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stavby" sheetId="1" r:id="rId1"/>
    <sheet name="01 - Stavební část" sheetId="2" r:id="rId2"/>
    <sheet name="02 - Interier" sheetId="3" r:id="rId3"/>
    <sheet name="02 - Zdravotně technické ..." sheetId="4" r:id="rId4"/>
    <sheet name="03 - Vzduchotechnika" sheetId="5" r:id="rId5"/>
    <sheet name="04 - Chlazení a vytápění" sheetId="6" r:id="rId6"/>
    <sheet name="05 - Měření a regulace" sheetId="7" r:id="rId7"/>
    <sheet name="06 - Silnoproudá elektrot..." sheetId="8" r:id="rId8"/>
    <sheet name="01 - CCTV" sheetId="9" r:id="rId9"/>
    <sheet name="02 - EKV" sheetId="10" r:id="rId10"/>
    <sheet name="03 - PZTS" sheetId="11" r:id="rId11"/>
    <sheet name="04 - STK - pasivní prvky" sheetId="12" r:id="rId12"/>
    <sheet name="05 - STK - aktivní prvky" sheetId="13" r:id="rId13"/>
    <sheet name="08 - Vedlejší a ostatní n..." sheetId="14" r:id="rId14"/>
    <sheet name="Pokyny pro vyplnění" sheetId="15" r:id="rId15"/>
  </sheets>
  <definedNames>
    <definedName name="_xlnm.Print_Area" localSheetId="0">'Rekapitulace stavby'!$D$4:$AO$36,'Rekapitulace stavby'!$C$42:$AQ$70</definedName>
    <definedName name="_xlnm.Print_Titles" localSheetId="0">'Rekapitulace stavby'!$52:$52</definedName>
    <definedName name="_xlnm._FilterDatabase" localSheetId="1" hidden="1">'01 - Stavební část'!$C$100:$K$732</definedName>
    <definedName name="_xlnm.Print_Area" localSheetId="1">'01 - Stavební část'!$C$4:$J$41,'01 - Stavební část'!$C$47:$J$80,'01 - Stavební část'!$C$86:$K$732</definedName>
    <definedName name="_xlnm.Print_Titles" localSheetId="1">'01 - Stavební část'!$100:$100</definedName>
    <definedName name="_xlnm._FilterDatabase" localSheetId="2" hidden="1">'02 - Interier'!$C$88:$K$144</definedName>
    <definedName name="_xlnm.Print_Area" localSheetId="2">'02 - Interier'!$C$4:$J$41,'02 - Interier'!$C$47:$J$68,'02 - Interier'!$C$74:$K$144</definedName>
    <definedName name="_xlnm.Print_Titles" localSheetId="2">'02 - Interier'!$88:$88</definedName>
    <definedName name="_xlnm._FilterDatabase" localSheetId="3" hidden="1">'02 - Zdravotně technické ...'!$C$88:$K$134</definedName>
    <definedName name="_xlnm.Print_Area" localSheetId="3">'02 - Zdravotně technické ...'!$C$4:$J$39,'02 - Zdravotně technické ...'!$C$45:$J$70,'02 - Zdravotně technické ...'!$C$76:$K$134</definedName>
    <definedName name="_xlnm.Print_Titles" localSheetId="3">'02 - Zdravotně technické ...'!$88:$88</definedName>
    <definedName name="_xlnm._FilterDatabase" localSheetId="4" hidden="1">'03 - Vzduchotechnika'!$C$82:$K$148</definedName>
    <definedName name="_xlnm.Print_Area" localSheetId="4">'03 - Vzduchotechnika'!$C$4:$J$39,'03 - Vzduchotechnika'!$C$45:$J$64,'03 - Vzduchotechnika'!$C$70:$K$148</definedName>
    <definedName name="_xlnm.Print_Titles" localSheetId="4">'03 - Vzduchotechnika'!$82:$82</definedName>
    <definedName name="_xlnm._FilterDatabase" localSheetId="5" hidden="1">'04 - Chlazení a vytápění'!$C$82:$K$117</definedName>
    <definedName name="_xlnm.Print_Area" localSheetId="5">'04 - Chlazení a vytápění'!$C$4:$J$39,'04 - Chlazení a vytápění'!$C$45:$J$64,'04 - Chlazení a vytápění'!$C$70:$K$117</definedName>
    <definedName name="_xlnm.Print_Titles" localSheetId="5">'04 - Chlazení a vytápění'!$82:$82</definedName>
    <definedName name="_xlnm._FilterDatabase" localSheetId="6" hidden="1">'05 - Měření a regulace'!$C$82:$K$102</definedName>
    <definedName name="_xlnm.Print_Area" localSheetId="6">'05 - Měření a regulace'!$C$4:$J$39,'05 - Měření a regulace'!$C$45:$J$64,'05 - Měření a regulace'!$C$70:$K$102</definedName>
    <definedName name="_xlnm.Print_Titles" localSheetId="6">'05 - Měření a regulace'!$82:$82</definedName>
    <definedName name="_xlnm._FilterDatabase" localSheetId="7" hidden="1">'06 - Silnoproudá elektrot...'!$C$87:$K$138</definedName>
    <definedName name="_xlnm.Print_Area" localSheetId="7">'06 - Silnoproudá elektrot...'!$C$4:$J$39,'06 - Silnoproudá elektrot...'!$C$45:$J$69,'06 - Silnoproudá elektrot...'!$C$75:$K$138</definedName>
    <definedName name="_xlnm.Print_Titles" localSheetId="7">'06 - Silnoproudá elektrot...'!$87:$87</definedName>
    <definedName name="_xlnm._FilterDatabase" localSheetId="8" hidden="1">'01 - CCTV'!$C$89:$K$111</definedName>
    <definedName name="_xlnm.Print_Area" localSheetId="8">'01 - CCTV'!$C$4:$J$41,'01 - CCTV'!$C$47:$J$69,'01 - CCTV'!$C$75:$K$111</definedName>
    <definedName name="_xlnm.Print_Titles" localSheetId="8">'01 - CCTV'!$89:$89</definedName>
    <definedName name="_xlnm._FilterDatabase" localSheetId="9" hidden="1">'02 - EKV'!$C$90:$K$146</definedName>
    <definedName name="_xlnm.Print_Area" localSheetId="9">'02 - EKV'!$C$4:$J$41,'02 - EKV'!$C$47:$J$70,'02 - EKV'!$C$76:$K$146</definedName>
    <definedName name="_xlnm.Print_Titles" localSheetId="9">'02 - EKV'!$90:$90</definedName>
    <definedName name="_xlnm._FilterDatabase" localSheetId="10" hidden="1">'03 - PZTS'!$C$90:$K$137</definedName>
    <definedName name="_xlnm.Print_Area" localSheetId="10">'03 - PZTS'!$C$4:$J$41,'03 - PZTS'!$C$47:$J$70,'03 - PZTS'!$C$76:$K$137</definedName>
    <definedName name="_xlnm.Print_Titles" localSheetId="10">'03 - PZTS'!$90:$90</definedName>
    <definedName name="_xlnm._FilterDatabase" localSheetId="11" hidden="1">'04 - STK - pasivní prvky'!$C$90:$K$131</definedName>
    <definedName name="_xlnm.Print_Area" localSheetId="11">'04 - STK - pasivní prvky'!$C$4:$J$41,'04 - STK - pasivní prvky'!$C$47:$J$70,'04 - STK - pasivní prvky'!$C$76:$K$131</definedName>
    <definedName name="_xlnm.Print_Titles" localSheetId="11">'04 - STK - pasivní prvky'!$90:$90</definedName>
    <definedName name="_xlnm._FilterDatabase" localSheetId="12" hidden="1">'05 - STK - aktivní prvky'!$C$91:$K$119</definedName>
    <definedName name="_xlnm.Print_Area" localSheetId="12">'05 - STK - aktivní prvky'!$C$4:$J$41,'05 - STK - aktivní prvky'!$C$47:$J$71,'05 - STK - aktivní prvky'!$C$77:$K$119</definedName>
    <definedName name="_xlnm.Print_Titles" localSheetId="12">'05 - STK - aktivní prvky'!$91:$91</definedName>
    <definedName name="_xlnm._FilterDatabase" localSheetId="13" hidden="1">'08 - Vedlejší a ostatní n...'!$C$79:$K$86</definedName>
    <definedName name="_xlnm.Print_Area" localSheetId="13">'08 - Vedlejší a ostatní n...'!$C$4:$J$39,'08 - Vedlejší a ostatní n...'!$C$45:$J$61,'08 - Vedlejší a ostatní n...'!$C$67:$K$86</definedName>
    <definedName name="_xlnm.Print_Titles" localSheetId="13">'08 - Vedlejší a ostatní n...'!$79:$79</definedName>
    <definedName name="_xlnm.Print_Area" localSheetId="14">'Pokyny pro vyplnění'!$B$2:$K$71,'Pokyny pro vyplnění'!$B$74:$K$118,'Pokyny pro vyplnění'!$B$121:$K$190,'Pokyny pro vyplnění'!$B$198:$K$218</definedName>
  </definedNames>
  <calcPr/>
</workbook>
</file>

<file path=xl/calcChain.xml><?xml version="1.0" encoding="utf-8"?>
<calcChain xmlns="http://schemas.openxmlformats.org/spreadsheetml/2006/main">
  <c i="14" l="1" r="J37"/>
  <c r="J36"/>
  <c i="1" r="AY69"/>
  <c i="14" r="J35"/>
  <c i="1" r="AX69"/>
  <c i="14" r="BI86"/>
  <c r="BH86"/>
  <c r="BG86"/>
  <c r="BF86"/>
  <c r="T86"/>
  <c r="R86"/>
  <c r="P86"/>
  <c r="BI85"/>
  <c r="BH85"/>
  <c r="BG85"/>
  <c r="BF85"/>
  <c r="T85"/>
  <c r="R85"/>
  <c r="P85"/>
  <c r="BI84"/>
  <c r="BH84"/>
  <c r="BG84"/>
  <c r="BF84"/>
  <c r="T84"/>
  <c r="R84"/>
  <c r="P84"/>
  <c r="BI83"/>
  <c r="BH83"/>
  <c r="BG83"/>
  <c r="BF83"/>
  <c r="T83"/>
  <c r="R83"/>
  <c r="P83"/>
  <c r="BI82"/>
  <c r="BH82"/>
  <c r="BG82"/>
  <c r="BF82"/>
  <c r="T82"/>
  <c r="R82"/>
  <c r="P82"/>
  <c r="J76"/>
  <c r="F76"/>
  <c r="F74"/>
  <c r="E72"/>
  <c r="J54"/>
  <c r="F54"/>
  <c r="F52"/>
  <c r="E50"/>
  <c r="J24"/>
  <c r="E24"/>
  <c r="J77"/>
  <c r="J23"/>
  <c r="J18"/>
  <c r="E18"/>
  <c r="F55"/>
  <c r="J17"/>
  <c r="J12"/>
  <c r="J74"/>
  <c r="E7"/>
  <c r="E70"/>
  <c i="13" r="J39"/>
  <c r="J38"/>
  <c i="1" r="AY68"/>
  <c i="13" r="J37"/>
  <c i="1" r="AX68"/>
  <c i="13" r="BI119"/>
  <c r="BH119"/>
  <c r="BG119"/>
  <c r="BF119"/>
  <c r="T119"/>
  <c r="T118"/>
  <c r="R119"/>
  <c r="R118"/>
  <c r="P119"/>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5"/>
  <c r="BH105"/>
  <c r="BG105"/>
  <c r="BF105"/>
  <c r="T105"/>
  <c r="T104"/>
  <c r="R105"/>
  <c r="R104"/>
  <c r="P105"/>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7"/>
  <c r="BH97"/>
  <c r="BG97"/>
  <c r="BF97"/>
  <c r="T97"/>
  <c r="T96"/>
  <c r="R97"/>
  <c r="R96"/>
  <c r="P97"/>
  <c r="P96"/>
  <c r="BI95"/>
  <c r="BH95"/>
  <c r="BG95"/>
  <c r="BF95"/>
  <c r="T95"/>
  <c r="T94"/>
  <c r="R95"/>
  <c r="R94"/>
  <c r="P95"/>
  <c r="P94"/>
  <c r="J88"/>
  <c r="F88"/>
  <c r="F86"/>
  <c r="E84"/>
  <c r="J58"/>
  <c r="F58"/>
  <c r="F56"/>
  <c r="E54"/>
  <c r="J26"/>
  <c r="E26"/>
  <c r="J59"/>
  <c r="J25"/>
  <c r="J20"/>
  <c r="E20"/>
  <c r="F89"/>
  <c r="J19"/>
  <c r="J14"/>
  <c r="J86"/>
  <c r="E7"/>
  <c r="E80"/>
  <c i="12" r="J39"/>
  <c r="J38"/>
  <c i="1" r="AY67"/>
  <c i="12" r="J37"/>
  <c i="1" r="AX67"/>
  <c i="12" r="BI131"/>
  <c r="BH131"/>
  <c r="BG131"/>
  <c r="BF131"/>
  <c r="T131"/>
  <c r="T130"/>
  <c r="R131"/>
  <c r="R130"/>
  <c r="P131"/>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J87"/>
  <c r="F87"/>
  <c r="F85"/>
  <c r="E83"/>
  <c r="J58"/>
  <c r="F58"/>
  <c r="F56"/>
  <c r="E54"/>
  <c r="J26"/>
  <c r="E26"/>
  <c r="J88"/>
  <c r="J25"/>
  <c r="J20"/>
  <c r="E20"/>
  <c r="F88"/>
  <c r="J19"/>
  <c r="J14"/>
  <c r="J56"/>
  <c r="E7"/>
  <c r="E79"/>
  <c i="11" r="J39"/>
  <c r="J38"/>
  <c i="1" r="AY66"/>
  <c i="11" r="J37"/>
  <c i="1" r="AX66"/>
  <c i="11" r="BI137"/>
  <c r="BH137"/>
  <c r="BG137"/>
  <c r="BF137"/>
  <c r="T137"/>
  <c r="T136"/>
  <c r="R137"/>
  <c r="R136"/>
  <c r="P137"/>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J87"/>
  <c r="F87"/>
  <c r="F85"/>
  <c r="E83"/>
  <c r="J58"/>
  <c r="F58"/>
  <c r="F56"/>
  <c r="E54"/>
  <c r="J26"/>
  <c r="E26"/>
  <c r="J88"/>
  <c r="J25"/>
  <c r="J20"/>
  <c r="E20"/>
  <c r="F88"/>
  <c r="J19"/>
  <c r="J14"/>
  <c r="J85"/>
  <c r="E7"/>
  <c r="E50"/>
  <c i="10" r="J39"/>
  <c r="J38"/>
  <c i="1" r="AY65"/>
  <c i="10" r="J37"/>
  <c i="1" r="AX65"/>
  <c i="10" r="BI146"/>
  <c r="BH146"/>
  <c r="BG146"/>
  <c r="BF146"/>
  <c r="T146"/>
  <c r="T145"/>
  <c r="R146"/>
  <c r="R145"/>
  <c r="P146"/>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1"/>
  <c r="BH131"/>
  <c r="BG131"/>
  <c r="BF131"/>
  <c r="T131"/>
  <c r="R131"/>
  <c r="P131"/>
  <c r="BI130"/>
  <c r="BH130"/>
  <c r="BG130"/>
  <c r="BF130"/>
  <c r="T130"/>
  <c r="R130"/>
  <c r="P130"/>
  <c r="BI129"/>
  <c r="BH129"/>
  <c r="BG129"/>
  <c r="BF129"/>
  <c r="T129"/>
  <c r="R129"/>
  <c r="P129"/>
  <c r="BI128"/>
  <c r="BH128"/>
  <c r="BG128"/>
  <c r="BF128"/>
  <c r="T128"/>
  <c r="R128"/>
  <c r="P128"/>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J87"/>
  <c r="F87"/>
  <c r="F85"/>
  <c r="E83"/>
  <c r="J58"/>
  <c r="F58"/>
  <c r="F56"/>
  <c r="E54"/>
  <c r="J26"/>
  <c r="E26"/>
  <c r="J59"/>
  <c r="J25"/>
  <c r="J20"/>
  <c r="E20"/>
  <c r="F88"/>
  <c r="J19"/>
  <c r="J14"/>
  <c r="J85"/>
  <c r="E7"/>
  <c r="E79"/>
  <c i="9" r="J39"/>
  <c r="J38"/>
  <c i="1" r="AY64"/>
  <c i="9" r="J37"/>
  <c i="1" r="AX64"/>
  <c i="9" r="BI111"/>
  <c r="BH111"/>
  <c r="BG111"/>
  <c r="BF111"/>
  <c r="T111"/>
  <c r="T110"/>
  <c r="R111"/>
  <c r="R110"/>
  <c r="P111"/>
  <c r="P110"/>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8"/>
  <c r="BH98"/>
  <c r="BG98"/>
  <c r="BF98"/>
  <c r="T98"/>
  <c r="R98"/>
  <c r="P98"/>
  <c r="BI97"/>
  <c r="BH97"/>
  <c r="BG97"/>
  <c r="BF97"/>
  <c r="T97"/>
  <c r="R97"/>
  <c r="P97"/>
  <c r="BI95"/>
  <c r="BH95"/>
  <c r="BG95"/>
  <c r="BF95"/>
  <c r="T95"/>
  <c r="R95"/>
  <c r="P95"/>
  <c r="BI94"/>
  <c r="BH94"/>
  <c r="BG94"/>
  <c r="BF94"/>
  <c r="T94"/>
  <c r="R94"/>
  <c r="P94"/>
  <c r="BI93"/>
  <c r="BH93"/>
  <c r="BG93"/>
  <c r="BF93"/>
  <c r="T93"/>
  <c r="R93"/>
  <c r="P93"/>
  <c r="J86"/>
  <c r="F86"/>
  <c r="F84"/>
  <c r="E82"/>
  <c r="J58"/>
  <c r="F58"/>
  <c r="F56"/>
  <c r="E54"/>
  <c r="J26"/>
  <c r="E26"/>
  <c r="J59"/>
  <c r="J25"/>
  <c r="J20"/>
  <c r="E20"/>
  <c r="F87"/>
  <c r="J19"/>
  <c r="J14"/>
  <c r="J84"/>
  <c r="E7"/>
  <c r="E78"/>
  <c i="8" r="J37"/>
  <c r="J36"/>
  <c i="1" r="AY62"/>
  <c i="8" r="J35"/>
  <c i="1" r="AX62"/>
  <c i="8"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8"/>
  <c r="BH108"/>
  <c r="BG108"/>
  <c r="BF108"/>
  <c r="T108"/>
  <c r="T107"/>
  <c r="R108"/>
  <c r="R107"/>
  <c r="P108"/>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99"/>
  <c r="BH99"/>
  <c r="BG99"/>
  <c r="BF99"/>
  <c r="T99"/>
  <c r="R99"/>
  <c r="P99"/>
  <c r="BI98"/>
  <c r="BH98"/>
  <c r="BG98"/>
  <c r="BF98"/>
  <c r="T98"/>
  <c r="R98"/>
  <c r="P98"/>
  <c r="BI97"/>
  <c r="BH97"/>
  <c r="BG97"/>
  <c r="BF97"/>
  <c r="T97"/>
  <c r="R97"/>
  <c r="P97"/>
  <c r="BI96"/>
  <c r="BH96"/>
  <c r="BG96"/>
  <c r="BF96"/>
  <c r="T96"/>
  <c r="R96"/>
  <c r="P96"/>
  <c r="BI95"/>
  <c r="BH95"/>
  <c r="BG95"/>
  <c r="BF95"/>
  <c r="T95"/>
  <c r="R95"/>
  <c r="P95"/>
  <c r="BI93"/>
  <c r="BH93"/>
  <c r="BG93"/>
  <c r="BF93"/>
  <c r="T93"/>
  <c r="R93"/>
  <c r="P93"/>
  <c r="BI91"/>
  <c r="BH91"/>
  <c r="BG91"/>
  <c r="BF91"/>
  <c r="T91"/>
  <c r="T90"/>
  <c r="T89"/>
  <c r="R91"/>
  <c r="R90"/>
  <c r="R89"/>
  <c r="P91"/>
  <c r="P90"/>
  <c r="P89"/>
  <c r="J84"/>
  <c r="F84"/>
  <c r="F82"/>
  <c r="E80"/>
  <c r="J54"/>
  <c r="F54"/>
  <c r="F52"/>
  <c r="E50"/>
  <c r="J24"/>
  <c r="E24"/>
  <c r="J85"/>
  <c r="J23"/>
  <c r="J18"/>
  <c r="E18"/>
  <c r="F55"/>
  <c r="J17"/>
  <c r="J12"/>
  <c r="J52"/>
  <c r="E7"/>
  <c r="E78"/>
  <c i="7" r="J37"/>
  <c r="J36"/>
  <c i="1" r="AY61"/>
  <c i="7" r="J35"/>
  <c i="1" r="AX61"/>
  <c i="7"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5"/>
  <c r="BH95"/>
  <c r="BG95"/>
  <c r="BF95"/>
  <c r="T95"/>
  <c r="R95"/>
  <c r="P95"/>
  <c r="BI94"/>
  <c r="BH94"/>
  <c r="BG94"/>
  <c r="BF94"/>
  <c r="T94"/>
  <c r="R94"/>
  <c r="P94"/>
  <c r="BI92"/>
  <c r="BH92"/>
  <c r="BG92"/>
  <c r="BF92"/>
  <c r="T92"/>
  <c r="R92"/>
  <c r="P92"/>
  <c r="BI91"/>
  <c r="BH91"/>
  <c r="BG91"/>
  <c r="BF91"/>
  <c r="T91"/>
  <c r="R91"/>
  <c r="P91"/>
  <c r="BI90"/>
  <c r="BH90"/>
  <c r="BG90"/>
  <c r="BF90"/>
  <c r="T90"/>
  <c r="R90"/>
  <c r="P90"/>
  <c r="BI88"/>
  <c r="BH88"/>
  <c r="BG88"/>
  <c r="BF88"/>
  <c r="T88"/>
  <c r="R88"/>
  <c r="P88"/>
  <c r="BI87"/>
  <c r="BH87"/>
  <c r="BG87"/>
  <c r="BF87"/>
  <c r="T87"/>
  <c r="R87"/>
  <c r="P87"/>
  <c r="BI86"/>
  <c r="BH86"/>
  <c r="BG86"/>
  <c r="BF86"/>
  <c r="T86"/>
  <c r="R86"/>
  <c r="P86"/>
  <c r="BI85"/>
  <c r="BH85"/>
  <c r="BG85"/>
  <c r="BF85"/>
  <c r="T85"/>
  <c r="R85"/>
  <c r="P85"/>
  <c r="J79"/>
  <c r="F79"/>
  <c r="F77"/>
  <c r="E75"/>
  <c r="J54"/>
  <c r="F54"/>
  <c r="F52"/>
  <c r="E50"/>
  <c r="J24"/>
  <c r="E24"/>
  <c r="J55"/>
  <c r="J23"/>
  <c r="J18"/>
  <c r="E18"/>
  <c r="F80"/>
  <c r="J17"/>
  <c r="J12"/>
  <c r="J77"/>
  <c r="E7"/>
  <c r="E73"/>
  <c i="6" r="J37"/>
  <c r="J36"/>
  <c i="1" r="AY60"/>
  <c i="6" r="J35"/>
  <c i="1" r="AX60"/>
  <c i="6"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4"/>
  <c r="BH94"/>
  <c r="BG94"/>
  <c r="BF94"/>
  <c r="T94"/>
  <c r="R94"/>
  <c r="P94"/>
  <c r="BI93"/>
  <c r="BH93"/>
  <c r="BG93"/>
  <c r="BF93"/>
  <c r="T93"/>
  <c r="R93"/>
  <c r="P93"/>
  <c r="BI92"/>
  <c r="BH92"/>
  <c r="BG92"/>
  <c r="BF92"/>
  <c r="T92"/>
  <c r="R92"/>
  <c r="P92"/>
  <c r="BI91"/>
  <c r="BH91"/>
  <c r="BG91"/>
  <c r="BF91"/>
  <c r="T91"/>
  <c r="R91"/>
  <c r="P91"/>
  <c r="BI90"/>
  <c r="BH90"/>
  <c r="BG90"/>
  <c r="BF90"/>
  <c r="T90"/>
  <c r="R90"/>
  <c r="P90"/>
  <c r="BI88"/>
  <c r="BH88"/>
  <c r="BG88"/>
  <c r="BF88"/>
  <c r="T88"/>
  <c r="R88"/>
  <c r="P88"/>
  <c r="BI87"/>
  <c r="BH87"/>
  <c r="BG87"/>
  <c r="BF87"/>
  <c r="T87"/>
  <c r="R87"/>
  <c r="P87"/>
  <c r="BI86"/>
  <c r="BH86"/>
  <c r="BG86"/>
  <c r="BF86"/>
  <c r="T86"/>
  <c r="R86"/>
  <c r="P86"/>
  <c r="BI85"/>
  <c r="BH85"/>
  <c r="BG85"/>
  <c r="BF85"/>
  <c r="T85"/>
  <c r="R85"/>
  <c r="P85"/>
  <c r="J79"/>
  <c r="F79"/>
  <c r="F77"/>
  <c r="E75"/>
  <c r="J54"/>
  <c r="F54"/>
  <c r="F52"/>
  <c r="E50"/>
  <c r="J24"/>
  <c r="E24"/>
  <c r="J80"/>
  <c r="J23"/>
  <c r="J18"/>
  <c r="E18"/>
  <c r="F55"/>
  <c r="J17"/>
  <c r="J12"/>
  <c r="J52"/>
  <c r="E7"/>
  <c r="E73"/>
  <c i="5" r="J37"/>
  <c r="J36"/>
  <c i="1" r="AY59"/>
  <c i="5" r="J35"/>
  <c i="1" r="AX59"/>
  <c i="5"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3"/>
  <c r="BH93"/>
  <c r="BG93"/>
  <c r="BF93"/>
  <c r="T93"/>
  <c r="R93"/>
  <c r="P93"/>
  <c r="BI92"/>
  <c r="BH92"/>
  <c r="BG92"/>
  <c r="BF92"/>
  <c r="T92"/>
  <c r="R92"/>
  <c r="P92"/>
  <c r="BI91"/>
  <c r="BH91"/>
  <c r="BG91"/>
  <c r="BF91"/>
  <c r="T91"/>
  <c r="R91"/>
  <c r="P91"/>
  <c r="BI90"/>
  <c r="BH90"/>
  <c r="BG90"/>
  <c r="BF90"/>
  <c r="T90"/>
  <c r="R90"/>
  <c r="P90"/>
  <c r="BI89"/>
  <c r="BH89"/>
  <c r="BG89"/>
  <c r="BF89"/>
  <c r="T89"/>
  <c r="R89"/>
  <c r="P89"/>
  <c r="BI88"/>
  <c r="BH88"/>
  <c r="BG88"/>
  <c r="BF88"/>
  <c r="T88"/>
  <c r="R88"/>
  <c r="P88"/>
  <c r="BI87"/>
  <c r="BH87"/>
  <c r="BG87"/>
  <c r="BF87"/>
  <c r="T87"/>
  <c r="R87"/>
  <c r="P87"/>
  <c r="BI86"/>
  <c r="BH86"/>
  <c r="BG86"/>
  <c r="BF86"/>
  <c r="T86"/>
  <c r="R86"/>
  <c r="P86"/>
  <c r="BI85"/>
  <c r="BH85"/>
  <c r="BG85"/>
  <c r="BF85"/>
  <c r="T85"/>
  <c r="R85"/>
  <c r="P85"/>
  <c r="J79"/>
  <c r="F79"/>
  <c r="F77"/>
  <c r="E75"/>
  <c r="J54"/>
  <c r="F54"/>
  <c r="F52"/>
  <c r="E50"/>
  <c r="J24"/>
  <c r="E24"/>
  <c r="J55"/>
  <c r="J23"/>
  <c r="J18"/>
  <c r="E18"/>
  <c r="F80"/>
  <c r="J17"/>
  <c r="J12"/>
  <c r="J77"/>
  <c r="E7"/>
  <c r="E73"/>
  <c i="4" r="J37"/>
  <c r="J36"/>
  <c i="1" r="AY58"/>
  <c i="4" r="J35"/>
  <c i="1" r="AX58"/>
  <c i="4" r="BI134"/>
  <c r="BH134"/>
  <c r="BG134"/>
  <c r="BF134"/>
  <c r="T134"/>
  <c r="R134"/>
  <c r="P134"/>
  <c r="BI133"/>
  <c r="BH133"/>
  <c r="BG133"/>
  <c r="BF133"/>
  <c r="T133"/>
  <c r="R133"/>
  <c r="P133"/>
  <c r="BI132"/>
  <c r="BH132"/>
  <c r="BG132"/>
  <c r="BF132"/>
  <c r="T132"/>
  <c r="R132"/>
  <c r="P132"/>
  <c r="BI130"/>
  <c r="BH130"/>
  <c r="BG130"/>
  <c r="BF130"/>
  <c r="T130"/>
  <c r="R130"/>
  <c r="P130"/>
  <c r="BI129"/>
  <c r="BH129"/>
  <c r="BG129"/>
  <c r="BF129"/>
  <c r="T129"/>
  <c r="R129"/>
  <c r="P129"/>
  <c r="BI127"/>
  <c r="BH127"/>
  <c r="BG127"/>
  <c r="BF127"/>
  <c r="T127"/>
  <c r="R127"/>
  <c r="P127"/>
  <c r="BI126"/>
  <c r="BH126"/>
  <c r="BG126"/>
  <c r="BF126"/>
  <c r="T126"/>
  <c r="R126"/>
  <c r="P126"/>
  <c r="BI125"/>
  <c r="BH125"/>
  <c r="BG125"/>
  <c r="BF125"/>
  <c r="T125"/>
  <c r="R125"/>
  <c r="P125"/>
  <c r="BI124"/>
  <c r="BH124"/>
  <c r="BG124"/>
  <c r="BF124"/>
  <c r="T124"/>
  <c r="R124"/>
  <c r="P124"/>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7"/>
  <c r="BH107"/>
  <c r="BG107"/>
  <c r="BF107"/>
  <c r="T107"/>
  <c r="R107"/>
  <c r="P107"/>
  <c r="BI106"/>
  <c r="BH106"/>
  <c r="BG106"/>
  <c r="BF106"/>
  <c r="T106"/>
  <c r="R106"/>
  <c r="P106"/>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BI93"/>
  <c r="BH93"/>
  <c r="BG93"/>
  <c r="BF93"/>
  <c r="T93"/>
  <c r="R93"/>
  <c r="P93"/>
  <c r="BI92"/>
  <c r="BH92"/>
  <c r="BG92"/>
  <c r="BF92"/>
  <c r="T92"/>
  <c r="R92"/>
  <c r="P92"/>
  <c r="J85"/>
  <c r="F85"/>
  <c r="F83"/>
  <c r="E81"/>
  <c r="J54"/>
  <c r="F54"/>
  <c r="F52"/>
  <c r="E50"/>
  <c r="J24"/>
  <c r="E24"/>
  <c r="J55"/>
  <c r="J23"/>
  <c r="J18"/>
  <c r="E18"/>
  <c r="F55"/>
  <c r="J17"/>
  <c r="J12"/>
  <c r="J83"/>
  <c r="E7"/>
  <c r="E79"/>
  <c i="3" r="J39"/>
  <c r="J38"/>
  <c i="1" r="AY57"/>
  <c i="3" r="J37"/>
  <c i="1" r="AX57"/>
  <c i="3"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09"/>
  <c r="BH109"/>
  <c r="BG109"/>
  <c r="BF109"/>
  <c r="T109"/>
  <c r="R109"/>
  <c r="P109"/>
  <c r="BI108"/>
  <c r="BH108"/>
  <c r="BG108"/>
  <c r="BF108"/>
  <c r="T108"/>
  <c r="R108"/>
  <c r="P108"/>
  <c r="BI107"/>
  <c r="BH107"/>
  <c r="BG107"/>
  <c r="BF107"/>
  <c r="T107"/>
  <c r="R107"/>
  <c r="P107"/>
  <c r="BI106"/>
  <c r="BH106"/>
  <c r="BG106"/>
  <c r="BF106"/>
  <c r="T106"/>
  <c r="R106"/>
  <c r="P106"/>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BI93"/>
  <c r="BH93"/>
  <c r="BG93"/>
  <c r="BF93"/>
  <c r="T93"/>
  <c r="R93"/>
  <c r="P93"/>
  <c r="BI92"/>
  <c r="BH92"/>
  <c r="BG92"/>
  <c r="BF92"/>
  <c r="T92"/>
  <c r="R92"/>
  <c r="P92"/>
  <c r="BI91"/>
  <c r="BH91"/>
  <c r="BG91"/>
  <c r="BF91"/>
  <c r="T91"/>
  <c r="R91"/>
  <c r="P91"/>
  <c r="J85"/>
  <c r="F85"/>
  <c r="F83"/>
  <c r="E81"/>
  <c r="J58"/>
  <c r="F58"/>
  <c r="F56"/>
  <c r="E54"/>
  <c r="J26"/>
  <c r="E26"/>
  <c r="J59"/>
  <c r="J25"/>
  <c r="J20"/>
  <c r="E20"/>
  <c r="F86"/>
  <c r="J19"/>
  <c r="J14"/>
  <c r="J56"/>
  <c r="E7"/>
  <c r="E50"/>
  <c i="2" r="J39"/>
  <c r="J38"/>
  <c i="1" r="AY56"/>
  <c i="2" r="J37"/>
  <c i="1" r="AX56"/>
  <c i="2" r="BI732"/>
  <c r="BH732"/>
  <c r="BG732"/>
  <c r="BF732"/>
  <c r="T732"/>
  <c r="R732"/>
  <c r="P732"/>
  <c r="BI731"/>
  <c r="BH731"/>
  <c r="BG731"/>
  <c r="BF731"/>
  <c r="T731"/>
  <c r="R731"/>
  <c r="P731"/>
  <c r="BI721"/>
  <c r="BH721"/>
  <c r="BG721"/>
  <c r="BF721"/>
  <c r="T721"/>
  <c r="R721"/>
  <c r="P721"/>
  <c r="BI688"/>
  <c r="BH688"/>
  <c r="BG688"/>
  <c r="BF688"/>
  <c r="T688"/>
  <c r="R688"/>
  <c r="P688"/>
  <c r="BI686"/>
  <c r="BH686"/>
  <c r="BG686"/>
  <c r="BF686"/>
  <c r="T686"/>
  <c r="R686"/>
  <c r="P686"/>
  <c r="BI685"/>
  <c r="BH685"/>
  <c r="BG685"/>
  <c r="BF685"/>
  <c r="T685"/>
  <c r="R685"/>
  <c r="P685"/>
  <c r="BI684"/>
  <c r="BH684"/>
  <c r="BG684"/>
  <c r="BF684"/>
  <c r="T684"/>
  <c r="R684"/>
  <c r="P684"/>
  <c r="BI682"/>
  <c r="BH682"/>
  <c r="BG682"/>
  <c r="BF682"/>
  <c r="T682"/>
  <c r="R682"/>
  <c r="P682"/>
  <c r="BI675"/>
  <c r="BH675"/>
  <c r="BG675"/>
  <c r="BF675"/>
  <c r="T675"/>
  <c r="R675"/>
  <c r="P675"/>
  <c r="BI663"/>
  <c r="BH663"/>
  <c r="BG663"/>
  <c r="BF663"/>
  <c r="T663"/>
  <c r="R663"/>
  <c r="P663"/>
  <c r="BI655"/>
  <c r="BH655"/>
  <c r="BG655"/>
  <c r="BF655"/>
  <c r="T655"/>
  <c r="R655"/>
  <c r="P655"/>
  <c r="BI647"/>
  <c r="BH647"/>
  <c r="BG647"/>
  <c r="BF647"/>
  <c r="T647"/>
  <c r="R647"/>
  <c r="P647"/>
  <c r="BI646"/>
  <c r="BH646"/>
  <c r="BG646"/>
  <c r="BF646"/>
  <c r="T646"/>
  <c r="R646"/>
  <c r="P646"/>
  <c r="BI631"/>
  <c r="BH631"/>
  <c r="BG631"/>
  <c r="BF631"/>
  <c r="T631"/>
  <c r="R631"/>
  <c r="P631"/>
  <c r="BI629"/>
  <c r="BH629"/>
  <c r="BG629"/>
  <c r="BF629"/>
  <c r="T629"/>
  <c r="R629"/>
  <c r="P629"/>
  <c r="BI591"/>
  <c r="BH591"/>
  <c r="BG591"/>
  <c r="BF591"/>
  <c r="T591"/>
  <c r="R591"/>
  <c r="P591"/>
  <c r="BI555"/>
  <c r="BH555"/>
  <c r="BG555"/>
  <c r="BF555"/>
  <c r="T555"/>
  <c r="R555"/>
  <c r="P555"/>
  <c r="BI554"/>
  <c r="BH554"/>
  <c r="BG554"/>
  <c r="BF554"/>
  <c r="T554"/>
  <c r="R554"/>
  <c r="P554"/>
  <c r="BI553"/>
  <c r="BH553"/>
  <c r="BG553"/>
  <c r="BF553"/>
  <c r="T553"/>
  <c r="R553"/>
  <c r="P553"/>
  <c r="BI552"/>
  <c r="BH552"/>
  <c r="BG552"/>
  <c r="BF552"/>
  <c r="T552"/>
  <c r="R552"/>
  <c r="P552"/>
  <c r="BI551"/>
  <c r="BH551"/>
  <c r="BG551"/>
  <c r="BF551"/>
  <c r="T551"/>
  <c r="R551"/>
  <c r="P551"/>
  <c r="BI550"/>
  <c r="BH550"/>
  <c r="BG550"/>
  <c r="BF550"/>
  <c r="T550"/>
  <c r="R550"/>
  <c r="P550"/>
  <c r="BI549"/>
  <c r="BH549"/>
  <c r="BG549"/>
  <c r="BF549"/>
  <c r="T549"/>
  <c r="R549"/>
  <c r="P549"/>
  <c r="BI548"/>
  <c r="BH548"/>
  <c r="BG548"/>
  <c r="BF548"/>
  <c r="T548"/>
  <c r="R548"/>
  <c r="P548"/>
  <c r="BI541"/>
  <c r="BH541"/>
  <c r="BG541"/>
  <c r="BF541"/>
  <c r="T541"/>
  <c r="R541"/>
  <c r="P541"/>
  <c r="BI540"/>
  <c r="BH540"/>
  <c r="BG540"/>
  <c r="BF540"/>
  <c r="T540"/>
  <c r="R540"/>
  <c r="P540"/>
  <c r="BI539"/>
  <c r="BH539"/>
  <c r="BG539"/>
  <c r="BF539"/>
  <c r="T539"/>
  <c r="R539"/>
  <c r="P539"/>
  <c r="BI537"/>
  <c r="BH537"/>
  <c r="BG537"/>
  <c r="BF537"/>
  <c r="T537"/>
  <c r="R537"/>
  <c r="P537"/>
  <c r="BI536"/>
  <c r="BH536"/>
  <c r="BG536"/>
  <c r="BF536"/>
  <c r="T536"/>
  <c r="R536"/>
  <c r="P536"/>
  <c r="BI532"/>
  <c r="BH532"/>
  <c r="BG532"/>
  <c r="BF532"/>
  <c r="T532"/>
  <c r="R532"/>
  <c r="P532"/>
  <c r="BI530"/>
  <c r="BH530"/>
  <c r="BG530"/>
  <c r="BF530"/>
  <c r="T530"/>
  <c r="R530"/>
  <c r="P530"/>
  <c r="BI529"/>
  <c r="BH529"/>
  <c r="BG529"/>
  <c r="BF529"/>
  <c r="T529"/>
  <c r="R529"/>
  <c r="P529"/>
  <c r="BI528"/>
  <c r="BH528"/>
  <c r="BG528"/>
  <c r="BF528"/>
  <c r="T528"/>
  <c r="R528"/>
  <c r="P528"/>
  <c r="BI527"/>
  <c r="BH527"/>
  <c r="BG527"/>
  <c r="BF527"/>
  <c r="T527"/>
  <c r="R527"/>
  <c r="P527"/>
  <c r="BI526"/>
  <c r="BH526"/>
  <c r="BG526"/>
  <c r="BF526"/>
  <c r="T526"/>
  <c r="R526"/>
  <c r="P526"/>
  <c r="BI525"/>
  <c r="BH525"/>
  <c r="BG525"/>
  <c r="BF525"/>
  <c r="T525"/>
  <c r="R525"/>
  <c r="P525"/>
  <c r="BI524"/>
  <c r="BH524"/>
  <c r="BG524"/>
  <c r="BF524"/>
  <c r="T524"/>
  <c r="R524"/>
  <c r="P524"/>
  <c r="BI522"/>
  <c r="BH522"/>
  <c r="BG522"/>
  <c r="BF522"/>
  <c r="T522"/>
  <c r="R522"/>
  <c r="P522"/>
  <c r="BI521"/>
  <c r="BH521"/>
  <c r="BG521"/>
  <c r="BF521"/>
  <c r="T521"/>
  <c r="R521"/>
  <c r="P521"/>
  <c r="BI520"/>
  <c r="BH520"/>
  <c r="BG520"/>
  <c r="BF520"/>
  <c r="T520"/>
  <c r="R520"/>
  <c r="P520"/>
  <c r="BI519"/>
  <c r="BH519"/>
  <c r="BG519"/>
  <c r="BF519"/>
  <c r="T519"/>
  <c r="R519"/>
  <c r="P519"/>
  <c r="BI512"/>
  <c r="BH512"/>
  <c r="BG512"/>
  <c r="BF512"/>
  <c r="T512"/>
  <c r="R512"/>
  <c r="P512"/>
  <c r="BI508"/>
  <c r="BH508"/>
  <c r="BG508"/>
  <c r="BF508"/>
  <c r="T508"/>
  <c r="R508"/>
  <c r="P508"/>
  <c r="BI497"/>
  <c r="BH497"/>
  <c r="BG497"/>
  <c r="BF497"/>
  <c r="T497"/>
  <c r="R497"/>
  <c r="P497"/>
  <c r="BI496"/>
  <c r="BH496"/>
  <c r="BG496"/>
  <c r="BF496"/>
  <c r="T496"/>
  <c r="R496"/>
  <c r="P496"/>
  <c r="BI495"/>
  <c r="BH495"/>
  <c r="BG495"/>
  <c r="BF495"/>
  <c r="T495"/>
  <c r="R495"/>
  <c r="P495"/>
  <c r="BI494"/>
  <c r="BH494"/>
  <c r="BG494"/>
  <c r="BF494"/>
  <c r="T494"/>
  <c r="R494"/>
  <c r="P494"/>
  <c r="BI490"/>
  <c r="BH490"/>
  <c r="BG490"/>
  <c r="BF490"/>
  <c r="T490"/>
  <c r="R490"/>
  <c r="P490"/>
  <c r="BI486"/>
  <c r="BH486"/>
  <c r="BG486"/>
  <c r="BF486"/>
  <c r="T486"/>
  <c r="R486"/>
  <c r="P486"/>
  <c r="BI483"/>
  <c r="BH483"/>
  <c r="BG483"/>
  <c r="BF483"/>
  <c r="T483"/>
  <c r="R483"/>
  <c r="P483"/>
  <c r="BI478"/>
  <c r="BH478"/>
  <c r="BG478"/>
  <c r="BF478"/>
  <c r="T478"/>
  <c r="R478"/>
  <c r="P478"/>
  <c r="BI474"/>
  <c r="BH474"/>
  <c r="BG474"/>
  <c r="BF474"/>
  <c r="T474"/>
  <c r="R474"/>
  <c r="P474"/>
  <c r="BI469"/>
  <c r="BH469"/>
  <c r="BG469"/>
  <c r="BF469"/>
  <c r="T469"/>
  <c r="R469"/>
  <c r="P469"/>
  <c r="BI465"/>
  <c r="BH465"/>
  <c r="BG465"/>
  <c r="BF465"/>
  <c r="T465"/>
  <c r="R465"/>
  <c r="P465"/>
  <c r="BI459"/>
  <c r="BH459"/>
  <c r="BG459"/>
  <c r="BF459"/>
  <c r="T459"/>
  <c r="R459"/>
  <c r="P459"/>
  <c r="BI455"/>
  <c r="BH455"/>
  <c r="BG455"/>
  <c r="BF455"/>
  <c r="T455"/>
  <c r="R455"/>
  <c r="P455"/>
  <c r="BI451"/>
  <c r="BH451"/>
  <c r="BG451"/>
  <c r="BF451"/>
  <c r="T451"/>
  <c r="R451"/>
  <c r="P451"/>
  <c r="BI447"/>
  <c r="BH447"/>
  <c r="BG447"/>
  <c r="BF447"/>
  <c r="T447"/>
  <c r="R447"/>
  <c r="P447"/>
  <c r="BI443"/>
  <c r="BH443"/>
  <c r="BG443"/>
  <c r="BF443"/>
  <c r="T443"/>
  <c r="R443"/>
  <c r="P443"/>
  <c r="BI442"/>
  <c r="BH442"/>
  <c r="BG442"/>
  <c r="BF442"/>
  <c r="T442"/>
  <c r="R442"/>
  <c r="P442"/>
  <c r="BI440"/>
  <c r="BH440"/>
  <c r="BG440"/>
  <c r="BF440"/>
  <c r="T440"/>
  <c r="R440"/>
  <c r="P440"/>
  <c r="BI439"/>
  <c r="BH439"/>
  <c r="BG439"/>
  <c r="BF439"/>
  <c r="T439"/>
  <c r="R439"/>
  <c r="P439"/>
  <c r="BI438"/>
  <c r="BH438"/>
  <c r="BG438"/>
  <c r="BF438"/>
  <c r="T438"/>
  <c r="R438"/>
  <c r="P438"/>
  <c r="BI436"/>
  <c r="BH436"/>
  <c r="BG436"/>
  <c r="BF436"/>
  <c r="T436"/>
  <c r="T435"/>
  <c r="R436"/>
  <c r="R435"/>
  <c r="P436"/>
  <c r="P435"/>
  <c r="BI434"/>
  <c r="BH434"/>
  <c r="BG434"/>
  <c r="BF434"/>
  <c r="T434"/>
  <c r="R434"/>
  <c r="P434"/>
  <c r="BI433"/>
  <c r="BH433"/>
  <c r="BG433"/>
  <c r="BF433"/>
  <c r="T433"/>
  <c r="R433"/>
  <c r="P433"/>
  <c r="BI432"/>
  <c r="BH432"/>
  <c r="BG432"/>
  <c r="BF432"/>
  <c r="T432"/>
  <c r="R432"/>
  <c r="P432"/>
  <c r="BI426"/>
  <c r="BH426"/>
  <c r="BG426"/>
  <c r="BF426"/>
  <c r="T426"/>
  <c r="R426"/>
  <c r="P426"/>
  <c r="BI421"/>
  <c r="BH421"/>
  <c r="BG421"/>
  <c r="BF421"/>
  <c r="T421"/>
  <c r="R421"/>
  <c r="P421"/>
  <c r="BI420"/>
  <c r="BH420"/>
  <c r="BG420"/>
  <c r="BF420"/>
  <c r="T420"/>
  <c r="R420"/>
  <c r="P420"/>
  <c r="BI419"/>
  <c r="BH419"/>
  <c r="BG419"/>
  <c r="BF419"/>
  <c r="T419"/>
  <c r="R419"/>
  <c r="P419"/>
  <c r="BI418"/>
  <c r="BH418"/>
  <c r="BG418"/>
  <c r="BF418"/>
  <c r="T418"/>
  <c r="R418"/>
  <c r="P418"/>
  <c r="BI417"/>
  <c r="BH417"/>
  <c r="BG417"/>
  <c r="BF417"/>
  <c r="T417"/>
  <c r="R417"/>
  <c r="P417"/>
  <c r="BI416"/>
  <c r="BH416"/>
  <c r="BG416"/>
  <c r="BF416"/>
  <c r="T416"/>
  <c r="R416"/>
  <c r="P416"/>
  <c r="BI408"/>
  <c r="BH408"/>
  <c r="BG408"/>
  <c r="BF408"/>
  <c r="T408"/>
  <c r="R408"/>
  <c r="P408"/>
  <c r="BI403"/>
  <c r="BH403"/>
  <c r="BG403"/>
  <c r="BF403"/>
  <c r="T403"/>
  <c r="R403"/>
  <c r="P403"/>
  <c r="BI392"/>
  <c r="BH392"/>
  <c r="BG392"/>
  <c r="BF392"/>
  <c r="T392"/>
  <c r="R392"/>
  <c r="P392"/>
  <c r="BI390"/>
  <c r="BH390"/>
  <c r="BG390"/>
  <c r="BF390"/>
  <c r="T390"/>
  <c r="R390"/>
  <c r="P390"/>
  <c r="BI379"/>
  <c r="BH379"/>
  <c r="BG379"/>
  <c r="BF379"/>
  <c r="T379"/>
  <c r="R379"/>
  <c r="P379"/>
  <c r="BI378"/>
  <c r="BH378"/>
  <c r="BG378"/>
  <c r="BF378"/>
  <c r="T378"/>
  <c r="R378"/>
  <c r="P378"/>
  <c r="BI377"/>
  <c r="BH377"/>
  <c r="BG377"/>
  <c r="BF377"/>
  <c r="T377"/>
  <c r="R377"/>
  <c r="P377"/>
  <c r="BI359"/>
  <c r="BH359"/>
  <c r="BG359"/>
  <c r="BF359"/>
  <c r="T359"/>
  <c r="R359"/>
  <c r="P359"/>
  <c r="BI358"/>
  <c r="BH358"/>
  <c r="BG358"/>
  <c r="BF358"/>
  <c r="T358"/>
  <c r="R358"/>
  <c r="P358"/>
  <c r="BI353"/>
  <c r="BH353"/>
  <c r="BG353"/>
  <c r="BF353"/>
  <c r="T353"/>
  <c r="R353"/>
  <c r="P353"/>
  <c r="BI352"/>
  <c r="BH352"/>
  <c r="BG352"/>
  <c r="BF352"/>
  <c r="T352"/>
  <c r="R352"/>
  <c r="P352"/>
  <c r="BI336"/>
  <c r="BH336"/>
  <c r="BG336"/>
  <c r="BF336"/>
  <c r="T336"/>
  <c r="R336"/>
  <c r="P336"/>
  <c r="BI335"/>
  <c r="BH335"/>
  <c r="BG335"/>
  <c r="BF335"/>
  <c r="T335"/>
  <c r="R335"/>
  <c r="P335"/>
  <c r="BI327"/>
  <c r="BH327"/>
  <c r="BG327"/>
  <c r="BF327"/>
  <c r="T327"/>
  <c r="R327"/>
  <c r="P327"/>
  <c r="BI326"/>
  <c r="BH326"/>
  <c r="BG326"/>
  <c r="BF326"/>
  <c r="T326"/>
  <c r="R326"/>
  <c r="P326"/>
  <c r="BI319"/>
  <c r="BH319"/>
  <c r="BG319"/>
  <c r="BF319"/>
  <c r="T319"/>
  <c r="R319"/>
  <c r="P319"/>
  <c r="BI318"/>
  <c r="BH318"/>
  <c r="BG318"/>
  <c r="BF318"/>
  <c r="T318"/>
  <c r="R318"/>
  <c r="P318"/>
  <c r="BI312"/>
  <c r="BH312"/>
  <c r="BG312"/>
  <c r="BF312"/>
  <c r="T312"/>
  <c r="R312"/>
  <c r="P312"/>
  <c r="BI311"/>
  <c r="BH311"/>
  <c r="BG311"/>
  <c r="BF311"/>
  <c r="T311"/>
  <c r="R311"/>
  <c r="P311"/>
  <c r="BI310"/>
  <c r="BH310"/>
  <c r="BG310"/>
  <c r="BF310"/>
  <c r="T310"/>
  <c r="R310"/>
  <c r="P310"/>
  <c r="BI308"/>
  <c r="BH308"/>
  <c r="BG308"/>
  <c r="BF308"/>
  <c r="T308"/>
  <c r="R308"/>
  <c r="P308"/>
  <c r="BI307"/>
  <c r="BH307"/>
  <c r="BG307"/>
  <c r="BF307"/>
  <c r="T307"/>
  <c r="R307"/>
  <c r="P307"/>
  <c r="BI285"/>
  <c r="BH285"/>
  <c r="BG285"/>
  <c r="BF285"/>
  <c r="T285"/>
  <c r="R285"/>
  <c r="P285"/>
  <c r="BI283"/>
  <c r="BH283"/>
  <c r="BG283"/>
  <c r="BF283"/>
  <c r="T283"/>
  <c r="R283"/>
  <c r="P283"/>
  <c r="BI282"/>
  <c r="BH282"/>
  <c r="BG282"/>
  <c r="BF282"/>
  <c r="T282"/>
  <c r="R282"/>
  <c r="P282"/>
  <c r="BI281"/>
  <c r="BH281"/>
  <c r="BG281"/>
  <c r="BF281"/>
  <c r="T281"/>
  <c r="R281"/>
  <c r="P281"/>
  <c r="BI280"/>
  <c r="BH280"/>
  <c r="BG280"/>
  <c r="BF280"/>
  <c r="T280"/>
  <c r="R280"/>
  <c r="P280"/>
  <c r="BI274"/>
  <c r="BH274"/>
  <c r="BG274"/>
  <c r="BF274"/>
  <c r="T274"/>
  <c r="R274"/>
  <c r="P274"/>
  <c r="BI270"/>
  <c r="BH270"/>
  <c r="BG270"/>
  <c r="BF270"/>
  <c r="T270"/>
  <c r="R270"/>
  <c r="P270"/>
  <c r="BI267"/>
  <c r="BH267"/>
  <c r="BG267"/>
  <c r="BF267"/>
  <c r="T267"/>
  <c r="R267"/>
  <c r="P267"/>
  <c r="BI266"/>
  <c r="BH266"/>
  <c r="BG266"/>
  <c r="BF266"/>
  <c r="T266"/>
  <c r="R266"/>
  <c r="P266"/>
  <c r="BI246"/>
  <c r="BH246"/>
  <c r="BG246"/>
  <c r="BF246"/>
  <c r="T246"/>
  <c r="R246"/>
  <c r="P246"/>
  <c r="BI239"/>
  <c r="BH239"/>
  <c r="BG239"/>
  <c r="BF239"/>
  <c r="T239"/>
  <c r="R239"/>
  <c r="P239"/>
  <c r="BI231"/>
  <c r="BH231"/>
  <c r="BG231"/>
  <c r="BF231"/>
  <c r="T231"/>
  <c r="R231"/>
  <c r="P231"/>
  <c r="BI224"/>
  <c r="BH224"/>
  <c r="BG224"/>
  <c r="BF224"/>
  <c r="T224"/>
  <c r="R224"/>
  <c r="P224"/>
  <c r="BI216"/>
  <c r="BH216"/>
  <c r="BG216"/>
  <c r="BF216"/>
  <c r="T216"/>
  <c r="R216"/>
  <c r="P216"/>
  <c r="BI212"/>
  <c r="BH212"/>
  <c r="BG212"/>
  <c r="BF212"/>
  <c r="T212"/>
  <c r="R212"/>
  <c r="P212"/>
  <c r="BI209"/>
  <c r="BH209"/>
  <c r="BG209"/>
  <c r="BF209"/>
  <c r="T209"/>
  <c r="R209"/>
  <c r="P209"/>
  <c r="BI199"/>
  <c r="BH199"/>
  <c r="BG199"/>
  <c r="BF199"/>
  <c r="T199"/>
  <c r="R199"/>
  <c r="P199"/>
  <c r="BI195"/>
  <c r="BH195"/>
  <c r="BG195"/>
  <c r="BF195"/>
  <c r="T195"/>
  <c r="R195"/>
  <c r="P195"/>
  <c r="BI191"/>
  <c r="BH191"/>
  <c r="BG191"/>
  <c r="BF191"/>
  <c r="T191"/>
  <c r="R191"/>
  <c r="P191"/>
  <c r="BI187"/>
  <c r="BH187"/>
  <c r="BG187"/>
  <c r="BF187"/>
  <c r="T187"/>
  <c r="R187"/>
  <c r="P187"/>
  <c r="BI180"/>
  <c r="BH180"/>
  <c r="BG180"/>
  <c r="BF180"/>
  <c r="T180"/>
  <c r="R180"/>
  <c r="P180"/>
  <c r="BI174"/>
  <c r="BH174"/>
  <c r="BG174"/>
  <c r="BF174"/>
  <c r="T174"/>
  <c r="R174"/>
  <c r="P174"/>
  <c r="BI170"/>
  <c r="BH170"/>
  <c r="BG170"/>
  <c r="BF170"/>
  <c r="T170"/>
  <c r="R170"/>
  <c r="P170"/>
  <c r="BI166"/>
  <c r="BH166"/>
  <c r="BG166"/>
  <c r="BF166"/>
  <c r="T166"/>
  <c r="R166"/>
  <c r="P166"/>
  <c r="BI165"/>
  <c r="BH165"/>
  <c r="BG165"/>
  <c r="BF165"/>
  <c r="T165"/>
  <c r="R165"/>
  <c r="P165"/>
  <c r="BI164"/>
  <c r="BH164"/>
  <c r="BG164"/>
  <c r="BF164"/>
  <c r="T164"/>
  <c r="R164"/>
  <c r="P164"/>
  <c r="BI152"/>
  <c r="BH152"/>
  <c r="BG152"/>
  <c r="BF152"/>
  <c r="T152"/>
  <c r="R152"/>
  <c r="P152"/>
  <c r="BI146"/>
  <c r="BH146"/>
  <c r="BG146"/>
  <c r="BF146"/>
  <c r="T146"/>
  <c r="R146"/>
  <c r="P146"/>
  <c r="BI140"/>
  <c r="BH140"/>
  <c r="BG140"/>
  <c r="BF140"/>
  <c r="T140"/>
  <c r="R140"/>
  <c r="P140"/>
  <c r="BI127"/>
  <c r="BH127"/>
  <c r="BG127"/>
  <c r="BF127"/>
  <c r="T127"/>
  <c r="R127"/>
  <c r="P127"/>
  <c r="BI125"/>
  <c r="BH125"/>
  <c r="BG125"/>
  <c r="BF125"/>
  <c r="T125"/>
  <c r="R125"/>
  <c r="P125"/>
  <c r="BI124"/>
  <c r="BH124"/>
  <c r="BG124"/>
  <c r="BF124"/>
  <c r="T124"/>
  <c r="R124"/>
  <c r="P124"/>
  <c r="BI118"/>
  <c r="BH118"/>
  <c r="BG118"/>
  <c r="BF118"/>
  <c r="T118"/>
  <c r="R118"/>
  <c r="P118"/>
  <c r="BI112"/>
  <c r="BH112"/>
  <c r="BG112"/>
  <c r="BF112"/>
  <c r="T112"/>
  <c r="R112"/>
  <c r="P112"/>
  <c r="BI111"/>
  <c r="BH111"/>
  <c r="BG111"/>
  <c r="BF111"/>
  <c r="T111"/>
  <c r="R111"/>
  <c r="P111"/>
  <c r="BI110"/>
  <c r="BH110"/>
  <c r="BG110"/>
  <c r="BF110"/>
  <c r="T110"/>
  <c r="R110"/>
  <c r="P110"/>
  <c r="BI109"/>
  <c r="BH109"/>
  <c r="BG109"/>
  <c r="BF109"/>
  <c r="T109"/>
  <c r="R109"/>
  <c r="P109"/>
  <c r="BI106"/>
  <c r="BH106"/>
  <c r="BG106"/>
  <c r="BF106"/>
  <c r="T106"/>
  <c r="R106"/>
  <c r="P106"/>
  <c r="BI105"/>
  <c r="BH105"/>
  <c r="BG105"/>
  <c r="BF105"/>
  <c r="T105"/>
  <c r="R105"/>
  <c r="P105"/>
  <c r="BI104"/>
  <c r="BH104"/>
  <c r="BG104"/>
  <c r="BF104"/>
  <c r="T104"/>
  <c r="R104"/>
  <c r="P104"/>
  <c r="BI103"/>
  <c r="BH103"/>
  <c r="BG103"/>
  <c r="BF103"/>
  <c r="T103"/>
  <c r="R103"/>
  <c r="P103"/>
  <c r="J97"/>
  <c r="F97"/>
  <c r="F95"/>
  <c r="E93"/>
  <c r="J58"/>
  <c r="F58"/>
  <c r="F56"/>
  <c r="E54"/>
  <c r="J26"/>
  <c r="E26"/>
  <c r="J98"/>
  <c r="J25"/>
  <c r="J20"/>
  <c r="E20"/>
  <c r="F98"/>
  <c r="J19"/>
  <c r="J14"/>
  <c r="J56"/>
  <c r="E7"/>
  <c r="E89"/>
  <c i="1" r="L50"/>
  <c r="AM50"/>
  <c r="AM49"/>
  <c r="L49"/>
  <c r="AM47"/>
  <c r="L47"/>
  <c r="L45"/>
  <c r="L44"/>
  <c i="7" r="BK85"/>
  <c i="6" r="BK110"/>
  <c r="BK103"/>
  <c r="J99"/>
  <c r="BK94"/>
  <c r="BK86"/>
  <c i="5" r="BK144"/>
  <c r="J141"/>
  <c r="J131"/>
  <c r="BK126"/>
  <c r="BK120"/>
  <c r="BK115"/>
  <c r="J110"/>
  <c r="BK104"/>
  <c r="BK96"/>
  <c r="J87"/>
  <c i="4" r="BK133"/>
  <c r="J125"/>
  <c r="BK115"/>
  <c r="BK109"/>
  <c r="J99"/>
  <c r="BK94"/>
  <c i="3" r="BK141"/>
  <c r="J139"/>
  <c r="BK128"/>
  <c r="J121"/>
  <c r="BK113"/>
  <c r="BK108"/>
  <c r="BK104"/>
  <c r="J99"/>
  <c i="2" r="J675"/>
  <c r="BK647"/>
  <c r="BK555"/>
  <c r="J550"/>
  <c r="J536"/>
  <c r="J529"/>
  <c r="J522"/>
  <c r="J496"/>
  <c r="J490"/>
  <c r="J474"/>
  <c r="BK455"/>
  <c r="BK440"/>
  <c r="BK432"/>
  <c r="BK419"/>
  <c r="BK390"/>
  <c r="BK352"/>
  <c r="BK319"/>
  <c r="BK310"/>
  <c r="J170"/>
  <c r="BK140"/>
  <c r="BK105"/>
  <c i="1" r="AS63"/>
  <c i="12" r="BK124"/>
  <c r="BK117"/>
  <c r="BK108"/>
  <c r="J103"/>
  <c r="BK96"/>
  <c i="11" r="J135"/>
  <c r="BK132"/>
  <c r="BK128"/>
  <c r="J123"/>
  <c r="J118"/>
  <c r="BK113"/>
  <c r="BK110"/>
  <c r="BK105"/>
  <c r="BK95"/>
  <c i="10" r="BK141"/>
  <c r="BK122"/>
  <c r="J116"/>
  <c r="BK112"/>
  <c r="BK104"/>
  <c r="BK99"/>
  <c i="9" r="BK109"/>
  <c r="J105"/>
  <c r="BK97"/>
  <c i="8" r="BK138"/>
  <c r="BK133"/>
  <c r="J129"/>
  <c r="BK122"/>
  <c r="J114"/>
  <c r="J110"/>
  <c r="BK104"/>
  <c r="BK98"/>
  <c r="BK93"/>
  <c i="7" r="J100"/>
  <c r="J94"/>
  <c r="J85"/>
  <c i="6" r="BK113"/>
  <c r="J107"/>
  <c r="J103"/>
  <c r="BK92"/>
  <c r="J86"/>
  <c i="5" r="BK146"/>
  <c r="J138"/>
  <c r="J129"/>
  <c r="J124"/>
  <c r="J120"/>
  <c r="J115"/>
  <c r="BK107"/>
  <c r="BK103"/>
  <c r="BK99"/>
  <c r="BK95"/>
  <c r="J90"/>
  <c i="4" r="J132"/>
  <c r="J127"/>
  <c r="BK117"/>
  <c r="BK113"/>
  <c r="J107"/>
  <c r="J101"/>
  <c r="BK98"/>
  <c r="J94"/>
  <c i="3" r="J138"/>
  <c r="J133"/>
  <c r="BK127"/>
  <c r="J117"/>
  <c r="J113"/>
  <c r="J108"/>
  <c r="BK100"/>
  <c r="BK96"/>
  <c i="2" r="BK732"/>
  <c r="J688"/>
  <c r="BK682"/>
  <c r="BK646"/>
  <c r="J555"/>
  <c r="BK550"/>
  <c r="J540"/>
  <c r="BK529"/>
  <c r="J526"/>
  <c r="BK512"/>
  <c r="BK490"/>
  <c r="J478"/>
  <c r="BK451"/>
  <c r="J440"/>
  <c r="J432"/>
  <c r="BK420"/>
  <c r="BK392"/>
  <c r="BK353"/>
  <c r="BK335"/>
  <c r="BK318"/>
  <c r="BK283"/>
  <c r="J270"/>
  <c r="J239"/>
  <c r="BK212"/>
  <c r="BK199"/>
  <c r="J180"/>
  <c r="J146"/>
  <c r="J111"/>
  <c r="J106"/>
  <c i="14" r="J83"/>
  <c i="13" r="BK116"/>
  <c r="J113"/>
  <c r="BK111"/>
  <c r="BK105"/>
  <c r="J97"/>
  <c i="12" r="BK128"/>
  <c r="J124"/>
  <c r="J119"/>
  <c r="BK115"/>
  <c r="BK109"/>
  <c r="BK105"/>
  <c r="BK100"/>
  <c r="J97"/>
  <c i="11" r="BK137"/>
  <c r="BK129"/>
  <c r="BK126"/>
  <c r="BK120"/>
  <c r="BK115"/>
  <c r="J105"/>
  <c r="J103"/>
  <c r="BK99"/>
  <c r="BK96"/>
  <c r="BK94"/>
  <c i="10" r="BK143"/>
  <c r="J139"/>
  <c r="J133"/>
  <c r="J129"/>
  <c r="J125"/>
  <c r="J119"/>
  <c r="BK113"/>
  <c r="J109"/>
  <c r="J104"/>
  <c r="BK101"/>
  <c r="J96"/>
  <c i="9" r="BK111"/>
  <c r="J106"/>
  <c r="J103"/>
  <c r="J98"/>
  <c r="J94"/>
  <c i="8" r="J135"/>
  <c r="BK132"/>
  <c r="BK124"/>
  <c r="J117"/>
  <c r="J105"/>
  <c r="J95"/>
  <c i="7" r="BK98"/>
  <c r="BK92"/>
  <c r="J86"/>
  <c i="6" r="J114"/>
  <c r="BK111"/>
  <c r="J102"/>
  <c r="J92"/>
  <c r="BK87"/>
  <c i="5" r="J146"/>
  <c r="J144"/>
  <c r="BK140"/>
  <c r="BK136"/>
  <c r="BK132"/>
  <c r="BK129"/>
  <c r="J126"/>
  <c r="J122"/>
  <c r="BK113"/>
  <c r="J108"/>
  <c r="BK105"/>
  <c r="J101"/>
  <c r="BK92"/>
  <c r="J88"/>
  <c r="J85"/>
  <c i="4" r="J133"/>
  <c r="BK126"/>
  <c r="J120"/>
  <c r="J109"/>
  <c r="BK101"/>
  <c r="BK93"/>
  <c i="3" r="J141"/>
  <c r="J136"/>
  <c r="BK131"/>
  <c r="J127"/>
  <c r="J123"/>
  <c r="J119"/>
  <c r="BK116"/>
  <c r="BK111"/>
  <c r="J101"/>
  <c r="BK93"/>
  <c i="2" r="J732"/>
  <c r="J686"/>
  <c r="J682"/>
  <c r="BK553"/>
  <c r="J551"/>
  <c r="BK540"/>
  <c r="BK532"/>
  <c r="BK525"/>
  <c r="J519"/>
  <c r="J495"/>
  <c r="J455"/>
  <c r="BK439"/>
  <c r="J434"/>
  <c r="J419"/>
  <c r="J403"/>
  <c r="BK377"/>
  <c r="BK358"/>
  <c r="J310"/>
  <c r="BK285"/>
  <c r="BK281"/>
  <c r="BK274"/>
  <c r="J267"/>
  <c r="BK239"/>
  <c r="J216"/>
  <c r="J209"/>
  <c r="BK191"/>
  <c r="BK180"/>
  <c r="J165"/>
  <c r="J152"/>
  <c r="BK125"/>
  <c r="BK111"/>
  <c r="BK106"/>
  <c i="14" r="BK86"/>
  <c r="J85"/>
  <c r="J84"/>
  <c i="13" r="J119"/>
  <c r="BK115"/>
  <c r="BK112"/>
  <c r="BK108"/>
  <c r="J101"/>
  <c r="J95"/>
  <c i="12" r="J129"/>
  <c r="J125"/>
  <c r="BK121"/>
  <c r="J115"/>
  <c r="BK110"/>
  <c r="BK104"/>
  <c r="J100"/>
  <c r="BK95"/>
  <c i="11" r="J131"/>
  <c r="BK121"/>
  <c r="BK114"/>
  <c r="J110"/>
  <c r="BK108"/>
  <c r="J101"/>
  <c r="J98"/>
  <c i="10" r="BK146"/>
  <c r="J135"/>
  <c r="J131"/>
  <c r="BK128"/>
  <c r="J121"/>
  <c r="BK116"/>
  <c r="J114"/>
  <c r="J106"/>
  <c r="J100"/>
  <c r="J97"/>
  <c i="9" r="J107"/>
  <c r="J101"/>
  <c i="8" r="J138"/>
  <c r="J133"/>
  <c r="J128"/>
  <c r="J124"/>
  <c r="BK121"/>
  <c r="J115"/>
  <c r="BK111"/>
  <c r="J108"/>
  <c r="J104"/>
  <c r="BK101"/>
  <c r="J96"/>
  <c r="J93"/>
  <c i="7" r="BK100"/>
  <c r="J95"/>
  <c r="BK94"/>
  <c r="J88"/>
  <c i="6" r="J116"/>
  <c r="J112"/>
  <c r="J105"/>
  <c r="J100"/>
  <c r="BK96"/>
  <c r="J88"/>
  <c i="5" r="BK145"/>
  <c r="J136"/>
  <c r="J133"/>
  <c r="BK128"/>
  <c r="BK122"/>
  <c r="BK117"/>
  <c r="BK112"/>
  <c r="BK108"/>
  <c r="BK97"/>
  <c r="J91"/>
  <c i="4" r="J126"/>
  <c r="BK120"/>
  <c r="J117"/>
  <c r="J112"/>
  <c r="BK102"/>
  <c r="J96"/>
  <c r="J92"/>
  <c i="3" r="J142"/>
  <c r="BK138"/>
  <c r="BK132"/>
  <c r="BK126"/>
  <c r="BK120"/>
  <c r="BK112"/>
  <c r="BK103"/>
  <c r="BK98"/>
  <c r="J95"/>
  <c i="2" r="J646"/>
  <c r="J554"/>
  <c r="BK548"/>
  <c r="J532"/>
  <c r="BK524"/>
  <c r="BK520"/>
  <c r="BK495"/>
  <c r="BK483"/>
  <c r="J451"/>
  <c r="J436"/>
  <c r="BK426"/>
  <c r="J417"/>
  <c r="BK379"/>
  <c r="BK336"/>
  <c r="J318"/>
  <c r="BK307"/>
  <c r="BK152"/>
  <c r="J125"/>
  <c r="BK104"/>
  <c i="1" r="AS55"/>
  <c i="12" r="BK125"/>
  <c r="J120"/>
  <c r="J110"/>
  <c r="J106"/>
  <c r="J98"/>
  <c r="J95"/>
  <c i="11" r="BK134"/>
  <c r="BK131"/>
  <c r="J124"/>
  <c r="J120"/>
  <c r="J114"/>
  <c r="J108"/>
  <c r="BK100"/>
  <c i="10" r="J143"/>
  <c r="J137"/>
  <c r="BK135"/>
  <c r="BK133"/>
  <c r="J124"/>
  <c r="BK121"/>
  <c r="BK118"/>
  <c r="BK111"/>
  <c r="BK106"/>
  <c r="J101"/>
  <c r="BK96"/>
  <c i="9" r="BK107"/>
  <c r="BK101"/>
  <c r="J95"/>
  <c i="8" r="BK137"/>
  <c r="J132"/>
  <c r="BK128"/>
  <c r="J120"/>
  <c r="J119"/>
  <c r="J113"/>
  <c r="BK108"/>
  <c r="J102"/>
  <c r="J97"/>
  <c i="7" r="J102"/>
  <c r="BK99"/>
  <c r="J92"/>
  <c r="BK86"/>
  <c i="6" r="BK115"/>
  <c r="BK109"/>
  <c r="BK104"/>
  <c r="BK97"/>
  <c r="BK93"/>
  <c r="J87"/>
  <c i="5" r="BK137"/>
  <c r="J127"/>
  <c r="J121"/>
  <c r="J117"/>
  <c r="BK111"/>
  <c r="J104"/>
  <c r="J99"/>
  <c r="J96"/>
  <c r="BK91"/>
  <c r="J86"/>
  <c i="4" r="BK127"/>
  <c r="BK119"/>
  <c r="J115"/>
  <c r="J106"/>
  <c r="BK99"/>
  <c r="BK95"/>
  <c i="3" r="BK140"/>
  <c r="BK136"/>
  <c r="J124"/>
  <c r="J120"/>
  <c r="J116"/>
  <c r="J112"/>
  <c r="J106"/>
  <c r="BK99"/>
  <c r="J93"/>
  <c i="2" r="J721"/>
  <c r="BK685"/>
  <c r="BK655"/>
  <c r="BK591"/>
  <c r="BK551"/>
  <c r="BK536"/>
  <c r="BK528"/>
  <c r="J524"/>
  <c r="BK494"/>
  <c r="BK469"/>
  <c r="J438"/>
  <c r="J416"/>
  <c r="J378"/>
  <c r="J358"/>
  <c r="J326"/>
  <c r="J285"/>
  <c r="J280"/>
  <c r="J246"/>
  <c r="BK224"/>
  <c r="BK209"/>
  <c r="BK187"/>
  <c r="BK164"/>
  <c r="J118"/>
  <c r="BK110"/>
  <c i="13" r="BK119"/>
  <c r="J117"/>
  <c r="BK114"/>
  <c r="J108"/>
  <c r="J102"/>
  <c r="BK95"/>
  <c i="12" r="BK122"/>
  <c r="J117"/>
  <c r="BK111"/>
  <c r="J107"/>
  <c r="BK103"/>
  <c r="J96"/>
  <c i="11" r="BK135"/>
  <c r="J128"/>
  <c r="BK124"/>
  <c r="BK118"/>
  <c r="J113"/>
  <c r="BK102"/>
  <c r="BK97"/>
  <c i="10" r="J146"/>
  <c r="J141"/>
  <c r="J138"/>
  <c r="BK131"/>
  <c r="BK126"/>
  <c r="BK120"/>
  <c r="BK114"/>
  <c r="J111"/>
  <c r="J105"/>
  <c r="BK98"/>
  <c r="BK95"/>
  <c i="9" r="J108"/>
  <c r="BK105"/>
  <c r="J102"/>
  <c r="BK95"/>
  <c i="8" r="BK136"/>
  <c r="BK131"/>
  <c r="J116"/>
  <c r="J103"/>
  <c r="J91"/>
  <c i="7" r="BK95"/>
  <c r="BK88"/>
  <c i="6" r="J113"/>
  <c r="BK107"/>
  <c r="BK101"/>
  <c r="BK88"/>
  <c i="5" r="J147"/>
  <c r="J143"/>
  <c r="BK138"/>
  <c r="BK131"/>
  <c r="J128"/>
  <c r="BK123"/>
  <c r="J111"/>
  <c r="BK106"/>
  <c r="J103"/>
  <c r="J95"/>
  <c r="BK89"/>
  <c r="BK86"/>
  <c i="4" r="J130"/>
  <c r="J124"/>
  <c r="BK110"/>
  <c r="BK103"/>
  <c i="3" r="BK144"/>
  <c r="BK139"/>
  <c r="BK135"/>
  <c r="BK129"/>
  <c r="BK125"/>
  <c r="J118"/>
  <c r="BK115"/>
  <c r="J100"/>
  <c r="BK92"/>
  <c i="2" r="BK721"/>
  <c r="J685"/>
  <c r="BK675"/>
  <c r="BK552"/>
  <c r="J548"/>
  <c r="BK539"/>
  <c r="J528"/>
  <c r="J520"/>
  <c r="J497"/>
  <c r="BK459"/>
  <c r="BK443"/>
  <c r="J433"/>
  <c r="BK417"/>
  <c r="J379"/>
  <c r="BK326"/>
  <c r="BK308"/>
  <c r="BK282"/>
  <c r="J274"/>
  <c r="BK266"/>
  <c r="BK231"/>
  <c r="J199"/>
  <c r="J187"/>
  <c r="BK166"/>
  <c r="BK146"/>
  <c r="BK118"/>
  <c r="J109"/>
  <c r="J104"/>
  <c i="14" r="BK85"/>
  <c r="BK83"/>
  <c i="13" r="BK117"/>
  <c r="BK113"/>
  <c r="BK110"/>
  <c r="BK103"/>
  <c r="J99"/>
  <c i="12" r="J126"/>
  <c r="BK123"/>
  <c r="J116"/>
  <c r="BK113"/>
  <c r="BK106"/>
  <c r="J99"/>
  <c i="11" r="J132"/>
  <c r="J122"/>
  <c r="BK116"/>
  <c r="J111"/>
  <c r="J102"/>
  <c r="J99"/>
  <c r="J94"/>
  <c i="10" r="J136"/>
  <c r="BK130"/>
  <c r="J123"/>
  <c r="J118"/>
  <c r="BK109"/>
  <c r="J103"/>
  <c r="J99"/>
  <c i="9" r="J111"/>
  <c r="BK102"/>
  <c i="8" r="J137"/>
  <c r="J130"/>
  <c r="BK125"/>
  <c r="BK120"/>
  <c r="BK117"/>
  <c r="BK112"/>
  <c r="BK106"/>
  <c r="BK103"/>
  <c r="J98"/>
  <c r="BK91"/>
  <c i="7" r="BK102"/>
  <c r="BK90"/>
  <c i="6" r="BK114"/>
  <c r="J104"/>
  <c r="J101"/>
  <c r="J97"/>
  <c r="J93"/>
  <c r="J85"/>
  <c i="5" r="BK143"/>
  <c r="BK135"/>
  <c r="J132"/>
  <c r="BK127"/>
  <c r="BK121"/>
  <c r="BK119"/>
  <c r="BK114"/>
  <c r="J106"/>
  <c r="BK98"/>
  <c r="BK85"/>
  <c i="4" r="BK132"/>
  <c r="J121"/>
  <c r="BK118"/>
  <c r="BK111"/>
  <c r="BK100"/>
  <c r="J95"/>
  <c i="3" r="J144"/>
  <c r="J140"/>
  <c r="J135"/>
  <c r="J129"/>
  <c r="J122"/>
  <c r="J114"/>
  <c r="BK109"/>
  <c r="BK106"/>
  <c r="BK101"/>
  <c r="J96"/>
  <c i="2" r="BK663"/>
  <c r="J631"/>
  <c r="J552"/>
  <c r="J539"/>
  <c r="BK530"/>
  <c r="J525"/>
  <c r="J512"/>
  <c r="J494"/>
  <c r="BK478"/>
  <c r="J465"/>
  <c r="J443"/>
  <c r="BK434"/>
  <c r="J420"/>
  <c r="BK416"/>
  <c r="BK378"/>
  <c r="J335"/>
  <c r="J312"/>
  <c r="J308"/>
  <c r="BK165"/>
  <c r="J124"/>
  <c r="BK103"/>
  <c i="13" r="J109"/>
  <c r="J103"/>
  <c r="J100"/>
  <c r="BK97"/>
  <c i="12" r="J127"/>
  <c r="J123"/>
  <c r="BK114"/>
  <c r="J105"/>
  <c r="BK97"/>
  <c i="11" r="J137"/>
  <c r="J133"/>
  <c r="J127"/>
  <c r="BK122"/>
  <c r="BK117"/>
  <c r="J112"/>
  <c r="J109"/>
  <c r="J104"/>
  <c i="10" r="J144"/>
  <c r="BK140"/>
  <c r="BK138"/>
  <c r="J126"/>
  <c r="BK123"/>
  <c r="BK119"/>
  <c r="J113"/>
  <c r="J108"/>
  <c r="BK105"/>
  <c r="BK100"/>
  <c r="J95"/>
  <c i="9" r="BK106"/>
  <c r="J100"/>
  <c r="BK93"/>
  <c i="8" r="BK135"/>
  <c r="BK130"/>
  <c r="J123"/>
  <c r="BK116"/>
  <c r="J112"/>
  <c r="J101"/>
  <c r="BK96"/>
  <c i="7" r="J98"/>
  <c r="J91"/>
  <c i="6" r="J117"/>
  <c r="J111"/>
  <c r="J106"/>
  <c r="BK100"/>
  <c r="J96"/>
  <c r="J91"/>
  <c r="BK85"/>
  <c i="5" r="J142"/>
  <c r="J135"/>
  <c r="J123"/>
  <c r="BK116"/>
  <c r="J109"/>
  <c r="BK100"/>
  <c r="J97"/>
  <c r="J92"/>
  <c r="BK88"/>
  <c i="4" r="J129"/>
  <c r="BK121"/>
  <c r="BK116"/>
  <c r="J111"/>
  <c r="J103"/>
  <c r="J100"/>
  <c r="BK96"/>
  <c i="3" r="J143"/>
  <c r="J137"/>
  <c r="J132"/>
  <c r="BK123"/>
  <c r="BK119"/>
  <c r="J115"/>
  <c r="J109"/>
  <c r="J104"/>
  <c r="J98"/>
  <c r="BK95"/>
  <c r="BK91"/>
  <c i="2" r="BK731"/>
  <c r="BK686"/>
  <c r="J663"/>
  <c r="BK631"/>
  <c r="BK554"/>
  <c r="J549"/>
  <c r="BK537"/>
  <c r="BK521"/>
  <c r="BK508"/>
  <c r="BK486"/>
  <c r="BK474"/>
  <c r="J447"/>
  <c r="J439"/>
  <c r="J426"/>
  <c r="J408"/>
  <c r="J377"/>
  <c r="J352"/>
  <c r="J327"/>
  <c r="BK312"/>
  <c r="J281"/>
  <c r="J266"/>
  <c r="BK216"/>
  <c r="J195"/>
  <c r="BK174"/>
  <c r="BK112"/>
  <c r="BK109"/>
  <c i="14" r="J82"/>
  <c i="13" r="J115"/>
  <c r="J112"/>
  <c r="BK109"/>
  <c r="J107"/>
  <c r="BK101"/>
  <c i="12" r="BK129"/>
  <c r="BK127"/>
  <c r="BK120"/>
  <c r="BK116"/>
  <c r="J113"/>
  <c r="J108"/>
  <c r="J104"/>
  <c r="BK99"/>
  <c r="BK94"/>
  <c i="11" r="J130"/>
  <c r="BK127"/>
  <c r="BK123"/>
  <c r="J116"/>
  <c r="J106"/>
  <c r="BK104"/>
  <c r="BK101"/>
  <c r="BK98"/>
  <c r="J95"/>
  <c i="10" r="BK144"/>
  <c r="J140"/>
  <c r="BK137"/>
  <c r="J130"/>
  <c r="J128"/>
  <c r="BK124"/>
  <c r="J115"/>
  <c r="J112"/>
  <c r="BK108"/>
  <c r="BK103"/>
  <c r="BK97"/>
  <c r="J94"/>
  <c i="9" r="J109"/>
  <c r="J104"/>
  <c r="BK100"/>
  <c r="J97"/>
  <c r="J93"/>
  <c i="8" r="BK134"/>
  <c r="J125"/>
  <c r="J122"/>
  <c r="BK114"/>
  <c r="BK99"/>
  <c i="7" r="J101"/>
  <c r="J97"/>
  <c r="J90"/>
  <c i="6" r="BK117"/>
  <c r="BK112"/>
  <c r="BK106"/>
  <c r="BK98"/>
  <c r="BK91"/>
  <c i="5" r="BK148"/>
  <c r="J145"/>
  <c r="BK142"/>
  <c r="J137"/>
  <c r="J134"/>
  <c r="BK130"/>
  <c r="BK125"/>
  <c r="J114"/>
  <c r="BK110"/>
  <c r="J107"/>
  <c r="BK102"/>
  <c r="J100"/>
  <c r="BK90"/>
  <c r="BK87"/>
  <c i="4" r="BK134"/>
  <c r="BK129"/>
  <c r="BK125"/>
  <c r="J116"/>
  <c r="BK107"/>
  <c r="J98"/>
  <c i="3" r="BK142"/>
  <c r="BK137"/>
  <c r="BK133"/>
  <c r="J128"/>
  <c r="J126"/>
  <c r="BK122"/>
  <c r="BK117"/>
  <c r="BK102"/>
  <c r="J94"/>
  <c r="J91"/>
  <c i="2" r="J731"/>
  <c r="BK688"/>
  <c r="J684"/>
  <c r="J591"/>
  <c r="BK549"/>
  <c r="BK541"/>
  <c r="BK526"/>
  <c r="BK522"/>
  <c r="J508"/>
  <c r="J469"/>
  <c r="BK447"/>
  <c r="BK438"/>
  <c r="J421"/>
  <c r="BK418"/>
  <c r="J392"/>
  <c r="J390"/>
  <c r="BK359"/>
  <c r="BK311"/>
  <c r="J307"/>
  <c r="J283"/>
  <c r="BK280"/>
  <c r="BK270"/>
  <c r="BK246"/>
  <c r="J224"/>
  <c r="J212"/>
  <c r="BK195"/>
  <c r="BK170"/>
  <c r="J164"/>
  <c r="J127"/>
  <c r="BK124"/>
  <c r="J110"/>
  <c r="J105"/>
  <c i="14" r="J86"/>
  <c r="BK84"/>
  <c r="BK82"/>
  <c i="13" r="J116"/>
  <c r="J114"/>
  <c r="J111"/>
  <c r="J105"/>
  <c r="BK100"/>
  <c i="12" r="J131"/>
  <c r="J128"/>
  <c r="J122"/>
  <c r="BK119"/>
  <c r="J114"/>
  <c r="J109"/>
  <c r="BK102"/>
  <c r="BK98"/>
  <c i="11" r="BK133"/>
  <c r="BK130"/>
  <c r="J117"/>
  <c r="BK112"/>
  <c r="BK109"/>
  <c r="BK103"/>
  <c r="J100"/>
  <c r="J97"/>
  <c i="10" r="J142"/>
  <c r="BK134"/>
  <c r="BK129"/>
  <c r="J122"/>
  <c r="J117"/>
  <c r="BK115"/>
  <c r="J107"/>
  <c r="BK102"/>
  <c r="BK94"/>
  <c i="9" r="BK103"/>
  <c r="BK98"/>
  <c i="8" r="J134"/>
  <c r="BK129"/>
  <c r="J126"/>
  <c r="BK123"/>
  <c r="BK119"/>
  <c r="BK113"/>
  <c r="BK110"/>
  <c r="BK105"/>
  <c r="BK102"/>
  <c r="BK97"/>
  <c i="7" r="J99"/>
  <c r="BK91"/>
  <c r="J87"/>
  <c i="6" r="J115"/>
  <c r="J109"/>
  <c r="BK102"/>
  <c r="J98"/>
  <c r="BK90"/>
  <c i="5" r="BK147"/>
  <c r="BK141"/>
  <c r="BK134"/>
  <c r="J130"/>
  <c r="BK124"/>
  <c r="J116"/>
  <c r="J113"/>
  <c r="BK109"/>
  <c r="J102"/>
  <c r="J93"/>
  <c i="4" r="J134"/>
  <c r="BK124"/>
  <c r="J119"/>
  <c r="J113"/>
  <c r="BK106"/>
  <c r="BK97"/>
  <c r="J93"/>
  <c i="3" r="BK143"/>
  <c r="BK134"/>
  <c r="J131"/>
  <c r="BK124"/>
  <c r="BK118"/>
  <c r="J111"/>
  <c r="J107"/>
  <c r="J102"/>
  <c r="BK97"/>
  <c r="BK94"/>
  <c i="2" r="J655"/>
  <c r="J629"/>
  <c r="J537"/>
  <c r="BK527"/>
  <c r="J521"/>
  <c r="BK497"/>
  <c r="J486"/>
  <c r="J459"/>
  <c r="BK442"/>
  <c r="BK433"/>
  <c r="J418"/>
  <c r="BK408"/>
  <c r="J353"/>
  <c r="BK327"/>
  <c r="J311"/>
  <c r="J174"/>
  <c r="BK127"/>
  <c r="J112"/>
  <c i="13" r="J110"/>
  <c r="BK107"/>
  <c r="BK102"/>
  <c r="BK99"/>
  <c i="12" r="BK131"/>
  <c r="BK126"/>
  <c r="J121"/>
  <c r="J111"/>
  <c r="BK107"/>
  <c r="J102"/>
  <c r="J94"/>
  <c i="11" r="J134"/>
  <c r="J129"/>
  <c r="J126"/>
  <c r="J121"/>
  <c r="J115"/>
  <c r="BK111"/>
  <c r="BK106"/>
  <c r="J96"/>
  <c i="10" r="BK142"/>
  <c r="BK139"/>
  <c r="BK136"/>
  <c r="J134"/>
  <c r="BK125"/>
  <c r="J120"/>
  <c r="BK117"/>
  <c r="BK107"/>
  <c r="J102"/>
  <c r="J98"/>
  <c i="9" r="BK108"/>
  <c r="BK104"/>
  <c r="BK94"/>
  <c i="8" r="J136"/>
  <c r="J131"/>
  <c r="BK126"/>
  <c r="J121"/>
  <c r="BK115"/>
  <c r="J111"/>
  <c r="J106"/>
  <c r="J99"/>
  <c r="BK95"/>
  <c i="7" r="BK101"/>
  <c r="BK97"/>
  <c r="BK87"/>
  <c i="6" r="BK116"/>
  <c r="J110"/>
  <c r="BK105"/>
  <c r="BK99"/>
  <c r="J94"/>
  <c r="J90"/>
  <c i="5" r="J148"/>
  <c r="J140"/>
  <c r="BK133"/>
  <c r="J125"/>
  <c r="J119"/>
  <c r="J112"/>
  <c r="J105"/>
  <c r="BK101"/>
  <c r="J98"/>
  <c r="BK93"/>
  <c r="J89"/>
  <c i="4" r="BK130"/>
  <c r="J118"/>
  <c r="BK112"/>
  <c r="J110"/>
  <c r="J102"/>
  <c r="J97"/>
  <c r="BK92"/>
  <c i="3" r="J134"/>
  <c r="J125"/>
  <c r="BK121"/>
  <c r="BK114"/>
  <c r="BK107"/>
  <c r="J103"/>
  <c r="J97"/>
  <c r="J92"/>
  <c i="2" r="BK684"/>
  <c r="J647"/>
  <c r="BK629"/>
  <c r="J553"/>
  <c r="J541"/>
  <c r="J530"/>
  <c r="J527"/>
  <c r="BK519"/>
  <c r="BK496"/>
  <c r="J483"/>
  <c r="BK465"/>
  <c r="J442"/>
  <c r="BK436"/>
  <c r="BK421"/>
  <c r="BK403"/>
  <c r="J359"/>
  <c r="J336"/>
  <c r="J319"/>
  <c r="J282"/>
  <c r="BK267"/>
  <c r="J231"/>
  <c r="J191"/>
  <c r="J166"/>
  <c r="J140"/>
  <c r="J103"/>
  <c l="1" r="BK126"/>
  <c r="J126"/>
  <c r="J65"/>
  <c r="T126"/>
  <c r="T238"/>
  <c r="P284"/>
  <c r="R284"/>
  <c r="P309"/>
  <c r="BK391"/>
  <c r="J391"/>
  <c r="J69"/>
  <c r="T391"/>
  <c r="BK441"/>
  <c r="J441"/>
  <c r="J73"/>
  <c r="P441"/>
  <c r="BK523"/>
  <c r="J523"/>
  <c r="J74"/>
  <c r="P523"/>
  <c r="T523"/>
  <c r="P531"/>
  <c r="T531"/>
  <c r="R538"/>
  <c r="R630"/>
  <c r="BK683"/>
  <c r="J683"/>
  <c r="J78"/>
  <c r="R683"/>
  <c r="T687"/>
  <c i="3" r="R90"/>
  <c r="BK105"/>
  <c r="J105"/>
  <c r="J65"/>
  <c r="R105"/>
  <c r="T105"/>
  <c r="T110"/>
  <c r="R130"/>
  <c i="4" r="R91"/>
  <c r="R90"/>
  <c r="R105"/>
  <c r="T105"/>
  <c r="T108"/>
  <c r="T114"/>
  <c r="P123"/>
  <c r="BK128"/>
  <c r="J128"/>
  <c r="J68"/>
  <c r="BK131"/>
  <c r="J131"/>
  <c r="J69"/>
  <c r="T131"/>
  <c i="5" r="BK94"/>
  <c r="J94"/>
  <c r="J61"/>
  <c r="R94"/>
  <c r="P118"/>
  <c r="BK139"/>
  <c r="J139"/>
  <c r="J63"/>
  <c r="T139"/>
  <c i="6" r="P84"/>
  <c r="BK89"/>
  <c r="J89"/>
  <c r="J61"/>
  <c r="T89"/>
  <c r="P95"/>
  <c r="P108"/>
  <c i="7" r="P84"/>
  <c r="BK89"/>
  <c r="J89"/>
  <c r="J61"/>
  <c r="R89"/>
  <c r="P93"/>
  <c r="R93"/>
  <c r="P96"/>
  <c i="8" r="P94"/>
  <c r="BK100"/>
  <c r="J100"/>
  <c r="J64"/>
  <c r="R100"/>
  <c r="BK109"/>
  <c r="J109"/>
  <c r="J66"/>
  <c r="R109"/>
  <c r="P118"/>
  <c r="T118"/>
  <c r="R127"/>
  <c i="9" r="P92"/>
  <c r="BK96"/>
  <c r="J96"/>
  <c r="J66"/>
  <c r="BK99"/>
  <c r="J99"/>
  <c r="J67"/>
  <c r="T99"/>
  <c i="10" r="P93"/>
  <c r="BK110"/>
  <c r="J110"/>
  <c r="J66"/>
  <c r="T110"/>
  <c r="P127"/>
  <c r="T127"/>
  <c r="R132"/>
  <c i="11" r="T93"/>
  <c r="T107"/>
  <c r="BK125"/>
  <c r="J125"/>
  <c r="J68"/>
  <c r="T125"/>
  <c i="12" r="BK93"/>
  <c r="T93"/>
  <c r="R101"/>
  <c r="P112"/>
  <c r="T112"/>
  <c r="T118"/>
  <c i="13" r="BK106"/>
  <c r="J106"/>
  <c r="J69"/>
  <c i="2" r="BK102"/>
  <c r="J102"/>
  <c r="J64"/>
  <c r="R102"/>
  <c r="P126"/>
  <c r="BK238"/>
  <c r="J238"/>
  <c r="J66"/>
  <c r="R238"/>
  <c r="BK309"/>
  <c r="J309"/>
  <c r="J68"/>
  <c r="T309"/>
  <c r="P391"/>
  <c r="BK431"/>
  <c r="J431"/>
  <c r="J70"/>
  <c r="R431"/>
  <c r="P437"/>
  <c r="T437"/>
  <c r="T441"/>
  <c r="R523"/>
  <c r="BK531"/>
  <c r="J531"/>
  <c r="J75"/>
  <c r="R531"/>
  <c r="P538"/>
  <c r="BK630"/>
  <c r="J630"/>
  <c r="J77"/>
  <c r="P630"/>
  <c r="BK687"/>
  <c r="J687"/>
  <c r="J79"/>
  <c r="R687"/>
  <c i="3" r="BK90"/>
  <c r="J90"/>
  <c r="J64"/>
  <c r="T90"/>
  <c r="P105"/>
  <c r="P110"/>
  <c r="BK130"/>
  <c r="J130"/>
  <c r="J67"/>
  <c r="T130"/>
  <c i="4" r="BK91"/>
  <c r="J91"/>
  <c r="J61"/>
  <c r="T91"/>
  <c r="T90"/>
  <c r="BK105"/>
  <c r="J105"/>
  <c r="J63"/>
  <c r="P105"/>
  <c r="BK108"/>
  <c r="J108"/>
  <c r="J64"/>
  <c r="R108"/>
  <c r="P114"/>
  <c r="BK123"/>
  <c r="BK122"/>
  <c r="J122"/>
  <c r="J66"/>
  <c r="R123"/>
  <c r="P128"/>
  <c r="T128"/>
  <c r="P131"/>
  <c i="5" r="P84"/>
  <c r="P94"/>
  <c r="T94"/>
  <c r="T118"/>
  <c r="R139"/>
  <c i="6" r="BK84"/>
  <c r="J84"/>
  <c r="J60"/>
  <c r="R84"/>
  <c r="P89"/>
  <c r="BK95"/>
  <c r="J95"/>
  <c r="J62"/>
  <c r="T95"/>
  <c r="R108"/>
  <c i="7" r="BK84"/>
  <c r="J84"/>
  <c r="J60"/>
  <c r="T84"/>
  <c r="T89"/>
  <c r="BK96"/>
  <c r="J96"/>
  <c r="J63"/>
  <c r="T96"/>
  <c i="8" r="R94"/>
  <c r="R92"/>
  <c r="R88"/>
  <c r="T100"/>
  <c r="T109"/>
  <c r="R118"/>
  <c r="P127"/>
  <c i="9" r="T92"/>
  <c r="T96"/>
  <c r="P99"/>
  <c i="10" r="BK93"/>
  <c r="J93"/>
  <c r="J65"/>
  <c r="R93"/>
  <c r="R110"/>
  <c r="R127"/>
  <c r="P132"/>
  <c i="11" r="BK93"/>
  <c r="J93"/>
  <c r="J65"/>
  <c r="R93"/>
  <c r="P107"/>
  <c r="BK119"/>
  <c r="J119"/>
  <c r="J67"/>
  <c r="R119"/>
  <c r="P125"/>
  <c i="12" r="R93"/>
  <c r="P101"/>
  <c r="BK112"/>
  <c r="J112"/>
  <c r="J67"/>
  <c r="R112"/>
  <c r="P118"/>
  <c i="13" r="BK98"/>
  <c r="J98"/>
  <c r="J67"/>
  <c r="R98"/>
  <c r="T106"/>
  <c i="14" r="BK81"/>
  <c r="J81"/>
  <c r="J60"/>
  <c r="P81"/>
  <c r="P80"/>
  <c i="1" r="AU69"/>
  <c i="14" r="R81"/>
  <c r="R80"/>
  <c i="2" r="P102"/>
  <c r="T102"/>
  <c r="R126"/>
  <c r="P238"/>
  <c r="BK284"/>
  <c r="J284"/>
  <c r="J67"/>
  <c r="T284"/>
  <c r="R309"/>
  <c r="R391"/>
  <c r="P431"/>
  <c r="T431"/>
  <c r="BK437"/>
  <c r="J437"/>
  <c r="J72"/>
  <c r="R437"/>
  <c r="R441"/>
  <c r="BK538"/>
  <c r="J538"/>
  <c r="J76"/>
  <c r="T538"/>
  <c r="T630"/>
  <c r="P683"/>
  <c r="T683"/>
  <c r="P687"/>
  <c i="3" r="P90"/>
  <c r="BK110"/>
  <c r="J110"/>
  <c r="J66"/>
  <c r="R110"/>
  <c r="P130"/>
  <c i="4" r="P91"/>
  <c r="P90"/>
  <c r="P108"/>
  <c r="BK114"/>
  <c r="J114"/>
  <c r="J65"/>
  <c r="R114"/>
  <c r="T123"/>
  <c r="T122"/>
  <c r="R128"/>
  <c r="R131"/>
  <c i="5" r="BK84"/>
  <c r="R84"/>
  <c r="T84"/>
  <c r="T83"/>
  <c r="BK118"/>
  <c r="J118"/>
  <c r="J62"/>
  <c r="R118"/>
  <c r="P139"/>
  <c i="6" r="T84"/>
  <c r="R89"/>
  <c r="R95"/>
  <c r="BK108"/>
  <c r="J108"/>
  <c r="J63"/>
  <c r="T108"/>
  <c i="7" r="R84"/>
  <c r="P89"/>
  <c r="BK93"/>
  <c r="J93"/>
  <c r="J62"/>
  <c r="T93"/>
  <c r="R96"/>
  <c i="8" r="BK94"/>
  <c r="J94"/>
  <c r="J63"/>
  <c r="T94"/>
  <c r="P100"/>
  <c r="P109"/>
  <c r="BK118"/>
  <c r="J118"/>
  <c r="J67"/>
  <c r="BK127"/>
  <c r="J127"/>
  <c r="J68"/>
  <c r="T127"/>
  <c i="9" r="BK92"/>
  <c r="J92"/>
  <c r="J65"/>
  <c r="R92"/>
  <c r="P96"/>
  <c r="R96"/>
  <c r="R99"/>
  <c i="10" r="T93"/>
  <c r="P110"/>
  <c r="BK127"/>
  <c r="J127"/>
  <c r="J67"/>
  <c r="BK132"/>
  <c r="J132"/>
  <c r="J68"/>
  <c r="T132"/>
  <c i="11" r="P93"/>
  <c r="BK107"/>
  <c r="J107"/>
  <c r="J66"/>
  <c r="R107"/>
  <c r="P119"/>
  <c r="T119"/>
  <c r="R125"/>
  <c i="12" r="P93"/>
  <c r="P92"/>
  <c r="P91"/>
  <c i="1" r="AU67"/>
  <c i="12" r="BK101"/>
  <c r="J101"/>
  <c r="J66"/>
  <c r="T101"/>
  <c r="BK118"/>
  <c r="J118"/>
  <c r="J68"/>
  <c r="R118"/>
  <c i="13" r="P98"/>
  <c r="T98"/>
  <c r="T93"/>
  <c r="T92"/>
  <c r="P106"/>
  <c r="R106"/>
  <c i="14" r="T81"/>
  <c r="T80"/>
  <c i="2" r="E50"/>
  <c r="F59"/>
  <c r="J95"/>
  <c r="BE106"/>
  <c r="BE111"/>
  <c r="BE124"/>
  <c r="BE125"/>
  <c r="BE140"/>
  <c r="BE174"/>
  <c r="BE187"/>
  <c r="BE199"/>
  <c r="BE209"/>
  <c r="BE212"/>
  <c r="BE216"/>
  <c r="BE231"/>
  <c r="BE246"/>
  <c r="BE267"/>
  <c r="BE281"/>
  <c r="BE282"/>
  <c r="BE283"/>
  <c r="BE285"/>
  <c r="BE307"/>
  <c r="BE308"/>
  <c r="BE310"/>
  <c r="BE326"/>
  <c r="BE327"/>
  <c r="BE352"/>
  <c r="BE358"/>
  <c r="BE359"/>
  <c r="BE390"/>
  <c r="BE392"/>
  <c r="BE408"/>
  <c r="BE419"/>
  <c r="BE420"/>
  <c r="BE421"/>
  <c r="BE426"/>
  <c r="BE433"/>
  <c r="BE436"/>
  <c r="BE438"/>
  <c r="BE439"/>
  <c r="BE440"/>
  <c r="BE443"/>
  <c r="BE478"/>
  <c r="BE486"/>
  <c r="BE497"/>
  <c r="BE512"/>
  <c r="BE525"/>
  <c r="BE526"/>
  <c r="BE527"/>
  <c r="BE528"/>
  <c r="BE530"/>
  <c r="BE536"/>
  <c r="BE539"/>
  <c r="BE548"/>
  <c r="BE549"/>
  <c r="BE552"/>
  <c r="BE553"/>
  <c r="BE555"/>
  <c r="BE591"/>
  <c r="BE631"/>
  <c r="BE647"/>
  <c r="BE663"/>
  <c r="BE675"/>
  <c r="BE682"/>
  <c r="BE684"/>
  <c r="BE685"/>
  <c r="BE686"/>
  <c r="BE721"/>
  <c r="BE731"/>
  <c i="3" r="E77"/>
  <c r="J83"/>
  <c r="J86"/>
  <c r="BE91"/>
  <c r="BE92"/>
  <c r="BE94"/>
  <c r="BE99"/>
  <c r="BE102"/>
  <c r="BE106"/>
  <c r="BE109"/>
  <c r="BE111"/>
  <c r="BE114"/>
  <c r="BE115"/>
  <c r="BE116"/>
  <c r="BE118"/>
  <c r="BE119"/>
  <c r="BE120"/>
  <c r="BE122"/>
  <c r="BE126"/>
  <c r="BE129"/>
  <c r="BE132"/>
  <c r="BE135"/>
  <c r="BE136"/>
  <c r="BE139"/>
  <c r="BE141"/>
  <c i="4" r="E48"/>
  <c r="J52"/>
  <c r="F86"/>
  <c r="BE96"/>
  <c r="BE103"/>
  <c r="BE106"/>
  <c r="BE115"/>
  <c r="BE118"/>
  <c r="BE120"/>
  <c r="BE124"/>
  <c r="BE127"/>
  <c r="BE130"/>
  <c r="BE132"/>
  <c r="BE133"/>
  <c i="5" r="E48"/>
  <c r="F55"/>
  <c r="J80"/>
  <c r="BE85"/>
  <c r="BE90"/>
  <c r="BE91"/>
  <c r="BE102"/>
  <c r="BE104"/>
  <c r="BE106"/>
  <c r="BE111"/>
  <c r="BE113"/>
  <c r="BE114"/>
  <c r="BE126"/>
  <c r="BE128"/>
  <c r="BE130"/>
  <c r="BE134"/>
  <c r="BE135"/>
  <c r="BE136"/>
  <c r="BE137"/>
  <c r="BE140"/>
  <c r="BE145"/>
  <c r="BE148"/>
  <c i="6" r="E48"/>
  <c r="J77"/>
  <c r="F80"/>
  <c r="BE88"/>
  <c r="BE90"/>
  <c r="BE91"/>
  <c r="BE92"/>
  <c r="BE93"/>
  <c r="BE94"/>
  <c r="BE96"/>
  <c r="BE98"/>
  <c r="BE102"/>
  <c r="BE103"/>
  <c r="BE106"/>
  <c r="BE107"/>
  <c r="BE112"/>
  <c r="BE113"/>
  <c r="BE115"/>
  <c i="7" r="F55"/>
  <c r="BE85"/>
  <c r="BE88"/>
  <c r="BE91"/>
  <c r="BE92"/>
  <c r="BE98"/>
  <c r="BE99"/>
  <c r="BE100"/>
  <c i="8" r="J55"/>
  <c r="BE93"/>
  <c r="BE95"/>
  <c r="BE99"/>
  <c r="BE101"/>
  <c r="BE103"/>
  <c r="BE108"/>
  <c r="BE114"/>
  <c r="BE117"/>
  <c r="BE120"/>
  <c r="BE125"/>
  <c r="BE129"/>
  <c r="BE131"/>
  <c r="BE132"/>
  <c r="BE134"/>
  <c r="BE135"/>
  <c r="BE137"/>
  <c r="BE138"/>
  <c i="9" r="E50"/>
  <c r="J56"/>
  <c r="F59"/>
  <c r="J87"/>
  <c r="BE93"/>
  <c r="BE94"/>
  <c r="BE103"/>
  <c r="BE105"/>
  <c r="BE106"/>
  <c r="BE107"/>
  <c r="BE109"/>
  <c r="BE111"/>
  <c i="10" r="E50"/>
  <c r="J56"/>
  <c r="F59"/>
  <c r="BE94"/>
  <c r="BE95"/>
  <c r="BE97"/>
  <c r="BE98"/>
  <c r="BE99"/>
  <c r="BE101"/>
  <c r="BE103"/>
  <c r="BE104"/>
  <c r="BE106"/>
  <c r="BE108"/>
  <c r="BE109"/>
  <c r="BE111"/>
  <c r="BE114"/>
  <c r="BE116"/>
  <c r="BE117"/>
  <c r="BE118"/>
  <c r="BE120"/>
  <c r="BE121"/>
  <c r="BE122"/>
  <c r="BE124"/>
  <c r="BE125"/>
  <c r="BE128"/>
  <c r="BE134"/>
  <c r="BE135"/>
  <c r="BE136"/>
  <c r="BE137"/>
  <c r="BE138"/>
  <c r="BE140"/>
  <c r="BE141"/>
  <c r="BE142"/>
  <c r="BE143"/>
  <c r="BE144"/>
  <c i="11" r="J59"/>
  <c r="BE94"/>
  <c r="BE99"/>
  <c r="BE103"/>
  <c r="BE104"/>
  <c r="BE108"/>
  <c r="BE109"/>
  <c r="BE110"/>
  <c r="BE111"/>
  <c r="BE114"/>
  <c r="BE116"/>
  <c r="BE117"/>
  <c r="BE120"/>
  <c r="BE121"/>
  <c r="BE124"/>
  <c r="BE126"/>
  <c r="BE131"/>
  <c r="BE132"/>
  <c r="BE134"/>
  <c i="12" r="E50"/>
  <c r="J59"/>
  <c r="J85"/>
  <c r="BE95"/>
  <c r="BE98"/>
  <c r="BE100"/>
  <c r="BE106"/>
  <c r="BE110"/>
  <c r="BE111"/>
  <c r="BE113"/>
  <c r="BE119"/>
  <c r="BE120"/>
  <c r="BE122"/>
  <c r="BE123"/>
  <c r="BE125"/>
  <c r="BE131"/>
  <c i="13" r="J56"/>
  <c r="J89"/>
  <c r="BE97"/>
  <c r="BE99"/>
  <c r="BE105"/>
  <c r="BE109"/>
  <c r="BE111"/>
  <c i="2" r="J59"/>
  <c r="BE180"/>
  <c r="BE311"/>
  <c r="BE312"/>
  <c r="BE335"/>
  <c r="BE336"/>
  <c r="BE377"/>
  <c r="BE378"/>
  <c r="BE379"/>
  <c r="BE403"/>
  <c r="BE417"/>
  <c r="BE418"/>
  <c r="BE434"/>
  <c r="BE442"/>
  <c r="BE447"/>
  <c r="BE451"/>
  <c r="BE455"/>
  <c r="BE459"/>
  <c r="BE469"/>
  <c r="BE474"/>
  <c r="BE483"/>
  <c r="BE494"/>
  <c r="BE495"/>
  <c r="BE496"/>
  <c r="BE519"/>
  <c r="BE520"/>
  <c r="BE522"/>
  <c r="BE529"/>
  <c r="BE532"/>
  <c r="BE540"/>
  <c r="BE541"/>
  <c r="BE551"/>
  <c r="BE554"/>
  <c r="BE646"/>
  <c r="BE655"/>
  <c r="BK435"/>
  <c r="J435"/>
  <c r="J71"/>
  <c i="3" r="F59"/>
  <c r="BE93"/>
  <c r="BE95"/>
  <c r="BE100"/>
  <c r="BE101"/>
  <c r="BE107"/>
  <c r="BE117"/>
  <c r="BE121"/>
  <c r="BE123"/>
  <c r="BE125"/>
  <c r="BE127"/>
  <c r="BE131"/>
  <c r="BE134"/>
  <c r="BE137"/>
  <c r="BE140"/>
  <c r="BE142"/>
  <c i="4" r="J86"/>
  <c r="BE93"/>
  <c r="BE95"/>
  <c r="BE97"/>
  <c r="BE98"/>
  <c r="BE101"/>
  <c r="BE110"/>
  <c r="BE116"/>
  <c r="BE119"/>
  <c r="BE125"/>
  <c r="BE126"/>
  <c r="BE129"/>
  <c r="BE134"/>
  <c i="5" r="J52"/>
  <c r="BE86"/>
  <c r="BE87"/>
  <c r="BE88"/>
  <c r="BE89"/>
  <c r="BE92"/>
  <c r="BE93"/>
  <c r="BE96"/>
  <c r="BE100"/>
  <c r="BE101"/>
  <c r="BE105"/>
  <c r="BE107"/>
  <c r="BE108"/>
  <c r="BE110"/>
  <c r="BE112"/>
  <c r="BE116"/>
  <c r="BE117"/>
  <c r="BE120"/>
  <c r="BE123"/>
  <c r="BE124"/>
  <c r="BE125"/>
  <c r="BE127"/>
  <c r="BE129"/>
  <c r="BE131"/>
  <c r="BE133"/>
  <c r="BE142"/>
  <c r="BE143"/>
  <c r="BE144"/>
  <c r="BE146"/>
  <c i="6" r="BE87"/>
  <c r="BE97"/>
  <c r="BE99"/>
  <c r="BE100"/>
  <c r="BE101"/>
  <c r="BE111"/>
  <c r="BE114"/>
  <c i="7" r="E48"/>
  <c r="J52"/>
  <c r="J80"/>
  <c r="BE86"/>
  <c r="BE87"/>
  <c r="BE94"/>
  <c r="BE95"/>
  <c r="BE97"/>
  <c r="BE101"/>
  <c i="8" r="E48"/>
  <c r="J82"/>
  <c r="F85"/>
  <c r="BE91"/>
  <c r="BE96"/>
  <c r="BE102"/>
  <c r="BE104"/>
  <c r="BE105"/>
  <c r="BE111"/>
  <c r="BE112"/>
  <c r="BE116"/>
  <c r="BE122"/>
  <c r="BE123"/>
  <c r="BE124"/>
  <c r="BE126"/>
  <c r="BE128"/>
  <c r="BE136"/>
  <c i="9" r="BE100"/>
  <c r="BK110"/>
  <c r="J110"/>
  <c r="J68"/>
  <c i="10" r="J88"/>
  <c r="BE100"/>
  <c r="BE105"/>
  <c r="BE112"/>
  <c r="BE126"/>
  <c r="BE133"/>
  <c r="BK145"/>
  <c r="J145"/>
  <c r="J69"/>
  <c i="11" r="E79"/>
  <c r="BE95"/>
  <c r="BE106"/>
  <c r="BE118"/>
  <c r="BE135"/>
  <c r="BE137"/>
  <c i="12" r="BE94"/>
  <c r="BE117"/>
  <c r="BE124"/>
  <c r="BE126"/>
  <c r="BE127"/>
  <c i="13" r="BE119"/>
  <c r="BK94"/>
  <c r="J94"/>
  <c r="J65"/>
  <c r="BK104"/>
  <c r="J104"/>
  <c r="J68"/>
  <c i="14" r="E48"/>
  <c r="F77"/>
  <c r="BE83"/>
  <c r="BE84"/>
  <c r="BE85"/>
  <c r="BE86"/>
  <c i="2" r="BE103"/>
  <c r="BE104"/>
  <c r="BE105"/>
  <c r="BE109"/>
  <c r="BE110"/>
  <c r="BE112"/>
  <c r="BE118"/>
  <c r="BE127"/>
  <c r="BE146"/>
  <c r="BE152"/>
  <c r="BE164"/>
  <c r="BE165"/>
  <c r="BE166"/>
  <c r="BE170"/>
  <c r="BE191"/>
  <c r="BE195"/>
  <c r="BE224"/>
  <c r="BE239"/>
  <c r="BE266"/>
  <c r="BE270"/>
  <c r="BE274"/>
  <c r="BE280"/>
  <c r="BE318"/>
  <c r="BE319"/>
  <c r="BE353"/>
  <c r="BE416"/>
  <c r="BE432"/>
  <c r="BE465"/>
  <c r="BE490"/>
  <c r="BE508"/>
  <c r="BE521"/>
  <c r="BE524"/>
  <c r="BE537"/>
  <c r="BE550"/>
  <c r="BE629"/>
  <c r="BE688"/>
  <c r="BE732"/>
  <c i="3" r="BE96"/>
  <c r="BE97"/>
  <c r="BE98"/>
  <c r="BE103"/>
  <c r="BE104"/>
  <c r="BE108"/>
  <c r="BE112"/>
  <c r="BE113"/>
  <c r="BE124"/>
  <c r="BE128"/>
  <c r="BE133"/>
  <c r="BE138"/>
  <c r="BE143"/>
  <c r="BE144"/>
  <c i="4" r="BE92"/>
  <c r="BE94"/>
  <c r="BE99"/>
  <c r="BE100"/>
  <c r="BE102"/>
  <c r="BE107"/>
  <c r="BE109"/>
  <c r="BE111"/>
  <c r="BE112"/>
  <c r="BE113"/>
  <c r="BE117"/>
  <c r="BE121"/>
  <c i="5" r="BE95"/>
  <c r="BE97"/>
  <c r="BE98"/>
  <c r="BE99"/>
  <c r="BE103"/>
  <c r="BE109"/>
  <c r="BE115"/>
  <c r="BE119"/>
  <c r="BE121"/>
  <c r="BE122"/>
  <c r="BE132"/>
  <c r="BE138"/>
  <c r="BE141"/>
  <c r="BE147"/>
  <c i="6" r="J55"/>
  <c r="BE85"/>
  <c r="BE86"/>
  <c r="BE104"/>
  <c r="BE105"/>
  <c r="BE109"/>
  <c r="BE110"/>
  <c r="BE116"/>
  <c r="BE117"/>
  <c i="7" r="BE90"/>
  <c r="BE102"/>
  <c i="8" r="BE97"/>
  <c r="BE98"/>
  <c r="BE106"/>
  <c r="BE110"/>
  <c r="BE113"/>
  <c r="BE115"/>
  <c r="BE119"/>
  <c r="BE121"/>
  <c r="BE130"/>
  <c r="BE133"/>
  <c r="BK90"/>
  <c r="BK89"/>
  <c r="BK107"/>
  <c r="J107"/>
  <c r="J65"/>
  <c i="9" r="BE95"/>
  <c r="BE97"/>
  <c r="BE98"/>
  <c r="BE101"/>
  <c r="BE102"/>
  <c r="BE104"/>
  <c r="BE108"/>
  <c i="10" r="BE96"/>
  <c r="BE102"/>
  <c r="BE107"/>
  <c r="BE113"/>
  <c r="BE115"/>
  <c r="BE119"/>
  <c r="BE123"/>
  <c r="BE129"/>
  <c r="BE130"/>
  <c r="BE131"/>
  <c r="BE139"/>
  <c r="BE146"/>
  <c i="11" r="J56"/>
  <c r="F59"/>
  <c r="BE96"/>
  <c r="BE97"/>
  <c r="BE98"/>
  <c r="BE100"/>
  <c r="BE101"/>
  <c r="BE102"/>
  <c r="BE105"/>
  <c r="BE112"/>
  <c r="BE113"/>
  <c r="BE115"/>
  <c r="BE122"/>
  <c r="BE123"/>
  <c r="BE127"/>
  <c r="BE128"/>
  <c r="BE129"/>
  <c r="BE130"/>
  <c r="BE133"/>
  <c r="BK136"/>
  <c r="J136"/>
  <c r="J69"/>
  <c i="12" r="F59"/>
  <c r="BE96"/>
  <c r="BE97"/>
  <c r="BE99"/>
  <c r="BE102"/>
  <c r="BE103"/>
  <c r="BE104"/>
  <c r="BE105"/>
  <c r="BE107"/>
  <c r="BE108"/>
  <c r="BE109"/>
  <c r="BE114"/>
  <c r="BE115"/>
  <c r="BE116"/>
  <c r="BE121"/>
  <c r="BE128"/>
  <c r="BE129"/>
  <c r="BK130"/>
  <c r="J130"/>
  <c r="J69"/>
  <c i="13" r="E50"/>
  <c r="F59"/>
  <c r="BE95"/>
  <c r="BE100"/>
  <c r="BE101"/>
  <c r="BE102"/>
  <c r="BE103"/>
  <c r="BE107"/>
  <c r="BE108"/>
  <c r="BE110"/>
  <c r="BE112"/>
  <c r="BE113"/>
  <c r="BE114"/>
  <c r="BE115"/>
  <c r="BE116"/>
  <c r="BE117"/>
  <c r="BK96"/>
  <c r="J96"/>
  <c r="J66"/>
  <c r="BK118"/>
  <c r="J118"/>
  <c r="J70"/>
  <c i="14" r="J52"/>
  <c r="J55"/>
  <c r="BE82"/>
  <c i="6" r="F37"/>
  <c i="1" r="BD60"/>
  <c i="11" r="J36"/>
  <c i="1" r="AW66"/>
  <c i="7" r="F35"/>
  <c i="1" r="BB61"/>
  <c i="9" r="F39"/>
  <c i="1" r="BD64"/>
  <c i="14" r="F34"/>
  <c i="1" r="BA69"/>
  <c i="14" r="F36"/>
  <c i="1" r="BC69"/>
  <c i="3" r="F36"/>
  <c i="1" r="BA57"/>
  <c i="9" r="J36"/>
  <c i="1" r="AW64"/>
  <c i="10" r="J36"/>
  <c i="1" r="AW65"/>
  <c r="AS54"/>
  <c i="6" r="J34"/>
  <c i="1" r="AW60"/>
  <c i="12" r="F38"/>
  <c i="1" r="BC67"/>
  <c i="8" r="F37"/>
  <c i="1" r="BD62"/>
  <c i="14" r="F37"/>
  <c i="1" r="BD69"/>
  <c i="5" r="J34"/>
  <c i="1" r="AW59"/>
  <c i="13" r="F36"/>
  <c i="1" r="BA68"/>
  <c i="4" r="F34"/>
  <c i="1" r="BA58"/>
  <c i="10" r="F38"/>
  <c i="1" r="BC65"/>
  <c i="10" r="F37"/>
  <c i="1" r="BB65"/>
  <c i="6" r="F35"/>
  <c i="1" r="BB60"/>
  <c i="13" r="F38"/>
  <c i="1" r="BC68"/>
  <c i="7" r="F37"/>
  <c i="1" r="BD61"/>
  <c i="13" r="J36"/>
  <c i="1" r="AW68"/>
  <c i="14" r="J34"/>
  <c i="1" r="AW69"/>
  <c i="2" r="F37"/>
  <c i="1" r="BB56"/>
  <c i="4" r="F37"/>
  <c i="1" r="BD58"/>
  <c i="2" r="F38"/>
  <c i="1" r="BC56"/>
  <c i="4" r="F35"/>
  <c i="1" r="BB58"/>
  <c i="11" r="F36"/>
  <c i="1" r="BA66"/>
  <c i="13" r="F39"/>
  <c i="1" r="BD68"/>
  <c i="6" r="F34"/>
  <c i="1" r="BA60"/>
  <c i="3" r="F39"/>
  <c i="1" r="BD57"/>
  <c i="9" r="F37"/>
  <c i="1" r="BB64"/>
  <c i="11" r="F37"/>
  <c i="1" r="BB66"/>
  <c i="7" r="F34"/>
  <c i="1" r="BA61"/>
  <c i="14" r="F35"/>
  <c i="1" r="BB69"/>
  <c i="3" r="F37"/>
  <c i="1" r="BB57"/>
  <c i="3" r="J36"/>
  <c i="1" r="AW57"/>
  <c i="5" r="F36"/>
  <c i="1" r="BC59"/>
  <c i="5" r="F37"/>
  <c i="1" r="BD59"/>
  <c i="7" r="J34"/>
  <c i="1" r="AW61"/>
  <c i="9" r="F36"/>
  <c i="1" r="BA64"/>
  <c i="5" r="F35"/>
  <c i="1" r="BB59"/>
  <c i="11" r="F39"/>
  <c i="1" r="BD66"/>
  <c i="4" r="F36"/>
  <c i="1" r="BC58"/>
  <c i="7" r="F36"/>
  <c i="1" r="BC61"/>
  <c i="12" r="F37"/>
  <c i="1" r="BB67"/>
  <c i="13" r="F37"/>
  <c i="1" r="BB68"/>
  <c i="8" r="J34"/>
  <c i="1" r="AW62"/>
  <c i="5" r="F34"/>
  <c i="1" r="BA59"/>
  <c i="2" r="F36"/>
  <c i="1" r="BA56"/>
  <c i="8" r="F34"/>
  <c i="1" r="BA62"/>
  <c i="9" r="F38"/>
  <c i="1" r="BC64"/>
  <c i="10" r="F39"/>
  <c i="1" r="BD65"/>
  <c i="2" r="F39"/>
  <c i="1" r="BD56"/>
  <c i="3" r="F38"/>
  <c i="1" r="BC57"/>
  <c i="12" r="F36"/>
  <c i="1" r="BA67"/>
  <c i="11" r="F38"/>
  <c i="1" r="BC66"/>
  <c i="8" r="F36"/>
  <c i="1" r="BC62"/>
  <c i="6" r="F36"/>
  <c i="1" r="BC60"/>
  <c i="12" r="F39"/>
  <c i="1" r="BD67"/>
  <c i="4" r="J34"/>
  <c i="1" r="AW58"/>
  <c i="8" r="F35"/>
  <c i="1" r="BB62"/>
  <c i="10" r="F36"/>
  <c i="1" r="BA65"/>
  <c i="2" r="J36"/>
  <c i="1" r="AW56"/>
  <c i="12" r="J36"/>
  <c i="1" r="AW67"/>
  <c i="13" l="1" r="P93"/>
  <c r="P92"/>
  <c i="1" r="AU68"/>
  <c i="13" r="R93"/>
  <c r="R92"/>
  <c i="8" r="P92"/>
  <c r="P88"/>
  <c i="1" r="AU62"/>
  <c i="8" r="T92"/>
  <c r="T88"/>
  <c i="7" r="R83"/>
  <c i="11" r="R92"/>
  <c r="R91"/>
  <c i="9" r="T91"/>
  <c r="T90"/>
  <c i="7" r="T83"/>
  <c i="4" r="R122"/>
  <c i="3" r="T89"/>
  <c i="12" r="BK92"/>
  <c r="J92"/>
  <c r="J64"/>
  <c i="11" r="T92"/>
  <c r="T91"/>
  <c i="4" r="T104"/>
  <c i="11" r="P92"/>
  <c r="P91"/>
  <c i="1" r="AU66"/>
  <c i="10" r="T92"/>
  <c r="T91"/>
  <c i="9" r="R91"/>
  <c r="R90"/>
  <c i="5" r="BK83"/>
  <c r="J83"/>
  <c r="J59"/>
  <c i="2" r="T101"/>
  <c i="5" r="P83"/>
  <c i="1" r="AU59"/>
  <c i="4" r="T89"/>
  <c i="2" r="R101"/>
  <c i="12" r="T92"/>
  <c r="T91"/>
  <c i="6" r="P83"/>
  <c i="1" r="AU60"/>
  <c i="6" r="T83"/>
  <c i="9" r="P91"/>
  <c r="P90"/>
  <c i="1" r="AU64"/>
  <c i="7" r="P83"/>
  <c i="1" r="AU61"/>
  <c i="4" r="R104"/>
  <c r="R89"/>
  <c i="5" r="R83"/>
  <c i="3" r="P89"/>
  <c i="1" r="AU57"/>
  <c i="2" r="P101"/>
  <c i="1" r="AU56"/>
  <c i="12" r="R92"/>
  <c r="R91"/>
  <c i="10" r="R92"/>
  <c r="R91"/>
  <c i="6" r="R83"/>
  <c i="4" r="P104"/>
  <c i="10" r="P92"/>
  <c r="P91"/>
  <c i="1" r="AU65"/>
  <c i="4" r="P122"/>
  <c i="3" r="R89"/>
  <c i="8" r="BK92"/>
  <c r="J92"/>
  <c r="J62"/>
  <c i="3" r="BK89"/>
  <c r="J89"/>
  <c r="J63"/>
  <c i="4" r="BK90"/>
  <c r="J90"/>
  <c r="J60"/>
  <c r="J123"/>
  <c r="J67"/>
  <c i="5" r="J84"/>
  <c r="J60"/>
  <c i="6" r="BK83"/>
  <c r="J83"/>
  <c r="J59"/>
  <c i="7" r="BK83"/>
  <c r="J83"/>
  <c r="J59"/>
  <c i="8" r="J89"/>
  <c r="J60"/>
  <c r="J90"/>
  <c r="J61"/>
  <c i="10" r="BK92"/>
  <c r="J92"/>
  <c r="J64"/>
  <c i="12" r="J93"/>
  <c r="J65"/>
  <c i="2" r="BK101"/>
  <c r="J101"/>
  <c i="9" r="BK91"/>
  <c r="J91"/>
  <c r="J64"/>
  <c i="13" r="BK93"/>
  <c r="J93"/>
  <c r="J64"/>
  <c i="14" r="BK80"/>
  <c r="J80"/>
  <c r="J59"/>
  <c i="4" r="BK104"/>
  <c r="J104"/>
  <c r="J62"/>
  <c i="11" r="BK92"/>
  <c r="J92"/>
  <c r="J64"/>
  <c r="F35"/>
  <c i="1" r="AZ66"/>
  <c i="10" r="J35"/>
  <c i="1" r="AV65"/>
  <c r="AT65"/>
  <c i="12" r="F35"/>
  <c i="1" r="AZ67"/>
  <c i="4" r="F33"/>
  <c i="1" r="AZ58"/>
  <c i="5" r="J33"/>
  <c i="1" r="AV59"/>
  <c r="AT59"/>
  <c i="12" r="J35"/>
  <c i="1" r="AV67"/>
  <c r="AT67"/>
  <c i="8" r="J33"/>
  <c i="1" r="AV62"/>
  <c r="AT62"/>
  <c r="BB55"/>
  <c r="AX55"/>
  <c r="BD63"/>
  <c i="2" r="F35"/>
  <c i="1" r="AZ56"/>
  <c i="3" r="J35"/>
  <c i="1" r="AV57"/>
  <c r="AT57"/>
  <c i="6" r="J33"/>
  <c i="1" r="AV60"/>
  <c r="AT60"/>
  <c i="8" r="F33"/>
  <c i="1" r="AZ62"/>
  <c r="BC55"/>
  <c r="BA63"/>
  <c r="AW63"/>
  <c i="9" r="J35"/>
  <c i="1" r="AV64"/>
  <c r="AT64"/>
  <c i="14" r="F33"/>
  <c i="1" r="AZ69"/>
  <c i="14" r="J33"/>
  <c i="1" r="AV69"/>
  <c r="AT69"/>
  <c r="BA55"/>
  <c r="BA54"/>
  <c r="W30"/>
  <c i="7" r="J33"/>
  <c i="1" r="AV61"/>
  <c r="AT61"/>
  <c i="9" r="F35"/>
  <c i="1" r="AZ64"/>
  <c i="2" r="J32"/>
  <c i="1" r="AG56"/>
  <c r="BD55"/>
  <c r="BD54"/>
  <c r="W33"/>
  <c r="BC63"/>
  <c r="AY63"/>
  <c i="3" r="F35"/>
  <c i="1" r="AZ57"/>
  <c i="6" r="F33"/>
  <c i="1" r="AZ60"/>
  <c i="7" r="F33"/>
  <c i="1" r="AZ61"/>
  <c i="10" r="F35"/>
  <c i="1" r="AZ65"/>
  <c i="5" r="F33"/>
  <c i="1" r="AZ59"/>
  <c r="BB63"/>
  <c r="AX63"/>
  <c i="11" r="J35"/>
  <c i="1" r="AV66"/>
  <c r="AT66"/>
  <c i="13" r="F35"/>
  <c i="1" r="AZ68"/>
  <c i="2" r="J35"/>
  <c i="1" r="AV56"/>
  <c r="AT56"/>
  <c i="4" r="J33"/>
  <c i="1" r="AV58"/>
  <c r="AT58"/>
  <c i="13" r="J35"/>
  <c i="1" r="AV68"/>
  <c r="AT68"/>
  <c i="4" l="1" r="P89"/>
  <c i="1" r="AU58"/>
  <c i="2" r="J41"/>
  <c i="8" r="BK88"/>
  <c r="J88"/>
  <c r="J59"/>
  <c i="2" r="J63"/>
  <c i="9" r="BK90"/>
  <c r="J90"/>
  <c r="J63"/>
  <c i="11" r="BK91"/>
  <c r="J91"/>
  <c r="J63"/>
  <c i="12" r="BK91"/>
  <c r="J91"/>
  <c r="J63"/>
  <c i="4" r="BK89"/>
  <c r="J89"/>
  <c r="J59"/>
  <c i="10" r="BK91"/>
  <c r="J91"/>
  <c r="J63"/>
  <c i="13" r="BK92"/>
  <c r="J92"/>
  <c r="J63"/>
  <c i="1" r="AN56"/>
  <c r="BC54"/>
  <c r="W32"/>
  <c r="AZ63"/>
  <c r="AV63"/>
  <c r="AT63"/>
  <c i="7" r="J30"/>
  <c i="1" r="AG61"/>
  <c r="AN61"/>
  <c r="AU55"/>
  <c i="3" r="J32"/>
  <c i="1" r="AG57"/>
  <c r="AN57"/>
  <c r="AZ55"/>
  <c r="AV55"/>
  <c r="AY55"/>
  <c i="14" r="J30"/>
  <c i="1" r="AG69"/>
  <c r="AN69"/>
  <c r="AW55"/>
  <c i="6" r="J30"/>
  <c i="1" r="AG60"/>
  <c r="AN60"/>
  <c r="BB54"/>
  <c r="AX54"/>
  <c r="AU63"/>
  <c i="5" r="J30"/>
  <c i="1" r="AG59"/>
  <c r="AN59"/>
  <c r="AW54"/>
  <c r="AK30"/>
  <c i="3" l="1" r="J41"/>
  <c i="7" r="J39"/>
  <c i="6" r="J39"/>
  <c i="14" r="J39"/>
  <c i="5" r="J39"/>
  <c i="1" r="AG55"/>
  <c r="W31"/>
  <c i="13" r="J32"/>
  <c i="1" r="AG68"/>
  <c r="AN68"/>
  <c i="8" r="J30"/>
  <c i="1" r="AG62"/>
  <c r="AN62"/>
  <c i="12" r="J32"/>
  <c i="1" r="AG67"/>
  <c r="AN67"/>
  <c r="AZ54"/>
  <c r="AV54"/>
  <c r="AK29"/>
  <c r="AY54"/>
  <c i="10" r="J32"/>
  <c i="1" r="AG65"/>
  <c r="AN65"/>
  <c r="AU54"/>
  <c i="11" r="J32"/>
  <c i="1" r="AG66"/>
  <c r="AN66"/>
  <c i="4" r="J30"/>
  <c i="1" r="AG58"/>
  <c r="AN58"/>
  <c i="9" r="J32"/>
  <c i="1" r="AG64"/>
  <c r="AN64"/>
  <c r="AT55"/>
  <c i="8" l="1" r="J39"/>
  <c i="11" r="J41"/>
  <c i="13" r="J41"/>
  <c i="4" r="J39"/>
  <c i="9" r="J41"/>
  <c i="10" r="J41"/>
  <c i="12" r="J41"/>
  <c i="1" r="AN55"/>
  <c r="W29"/>
  <c r="AT54"/>
  <c r="AG63"/>
  <c r="AN63"/>
  <c l="1" r="AG54"/>
  <c r="AK26"/>
  <c r="AK35"/>
  <c l="1" r="AN54"/>
</calcChain>
</file>

<file path=xl/sharedStrings.xml><?xml version="1.0" encoding="utf-8"?>
<sst xmlns="http://schemas.openxmlformats.org/spreadsheetml/2006/main">
  <si>
    <t>Export Komplet</t>
  </si>
  <si>
    <t>VZ</t>
  </si>
  <si>
    <t>2.0</t>
  </si>
  <si>
    <t>ZAMOK</t>
  </si>
  <si>
    <t>False</t>
  </si>
  <si>
    <t>{1bb62fb8-88a0-4c01-b007-014255156e6e}</t>
  </si>
  <si>
    <t>0,01</t>
  </si>
  <si>
    <t>21</t>
  </si>
  <si>
    <t>15</t>
  </si>
  <si>
    <t>REKAPITULACE STAVBY</t>
  </si>
  <si>
    <t xml:space="preserve">v ---  níže se nacházejí doplnkové a pomocné údaje k sestavám  --- v</t>
  </si>
  <si>
    <t>Návod na vyplnění</t>
  </si>
  <si>
    <t>0,001</t>
  </si>
  <si>
    <t>Kód:</t>
  </si>
  <si>
    <t>975_20</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</si>
  <si>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</si>
  <si>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</si>
  <si>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WELCOME CENTRE ČZU</t>
  </si>
  <si>
    <t>KSO:</t>
  </si>
  <si>
    <t/>
  </si>
  <si>
    <t>CC-CZ:</t>
  </si>
  <si>
    <t>Místo:</t>
  </si>
  <si>
    <t>Praha 6 - Suchdol</t>
  </si>
  <si>
    <t>Datum:</t>
  </si>
  <si>
    <t>25. 5. 2020</t>
  </si>
  <si>
    <t>Zadavatel:</t>
  </si>
  <si>
    <t>IČ:</t>
  </si>
  <si>
    <t>ČZU Praha</t>
  </si>
  <si>
    <t>DIČ:</t>
  </si>
  <si>
    <t>Uchazeč:</t>
  </si>
  <si>
    <t>Vyplň údaj</t>
  </si>
  <si>
    <t>Projektant:</t>
  </si>
  <si>
    <t>GREBNER</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</si>
  <si>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</si>
  <si>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</si>
  <si>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</si>
  <si>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</si>
  <si>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</si>
  <si>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</si>
  <si>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</si>
  <si>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</si>
  <si>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</si>
  <si>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</si>
  <si>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</si>
  <si>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</si>
  <si>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</si>
  <si>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</si>
  <si>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</si>
  <si>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</si>
  <si>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</si>
  <si>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</si>
  <si>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</si>
  <si>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</si>
  <si>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</si>
  <si>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</si>
  <si>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</si>
  <si>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</si>
  <si>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</si>
  <si>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</si>
  <si>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</si>
  <si>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</si>
  <si>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</si>
  <si>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</si>
  <si>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</si>
  <si>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</si>
  <si>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</si>
  <si>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</si>
  <si>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</si>
  <si>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</si>
  <si>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</si>
  <si>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</si>
  <si>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</si>
  <si>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</si>
  <si>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</si>
  <si>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</si>
  <si>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</si>
  <si>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01</t>
  </si>
  <si>
    <t>Architektonické a stavebně konstrukční řešení</t>
  </si>
  <si>
    <t>STA</t>
  </si>
  <si>
    <t>1</t>
  </si>
  <si>
    <t>{f7a0804f-c993-4a65-8a5f-1ee765e60643}</t>
  </si>
  <si>
    <t>2</t>
  </si>
  <si>
    <t>/</t>
  </si>
  <si>
    <t>Stavební část</t>
  </si>
  <si>
    <t>Soupis</t>
  </si>
  <si>
    <t>{bbf267ce-d0e3-447b-af8c-6ecf7250ba40}</t>
  </si>
  <si>
    <t>02</t>
  </si>
  <si>
    <t>Interier</t>
  </si>
  <si>
    <t>{31639709-9ff2-4e42-9607-5a2edb8340dc}</t>
  </si>
  <si>
    <t>Zdravotně technické instalace</t>
  </si>
  <si>
    <t>{ac24055c-1379-48be-9254-6047cece2046}</t>
  </si>
  <si>
    <t>03</t>
  </si>
  <si>
    <t>Vzduchotechnika</t>
  </si>
  <si>
    <t>{2e20482e-1269-4ece-b736-b4da33439917}</t>
  </si>
  <si>
    <t>04</t>
  </si>
  <si>
    <t>Chlazení a vytápění</t>
  </si>
  <si>
    <t>{4e1d00da-2dcb-4f3d-9290-38deab171f88}</t>
  </si>
  <si>
    <t>05</t>
  </si>
  <si>
    <t>Měření a regulace</t>
  </si>
  <si>
    <t>{8c0aeae3-3d4e-4e89-98d3-724a44e08195}</t>
  </si>
  <si>
    <t>06</t>
  </si>
  <si>
    <t>Silnoproudá elektrotechnika</t>
  </si>
  <si>
    <t>{a7af9245-ed59-44d9-a6d7-7d09f41fdfae}</t>
  </si>
  <si>
    <t>07</t>
  </si>
  <si>
    <t>Slaboproudá elektrotechnika</t>
  </si>
  <si>
    <t>{e967f665-f428-4f31-aea1-38a0fd6e4e48}</t>
  </si>
  <si>
    <t>CCTV</t>
  </si>
  <si>
    <t>{749a221e-a3eb-4d0f-a0ff-60bbef57cd25}</t>
  </si>
  <si>
    <t>EKV</t>
  </si>
  <si>
    <t>{95be5281-f862-455b-b913-077152ae4508}</t>
  </si>
  <si>
    <t>PZTS</t>
  </si>
  <si>
    <t>{f70a4f1e-3534-418b-a122-5eb66a1b30fa}</t>
  </si>
  <si>
    <t>STK - pasivní prvky</t>
  </si>
  <si>
    <t>{9674f717-267c-4ccc-939d-6559c082b50d}</t>
  </si>
  <si>
    <t>STK - aktivní prvky</t>
  </si>
  <si>
    <t>{d44661ef-6cba-437f-8143-66734c3ab932}</t>
  </si>
  <si>
    <t>08</t>
  </si>
  <si>
    <t>Vedlejší a ostatní náklady</t>
  </si>
  <si>
    <t>{91375418-69d5-4f69-aec1-3f62cf7b1e93}</t>
  </si>
  <si>
    <t>KRYCÍ LIST SOUPISU PRACÍ</t>
  </si>
  <si>
    <t>Objekt:</t>
  </si>
  <si>
    <t>01 - Architektonické a stavebně konstrukční řešení</t>
  </si>
  <si>
    <t>Soupis:</t>
  </si>
  <si>
    <t>01 - Stavební část</t>
  </si>
  <si>
    <t>REKAPITULACE ČLENĚNÍ SOUPISU PRACÍ</t>
  </si>
  <si>
    <t>Kód dílu - Popis</t>
  </si>
  <si>
    <t>Cena celkem [CZK]</t>
  </si>
  <si>
    <t>-1</t>
  </si>
  <si>
    <t>HSV 01 - Uvolnění prostoru</t>
  </si>
  <si>
    <t>HSV 02 - Hlavní bourací práce</t>
  </si>
  <si>
    <t xml:space="preserve">HSV 03 - Dispoziční úpravy   </t>
  </si>
  <si>
    <t>HSV 04 - Povrchové úpravy podlah</t>
  </si>
  <si>
    <t>HSV 05 - Povrchové úpravy stěn a stropů</t>
  </si>
  <si>
    <t xml:space="preserve">HSV 06 - Ostatní konstrukce a práce   </t>
  </si>
  <si>
    <t xml:space="preserve">HSV 07 - Manipulace se sutí a vybouranými hmotami  </t>
  </si>
  <si>
    <t>HSV 08 - Přesun hmot</t>
  </si>
  <si>
    <t xml:space="preserve">PSV 714 - Akustické prvky   </t>
  </si>
  <si>
    <t>PSV 763 - Sádrokartonové konstrukce</t>
  </si>
  <si>
    <t>PSV 762 - Dveře vnitřní</t>
  </si>
  <si>
    <t xml:space="preserve">PSV 767 - Prosklená příčka   </t>
  </si>
  <si>
    <t xml:space="preserve">PSV 777 - Podlahy lité   </t>
  </si>
  <si>
    <t xml:space="preserve">PSV 781 - Obklady keramické   </t>
  </si>
  <si>
    <t xml:space="preserve">PSV 783 - Nátěry   </t>
  </si>
  <si>
    <t xml:space="preserve">PSV 784 - Malby   </t>
  </si>
  <si>
    <t>SOUPIS PRACÍ</t>
  </si>
  <si>
    <t>PČ</t>
  </si>
  <si>
    <t>MJ</t>
  </si>
  <si>
    <t>Množství</t>
  </si>
  <si>
    <t>J.cena [CZK]</t>
  </si>
  <si>
    <t>Cenová soustava</t>
  </si>
  <si>
    <t>J. Nh [h]</t>
  </si>
  <si>
    <t>Nh celkem [h]</t>
  </si>
  <si>
    <t>J. hmotnost [t]</t>
  </si>
  <si>
    <t>Hmotnost celkem [t]</t>
  </si>
  <si>
    <t>J. suť [t]</t>
  </si>
  <si>
    <t>Suť Celkem [t]</t>
  </si>
  <si>
    <t>Náklady soupisu celkem</t>
  </si>
  <si>
    <t>HSV 01</t>
  </si>
  <si>
    <t>Uvolnění prostoru</t>
  </si>
  <si>
    <t>ROZPOCET</t>
  </si>
  <si>
    <t>K</t>
  </si>
  <si>
    <t>766691914.0</t>
  </si>
  <si>
    <t>Odstranění dveřních křídel dveří jednokřídlových;</t>
  </si>
  <si>
    <t>kus</t>
  </si>
  <si>
    <t>4</t>
  </si>
  <si>
    <t>76641181r.0</t>
  </si>
  <si>
    <t>Demontáž sníženého nadpraží v kovové zárubni dveří jednokřídlových do suti;</t>
  </si>
  <si>
    <t>3</t>
  </si>
  <si>
    <t>76681282a.0</t>
  </si>
  <si>
    <t>Demontáž kuchyňské linky délky do 1,5m s horními skříňkami a dřezem do suti;</t>
  </si>
  <si>
    <t>6</t>
  </si>
  <si>
    <t>76682582r.0</t>
  </si>
  <si>
    <t>Demontáž dřevěné konstrukce pultu pokladny se skleněnou odkládací plochou, s dvířky 900mm a stoly do suti;</t>
  </si>
  <si>
    <t>bm</t>
  </si>
  <si>
    <t>8</t>
  </si>
  <si>
    <t>VV</t>
  </si>
  <si>
    <t xml:space="preserve">3,77+0,03   </t>
  </si>
  <si>
    <t>Součet</t>
  </si>
  <si>
    <t>5</t>
  </si>
  <si>
    <t>76682581r.1</t>
  </si>
  <si>
    <t>Odstranění skříňové konstrukce trezoru cca 0,5x1,2x2,0m ze stávající místnosti č.1.32 do suti;</t>
  </si>
  <si>
    <t>10</t>
  </si>
  <si>
    <t>76682581r.0</t>
  </si>
  <si>
    <t>Odstranění skříňky cca 0,6x1,0x0,9m umístěné v úklidové komoře do suti;</t>
  </si>
  <si>
    <t>12</t>
  </si>
  <si>
    <t>7</t>
  </si>
  <si>
    <t>78149182r.0</t>
  </si>
  <si>
    <t>Sejmutí zrcadla 0,6x0,6m lepeného na stěnu nad umyvadlem do suti;</t>
  </si>
  <si>
    <t>14</t>
  </si>
  <si>
    <t>776201812.0</t>
  </si>
  <si>
    <t>Odstranění stávající podlahové krytiny PVCí;</t>
  </si>
  <si>
    <t>m2</t>
  </si>
  <si>
    <t>16</t>
  </si>
  <si>
    <t xml:space="preserve">2,90*2,45   </t>
  </si>
  <si>
    <t xml:space="preserve">2,90*2,09   </t>
  </si>
  <si>
    <t xml:space="preserve">0,15*0,90   </t>
  </si>
  <si>
    <t xml:space="preserve">-0,001   </t>
  </si>
  <si>
    <t xml:space="preserve">Součet   </t>
  </si>
  <si>
    <t>9</t>
  </si>
  <si>
    <t>776201811.0</t>
  </si>
  <si>
    <t>Odstranění stávající podlahové krytiny kobercové;</t>
  </si>
  <si>
    <t>18</t>
  </si>
  <si>
    <t xml:space="preserve">2,54*3,175   </t>
  </si>
  <si>
    <t xml:space="preserve">3,99*3,075   </t>
  </si>
  <si>
    <t xml:space="preserve">2,40*3,80 "odhad"   </t>
  </si>
  <si>
    <t xml:space="preserve">0,546   </t>
  </si>
  <si>
    <t>766441812.0</t>
  </si>
  <si>
    <t>Demontáž parapetních desek šířky přes 30cm délky do 1,0m;</t>
  </si>
  <si>
    <t>20</t>
  </si>
  <si>
    <t>11</t>
  </si>
  <si>
    <t>766441822.0</t>
  </si>
  <si>
    <t>Demontáž parapetních desek šířky přes 30cm délky přes 1,0m;</t>
  </si>
  <si>
    <t>22</t>
  </si>
  <si>
    <t>HSV 02</t>
  </si>
  <si>
    <t>Hlavní bourací práce</t>
  </si>
  <si>
    <t>76313581a.0</t>
  </si>
  <si>
    <t>Kompletní demontáž zavěšených podhledů z minerálních kazet s nosnou konstrukcí, se svítidly a VZT doplňky do suti;</t>
  </si>
  <si>
    <t>24</t>
  </si>
  <si>
    <t xml:space="preserve">3,77*3,175   </t>
  </si>
  <si>
    <t xml:space="preserve">7,86*1,605   </t>
  </si>
  <si>
    <t xml:space="preserve">9,61*4,96   </t>
  </si>
  <si>
    <t xml:space="preserve">2,67*5,39   </t>
  </si>
  <si>
    <t xml:space="preserve">1,15*2,00   </t>
  </si>
  <si>
    <t xml:space="preserve">1,42*1,05   </t>
  </si>
  <si>
    <t xml:space="preserve">0,641   </t>
  </si>
  <si>
    <t>13</t>
  </si>
  <si>
    <t>978059541.0</t>
  </si>
  <si>
    <t>Bourání keramických obkladů z odstraňovaných stěn;</t>
  </si>
  <si>
    <t>26</t>
  </si>
  <si>
    <t xml:space="preserve">(2*2,00+2*1,15-0,75)*1,80   </t>
  </si>
  <si>
    <t xml:space="preserve">(2*1,42+1,05-0,70)*1,80   </t>
  </si>
  <si>
    <t xml:space="preserve">(1,42-0,15+2*1,05-0,70)*1,80   </t>
  </si>
  <si>
    <t xml:space="preserve">0,462   </t>
  </si>
  <si>
    <t>781473810.0</t>
  </si>
  <si>
    <t>Sejmutí keramických obkladů z ponechaných stěn;</t>
  </si>
  <si>
    <t>28</t>
  </si>
  <si>
    <t xml:space="preserve">1,20*0,60   </t>
  </si>
  <si>
    <t xml:space="preserve">1,05*1,80   </t>
  </si>
  <si>
    <t xml:space="preserve">(1,42-0,15)*1,80   </t>
  </si>
  <si>
    <t xml:space="preserve">0,104   </t>
  </si>
  <si>
    <t>771473810.0</t>
  </si>
  <si>
    <t>Sejmutí soklíků výšky do 150mm nášlapných vrstev podlah;</t>
  </si>
  <si>
    <t>30</t>
  </si>
  <si>
    <t xml:space="preserve">2*(2,90+2,45)-0,90   </t>
  </si>
  <si>
    <t xml:space="preserve">2*(2,90+2,09)-0,90*2   </t>
  </si>
  <si>
    <t xml:space="preserve">3,77+3,175-0,90   </t>
  </si>
  <si>
    <t xml:space="preserve">3,99+3,075   </t>
  </si>
  <si>
    <t xml:space="preserve">2*1,605-0,80   </t>
  </si>
  <si>
    <t xml:space="preserve">2*0,58   </t>
  </si>
  <si>
    <t xml:space="preserve">2*(0,55+0,58)   </t>
  </si>
  <si>
    <t xml:space="preserve">9,61+4,96+1,75   </t>
  </si>
  <si>
    <t xml:space="preserve">2*(2,67+5,39)-0,80-0,75-0,70   </t>
  </si>
  <si>
    <t xml:space="preserve">0,89   </t>
  </si>
  <si>
    <t>965081213.0</t>
  </si>
  <si>
    <t>Bourání podlah z dlaždic keramických bez podkladního lože;</t>
  </si>
  <si>
    <t>32</t>
  </si>
  <si>
    <t>17</t>
  </si>
  <si>
    <t>965081213.1</t>
  </si>
  <si>
    <t>Bourání podlah z dlaždic keramických bez podkladního lože pod povlakovou krytinou - předběžně;</t>
  </si>
  <si>
    <t>34</t>
  </si>
  <si>
    <t>76754118a.0</t>
  </si>
  <si>
    <t>Demontáž rámové šroubované konstrukce zdvojené podlahy výšky do 100mm s nášlapnou vrstvou z dřevotřískových desek do suti;</t>
  </si>
  <si>
    <t>36</t>
  </si>
  <si>
    <t xml:space="preserve">0,035   </t>
  </si>
  <si>
    <t>19</t>
  </si>
  <si>
    <t>76711281a.0</t>
  </si>
  <si>
    <t>Demontáž vnitřní kovové celoprosklené stěny s prosklenými jednokřídlovými dveřmi zasedací místnosti do suti;</t>
  </si>
  <si>
    <t>38</t>
  </si>
  <si>
    <t xml:space="preserve">(3,075+4,09)*(2,75+0,31)   </t>
  </si>
  <si>
    <t xml:space="preserve">0,075   </t>
  </si>
  <si>
    <t>96203113a.0</t>
  </si>
  <si>
    <t>Bourání zděných příček do tl.100mm s překlady;</t>
  </si>
  <si>
    <t>40</t>
  </si>
  <si>
    <t xml:space="preserve">(2,67+2,20+1,42)*(0,31+2,75+0,15)   </t>
  </si>
  <si>
    <t xml:space="preserve">-0,70*1,97*2   </t>
  </si>
  <si>
    <t xml:space="preserve">-0,75*1,97   </t>
  </si>
  <si>
    <t xml:space="preserve">0,045   </t>
  </si>
  <si>
    <t>96203113a.1</t>
  </si>
  <si>
    <t>Bourání zděných příček do tl.150mm s překlady;</t>
  </si>
  <si>
    <t>42</t>
  </si>
  <si>
    <t xml:space="preserve">(2,90+4,78)*(0,31+2,75+0,15)   </t>
  </si>
  <si>
    <t xml:space="preserve">-0,90*1,97*2   </t>
  </si>
  <si>
    <t xml:space="preserve">7,68*(0,31+2,75+0,15)   </t>
  </si>
  <si>
    <t xml:space="preserve">-0,80*2,40   </t>
  </si>
  <si>
    <t xml:space="preserve">0,16   </t>
  </si>
  <si>
    <t>967031732.0</t>
  </si>
  <si>
    <t>Odbourání předstěny při obvodové stěně do tl.100mm - předpoklad zděná přizdívka;</t>
  </si>
  <si>
    <t>44</t>
  </si>
  <si>
    <t xml:space="preserve">2,90*(0,31+2,75+0,15)   </t>
  </si>
  <si>
    <t xml:space="preserve">0,691   </t>
  </si>
  <si>
    <t>23</t>
  </si>
  <si>
    <t>967031734.0</t>
  </si>
  <si>
    <t>Bourání instalační předstěny do tl.200mm, předpoklad zděná přizdívka;</t>
  </si>
  <si>
    <t>46</t>
  </si>
  <si>
    <t xml:space="preserve">1,15*(0,31+2,75+0,15)   </t>
  </si>
  <si>
    <t xml:space="preserve">0,308   </t>
  </si>
  <si>
    <t>967031733.0</t>
  </si>
  <si>
    <t>Bourání instalační předstěny WC do tl.150mm, předpoklad zděná přizdívka;</t>
  </si>
  <si>
    <t>48</t>
  </si>
  <si>
    <t xml:space="preserve">1,05*(1,20+0,15)   </t>
  </si>
  <si>
    <t xml:space="preserve">0,082   </t>
  </si>
  <si>
    <t>25</t>
  </si>
  <si>
    <t>967031132.0</t>
  </si>
  <si>
    <t>Přisekání po hrubém vybourání zdiva;</t>
  </si>
  <si>
    <t>50</t>
  </si>
  <si>
    <t xml:space="preserve">2,90*(2,75+0,31)   </t>
  </si>
  <si>
    <t xml:space="preserve">1,05*1,20   </t>
  </si>
  <si>
    <t xml:space="preserve">1,15*(2,75+0,31)   </t>
  </si>
  <si>
    <t xml:space="preserve">0,15*(2,75+0,31)*4   </t>
  </si>
  <si>
    <t xml:space="preserve">0,10*(2,75+0,31)*5   </t>
  </si>
  <si>
    <t xml:space="preserve">0,59*(2,50+0,26)   </t>
  </si>
  <si>
    <t xml:space="preserve">0,59*0,26   </t>
  </si>
  <si>
    <t xml:space="preserve">0,20   </t>
  </si>
  <si>
    <t>76312182a.0</t>
  </si>
  <si>
    <t>Demontáž sádrokartonové předstěny střední zdi s případnou tepelnou izolací do suti;</t>
  </si>
  <si>
    <t>52</t>
  </si>
  <si>
    <t xml:space="preserve">(2*1,75+0,58)*2,50   </t>
  </si>
  <si>
    <t>27</t>
  </si>
  <si>
    <t>76316482a.0</t>
  </si>
  <si>
    <t>Demontáž sádrokartonové předstěny středního pilíře s případnou tepelnou izolací do suti;</t>
  </si>
  <si>
    <t>54</t>
  </si>
  <si>
    <t xml:space="preserve">2*(0,55+0,58)*2,50   </t>
  </si>
  <si>
    <t xml:space="preserve">0,35   </t>
  </si>
  <si>
    <t>76316482a.1</t>
  </si>
  <si>
    <t>Demontáž sádrokartonové kapotáže ocelových nosníků středního průvlaku s případnou tepelnou izolací do suti;</t>
  </si>
  <si>
    <t>56</t>
  </si>
  <si>
    <t xml:space="preserve">(3,76+3,55+2,67)*0,58   </t>
  </si>
  <si>
    <t xml:space="preserve">(1,75+0,55+0,15)*0,58 "skrytá předběžně"   </t>
  </si>
  <si>
    <t xml:space="preserve">(1,75+3,76+0,55+3,55)*0,26   </t>
  </si>
  <si>
    <t xml:space="preserve">(1,75-0,15+3,76+0,55+3,55+2,67)*0,26   </t>
  </si>
  <si>
    <t xml:space="preserve">3*(0,15+2,67)*0,26 "skrytá předběžně"   </t>
  </si>
  <si>
    <t xml:space="preserve">-0,062   </t>
  </si>
  <si>
    <t>29</t>
  </si>
  <si>
    <t>968072455.0</t>
  </si>
  <si>
    <t>Vybourání zárubní kovových do 2,0m2 dveří jednokřídlových v bouraných příčkách;</t>
  </si>
  <si>
    <t>58</t>
  </si>
  <si>
    <t xml:space="preserve">0,90*1,97*2   </t>
  </si>
  <si>
    <t xml:space="preserve">0,80*2,40   </t>
  </si>
  <si>
    <t xml:space="preserve">0,70*1,97*2   </t>
  </si>
  <si>
    <t xml:space="preserve">0,75*1,97   </t>
  </si>
  <si>
    <t xml:space="preserve">0,298   </t>
  </si>
  <si>
    <t>978011191.0</t>
  </si>
  <si>
    <t>Otlučení stávajících omítek stropů po snesení zavěšených podhledů a vybourání příček;</t>
  </si>
  <si>
    <t>60</t>
  </si>
  <si>
    <t xml:space="preserve">13,73*4,78   </t>
  </si>
  <si>
    <t xml:space="preserve">(9,61+0,15+2,67)*4,96   </t>
  </si>
  <si>
    <t xml:space="preserve">-(0,15+2,67)*2,64   </t>
  </si>
  <si>
    <t xml:space="preserve">-(0,15+2,67)*(4,96-2,64)   </t>
  </si>
  <si>
    <t xml:space="preserve">0,705   </t>
  </si>
  <si>
    <t>HSV 03</t>
  </si>
  <si>
    <t xml:space="preserve">Dispoziční úpravy   </t>
  </si>
  <si>
    <t>31</t>
  </si>
  <si>
    <t>97404253a.0</t>
  </si>
  <si>
    <t>Vybourání souvrství podlahy tl.do 150mm pro založení příček tl.115mm na hydroizolaci;</t>
  </si>
  <si>
    <t>62</t>
  </si>
  <si>
    <t xml:space="preserve">3*3,035+13,75-0,80*2-0,90*2   </t>
  </si>
  <si>
    <t xml:space="preserve">1,63-0,90   </t>
  </si>
  <si>
    <t xml:space="preserve">6,87-0,90-0,80   </t>
  </si>
  <si>
    <t xml:space="preserve">2,805+(1,28+1,21)+(0,93+0,895)   </t>
  </si>
  <si>
    <t xml:space="preserve">0,025   </t>
  </si>
  <si>
    <t>342244311.0</t>
  </si>
  <si>
    <t>Příčky jednoduché tl.115mm Rw=44dB z cihelného broušeného bloku pro nenosné zdivo na tenkovrstvou zdicí maltu;</t>
  </si>
  <si>
    <t>64</t>
  </si>
  <si>
    <t xml:space="preserve">3*3,035*(3,06+0,15)   </t>
  </si>
  <si>
    <t xml:space="preserve">13,75*(3,06+0,15)   </t>
  </si>
  <si>
    <t xml:space="preserve">-0,80*2,10*2   </t>
  </si>
  <si>
    <t xml:space="preserve">-1,25*0,25*2   </t>
  </si>
  <si>
    <t xml:space="preserve">-0,90*2,10*2   </t>
  </si>
  <si>
    <t xml:space="preserve">1,63*(3,06+0,15)   </t>
  </si>
  <si>
    <t xml:space="preserve">-0,90*2,10   </t>
  </si>
  <si>
    <t xml:space="preserve">-1,25*0,25   </t>
  </si>
  <si>
    <t xml:space="preserve">6,87*(0,26+2,50+0,15)   </t>
  </si>
  <si>
    <t xml:space="preserve">-0,80*2,10   </t>
  </si>
  <si>
    <t xml:space="preserve">2,805*(3,06+0,15)   </t>
  </si>
  <si>
    <t xml:space="preserve">(1,28+1,21)*(3,06+0,15)   </t>
  </si>
  <si>
    <t xml:space="preserve">(0,93+0,895)*(3,06+0,15)   </t>
  </si>
  <si>
    <t xml:space="preserve">0,345   </t>
  </si>
  <si>
    <t>33</t>
  </si>
  <si>
    <t>317168012.0</t>
  </si>
  <si>
    <t>PR01 keramický plochý překlad d.1250x š.115x v.70mm pro otvor do 1000mm a pro zdivo tl.115mm. Uložení naležato dle techn. doporučení dodavatele;</t>
  </si>
  <si>
    <t>66</t>
  </si>
  <si>
    <t>317238111.0</t>
  </si>
  <si>
    <t>Tlaková zóna výšky 167mm z cihel děrovaných šířky 115mm na MVC M5 plochých keramických překladů;</t>
  </si>
  <si>
    <t>68</t>
  </si>
  <si>
    <t xml:space="preserve">1,25*7   </t>
  </si>
  <si>
    <t>35</t>
  </si>
  <si>
    <t>342291141.0</t>
  </si>
  <si>
    <t>Ukotvení příček tl.115mm do stávajících stěn;</t>
  </si>
  <si>
    <t>70</t>
  </si>
  <si>
    <t xml:space="preserve">7*(3,06+0,15)   </t>
  </si>
  <si>
    <t xml:space="preserve">0,03   </t>
  </si>
  <si>
    <t>342291112.0</t>
  </si>
  <si>
    <t>Ukotvení příček tl.115mm pod stávajícím stropem;</t>
  </si>
  <si>
    <t>72</t>
  </si>
  <si>
    <t xml:space="preserve">3*3,035+13,75   </t>
  </si>
  <si>
    <t xml:space="preserve">1,63+6,87   </t>
  </si>
  <si>
    <t>37</t>
  </si>
  <si>
    <t>642942611.0</t>
  </si>
  <si>
    <t>Osazování zárubní do 2,5m2 dveřních kovových do nových zděných příček;</t>
  </si>
  <si>
    <t>74</t>
  </si>
  <si>
    <t>M</t>
  </si>
  <si>
    <t>5533141M.0</t>
  </si>
  <si>
    <t>D1 zárubeň ocelová dvoudílná 800x2100mm pro dodatečnou montáž do nové navržené příčky, tI.stěny vč.omítky 145mm. Polodrážková lakovaná polomat RAL9010 bílá. Skryté závěsy pro bezfalcovou jednokřídlovou dveřní výplň. L-1ks P-2ks;</t>
  </si>
  <si>
    <t>76</t>
  </si>
  <si>
    <t>39</t>
  </si>
  <si>
    <t>5533141M.1</t>
  </si>
  <si>
    <t>D2 zárubeň ocelová dvoudílná 900x2100mm pro dodatečnou montáž do nové navržené příčky, tI.stěny vč.omítky 145mm. Polodrážková lakovaná polomat RAL9010 bílá. Skryté závěsy pro bezfalcovou jednokřídlovou dveřní výplň. L-1ks P-0ks;</t>
  </si>
  <si>
    <t>78</t>
  </si>
  <si>
    <t>5533141M.2</t>
  </si>
  <si>
    <t>D3 zárubeň ocelová dvoudílná 900x2100mm pro dodatečnou montáž do nové navržené příčky, tI.stěny vč.omítky 145mm. Polodrážková lakovaná polomat RAL9010 bílá. Skryté závěsy pro bezfalcovou jednokřídlovou dveřní výplň. L-0ks P-3ks;</t>
  </si>
  <si>
    <t>80</t>
  </si>
  <si>
    <t>HSV 04</t>
  </si>
  <si>
    <t>Povrchové úpravy podlah</t>
  </si>
  <si>
    <t>41</t>
  </si>
  <si>
    <t>63131214a.0</t>
  </si>
  <si>
    <t>Doplnění stávajících podlah po odstraněných stěnách;</t>
  </si>
  <si>
    <t>82</t>
  </si>
  <si>
    <t xml:space="preserve">Příčky tl.100mm   </t>
  </si>
  <si>
    <t xml:space="preserve">(2,67+2,20+1,42)*0,10   </t>
  </si>
  <si>
    <t xml:space="preserve">-0,70*0,10*2   </t>
  </si>
  <si>
    <t xml:space="preserve">-0,75*0,10   </t>
  </si>
  <si>
    <t xml:space="preserve">(3,075+4,09)*0,10   </t>
  </si>
  <si>
    <t xml:space="preserve">Příčky tl.150mm   </t>
  </si>
  <si>
    <t xml:space="preserve">(2,90+4,78)*0,15   </t>
  </si>
  <si>
    <t xml:space="preserve">-0,90*0,15*2   </t>
  </si>
  <si>
    <t xml:space="preserve">7,68*0,15   </t>
  </si>
  <si>
    <t xml:space="preserve">-0,80*0,15   </t>
  </si>
  <si>
    <t xml:space="preserve">Předstěny tl.100mm   </t>
  </si>
  <si>
    <t xml:space="preserve">2,90*0,10   </t>
  </si>
  <si>
    <t xml:space="preserve">Předstěny instalační tl.200mm   </t>
  </si>
  <si>
    <t xml:space="preserve">1,15*0,20   </t>
  </si>
  <si>
    <t xml:space="preserve">Předstěny instalační WC tl.150mm   </t>
  </si>
  <si>
    <t xml:space="preserve">1,05*0,15   </t>
  </si>
  <si>
    <t xml:space="preserve">Střední stěna a sloup   </t>
  </si>
  <si>
    <t xml:space="preserve">1,75*0,58   </t>
  </si>
  <si>
    <t xml:space="preserve">0,55*0,58   </t>
  </si>
  <si>
    <t xml:space="preserve">0,043   </t>
  </si>
  <si>
    <t>96504611a.0</t>
  </si>
  <si>
    <t>Sbroušení stávající anhydritové stěrky do tl.10mm v ploše sejmutých povlakových krytin do jednotné výšky – předběžně;</t>
  </si>
  <si>
    <t>84</t>
  </si>
  <si>
    <t>43</t>
  </si>
  <si>
    <t>63245144r.0</t>
  </si>
  <si>
    <t>Vyspravení stávající obnažené anhydritové stěrky do tl.55mm předběžně do 10% plochy s odstraněním drolících míst;</t>
  </si>
  <si>
    <t>86</t>
  </si>
  <si>
    <t>HSV 05</t>
  </si>
  <si>
    <t>Povrchové úpravy stěn a stropů</t>
  </si>
  <si>
    <t>61232311r.1</t>
  </si>
  <si>
    <t>Doplnění vnitřní omítky tenkovrstvé tl.5mm stěn po sejmutých keramických obkladech s nezbytným otlučením;</t>
  </si>
  <si>
    <t>88</t>
  </si>
  <si>
    <t>45</t>
  </si>
  <si>
    <t>61232511r.0</t>
  </si>
  <si>
    <t>Příplatek za případnou stávající jádrovou omítku k doplnění vnitřní omítky tenkovrstvé tl.5mm stěn po sejmutých keramických obkladech s nezbytným otlučením;</t>
  </si>
  <si>
    <t>90</t>
  </si>
  <si>
    <t>61232311r.2</t>
  </si>
  <si>
    <t>Doplnění vnitřní omítky tenkovrstvé tl.5mm stěn po odstraněných předstěnách s nezbytným otlučením;</t>
  </si>
  <si>
    <t>92</t>
  </si>
  <si>
    <t xml:space="preserve">0,347   </t>
  </si>
  <si>
    <t>47</t>
  </si>
  <si>
    <t>61232511r0</t>
  </si>
  <si>
    <t>Příplatek za případnou stávající jádrovou omítku k doplnění vnitřní omítky tenkovrstvé tl.5mm stěn po odstraněných předstěnách s nezbytným otlučením;</t>
  </si>
  <si>
    <t>94</t>
  </si>
  <si>
    <t>61232311r.3</t>
  </si>
  <si>
    <t>Doplnění vnitřní omítky tenkovrstvé tl.5mm rýh stěn po vybouraných příčkách a stěnách;</t>
  </si>
  <si>
    <t>96</t>
  </si>
  <si>
    <t xml:space="preserve">0,053   </t>
  </si>
  <si>
    <t>49</t>
  </si>
  <si>
    <t>61232311r.0</t>
  </si>
  <si>
    <t>Příplatek za případnou stávající jádrovou omítku k doplnění vnitřní omítky tenkovrstvé tl.5mm stěn po vybouraných příčkách a stěnách;</t>
  </si>
  <si>
    <t>98</t>
  </si>
  <si>
    <t>61233541a.1</t>
  </si>
  <si>
    <t>Vyspravení povrchu parapetů oken po sejmutých desek předběžně do 50% s nezbytným otlučením, podklad pod nové parapetní desky;</t>
  </si>
  <si>
    <t>100</t>
  </si>
  <si>
    <t xml:space="preserve">5*1,00*0,387   </t>
  </si>
  <si>
    <t xml:space="preserve">0,57*0,375   </t>
  </si>
  <si>
    <t xml:space="preserve">0,60*0,375   </t>
  </si>
  <si>
    <t xml:space="preserve">1,08*0,375   </t>
  </si>
  <si>
    <t xml:space="preserve">2*2,78*0,375   </t>
  </si>
  <si>
    <t xml:space="preserve">0,136   </t>
  </si>
  <si>
    <t>51</t>
  </si>
  <si>
    <t>78412100a.1</t>
  </si>
  <si>
    <t>Odstranění stávajícího původního nátěru a maleb stěn, podklad pod nové povrchové úpravy;</t>
  </si>
  <si>
    <t>102</t>
  </si>
  <si>
    <t>61232311r.4</t>
  </si>
  <si>
    <t>Vyspravení vnitřní omítky tenkovrstvé tl.5mm stěn předběžně do 10% po úroveň sneseného zavěšeného podhledu s nezbytným otlučením;</t>
  </si>
  <si>
    <t>104</t>
  </si>
  <si>
    <t xml:space="preserve">(13,73+2*4,78+1,30)*(2,50+0,26)   </t>
  </si>
  <si>
    <t xml:space="preserve">-1,00*1,89*4   </t>
  </si>
  <si>
    <t xml:space="preserve">0,375*(1,00+2*1,89)*4   </t>
  </si>
  <si>
    <t xml:space="preserve">2*0,58*2,50   </t>
  </si>
  <si>
    <t xml:space="preserve">(9,61+0,15+2,67+2*4,96)*(2,50+0,26)   </t>
  </si>
  <si>
    <t xml:space="preserve">-2,78*2,29*2   </t>
  </si>
  <si>
    <t xml:space="preserve">0,375*(2,78+2*2,29)*2   </t>
  </si>
  <si>
    <t xml:space="preserve">-1,08*2,29   </t>
  </si>
  <si>
    <t xml:space="preserve">0,375*(1,08+2*2,29)   </t>
  </si>
  <si>
    <t xml:space="preserve">-0,57*0,60   </t>
  </si>
  <si>
    <t xml:space="preserve">0,375*(0,57+2*0,60)   </t>
  </si>
  <si>
    <t xml:space="preserve">-0,60*0,60   </t>
  </si>
  <si>
    <t xml:space="preserve">0,375*(0,60+2*0,60)   </t>
  </si>
  <si>
    <t xml:space="preserve">0,861   </t>
  </si>
  <si>
    <t>53</t>
  </si>
  <si>
    <t>61232541r.0</t>
  </si>
  <si>
    <t>Příplatek za případnou stávající jádrovou omítku k vyspravení vnitřní omítky tenkovrstvé tl.5mm stěn do 10% po úroveň sneseného zavěšeného podhledu s nezbytným otlučením;</t>
  </si>
  <si>
    <t>106</t>
  </si>
  <si>
    <t>61232311r.5</t>
  </si>
  <si>
    <t>Vyspravení vnitřní omítky tenkovrstvé tl.5mm stěn předběžně do 50% nad úrovní sneseného zavěšeného podhledu s nezbytným otlučením;</t>
  </si>
  <si>
    <t>108</t>
  </si>
  <si>
    <t xml:space="preserve">2*(13,73+4,78)*0,30   </t>
  </si>
  <si>
    <t xml:space="preserve">2*(9,61+0,15+2,67+4,96)*0,30   </t>
  </si>
  <si>
    <t xml:space="preserve">0,46   </t>
  </si>
  <si>
    <t>55</t>
  </si>
  <si>
    <t>61232541r.1</t>
  </si>
  <si>
    <t>Příplatek za případnou stávající jádrovou omítku k vyspravení vnitřní omítky tenkovrstvé tl.5mm stěn do 50% nad úrovní sneseného zavěšeného podhledu s nezbytným otlučením;</t>
  </si>
  <si>
    <t>110</t>
  </si>
  <si>
    <t>611111001.0</t>
  </si>
  <si>
    <t>Sbroušení stávajících železobetonových stropních panelů, odstranění nerovností;</t>
  </si>
  <si>
    <t>112</t>
  </si>
  <si>
    <t xml:space="preserve">m1.23 Recepce = 38,87m2 / lité polyuretanová podlaha / omítka-výmalba / pohledové žb, kruhové akustické prvky   </t>
  </si>
  <si>
    <t xml:space="preserve">m1.32 Kancelář = 32,19m2 / litá polyuretanová podlaha / omítka+výmalba / pohledové žb, kruhové akustické prvky   </t>
  </si>
  <si>
    <t xml:space="preserve">(3,02+0,10+6,50)*4,645   </t>
  </si>
  <si>
    <t xml:space="preserve">-(1,28+0,115)*(1,21-0,215-0,35-0,065)   </t>
  </si>
  <si>
    <t xml:space="preserve">1,615*12,01   </t>
  </si>
  <si>
    <t xml:space="preserve">1,28*(1,21-0,215-0,35-0,065)   </t>
  </si>
  <si>
    <t xml:space="preserve">Mezisoučet m1.23 +m1.32 bez průvlaku   </t>
  </si>
  <si>
    <t xml:space="preserve">m1.25 Sklad = 6,04m2 / lité polyuretanová podlaha / omítka-výmalba / pohledové žb   </t>
  </si>
  <si>
    <t xml:space="preserve">2,03*3,035   </t>
  </si>
  <si>
    <t xml:space="preserve">m1.26 Zasedací místnost = 11,83m2 / litá polyuretanová podlaha / omítka-vymalba / pohledové žb, kruhová akustické prvky   </t>
  </si>
  <si>
    <t xml:space="preserve">3,96*3,035   </t>
  </si>
  <si>
    <t xml:space="preserve">m1.27 Kancelář = 12,33m2 / litá polyuretanová podlaha / omítka-výmalba / pohledové žb, kruhové akustické prvky   </t>
  </si>
  <si>
    <t xml:space="preserve">4,125*3,035   </t>
  </si>
  <si>
    <t xml:space="preserve">m1.28 Kancelář = 9,83m2 / litá polyuretanová podlaha / omítka-výmalba /pohledové žb, kruhové akustické prvky   </t>
  </si>
  <si>
    <t xml:space="preserve">3,29*3,035   </t>
  </si>
  <si>
    <t xml:space="preserve">0,302   </t>
  </si>
  <si>
    <t>57</t>
  </si>
  <si>
    <t>61113501a.0</t>
  </si>
  <si>
    <t>Celoplošné vyspravení povrchu neomítaných vnitřních ploch stávajících železobetonových stropních panelů včetně spár mezi panely po snesení zavěšených podhledů;</t>
  </si>
  <si>
    <t>114</t>
  </si>
  <si>
    <t>61232114a.0</t>
  </si>
  <si>
    <t>Vnitřní štuková omítka do tl.15mm provedená na novém broušeném cihelném zdivu s nezbytným armováním ve dvou vrstvách k zamezení vzniku trhlin v místech zvýšeného namáhání (rohy, návaznost různého zdiva, …). Omítkové profily, rohové pozink s ostrou hranou;</t>
  </si>
  <si>
    <t>116</t>
  </si>
  <si>
    <t>59</t>
  </si>
  <si>
    <t>61232112a.0</t>
  </si>
  <si>
    <t>Vnitřní hladká omítka do tl.12mm (pod obklady) provedená na novém broušeném cihelném zdivu;</t>
  </si>
  <si>
    <t>118</t>
  </si>
  <si>
    <t xml:space="preserve">(0,60+1,80-0,27)*1,30   </t>
  </si>
  <si>
    <t xml:space="preserve">m1.29 Umývárna+úklid = 2,85m2 / litá polyuretanová podlaha / omítka+výmalba+ker.obklad / SDK podhled   </t>
  </si>
  <si>
    <t xml:space="preserve">m1.31 WC muži+sprcha = 3,34m2 / litá polyuretanová podlaha / omítka+výmalba+ker.obklad / SDK podhled   </t>
  </si>
  <si>
    <t xml:space="preserve">(0,93-0,05)*1,20   </t>
  </si>
  <si>
    <t xml:space="preserve">0,86*2,80   </t>
  </si>
  <si>
    <t xml:space="preserve">m1.30 WC ženy+invalidé = 2,56m2 / litá polyuretanová podlaha / omítka+výmalba+ker.obklad / SDK podhled   </t>
  </si>
  <si>
    <t xml:space="preserve">(0,50+1,625)*1,50   </t>
  </si>
  <si>
    <t xml:space="preserve">0,079   </t>
  </si>
  <si>
    <t>61214200a.0</t>
  </si>
  <si>
    <t>Příplatek za celoplošné armování nově vyzděných stěn;</t>
  </si>
  <si>
    <t>120</t>
  </si>
  <si>
    <t>HSV 06</t>
  </si>
  <si>
    <t xml:space="preserve">Ostatní konstrukce a práce   </t>
  </si>
  <si>
    <t>61</t>
  </si>
  <si>
    <t>629991011.0</t>
  </si>
  <si>
    <t>Ochrana vnitřních výplní otvorů zakrýváním;</t>
  </si>
  <si>
    <t>122</t>
  </si>
  <si>
    <t xml:space="preserve">1,00*1,89*5   </t>
  </si>
  <si>
    <t xml:space="preserve">0,60*0,60*2   </t>
  </si>
  <si>
    <t xml:space="preserve">1,08*2,29   </t>
  </si>
  <si>
    <t xml:space="preserve">2,78*2,29*2   </t>
  </si>
  <si>
    <t xml:space="preserve">4,98*2,75   </t>
  </si>
  <si>
    <t xml:space="preserve">2*(3,075+0,25*Pi*2*2,50)*2,50   </t>
  </si>
  <si>
    <t xml:space="preserve">2*0,80*2,10*3   </t>
  </si>
  <si>
    <t xml:space="preserve">2*0,90*2,10*4   </t>
  </si>
  <si>
    <t xml:space="preserve">0,72   </t>
  </si>
  <si>
    <t>619991011.0</t>
  </si>
  <si>
    <t>Ochrana radiátorů a ostatních předmětů zakrýváním;</t>
  </si>
  <si>
    <t>124</t>
  </si>
  <si>
    <t xml:space="preserve">2*2,60*0,50*2   </t>
  </si>
  <si>
    <t xml:space="preserve">2*0,90*0,50*1   </t>
  </si>
  <si>
    <t xml:space="preserve">3,90 "ostatní"   </t>
  </si>
  <si>
    <t>63</t>
  </si>
  <si>
    <t>78413120r.1</t>
  </si>
  <si>
    <t>Odstranění polepů stávající prosklené požární stěny a oken;</t>
  </si>
  <si>
    <t>126</t>
  </si>
  <si>
    <t xml:space="preserve">(4,98-1,72)*1,50   </t>
  </si>
  <si>
    <t xml:space="preserve">2,78*0,50*2   </t>
  </si>
  <si>
    <t xml:space="preserve">1,08*0,50   </t>
  </si>
  <si>
    <t xml:space="preserve">1,20*1,00*2   </t>
  </si>
  <si>
    <t xml:space="preserve">1,08*1,20   </t>
  </si>
  <si>
    <t xml:space="preserve">0,094   </t>
  </si>
  <si>
    <t>HZS2492.0</t>
  </si>
  <si>
    <t>Stavební přípomoce nad rozsah uvedený v profesní a technologické části (posunutí o cca 150 mm měření vody a elektro …..;</t>
  </si>
  <si>
    <t>soub.</t>
  </si>
  <si>
    <t>128</t>
  </si>
  <si>
    <t>65</t>
  </si>
  <si>
    <t>72711111r.1</t>
  </si>
  <si>
    <t>Požární ucpávky prostupů inženýrských sítí požárně dělicími konstrukcemi dle normových požadavků nad rozsah uvedený v profesní části;</t>
  </si>
  <si>
    <t>130</t>
  </si>
  <si>
    <t>95394321a.0</t>
  </si>
  <si>
    <t>Přenosný hasicí přístroj práškový (P6Fp) s oszením, třída požáru A,B s hasící schopností 34A, 233B;</t>
  </si>
  <si>
    <t>132</t>
  </si>
  <si>
    <t>67</t>
  </si>
  <si>
    <t>95399121a.0</t>
  </si>
  <si>
    <t>Výstražné požárně bezpečnostní značení provedené v souladu s požadavky vyhlášky MV č. 246/2001 Sb. § 41 odst. 2)-o) musí být zajištěno zřetelné označení všech míst, kde se nachází požárně bezpečnostní zařízení, věcné prostředky požární ochrany (ve smyslu</t>
  </si>
  <si>
    <t>134</t>
  </si>
  <si>
    <t>949101111.0</t>
  </si>
  <si>
    <t>Lešení pomocné pracovní o výšce lešeňové podlahy do 1,9m pro zatížení do 150kg/m2;</t>
  </si>
  <si>
    <t>136</t>
  </si>
  <si>
    <t>69</t>
  </si>
  <si>
    <t>952901111.0</t>
  </si>
  <si>
    <t>Vyčištění dotčené části objektu před předáním do užívání;</t>
  </si>
  <si>
    <t>138</t>
  </si>
  <si>
    <t xml:space="preserve">14,52*5,85   </t>
  </si>
  <si>
    <t xml:space="preserve">13,265*5,47   </t>
  </si>
  <si>
    <t xml:space="preserve">0,498   </t>
  </si>
  <si>
    <t>95290212a.0</t>
  </si>
  <si>
    <t>Průběžné čištění přístupové cesty;</t>
  </si>
  <si>
    <t>140</t>
  </si>
  <si>
    <t xml:space="preserve">5,47*3,35   </t>
  </si>
  <si>
    <t xml:space="preserve">20,00*2,00   </t>
  </si>
  <si>
    <t xml:space="preserve">1,675   </t>
  </si>
  <si>
    <t>HSV 07</t>
  </si>
  <si>
    <t xml:space="preserve">Manipulace se sutí a vybouranými hmotami  </t>
  </si>
  <si>
    <t>71</t>
  </si>
  <si>
    <t>997013211.0</t>
  </si>
  <si>
    <t>Vnitrostaveništní přesun suti a vybouraných hmot před objekt k místu nakládky;</t>
  </si>
  <si>
    <t>t</t>
  </si>
  <si>
    <t>142</t>
  </si>
  <si>
    <t>99701350a.0</t>
  </si>
  <si>
    <t>Odvoz suti a vybouraných hmot na řízenou skládku dle možností dodavatele;</t>
  </si>
  <si>
    <t>144</t>
  </si>
  <si>
    <t>73</t>
  </si>
  <si>
    <t>99701363a.0</t>
  </si>
  <si>
    <t>Poplatek za uložení suti a vybouraných hmot na řízené skládce. Doložení dokladů o způsobu zneškodňování jednotlivých druhů odpadů vznikajících během realizace stavby;</t>
  </si>
  <si>
    <t>146</t>
  </si>
  <si>
    <t>HSV 08</t>
  </si>
  <si>
    <t>Přesun hmot</t>
  </si>
  <si>
    <t>998018001.1</t>
  </si>
  <si>
    <t>Vnitrostaveništní přesun hmot;</t>
  </si>
  <si>
    <t>148</t>
  </si>
  <si>
    <t>PSV 714</t>
  </si>
  <si>
    <t xml:space="preserve">Akustické prvky   </t>
  </si>
  <si>
    <t>75</t>
  </si>
  <si>
    <t>71412000r.1</t>
  </si>
  <si>
    <t>A1 akustický kruhový panel malý průměru 580mm, tl.50mm kotvený do stropu a zavěšený na 3ks ocelových lanek, Složení z 60% recyklovaných PET vláken a 40% bico vláken. Požární odolnost B-S1, d0 (EN 13501). Lakovaný dle vzorníků RAL - různé odstíny šedé (21 ks) a zelené (6ks) v barvách loga školy. Přesný odstín dle výběru architekta a investora. RAL odstíny dle grafického manuálu loga školy. Dodávka, montáž, osazení, doprava a přesun hmot;</t>
  </si>
  <si>
    <t>150</t>
  </si>
  <si>
    <t>71412000r.0</t>
  </si>
  <si>
    <t>A2 akustický kruhový panel velký průměru 118mm, tl.50mm kotvený do stropu a zavěšený na 3ks ocelových lanek, Složení z 60% recyklovaných PET vláken a 40% bico vláken. Požární odolnost B-S1, d0 (EN 13501). Lakovaný dle vzorníků RAL - různé odstíny šedé v barvách loga školy. Přesný odstín dle výběru architekta a investora. RAL odstíny dle grafického manuálu loga školy. Dodávka, montáž, osazení, doprava a přesun hmot;</t>
  </si>
  <si>
    <t>152</t>
  </si>
  <si>
    <t>77</t>
  </si>
  <si>
    <t>71412200r.0</t>
  </si>
  <si>
    <t>A3 akustický panel tl.50mm kotvený do stěny zasedací místnosti m1.26 z vodorovných akustických desek 9x 200x2400mm v pruzích nad sebou v rozestupech mezi desky 50mm od cca 400mm nad podlahou. Složení z 60% recyklovaných PET vláken a 40% bico vláken. Požární odolnost B-S1, d0 (EN 13501). Lakované dle vzorníků RAL, různé odstíny šedé (7ks) a zelené (2ks) v barvách loga školy - přesný odstín dle výběru architekta a investora. RAL odstíny dle grafického manuálu loga školy. Dodávka, montáž, osazení, doprava a přesun hmot;</t>
  </si>
  <si>
    <t>154</t>
  </si>
  <si>
    <t>PSV 763</t>
  </si>
  <si>
    <t>Sádrokartonové konstrukce</t>
  </si>
  <si>
    <t>76312142a0</t>
  </si>
  <si>
    <t>Instalační předstěna na odstup 230mm a výšku 300mm. Profily DU 28x27mm opláštěné sádrokartonovými impregnovanými deskami 1x12,5mm s vyfrézovanou V drážkou 90°;</t>
  </si>
  <si>
    <t>156</t>
  </si>
  <si>
    <t>79</t>
  </si>
  <si>
    <t>76312142a.1</t>
  </si>
  <si>
    <t>Instalační sádrokartonová předstěna na odstup 230mm a výšku 1200mm. Profily DU 28x27mm opláštěné sádrokartonovými impregnovanými deskami 1x12,5mm s vyfrézovanou V drážkou 90°;</t>
  </si>
  <si>
    <t>158</t>
  </si>
  <si>
    <t xml:space="preserve">(2,805-0,075)   </t>
  </si>
  <si>
    <t xml:space="preserve">0,02   </t>
  </si>
  <si>
    <t>76312142a.2</t>
  </si>
  <si>
    <t>Instalační sádrokartonová předstěna odstup 200mm na celou výšku místnosti. Profily DU 28x27mm opláštěné sádrokartonovými impregnovanými deskami 1x12,5mm s vyfrézovanou V drážkou 90°;</t>
  </si>
  <si>
    <t>160</t>
  </si>
  <si>
    <t xml:space="preserve">0,995*3,06   </t>
  </si>
  <si>
    <t xml:space="preserve">-0,045   </t>
  </si>
  <si>
    <t>81</t>
  </si>
  <si>
    <t>76312142a.3</t>
  </si>
  <si>
    <t>Instalační sádrokartonová předstěna odstup 75mm na celou výšku místnosti. Profily DU 28x27mm opláštěné sádrokartonovými impregnovanými deskami 1x12,5mm s vyfrézovanou V drážkou 90°;</t>
  </si>
  <si>
    <t>162</t>
  </si>
  <si>
    <t xml:space="preserve">(2,705-0,20)*3,06   </t>
  </si>
  <si>
    <t>76312142a.4</t>
  </si>
  <si>
    <t>Instalační sádrokartonová předstěna odstup 50mm na celou výšku místnosti. Profily DU 28x27mm opláštěné sádrokartonovými impregnovanými deskami 1x12,5mm s vyfrézovanou V drážkou 90°;</t>
  </si>
  <si>
    <t>164</t>
  </si>
  <si>
    <t xml:space="preserve">0,78*3,06   </t>
  </si>
  <si>
    <t xml:space="preserve">0,013   </t>
  </si>
  <si>
    <t>83</t>
  </si>
  <si>
    <t>763121714.0</t>
  </si>
  <si>
    <t>Základní penetrační nátěr stěny předsazené ze sádrokartonových desek;</t>
  </si>
  <si>
    <t>166</t>
  </si>
  <si>
    <t xml:space="preserve">0,70*(0,30+0,23)+0,23*0,30   </t>
  </si>
  <si>
    <t xml:space="preserve">2,75*(1,20+0,23)   </t>
  </si>
  <si>
    <t xml:space="preserve">3,00+7,70+2,40   </t>
  </si>
  <si>
    <t xml:space="preserve">0,027   </t>
  </si>
  <si>
    <t>763121761.0</t>
  </si>
  <si>
    <t>Příplatek k cenám stěn instalačních ze sádrokartonových desek za rovinnost kvality Q3 nad obklady;</t>
  </si>
  <si>
    <t>168</t>
  </si>
  <si>
    <t xml:space="preserve">0,78*(2,80-1,20)   </t>
  </si>
  <si>
    <t xml:space="preserve">0,052   </t>
  </si>
  <si>
    <t>85</t>
  </si>
  <si>
    <t>763164656.0</t>
  </si>
  <si>
    <t>Obklad tvaru U stávajícího ocelového průvlaku ze sádrokartonových desek protipožárních DF tl.15mm včetně ochranných úhelníků. Požadovaná požární odolnost nosné konstrukce R30;</t>
  </si>
  <si>
    <t>170</t>
  </si>
  <si>
    <t xml:space="preserve">0,215+0,35+0,065+2*(0,26+0,30)=1,75m   </t>
  </si>
  <si>
    <t xml:space="preserve">12,45*1,75   </t>
  </si>
  <si>
    <t xml:space="preserve">0,212   </t>
  </si>
  <si>
    <t>763164736.0</t>
  </si>
  <si>
    <t>Obklad uzavřeného tvaru stávajícího ocelového sloupu ze sádrokartonových desek protipožárních DF tl.15mm včetně ochranných úhelníků. Požadovaná požární odolnost nosné konstrukce R30. Rozvinutá šíře cca 1,04m;</t>
  </si>
  <si>
    <t>172</t>
  </si>
  <si>
    <t xml:space="preserve">Rozvinutá šíře = 2*(0,17+0,35)=1,04m   </t>
  </si>
  <si>
    <t xml:space="preserve">2,50*2   </t>
  </si>
  <si>
    <t>87</t>
  </si>
  <si>
    <t>763164756.0</t>
  </si>
  <si>
    <t>Obklad uzavřeného tvaru stávajícího ocelového sloupu s navazujícím kaslíkem pro instalace ze sádrokartonových desek protipožárních DF tl.15mm včetně ochranných úhelníků. Požadovaná požární odolnost nosné konstrukce R30;</t>
  </si>
  <si>
    <t>174</t>
  </si>
  <si>
    <t xml:space="preserve">Rozvinutá šíře max. = (0,115+2*0,42+2*0,37)=1,695m   </t>
  </si>
  <si>
    <t xml:space="preserve">(0,115+2*0,42+2*0,37)*2,50   </t>
  </si>
  <si>
    <t xml:space="preserve">0,062   </t>
  </si>
  <si>
    <t>763131714.0</t>
  </si>
  <si>
    <t>Základní penetrační nátěr sádrokartonového obkladu ocelových konstrukcí;</t>
  </si>
  <si>
    <t>176</t>
  </si>
  <si>
    <t xml:space="preserve">22,00+5,00*1,04+4,30   </t>
  </si>
  <si>
    <t>89</t>
  </si>
  <si>
    <t>763111411.0</t>
  </si>
  <si>
    <t>S15 sádrokartonová dělící příčka tl.100mm nad prosklenou stěnou s nosnou konstrukcí z jednoduchých ocelových profilů CW dvojitě opláštěná standardními deskami A tl. 2x 12,5mm. Vložená tepelná izolace tl.50mm z minerální vlny, Rw=50dB;</t>
  </si>
  <si>
    <t>178</t>
  </si>
  <si>
    <t xml:space="preserve">(3,075+0,25*Pi*2*2,50)*(3,06-2,50)   </t>
  </si>
  <si>
    <t>763111752.0</t>
  </si>
  <si>
    <t>Příplatek k sádrokartonové příčce tl.100mm za zakřivení do plynulého oblouku;</t>
  </si>
  <si>
    <t>180</t>
  </si>
  <si>
    <t xml:space="preserve">(0,25*Pi*2*2,50)*(3,06-2,50)   </t>
  </si>
  <si>
    <t xml:space="preserve">0,001   </t>
  </si>
  <si>
    <t>91</t>
  </si>
  <si>
    <t>763111751.0</t>
  </si>
  <si>
    <t>Příplatek k sádrokartonové příčce tl.100mm za plochu do 6m2 jednotlivě;</t>
  </si>
  <si>
    <t>182</t>
  </si>
  <si>
    <t>763111717.0</t>
  </si>
  <si>
    <t>Základní penetrační nátěr příčky ze sádrokartonových desek;</t>
  </si>
  <si>
    <t>184</t>
  </si>
  <si>
    <t>93</t>
  </si>
  <si>
    <t>763111771.0</t>
  </si>
  <si>
    <t>Příplatek k sádrokartonové příčce tl.100mm za rovinnost kvality Q3;</t>
  </si>
  <si>
    <t>186</t>
  </si>
  <si>
    <t>763131461.0</t>
  </si>
  <si>
    <t>Podhled ze sádrokartonových impregnovaných desek tl.2x 12,5mm (dvojitě opláštěný), dvouvrstvá zavěšená spodní konstrukce z ocelových profilů CD, UD, bez tepelné izolace. Revizní dvířka viz profese;</t>
  </si>
  <si>
    <t>188</t>
  </si>
  <si>
    <t xml:space="preserve">(2,705-0,20)*(0,995-0,075)   </t>
  </si>
  <si>
    <t xml:space="preserve">1,66*0,89   </t>
  </si>
  <si>
    <t xml:space="preserve">(0,93-0,05)*0,78   </t>
  </si>
  <si>
    <t xml:space="preserve">2,705*0,92   </t>
  </si>
  <si>
    <t xml:space="preserve">1,625*1,63   </t>
  </si>
  <si>
    <t xml:space="preserve">0,394   </t>
  </si>
  <si>
    <t>95</t>
  </si>
  <si>
    <t>763131721.0</t>
  </si>
  <si>
    <t>Skoková změna výšky podhledu cca 300mm;</t>
  </si>
  <si>
    <t>190</t>
  </si>
  <si>
    <t xml:space="preserve">2,705-0,05-0,115   </t>
  </si>
  <si>
    <t xml:space="preserve">0,06   </t>
  </si>
  <si>
    <t>763131765.0</t>
  </si>
  <si>
    <t>Příplatek za výšku zavěšení přes 0,5 do 1,0m podhledu ze sádrokartonových desek;</t>
  </si>
  <si>
    <t>192</t>
  </si>
  <si>
    <t xml:space="preserve">2,705*(0,92-0,215-0,35-0,065)   </t>
  </si>
  <si>
    <t xml:space="preserve">0,067   </t>
  </si>
  <si>
    <t>97</t>
  </si>
  <si>
    <t>763131761.0</t>
  </si>
  <si>
    <t>Příplatek za plochu podhledů ze sádrokartonových desek do 3 m2 jednotlivě;</t>
  </si>
  <si>
    <t>194</t>
  </si>
  <si>
    <t>763131714.1</t>
  </si>
  <si>
    <t>Základní penetrační nátěr podhledu ze sádrokartonových desek;</t>
  </si>
  <si>
    <t>196</t>
  </si>
  <si>
    <t>99</t>
  </si>
  <si>
    <t>763131771.0</t>
  </si>
  <si>
    <t>Příplatek k cenám podhledů ze sádrokartonových desek za rovinnost kvality Q3;</t>
  </si>
  <si>
    <t>198</t>
  </si>
  <si>
    <t>99876330a.0</t>
  </si>
  <si>
    <t>Vnitrostaveništní přesun hmot pro konstrukce montované z desek sádrokartonových;</t>
  </si>
  <si>
    <t>200</t>
  </si>
  <si>
    <t>PSV 762</t>
  </si>
  <si>
    <t>Dveře vnitřní</t>
  </si>
  <si>
    <t>101</t>
  </si>
  <si>
    <t>76666005a.0</t>
  </si>
  <si>
    <t>Montáž dveřních křídel šířky 800mm dřevěných jednokřídlových otevíravých bezfalcových z masivního dřeva do ocelové zárubně s dokováním (magnetický zámek);</t>
  </si>
  <si>
    <t>202</t>
  </si>
  <si>
    <t>6116408M.2</t>
  </si>
  <si>
    <t>D1 jednokřídlé dveře 800x2100mm otevíravé plné do ocelové zárubně. Bez prahu. Bez požární odolnosti. Konstrukční masivní rám z dřevěných profilů. Dveře bezfalcové, výplň DTD, opláštění deskami HDF.3, lakov.polomat RAL 7035 světle šedé. Nerezová/mosazní klika –klika, barva bílá. Kulaté rozety, barva bílá mat. Magnetický zámek. L-1ks P-2ks;</t>
  </si>
  <si>
    <t>204</t>
  </si>
  <si>
    <t>103</t>
  </si>
  <si>
    <t>76666005a.2</t>
  </si>
  <si>
    <t>Montáž dveřních křídel šířky 900mm dřevěných jednokřídlových otevíravých bezfalcových z masivního dřeva do ocelové zárubně s dokováním (magnetický zámek, madlo pro invalidy);</t>
  </si>
  <si>
    <t>206</t>
  </si>
  <si>
    <t>6116408M.1</t>
  </si>
  <si>
    <t>D2 jednokřídlé dveře 900x2100mm otevíravé plné do ocelové zárubně. Bez prahu. Bez požární odolnosti. Konstrukční masivní rám z dřevěných profilů. Dveře bezfalcové, výplň DTD, opláštění deskami HDF.3, lakov.polomat RAL 7035 světle šedé. Nerezová/mosazní klika -klika s WC zámkem, barva bílá. Kulaté rozety, barva bílá mat. Magnetický zámek. Madlo pro invalidy. L-1ks P-0ks;</t>
  </si>
  <si>
    <t>208</t>
  </si>
  <si>
    <t>105</t>
  </si>
  <si>
    <t>76666005a.1</t>
  </si>
  <si>
    <t>Montáž dveřních křídel šířky 900mm dřevěných jednokřídlových otevíravých bezfalcových z masivního dřeva do ocelové zárubně s dokováním (magnetický zámek);</t>
  </si>
  <si>
    <t>210</t>
  </si>
  <si>
    <t>6116408M.0</t>
  </si>
  <si>
    <t>D3 jednokřídlé dveře 900x2100mm otevíravé plné do ocelové zárubně. Bez prahu. Bez požární odolnosti. Konstrukční masivní rám z dřevěných profilů. Dveře bezfalcové, výplň DTD, opláštění deskami HDF.3, lakov.polomat RAL 7035 světle šedé. Nerezová/mosazní klika –klika, barva bílá. Kulaté rozety, barva bílá mat. Magnetický zámek. L-0ks P-3ks;</t>
  </si>
  <si>
    <t>212</t>
  </si>
  <si>
    <t>107</t>
  </si>
  <si>
    <t>99876610a.0</t>
  </si>
  <si>
    <t>Vnitrostaveništní přesun hmot pro konstrukce truhlářské;</t>
  </si>
  <si>
    <t>214</t>
  </si>
  <si>
    <t>PSV 767</t>
  </si>
  <si>
    <t xml:space="preserve">Prosklená příčka   </t>
  </si>
  <si>
    <t>76711315a.0</t>
  </si>
  <si>
    <t>Montáž a osazení příčky prosklené dvojité výšky 2,5m z hliníkových profilů plochy přes 16m2 s ukotvením do žb průvlaku/nosného profilu SDK nadpraží, Stropní konstrukce ve výšce 3,06m;</t>
  </si>
  <si>
    <t>216</t>
  </si>
  <si>
    <t xml:space="preserve">(3,065+3,925)*2,50   </t>
  </si>
  <si>
    <t>109</t>
  </si>
  <si>
    <t>76764011a.0</t>
  </si>
  <si>
    <t>Montáž dveří 900x2500mm jednokřídlých otevíravých celoskleněných z hliníkových profilů do AI systémové zárubně příčky VO01, dokování;</t>
  </si>
  <si>
    <t>218</t>
  </si>
  <si>
    <t>5534210d.0</t>
  </si>
  <si>
    <t>VO01 prosklená příčka dvojitá d.(3065+3925oblouk), v.2500mm, h.100mm s dveřmi 900x2500mm - jednokřídlé otevíravé celoskleněné osazené do AI systémové zárubně, Rw=32 dB (laboratorní hodnota). Profily AI profily v povrchové úpravě prášková barva RAL 9010 bílá. Zasklení příčky 2x VSG 55.1 čiré, Rw=40dB (laboratorní hodnota), dveře sklo 1x ESG 10mm čiré. Sklo bezpečnostní s leštěnou hranou, tl.10mm. Spoje mezi skly lepicí páskou čirou, mezera mezi skly 2mm. Kování dveří: nerezová/ mosazní klika/klika, zámek s cylindrickou vložkou, barva bílá. Panty bezfalcové 3D seřiditelné (3ks/křídlo), padací lišta, dveřní zarážka nerez, bez samozavírače. Modulace příček uzpůsobena systémovému řešení zhotovitele. AI profily u podlahy a stěny-v pohledu na stěnu tl.27mm, hloubka 100mm. AI profily u stropu-v pohledu na stěnu tl.40mm, hloubka 100mm. AI profily dveří svislé-v pohledu na stěnu tl.45mm. AI profily u stropu - v pohledu na stěnu tl.50mm. Kompletní dodávka, doprava a přesun hmot;</t>
  </si>
  <si>
    <t>220</t>
  </si>
  <si>
    <t>PSV 777</t>
  </si>
  <si>
    <t xml:space="preserve">Podlahy lité   </t>
  </si>
  <si>
    <t>111</t>
  </si>
  <si>
    <t>776111116.0</t>
  </si>
  <si>
    <t>Odstranění lepidla z podlah po stržení podlahové povlakové krytiny broušením- předběžný rozsah;</t>
  </si>
  <si>
    <t>222</t>
  </si>
  <si>
    <t>777111123.1</t>
  </si>
  <si>
    <t>Odstranění lože z lepidla či malty z podlah po sejmutí keramických dlažeb broušením;</t>
  </si>
  <si>
    <t>224</t>
  </si>
  <si>
    <t>113</t>
  </si>
  <si>
    <t>77612131a.0</t>
  </si>
  <si>
    <t>Příprava podkladu pod vyrovnávací stěrku s důkladným očištěním stávající obnažené anhydritové stěrky od mastnot, špíny, volných částic a prachů, dvojnásobná penetrace;</t>
  </si>
  <si>
    <t>226</t>
  </si>
  <si>
    <t xml:space="preserve">(13,73-1,30)*0,58   </t>
  </si>
  <si>
    <t xml:space="preserve">-0,046   </t>
  </si>
  <si>
    <t>776141121.0</t>
  </si>
  <si>
    <t>Sjednocení úrovně podlahy na stejnou výšku samonivelační vyrovnávací stěrkou předběžně tl.do 3mm v ploše sejmuté povlakové krytiny, min. pevnost v tlaku podkladu 25MPa;</t>
  </si>
  <si>
    <t>228</t>
  </si>
  <si>
    <t>115</t>
  </si>
  <si>
    <t>77614112r.0</t>
  </si>
  <si>
    <t>Sjednocení úrovně podlahy na stejnou výšku samonivelační vyrovnávací stěrkou předběžně tl.do 12mm v ploše sejmuté keramické dlažby, min. pevnost v tlaku podkladu 25MPa;</t>
  </si>
  <si>
    <t>230</t>
  </si>
  <si>
    <t>77614112r.1</t>
  </si>
  <si>
    <t>Příplatek za každých dalších 1mm tl.samonivelační vyrovnávací stěrky, min. pevnost v tlaku podkladu 25MPa (předběžná výměra);</t>
  </si>
  <si>
    <t>232</t>
  </si>
  <si>
    <t>117</t>
  </si>
  <si>
    <t>777111123.0</t>
  </si>
  <si>
    <t>Obroušení podkladu bruskou s diamantovým kotoučem před provedením litých podlah;</t>
  </si>
  <si>
    <t>234</t>
  </si>
  <si>
    <t>777111121.0</t>
  </si>
  <si>
    <t>Obroušení podkladu v místě styku se stěnou před provedením litých podlah;</t>
  </si>
  <si>
    <t>236</t>
  </si>
  <si>
    <t>119</t>
  </si>
  <si>
    <t>777111111.0</t>
  </si>
  <si>
    <t>Vysátí podlahové plochy průmyslovým vysavačem pro vytvoření 100% bezprašného podkladu;</t>
  </si>
  <si>
    <t>238</t>
  </si>
  <si>
    <t>77713111r.0</t>
  </si>
  <si>
    <t>Následná příprava podkladu pod nášlapnou vrstvu dle technologického postupu dodavatele vč.odmaštění s penetrací provedené ve dvou vrstvách. Podklad musí být dostatečně nosný, jemně drsný, pevný, bez mastnoty a olejů a rovněž bez nepřidržných částic, přilnavost snižujících vrstev a nečistot;</t>
  </si>
  <si>
    <t>240</t>
  </si>
  <si>
    <t>121</t>
  </si>
  <si>
    <t>77752110r.0</t>
  </si>
  <si>
    <t>Litá samonivelační stěrka z polyuretanových pryskyřic tl.3mm trvale elastická, bezešvá, velmi UV stabilní, nepropustná, bez rozpouštědel, samorozlévací, dekorativní, tlumící kročejový hluk provedená dle technologického postupu dodavatele. Barva světle šedá se zeleným nepravidelným pruhem s rozmazanými hranami, dle vzorníku RAL. Pro vytvoření dekorativního vzhledu zelený pruh nalitý do světle šedého podkladu a následně rozmazán špachtlí do stran – provedení odsouhlaseno architektem a investorem. Podlahové konstrukce důsledně dilatovat. Max velikost dilatačního celku je 6x6m a maximální poměr stran 4:1, nebo dle technologických předpisů dodavatele lité podlahy;</t>
  </si>
  <si>
    <t>242</t>
  </si>
  <si>
    <t xml:space="preserve">(1,49+0,17+3,92)*(0,215+0,35+0,065)   </t>
  </si>
  <si>
    <t xml:space="preserve">(0,355+2,50)*(0,215+0,35+0,065-0,115)   </t>
  </si>
  <si>
    <t xml:space="preserve">1,28*(0,215+0,35+0,065)   </t>
  </si>
  <si>
    <t xml:space="preserve">-0,10*(3,075-0,90+0,25*Pi*2*2,50)   </t>
  </si>
  <si>
    <t xml:space="preserve">0,08*1,72   </t>
  </si>
  <si>
    <t xml:space="preserve">0,115*0,90   </t>
  </si>
  <si>
    <t xml:space="preserve">0,115*0,80*2   </t>
  </si>
  <si>
    <t xml:space="preserve">Mezisoučet m1.23 +m1.32   </t>
  </si>
  <si>
    <t xml:space="preserve">(2,705-0,23)*0,92   </t>
  </si>
  <si>
    <t xml:space="preserve">(2,705-0,23-0,20)*0,995   </t>
  </si>
  <si>
    <t xml:space="preserve">0,115*0,80   </t>
  </si>
  <si>
    <t xml:space="preserve">1,625*1,63-0,23*0,70   </t>
  </si>
  <si>
    <t xml:space="preserve">0,576   </t>
  </si>
  <si>
    <t>77791111r.0</t>
  </si>
  <si>
    <t>Sokl ze stěrky vytažený do svislých stěn do výše 60 mm a provedený dle technologického postupu dodavatele. Odstíny šedé a zelené budou dle vzorníku grafického manuálu loga ČZU;</t>
  </si>
  <si>
    <t>244</t>
  </si>
  <si>
    <t xml:space="preserve">3,02+2*3,075+2,50+0,25*Pi*2*2,55   </t>
  </si>
  <si>
    <t xml:space="preserve">-0,90-1,72   </t>
  </si>
  <si>
    <t xml:space="preserve">2*(1,615+12,01+1,21)-1,49-0,17-3,92   </t>
  </si>
  <si>
    <t xml:space="preserve">-0,80*3-0,90*4   </t>
  </si>
  <si>
    <t xml:space="preserve">2*(0,17+0,35)   </t>
  </si>
  <si>
    <t xml:space="preserve">-(4,98-1,72) "prosklená stěna"   </t>
  </si>
  <si>
    <t xml:space="preserve">-(3,075+0,25*Pi*2*2,55-0,90) "prosklená stěna"   </t>
  </si>
  <si>
    <t xml:space="preserve">2*(6,50+4,235+1,21-2,45)   </t>
  </si>
  <si>
    <t xml:space="preserve">0,25*Pi*2*2,45   </t>
  </si>
  <si>
    <t xml:space="preserve">0,115+2*0,45   </t>
  </si>
  <si>
    <t xml:space="preserve">-0,90-0,90   </t>
  </si>
  <si>
    <t xml:space="preserve">-(3,075+0,25*Pi*2*2,45-0,90) "prosklená stěna"   </t>
  </si>
  <si>
    <t xml:space="preserve">2*(2,03+3,035)   </t>
  </si>
  <si>
    <t xml:space="preserve">-0,80   </t>
  </si>
  <si>
    <t xml:space="preserve">2*(3,96+3,035)   </t>
  </si>
  <si>
    <t xml:space="preserve">-0,90   </t>
  </si>
  <si>
    <t xml:space="preserve">2*(4,125+3,035)   </t>
  </si>
  <si>
    <t xml:space="preserve">2*(3,29+3,035)   </t>
  </si>
  <si>
    <t xml:space="preserve">2*(2,705-0,23)+2*0,92+2*0,78-1,43   </t>
  </si>
  <si>
    <t xml:space="preserve">2*0,89   </t>
  </si>
  <si>
    <t xml:space="preserve">2*(2,705-0,23-0,20)+2*0,995-1,43   </t>
  </si>
  <si>
    <t xml:space="preserve">2*(1,625+1,63)   </t>
  </si>
  <si>
    <t xml:space="preserve">0,915   </t>
  </si>
  <si>
    <t>123</t>
  </si>
  <si>
    <t>99877710a.0</t>
  </si>
  <si>
    <t>Vnitrostaveništní přesun hmot pro podlahy lité;</t>
  </si>
  <si>
    <t>246</t>
  </si>
  <si>
    <t>PSV 781</t>
  </si>
  <si>
    <t xml:space="preserve">Obklady keramické   </t>
  </si>
  <si>
    <t>78147411a.0</t>
  </si>
  <si>
    <t>Montáž obkladů vnitřních stěn z dlaždic keramických 100x200mm lepených do systémového tmele. Spárování silikonovými sanitárními tmely s fungicidními účinky, šíře spár 2,5mm. Řezání dlaždic, výřezy, ukončení taženým fabionem. Revizní dvířka viz profese;</t>
  </si>
  <si>
    <t>248</t>
  </si>
  <si>
    <t xml:space="preserve">1,00/(0,10*0,20)=50ks/m2   </t>
  </si>
  <si>
    <t xml:space="preserve">(0,60+1,80)*1,30   </t>
  </si>
  <si>
    <t xml:space="preserve">(2,805-0,075)*1,20   </t>
  </si>
  <si>
    <t xml:space="preserve">0,23*(2,805-0,075)   </t>
  </si>
  <si>
    <t xml:space="preserve">(0,93+0,78)*1,20   </t>
  </si>
  <si>
    <t xml:space="preserve">(0,995-0,075+2*0,86)*2,80   </t>
  </si>
  <si>
    <t xml:space="preserve">(0,50+1,625+1,63)*1,50   </t>
  </si>
  <si>
    <t xml:space="preserve">0,23*(0,70+0,30)   </t>
  </si>
  <si>
    <t xml:space="preserve">0,669   </t>
  </si>
  <si>
    <t>125</t>
  </si>
  <si>
    <t>5976125m.0</t>
  </si>
  <si>
    <t>Keramický obklad bílý 100x200mm chemicky odolný glazovaný červený střep s 3D skosením hran. Povrch lesklý s dobrou čistitelností. Přesný výběr odsouhlasen architektem a GP;</t>
  </si>
  <si>
    <t>250</t>
  </si>
  <si>
    <t>781477111.0</t>
  </si>
  <si>
    <t>Příplatek k cenám montáž obkladů za plochu do 10m2 jednotlivě;</t>
  </si>
  <si>
    <t>252</t>
  </si>
  <si>
    <t xml:space="preserve">0,017   </t>
  </si>
  <si>
    <t>127</t>
  </si>
  <si>
    <t>78149411r.0</t>
  </si>
  <si>
    <t>Vodorovné a svislé hrany v provedení zabroušeného kamenického rohu bez ostrých hran;</t>
  </si>
  <si>
    <t>254</t>
  </si>
  <si>
    <t xml:space="preserve">1,20+2,805-0,075   </t>
  </si>
  <si>
    <t xml:space="preserve">0,23+0,70+0,30   </t>
  </si>
  <si>
    <t xml:space="preserve">0,04   </t>
  </si>
  <si>
    <t>781131112.0</t>
  </si>
  <si>
    <t>Izolace stěny pod obklad nátěrem nebo stěrkou ve dvou vrstvách - předběžně max.rozsah;</t>
  </si>
  <si>
    <t>256</t>
  </si>
  <si>
    <t xml:space="preserve">0,789   </t>
  </si>
  <si>
    <t>129</t>
  </si>
  <si>
    <t>78115103a.0</t>
  </si>
  <si>
    <t>Úprava podkladu pod nové keramické obklady na stávajících stěnách s vyrovnáním;</t>
  </si>
  <si>
    <t>258</t>
  </si>
  <si>
    <t xml:space="preserve">0,27*1,30   </t>
  </si>
  <si>
    <t xml:space="preserve">1,63*1,50-0,70*0,30   </t>
  </si>
  <si>
    <t xml:space="preserve">0,014   </t>
  </si>
  <si>
    <t>99878110a.0</t>
  </si>
  <si>
    <t>Vnitrostaveništní přesun hmot pro obklady keramické;</t>
  </si>
  <si>
    <t>260</t>
  </si>
  <si>
    <t>PSV 783</t>
  </si>
  <si>
    <t xml:space="preserve">Nátěry   </t>
  </si>
  <si>
    <t>131</t>
  </si>
  <si>
    <t>78381310a.0</t>
  </si>
  <si>
    <t>Nátěr penetrační dvojnásobný na beton stropu ze stávajících stropních panelů s předchozím očištěním povrchu;</t>
  </si>
  <si>
    <t>262</t>
  </si>
  <si>
    <t>78381740r.0</t>
  </si>
  <si>
    <t>Nátěr vodou ředitelnou dvojnásobný na beton stropu ze stávajících stropních panelů v odstínu světle šedá RAL 7035 - odsouhlaseno architektem a investorem;</t>
  </si>
  <si>
    <t>264</t>
  </si>
  <si>
    <t>133</t>
  </si>
  <si>
    <t>78361760a.0</t>
  </si>
  <si>
    <t>Nátěr v barvě šedé přiznané stávající technické instalace pod stropem v předběžném rozsahu;</t>
  </si>
  <si>
    <t>266</t>
  </si>
  <si>
    <t>PSV 784</t>
  </si>
  <si>
    <t xml:space="preserve">Malby   </t>
  </si>
  <si>
    <t>784221101.0</t>
  </si>
  <si>
    <t>Výmalba ve dvou vrstvách bílá porézní otěruzvdorná na omítky a sádrové povrchy - obvodové stěny prostoru, sociálky s podhledy;</t>
  </si>
  <si>
    <t>268</t>
  </si>
  <si>
    <t xml:space="preserve">(4,235+6,50+3,02+4,89)*3,06   </t>
  </si>
  <si>
    <t xml:space="preserve">-1,08*2,29 do 4,00m2 neodečítá se   </t>
  </si>
  <si>
    <t xml:space="preserve">0,375*(1,08+2*2,29) T7 obklad   </t>
  </si>
  <si>
    <t xml:space="preserve">-(2,78*2,29-4,00)*2   </t>
  </si>
  <si>
    <t xml:space="preserve">0,375*(2,78+2*2,29)*2 T6 obklad   </t>
  </si>
  <si>
    <t xml:space="preserve">-(4,98*2,75-4,00) "prosklená stěna"   </t>
  </si>
  <si>
    <t xml:space="preserve">(0,065+0,35+0,215+1,30)*2,50   </t>
  </si>
  <si>
    <t xml:space="preserve">(1,65+3,035+2,03+3,96+4,125+3,29+3,035)*3,06   </t>
  </si>
  <si>
    <t xml:space="preserve">-1,00*1,89*5 do 4,00m2 neodečítá se   </t>
  </si>
  <si>
    <t xml:space="preserve">0,375*(1,00+2*1,89)*5   </t>
  </si>
  <si>
    <t xml:space="preserve">(2,705+2*0,92)*(2,30+0,20)   </t>
  </si>
  <si>
    <t xml:space="preserve">(2*0,78+0,88)*(2,80+0,20)   </t>
  </si>
  <si>
    <t xml:space="preserve">(2,705-0,20+0,86+2*(0,995-0,075)+2*0,89)*(2,80+0,20)   </t>
  </si>
  <si>
    <t xml:space="preserve">všechny odpočty do 4,00m2   </t>
  </si>
  <si>
    <t xml:space="preserve">-((0,995-0,075+2*0,86)*2,80-4,00)   </t>
  </si>
  <si>
    <t xml:space="preserve">plus podhled   </t>
  </si>
  <si>
    <t xml:space="preserve">2*(1,625+1,63)*(2,30+0,20)   </t>
  </si>
  <si>
    <t xml:space="preserve">-0,90*2,10 do 4,00m2 neodečítá se   </t>
  </si>
  <si>
    <t xml:space="preserve">-((0,50+1,625+1,63)*1,50-4,00)   </t>
  </si>
  <si>
    <t xml:space="preserve">0,109   </t>
  </si>
  <si>
    <t>135</t>
  </si>
  <si>
    <t>78422110a.0</t>
  </si>
  <si>
    <t>Výmalba ve dvou vrstvách v antracitové barvě na sádrokartonu s požární odolností;</t>
  </si>
  <si>
    <t>270</t>
  </si>
  <si>
    <t xml:space="preserve">12,01*(0,26+0,30)   </t>
  </si>
  <si>
    <t xml:space="preserve">(3,02+0,10+6,50-0,115)*(0,26+0,30)   </t>
  </si>
  <si>
    <t xml:space="preserve">(0,215+0,35+0,065)*(1,49+0,17+3,92)   </t>
  </si>
  <si>
    <t xml:space="preserve">(0,215+0,35+0,065-0,115)*(0,355+2,30)   </t>
  </si>
  <si>
    <t xml:space="preserve">(0,215+0,35+0,065)*1,28   </t>
  </si>
  <si>
    <t xml:space="preserve">(0,115-0,10+0,42*2+0,37)*2,50   </t>
  </si>
  <si>
    <t xml:space="preserve">2*(0,17+0,35)*2,50   </t>
  </si>
  <si>
    <t xml:space="preserve">0,60   </t>
  </si>
  <si>
    <t>78422110a.1</t>
  </si>
  <si>
    <t>Výmalba ve dvou vrstvách světle šedá RAL 7035. Vzorkováno a odsouhlaseno architektem a investorem;</t>
  </si>
  <si>
    <t>272</t>
  </si>
  <si>
    <t>137</t>
  </si>
  <si>
    <t>78418110a.0</t>
  </si>
  <si>
    <t>Penetrace pod malby ve dvou vrstvách s očištěním podkladu;</t>
  </si>
  <si>
    <t>274</t>
  </si>
  <si>
    <t>02 - Interier</t>
  </si>
  <si>
    <t>D1 - Část 01 - Truhlářské výrobky</t>
  </si>
  <si>
    <t>D2 - Část 02 - Zámečnické výrobky</t>
  </si>
  <si>
    <t>D3 - Část 03 - Ostatní výrobky</t>
  </si>
  <si>
    <t>D4 - Část 04 - Typové výrobky</t>
  </si>
  <si>
    <t>D1</t>
  </si>
  <si>
    <t>Část 01 - Truhlářské výrobky</t>
  </si>
  <si>
    <t>Pol104</t>
  </si>
  <si>
    <t>T01A sanitární příčka 900x2100mm s dveřmi 700x2100mm do úklidové komory. Konstrukce ze silnostěnného eloxovaného hliníku. Panty a nohy v hliníkovém provedení. Knobka s otočným zámkem (VOLNO/OBSAZENO) nerezová. Vysokotlaká kompaktní laminátová HPL deska, tl.12mm. Desky určení pro vnitřní použití, vyrobené podle ČSN EN 438-4, typ CGS vhodné pro oblast použití s vysokými nároky na mechanicko-fyzikální vlastnosti, jako jsou obložení stěn, WC kabin a výrobu nábytku odolného vůčí mechanickým a chemickým vlivům. Bez spár. Černé jádro desek, povrch matný, barva černo-šedá se strukturou. Dle výběru investora a architekta;</t>
  </si>
  <si>
    <t>Pol105</t>
  </si>
  <si>
    <t>T01B sanitární příčka 1635x2100mm s dveřmi 700x2100mm do WC se sprchou. Konstrukce ze silnostěnného eloxovaného hliníku. Panty a nohy v hliníkovém provedení. Knobka s otočným zámkem (VOLNO/OBSAZENO) nerezová. Vysokotlaká kompaktní laminátová HPL deska, tl.12mm. Desky určení pro vnitřní použití, vyrobené podle ČSN EN 438-4, typ CGS vhodné pro oblast použití s vysokými nároky na mechanicko-fyzikální vlastnosti, jako jsou obložení stěn, WC kabin a výrobu nábytku odolného vůčí mechanickým a chemickým vlivům. Bez spár. Černé jádro desek, povrch matný, barva černo-šedá se strukturou. Dle výběru investora a architekta;</t>
  </si>
  <si>
    <t>Pol106</t>
  </si>
  <si>
    <t>T01C zástěna vedle pisoáru 835x2100mm sanitární příčky. Konstrukce ze silnostěnného eloxovaného hliníku. Vysokotlaká kompaktní laminátová HPL deska, tl.12mm. Desky určení pro vnitřní použití, vyrobené podle ČSN EN 438-4, typ CGS vhodné pro oblast použití s vysokými nároky na mechanicko-fyzikální vlastnosti, jako jsou obložení stěn, WC kabin a výrobu nábytku odolného vůčí mechanickým a chemickým vlivům. Bez spár. Černé jádro desek, povrch matný, barva černo-šedá se strukturou. Dle výběru investora a architekta;</t>
  </si>
  <si>
    <t>Pol107</t>
  </si>
  <si>
    <t>T02 deska recepčního pultu oblého tvaru s otvory pro instalace vyrobená z jednoho kusu 1950x2765mm pro osazení na nosnou kovovou konstrukci (výrobek Z04). Finální tvar koordinován s nosnou konstrukcí a skutečnou pozicí sloupu na místě. Vysokotlaká kompaktní laminátová HPL deska tl.12mm. Desky určení pro vnitřní použití, vyrobené podle ČSN EN 438-4, typ CGS vhodné pro oblast použití s vysokými nároky na mechanicko-fyzikální vlastnosti, jako jsou obložení stěn, WC kabin a výrobu nábytku odolného vůči mechanickým a chemickým vlivům. Bez spár. Černé jádro desek, povrch matný, barva černo-šedá se strukturou. Dle výběru investora a architekta;</t>
  </si>
  <si>
    <t>Pol108</t>
  </si>
  <si>
    <t>T03 sestava kuchyňských skříněk d1850 š650 v2500mm s úpravou pro zabudování vybavení. Navazuje na vestavnou skříňovou sestavu T04. Korpus, dvířka a sokl z OSB desek na bází polyuretanových pryskyřic bez formaldehydů tl.18mm. Celoplošně obroušené, lakované ve dvou vrstvách v barvě světlá šedá Ral 7035 se zachováním viditelné struktury. Horní skříňky a vnitřní části v přírodní barvě bezbarvým lakem. Bezúchytové provedení-otevírání horních skříněk s přesahem, ostatní úchopový profil zafrézovaný do hrany čelní desky (skrytý úchop po celé délce hrany). Panty s tlumením. Pracovní deska z HPL desky. Vysokotlaká kompaktní laminátová HPL deska, tl.12mm. Desky určeny pro vnitřní použití, vyrobené podle ČSN EN 438-4, typ CGS vhodné pro oblast použití s vysokými nároky na mechanicko-fyzikální vlastnosti, jako jsou obložení stěn, letištních hal, WC kabin a výrobu nábytku odolného vůči mechanickým a chemickým vlivům. Bez spár. Černé jádro, povrch matný, barva černo-šedá se strukturou. Dle výběru investora a architekta. Vodovodní baterie viz ZTI;</t>
  </si>
  <si>
    <t>Pol109</t>
  </si>
  <si>
    <t>T03 zapuštěný nerezový dřez bez odkládací plochy do desky kuchyňské linky, uchycení zespod pracovní HPL desky, napojení na kanalizaci;</t>
  </si>
  <si>
    <t>Pol110</t>
  </si>
  <si>
    <t>T03 zapuštěná nerezová nádoba na saponát do pracovní HPL desky kuchyňské linky;</t>
  </si>
  <si>
    <t>Pol111</t>
  </si>
  <si>
    <t>T03 zapuštěné led osvětlení zespod horních skříněk do sestavy kuchyňských skříněk d1850 š650 v2500mm;</t>
  </si>
  <si>
    <t>Pol112</t>
  </si>
  <si>
    <t>T03 vestavná nízká lednice do kuchyňské linky - vybavení v jednotném provedení nerez. Konkrétní typ odsouhlasen investorem;</t>
  </si>
  <si>
    <t>Pol113</t>
  </si>
  <si>
    <t>T03 vestavná myčka 600mm do kuchyňské linky, skrytý panel za dvířka kuchyně - vybavení v jednotném provedení nerez. Konkrétní typ odsouhlasen investorem;</t>
  </si>
  <si>
    <t>Pol114</t>
  </si>
  <si>
    <t>T04 vestavěná skříň 2360x650x2500mm z OSB desek s policemi a kruhovými otvory do hlavní kanceláře m1.32. Navazuje na vestavnou kuchyňskou sestavu T03. Korpus, dvířka a sokl z OSB desek na bází polyuretanových pryskyřic bez formaldehydů tl.18mm. Celoplošně obroušené, lakované ve dvou vrstvách v barvě světlá šedá Ral 7035 se zachováním viditelné struktury. Vnitřní části v přírodní barvě bezbarvým lakem. Bezúchytové provedení - otevírání pomocí vyfrézovaných kruhových otvorů. Panty s tlumením;</t>
  </si>
  <si>
    <t>Pol115</t>
  </si>
  <si>
    <t>T05 vestavěná skříň 1625x500x2100mm z OSB desek s policemi a kruhovými otvory do recepce. Korpus, dvířka a sokl z OSB desek na bází polyuretanových pryskyřic bez formaldehydů tl.18mm. Celoplošně obroušené, lakované ve dvou vrstvách v barvě světlá šedá Ral 7035 se zachováním viditelné struktury. Vnitřní části v přírodní barvě bezbarvým lakem. Bezúchytové provedení - otevírání pomocí vyfrézovaných kruhových otvorů. Panty s tlumením;</t>
  </si>
  <si>
    <t>Pol116</t>
  </si>
  <si>
    <t>T06 obložení ostění, nadpraží a parapetu v šířce 405mm okna 2810x2320mm, spodní část parapetu určena pro sezení ze dvou vrstev OSB desky lepených celoplošně k sobě. Po stranách s přesahem, viz schémata. OSB desky na bázi polyuretanových pryskyřic bez formaldehydů tl.30mm. Celoplošně obroušené, lakované ve dvou vrstvách. V barvě světlá šedá Ral 7035 se zachováním viditelné struktury pro sedací část (spodní vodorovná část). Svislá a horní část v přírodní barvě bezbarvým lakem;</t>
  </si>
  <si>
    <t>Pol117</t>
  </si>
  <si>
    <t>T07 obložení ostění, nadpraží a parapetu v šířce 405mm okna 1110x2320mm, spodní část parapetu určena pro sezení ze dvou vrstev OSB desky lepených celoplošně k sobě. Po stranách s přesahem, viz schémata. OSB desky na bázi polyuretanových pryskyřic bez formaldehydů tl.30mm. Celoplošně obroušené, lakované ve dvou vrstvách. V barvě světlá šedá Ral 7035 se zachováním viditelné struktury pro sedací část (spodní vodorovná část). Svislá a horní část v přírodní barvě bezbarvým lakem;</t>
  </si>
  <si>
    <t>D2</t>
  </si>
  <si>
    <t>Část 02 - Zámečnické výrobky</t>
  </si>
  <si>
    <t>Pol118</t>
  </si>
  <si>
    <t>Z01 ocelová svařovaná konstrukce 2000x1500mm (cca 15kg/kus) pro zavěšení květináčů s kytkami . Rám z jacklů 15x15x1,5mm, včetně ztužujících svislých a vodorovných příčlí. Výplň z kari sítě průměr 5mm, oka 150x150mm přivařené zezadu na celou plochu k rámu. Práškový lak ve dvou vrstvách, barva bílá, MAT. Dílenská dokumentace a přesný odstín a typ kotevních plechů odsouhlaseny architektem a investorem;</t>
  </si>
  <si>
    <t>Pol119</t>
  </si>
  <si>
    <t>Z02 ocelová svařovaná konstrukce 2720x640x340mm (cca 27kg/kus) polic z jacklů 15x15x1,5mm do obloženého okenního ostění T06. Poličky a svislé předěly polic z děrovaného ocelového plechu s kosočtvercovým okem 22x13,6-2x2mm, plastičnost 2mm, hmotnost 4,2kg/m2, propustnost 63%. Práškový lak ve dvou vrstvách, barva bílá, MAT. Dílenská dokumentace, přesný odstín a typ plechu odsouhlaseny architektem a investorem;</t>
  </si>
  <si>
    <t>Pol120</t>
  </si>
  <si>
    <t>Z03 ocelová svařovaná konstrukce 1020x640x340mm (cca 12kg/kus) polic z jacklů 15x15x1,5mm do obloženého okenního ostění T07. Poličky a svislé předěly polic z děrovaného ocelového plechu s kosočtvercovým okem 22x13,6-2x2mm, plastičnost 2mm, hmotnost 4,2kg/m2, propustnost 63%. Práškový lak ve dvou vrstvách, barva bílá, MAT. Dílenská dokumentace, přesný odstín a typ plechu odsouhlaseny architektem a investorem;</t>
  </si>
  <si>
    <t>Pol121</t>
  </si>
  <si>
    <t>Z04 ocelová svařovaná konstrukce (cca 203kg) pod desku recepčního pultu oblého tvaru (truhlářský výrobek T02) z jacklů 40x40x5mm, police15x15x1,5mm. Poličky a zadní strana recepčního pultu z děrovaného ocelového plechu s kosočtvercovým okem 22x13,6-2x2mm, plastičnost 2mm, hmotnost 4,2kg/m2, propustnost 63%. Práškový lak ve dvou vrstvách, barva bílá, MAT. Dílenská dokumentace, přesný odstín a typ plechu budou odsouhlaseny architektem a investorem. Police s čelní deskou z plechu s vyfrézovaným logem ČZU dle grafického manuálu školy. Včetně přisazeného LED pásku a Al profilu a kabelového žlábku. Fonty, grafické zpracování textu, logo apod dle grafického manuálu vizuálního stylu ČZU;</t>
  </si>
  <si>
    <t>D3</t>
  </si>
  <si>
    <t>Část 03 - Ostatní výrobky</t>
  </si>
  <si>
    <t>Pol122</t>
  </si>
  <si>
    <t>OV01 polepová fólie 3000x900mm imitace pískovaného skla na stávající vstupní prosklenou stěnu. Fólií prochází světlo, avšak nelze rozeznat detaily předmětů či postav a barev. Výška polepu od 800mm nad podlahou do 1700mm nad podlahou;</t>
  </si>
  <si>
    <t>Pol123</t>
  </si>
  <si>
    <t>OV01 Polep vstupních dveří dvoukřídlých dveří šířky 1,8m s logem. Umístění loga do pravé části prosklené sestavy na celou šířku otvoru, inverzně - tzn v místě loga vynechat fólii. Do otevíravé části prosklené stěny popsat informační texty. Fonty, grafické zpracování textu, logo apod dle grafického manuálu vizuálního stylu ČZU. Grafický návrh polepu musí odsouhlasit architekt a projektant;</t>
  </si>
  <si>
    <t>Pol124</t>
  </si>
  <si>
    <t>OV02 Polepová fólie 7000x900mm imitace pískovaného skla na vnitřní prosklenou stěnu s dveřmi š.900mm pro vytvoření částečného soukromí pro zaměstnance kanceláře v m.č.1.32. Fólií prochází světlo, avšak nelze rozeznat detaily předmětů či postav a barev. Výška polepu od 800mm nad podlahou do 1700mm nad podlahou. Textová grafika, slova související se zaměření ČZU, různé velikosti textů. Fonty, grafické zpracování textu, logo apod dle grafického manuálu vizuálního stylu ČZU. Grafický návrh polepu odsouhlasí architekt a projektant;</t>
  </si>
  <si>
    <t>Pol125</t>
  </si>
  <si>
    <t>OV03 vnitřní parapet 1020x400mm s nosem pro stávající okno. Vlhkuzvdorná dřevotřísková deska tl.16mm potažená vysoce odolným HPL laminátem, dekor bílá. Přesah 10mm po stranách pod omítku;</t>
  </si>
  <si>
    <t>Pol126</t>
  </si>
  <si>
    <t>OV04 vnitřní parapet 590x400mm s nosem pro stávající okno do m.č.1.31. Vlhkuzvdorná dřevotřísková deska tl.16mm potažená vysoce odolným HPL laminátem, dekor bílá. Přesah 10mm po stranách pod omítku;</t>
  </si>
  <si>
    <t>Pol127</t>
  </si>
  <si>
    <t>OV05 vnitřní parapet 620x400mm s nosem pro stávající okno do m.č.1.30. Vlhkuzvdorná dřevotřísková deska tl.16mm potažená vysoce odolným HPL laminátem, dekor bílá. Přesah 10mm po stranách pod omítku;</t>
  </si>
  <si>
    <t>Pol128</t>
  </si>
  <si>
    <t xml:space="preserve">OV06  zrcadlo nástěnné nad umyvadlo kruhové 500mm do místnosti WC muži bez rámu se zkosením okraje;</t>
  </si>
  <si>
    <t>Pol129</t>
  </si>
  <si>
    <t>OV07 toaletní kartáč s nádobkou, WC set pro kotvení na stěnu, kartáčovaná nerez;</t>
  </si>
  <si>
    <t>Pol130</t>
  </si>
  <si>
    <t>OV08 odpadkový WC koš do hyg.zázemí volně stojící, kartáčovaná nerez;</t>
  </si>
  <si>
    <t>Pol131</t>
  </si>
  <si>
    <t>OV09 dávkovač mýdla pro kotvení do stěny, kartáčovaná nerez;</t>
  </si>
  <si>
    <t>Pol132</t>
  </si>
  <si>
    <t>OV10 držák na sušící ubrousky pro instalaci na stěnu, kartáčovaná nerez;</t>
  </si>
  <si>
    <t>Pol133</t>
  </si>
  <si>
    <t>OV11 zrcadlo výklopné v.400xš.600mm pro invalidy, kartáčovaná nerez;</t>
  </si>
  <si>
    <t>Pol134</t>
  </si>
  <si>
    <t>OV11 madlo průměru 32mm pro invalidy sklopné (vedle klozetu), kartáčovaná nerez - viz ZTI;</t>
  </si>
  <si>
    <t>Pol135</t>
  </si>
  <si>
    <t>OV11 madlo průměru 32mm pro invalidy pevné vodorovné (vedle klozetu) délky 850mm, kartáčovaná nerez - viz ZTI;</t>
  </si>
  <si>
    <t>Pol136</t>
  </si>
  <si>
    <t>OV11 madlo průměru 32mm pro invalidy pevné svislé (vedle umyvadla) délky 600mm, kartáčovaná nerez - viz ZTI;</t>
  </si>
  <si>
    <t>Pol137</t>
  </si>
  <si>
    <t>OV11 držák na toaletní papír na madlo snadno dosažitelný, kartáčovaná nerez.</t>
  </si>
  <si>
    <t>Pol138</t>
  </si>
  <si>
    <t>OV12 polepy popisu na vstupní dveře do sociálního zázemí v objektu, piktogram WC ženy + invalidi ze samolepící přenášecí folie odolné vůči vodě, větru a slunci včetně grafického zpracování, které bude k odsouhlasení investorem a architektem. Řezaná grafika, vyřezaná na řezacím plotru;</t>
  </si>
  <si>
    <t>Pol139</t>
  </si>
  <si>
    <t>OV12 polepy popisů na dveře do sociálního zázemí v objektu a na vstupní dveře, piktogram WC muži ze samolepící přenášecí folie odolné vůči vodě, větru a slunci včetně grafického zpracování, které bude k odsouhlasení investorem a architektem. Řezaná grafika, vyřezaná na řezacím plotru;</t>
  </si>
  <si>
    <t>kpl</t>
  </si>
  <si>
    <t>Pol140</t>
  </si>
  <si>
    <t>OV13 držák na toaletní papír pro instalaci na stěnu, kartáčovaná nerez.</t>
  </si>
  <si>
    <t>D4</t>
  </si>
  <si>
    <t>Část 04 - Typové výrobky</t>
  </si>
  <si>
    <t>Pol141</t>
  </si>
  <si>
    <t>TS01 židle na nožkách 470x490x760mm stohovatelná s opěrákem bez područek (cca 4kg). Sedák a opěrák v provedení polyamid vyztužený skelnými vlákny v barvě bílé. Kovový rám průměr 16mm v povrchové úpravě práškovým lakem - žlutá RAL 1003, stohovatelnost 15ks;</t>
  </si>
  <si>
    <t>Pol142</t>
  </si>
  <si>
    <t>TS02 pracovní stůl rohový 1600/600x1200/600x740mm do místnosti 1.32. Deska v materiálu LTD bílá, tl.25mm, ABS hrana 2mm. Průchodka kovová pro instalace o průměru 60mm. Podnož kovová, noha tvaru O, uzavřený profil 60x25mm. Spojené kovovými luby. Barevné provedení podnože RAL žlutá (přesný odstín bude odsouhlasen architektem a investorem). Výplň nohy podnože a čelní deska LTD tl.18mm bílá, ABS hrana. Rektifikace pro případné vyrovnání podlahy. Včetně instalačního průběžného žlabu pro vedení instalací v návaznosti na další stoly;</t>
  </si>
  <si>
    <t>Pol143</t>
  </si>
  <si>
    <t>TS03 Pracovní stůl rohový 1600/600x1200/600x740mm do místnosti 1.32. Deska v materiálu LTD bílá, tl.25mm, ABS hrana 2mm. Průchodka kovová pro instalace o průměru 60mm. Podnož kovová, noha tvaru O, uzavřený profil 60x25mm. Spojené kovovými luby. Barevné provedení podnože RAL žlutá (přesný odstín bude odsouhlasen architektem a investorem). Výplň nohy podnože a čelní deska LTD tl.18mm bílá, ABS hrana. Rektifikace pro případné vyrovnání podlahy. Včetně instalačního průběžného žlabu pro vedení instalací v návaznosti na další stoly;</t>
  </si>
  <si>
    <t>Pol144</t>
  </si>
  <si>
    <t>TS04 pracovní stůl rohový 1400/600x1900/600x740mm do místnosti 1.27. Deska v materiálu LTD bílá, tl.25mm, ABS hrana 2mm. Průchodka kovová pro instalace o průměru 60mm. Podnož kovová, noha tvaru O, uzavřený profil 60x25mm. Spojené kovovými luby. Barevné provedení podnože RAL žlutá (přesný odstín bude odsouhlasen architektem a investorem). Výplň nohy podnože a čelní deska LTD tl.18mm bílá, ABS hrana. Rektifikace pro případné vyrovnání podlahy. Včetně instalačního průběžného žlabu pro vedení instalací v návaznosti na další stoly;</t>
  </si>
  <si>
    <t>Pol145</t>
  </si>
  <si>
    <t>TS05 pracovní stůl rohový 1400/600x1900/600x740mm do místnosti 1.27. Deska v materiálu LTD bílá, tl.25mm, ABS hrana 2mm. Průchodka kovová pro instalace o průměru 60mm. Podnož kovová, noha tvaru O, uzavřený profil 60x25mm. Spojené kovovými luby. Barevné provedení podnože RAL žlutá (přesný odstín bude odsouhlasen architektem a investorem). Výplň nohy podnože a čelní deska LTD tl.18mm bílá, ABS hrana. Rektifikace pro případné vyrovnání podlahy. Včetně instalačního průběžného žlabu pro vedení instalací v návaznosti na další stoly;</t>
  </si>
  <si>
    <t>Pol146</t>
  </si>
  <si>
    <t xml:space="preserve">TS06 pracovní stůl rohový 1830/600x1700/600x740mm do místnosti 1.28. Deska v materiálu LTD bílá, tl.25mm, ABS hrana 2mm.  Průchodka kovová pro instalace o průměru 60mm.  Podnož kovová, noha tvaru O, uzavřený profil 60x25mm.  Spojené kovovými luby. Barevné provedení podnože RAL žlutá (přesný odstín bude odsouhlasen architektem a investorem). Výplň nohy podnože a čelní deska LTD tl.18mm bílá, ABS hrana. Rektifikace pro případné vyrovnání podlahy. Včetně instalačního průběžného žlabu pro vedení instalací v návaznosti na další stoly;</t>
  </si>
  <si>
    <t>Pol147</t>
  </si>
  <si>
    <t>TS07 skládací stůl 1200x700x720mm do zasedací místnosti 1.26. Deska v materiálu MDF tl.22mm, bílo-šedá RAL 9002, hrana ABS 2mm. Skládací podnož z oceli o průměru 30mm, kónického tvaru. Povrchová úprava podnože práškovým lakem-žlutá RAL1003;</t>
  </si>
  <si>
    <t>Pol148</t>
  </si>
  <si>
    <t>TS08 skříně volně stojící policová zavřená 970x500 výšky 2100mm do kanceláře m1.28. Materiál korpus, police a dvířka LTD tl.18mm, bílá, ABS hrana 2mm. 4x přestavitelná police. Rektifikace. Otevírání pomocí bílých kovových úchytek (budou k odsouhlasení architektem a investorem). Závěsy s tlumeným dovíráním;</t>
  </si>
  <si>
    <t>Pol149</t>
  </si>
  <si>
    <t xml:space="preserve">TS09 regálové police 500x1550x2100mm do skladu 1.25. Nosná kovová konstrukce.  Materiál police a LTD tl.18mm, bílá, ABS hrana 2mm. Police po cca 400mm;</t>
  </si>
  <si>
    <t>Pol150</t>
  </si>
  <si>
    <t>TS10 závěsná skříňka otevřená 850x300x350mm. Materiál LTD tl.18mm, bílá, ABS hrana 2mm. Závěsné kování;</t>
  </si>
  <si>
    <t>Pol151</t>
  </si>
  <si>
    <t>TS11 stolový paraván akustický 1600x25x370mm mezi stolové desky uchycený ke stolové desce ze spoda. Rámová konstrukce z eloxovaného hliníkového profilu. Nosná konstrukční deska potažená PE pěnou síly 5mm. Utlumuje hluk a umožňuje zapichování špendlíků. Čalounění v látce, barva dle vzorníku. Bude odsouhlaseno architektem a investorem;</t>
  </si>
  <si>
    <t>Pol152</t>
  </si>
  <si>
    <t>TS12 kancelářská židle otočná 700x700x1010-1150mm se síťovaným opěrákem v černé barvě. Mechanika T-synchro, zajištění v pěti polohách. Nastavení odporu naklánění opěráku v závislosti na váze uživatele. Horizontální posuv sedáku. Fixní opěrák, výškově stavitelná bederní opěrka. 5-ti ramenní hliníkový kříž s kolečky o průměru 65mm na měkký povrch (koberec). Polyuretanové područky výškově stavitelné 3D. Čalouněný sedák v látce kategorie 2. Nosnost židle 160 kg;</t>
  </si>
  <si>
    <t>Pol153</t>
  </si>
  <si>
    <t>TS13 mobilní kontejner 430x600x580mm do kanceláři. Materiál LTD tl.18mm bílá, ABS hrana. Horní deska LTD tl. 25 mm bílá, ABS hrana 2mm. 1+3 plastové zásuvky výsuv 75%, horní jako tužkovnice. Centrální zámek a systém STOP-CONTROL. Úchykty kovové-rozteč 128mm;</t>
  </si>
  <si>
    <t>Pol154</t>
  </si>
  <si>
    <t>TS14 závěsný věšák 640mm na kabát zavěšený ze stropu (ocelové lanko). Vybaven 6 háčky 1x černá, 1x bílá, 3x limetkově zelená. Mechanismus pro nastavení výšky. Standardní délka lanka do výšky stropu 2,5m. Materiál chromovaná ocel a polyuretan;</t>
  </si>
  <si>
    <t>02 - Zdravotně technické instalace</t>
  </si>
  <si>
    <t xml:space="preserve">D1 - Zařizovací předměty </t>
  </si>
  <si>
    <t xml:space="preserve">    D2 - Zařizovací předměty - materiál, včetně kotvících prvků, montáže (včetně zapravení / zatmelení), komp</t>
  </si>
  <si>
    <t>D3 - Vnitřní kanalizace</t>
  </si>
  <si>
    <t xml:space="preserve">    D4 - Přípojné potrubí HT, horizontální část odpadního potrubí, včetně tvarovek, tesnění, vazelíny, montáž</t>
  </si>
  <si>
    <t xml:space="preserve">    D5 - Odpadní potrubí HT, včetně tvarovek, tesnění, vazelíny, montáže, kotvicích prvků… bez prořezu</t>
  </si>
  <si>
    <t xml:space="preserve">    D6 - Ostatní</t>
  </si>
  <si>
    <t>D7 - Vnitřní vodovod</t>
  </si>
  <si>
    <t xml:space="preserve">    D8 - Přípojné potrubí PPr  pro studenou a teplou vodu, cirkulace včetně tvarovek, montáže, kotvicích prvk</t>
  </si>
  <si>
    <t xml:space="preserve">    D9 - Armatury a zařízení - dodávka včetně montáže, kompletace, uvedení do provozu….</t>
  </si>
  <si>
    <t xml:space="preserve">Zařizovací předměty </t>
  </si>
  <si>
    <t>Zařizovací předměty - materiál, včetně kotvících prvků, montáže (včetně zapravení / zatmelení), komp</t>
  </si>
  <si>
    <t>Pol1</t>
  </si>
  <si>
    <t>U - Umyvadlo keramické, do 55cm, s otvorem pro baterii, s přepadem, včetně sifonu (mosaz + chrom) a baterie (stojánová páková), včetně soupravy na upevnění a montáže (flexihadičky….), včetně 2x rohový ventil</t>
  </si>
  <si>
    <t>ks</t>
  </si>
  <si>
    <t>Pol2</t>
  </si>
  <si>
    <t>Ui- Umyvadlo bezbariérové - vč.kotvících prvků, flexohadiček - včetně baterie pro bezbariérová umyvadla, včetně 2x rohový ventil, hloubka max. 45,5cm</t>
  </si>
  <si>
    <t>Pol21</t>
  </si>
  <si>
    <t>Umyvadlový sifon pro bezbarierové umyvadlo s úsporou místa</t>
  </si>
  <si>
    <t>Pol22</t>
  </si>
  <si>
    <t>WC - klozet závěsný, s hlubokým splachováním, včetně napojení na vodu (uzávěr) a kanalizaci, Sedátko WC - duraplastové, barva bílá, s pozvolným sklápěním, Montážní prvek pro závěsné WC: modul s nádržkou a ovládacím tlačítkem (barva nerez)</t>
  </si>
  <si>
    <t>Pol23</t>
  </si>
  <si>
    <t>WCi - klozet kombinační, bezbariérový (zvýšený, min. 48cm), komplet mísa + nádrž vodorovný odpad - včetně sedátka (Duraplast, bílé, pozvolné sklápění), včetně napojení na vodu (uzávěr) a kanalizaci</t>
  </si>
  <si>
    <t>Pol24</t>
  </si>
  <si>
    <t xml:space="preserve">Ovládací tlačítko pneumatické pro bezbariérový WC - Tlačítko pro boční ovládání  Pneumatické ovládání  - tlačítkové ovládání s rozetou prům. 100 mm  - pneumatická hadička 1,50 m</t>
  </si>
  <si>
    <t>Pol25</t>
  </si>
  <si>
    <t>Madla k bezbariérovému WC, komplet</t>
  </si>
  <si>
    <t>Pol26</t>
  </si>
  <si>
    <t>Pi - Pisoár - vč.pisoárového ventilu, senzor s automatickým splachovačem (napájený zdrojem 230V), včetně sifonu a upevňovací sady; Montážní prvek pro pisoár</t>
  </si>
  <si>
    <t>Pol27</t>
  </si>
  <si>
    <t>S - Sprchová vanička 90x90cm, akrylát, včetně nožiček a zatmelení, samočistící sifon včetně krytky, včetně sprchového setu (hlavice, hadice, držák, páková baterie) a zástěny (skleněná s povrhcovou úpravou proti vodnímu kameni)</t>
  </si>
  <si>
    <t>Pol28</t>
  </si>
  <si>
    <t xml:space="preserve">D - (vlastní dřez součástí linky), sifon dřezový plastový, dřezová stojánková páková baterie:  barevnost chrom lesk, včetně 2x rohový ventil, opletené hadice</t>
  </si>
  <si>
    <t>Pol34</t>
  </si>
  <si>
    <t>Výl - nástěnnýá výlevka, včetně roštu, baterie dřezová nástěnná (délka ramínka dle typu výlevky), sifon, odtok DN50, včetně montážní sady a zatmelení</t>
  </si>
  <si>
    <t>Pol51</t>
  </si>
  <si>
    <t>Demontáž stávajících zařizovacích předmětů</t>
  </si>
  <si>
    <t>Vnitřní kanalizace</t>
  </si>
  <si>
    <t>Přípojné potrubí HT, horizontální část odpadního potrubí, včetně tvarovek, tesnění, vazelíny, montáž</t>
  </si>
  <si>
    <t>Pol157</t>
  </si>
  <si>
    <t>HT potrubí DN 50</t>
  </si>
  <si>
    <t>Pol158</t>
  </si>
  <si>
    <t>HT potrubí DN 110</t>
  </si>
  <si>
    <t>D5</t>
  </si>
  <si>
    <t>Odpadní potrubí HT, včetně tvarovek, tesnění, vazelíny, montáže, kotvicích prvků… bez prořezu</t>
  </si>
  <si>
    <t>Pol159</t>
  </si>
  <si>
    <t>Pol160</t>
  </si>
  <si>
    <t>Čistící tvarovka DN110</t>
  </si>
  <si>
    <t>Pol161</t>
  </si>
  <si>
    <t>Revizní dvířka pod obklad 300x300 mm, neviditelná, na spárořez obkladu. Otevírání způsobem kliknutí, s dvojitou konstrukcí pantu (otevření a pak vysunutí dvířek). Materiál - ocelový pozinkovaný plech. Křídlo dvířek z SDK. Obklad přesahuje přes dvířka až na jejich rám, spáru vyplnit lištou v barvě spárovací hmoty.</t>
  </si>
  <si>
    <t>Pol162</t>
  </si>
  <si>
    <t>Přivzdušňovací ventil DN 110</t>
  </si>
  <si>
    <t>Pol163</t>
  </si>
  <si>
    <t>Izolace pro potrubí dilatační / proti rosení tl.5-9 mm; DN 50-160</t>
  </si>
  <si>
    <t>D6</t>
  </si>
  <si>
    <t>Ostatní</t>
  </si>
  <si>
    <t>Pol59</t>
  </si>
  <si>
    <t>Odstranění stávajícího potrubí (vedeno v drážce ve zdivu) do DN100, plast</t>
  </si>
  <si>
    <t>Pol60</t>
  </si>
  <si>
    <t>Zaslepení stávajíchío potrubí do DN100 (víčko)</t>
  </si>
  <si>
    <t>Pol61</t>
  </si>
  <si>
    <t>Napojení na stávající potrubí v úrovni podlahy, včetně případného odšramování stávající desky (žb), včetně montážní přesuvky</t>
  </si>
  <si>
    <t>Pol62</t>
  </si>
  <si>
    <t>Napojení na stávající potrubí pod stropem, včetně montážní přesuvky</t>
  </si>
  <si>
    <t>Pol63</t>
  </si>
  <si>
    <t>Zkoušky a revize pro nové potrubí</t>
  </si>
  <si>
    <t>Pol64</t>
  </si>
  <si>
    <t>Revizní dvířka ve stěně za kuchyňskou linkou, včetně otvoru v zadní stěně linky, plastová 300x200, včetně případné akustické izolace</t>
  </si>
  <si>
    <t>Pol65</t>
  </si>
  <si>
    <t>Přípomocné zednické práce (drážky, zapravení)</t>
  </si>
  <si>
    <t>m</t>
  </si>
  <si>
    <t>D7</t>
  </si>
  <si>
    <t>Vnitřní vodovod</t>
  </si>
  <si>
    <t>D8</t>
  </si>
  <si>
    <t xml:space="preserve">Přípojné potrubí PPr  pro studenou a teplou vodu, cirkulace včetně tvarovek, montáže, kotvicích prvk</t>
  </si>
  <si>
    <t>Pol164</t>
  </si>
  <si>
    <t>potrubí včetně tvarovek a závěsů, PN20; d250x3,4 - 25x4,2mm, DN15-20</t>
  </si>
  <si>
    <t>Pol165</t>
  </si>
  <si>
    <t>potrubí včetně tvarovek a závěsů, PN20; 32x5,4mm, DN25</t>
  </si>
  <si>
    <t>Pol166</t>
  </si>
  <si>
    <t>Izolace pro potrubí tl.20 mm; DN15-20</t>
  </si>
  <si>
    <t>Pol167</t>
  </si>
  <si>
    <t>Izolace pro potrubí tl.30 mm; DN25</t>
  </si>
  <si>
    <t>D9</t>
  </si>
  <si>
    <t>Armatury a zařízení - dodávka včetně montáže, kompletace, uvedení do provozu….</t>
  </si>
  <si>
    <t>Pol168</t>
  </si>
  <si>
    <t>Napojení na stávající rozvody SV a TUV, PPR d32</t>
  </si>
  <si>
    <t>Pol169</t>
  </si>
  <si>
    <t>Nová vodoměrná sestava na studené / teplé vodě na potrubí PPR D32. Uzávěr DN25 + vodoměr DN20 s možností dálkového odečtu přes radiomodul), včetně potřebných přechodek a šroubení</t>
  </si>
  <si>
    <t>Pol72</t>
  </si>
  <si>
    <t>Tlaková zkouška potrubí, prohlídka</t>
  </si>
  <si>
    <t>Pol73</t>
  </si>
  <si>
    <t>Odstranění stávajícího potrubí (vedeno v drážce ve zdivu) do DN25, plast</t>
  </si>
  <si>
    <t>Pol74</t>
  </si>
  <si>
    <t>03 - Vzduchotechnika</t>
  </si>
  <si>
    <t>DEM - demontáže</t>
  </si>
  <si>
    <t>VZ.1 - Welcome center</t>
  </si>
  <si>
    <t>VZ.02 - Soc. zázemí</t>
  </si>
  <si>
    <t>VZ.03 - Ostatní</t>
  </si>
  <si>
    <t>DEM</t>
  </si>
  <si>
    <t>demontáže</t>
  </si>
  <si>
    <t>00.01</t>
  </si>
  <si>
    <t>POTRUBÍ - Čtyřhranné vzduchotechnické potrubí z ocelového pozinkovaného plechu sk. I v normálním provedení, vč. izolace</t>
  </si>
  <si>
    <t>00.02</t>
  </si>
  <si>
    <t>CAC - split systém pro chlazení m.č. 1.31 - technická místnost</t>
  </si>
  <si>
    <t>Pol40</t>
  </si>
  <si>
    <t>- vypuštění chladiva</t>
  </si>
  <si>
    <t>Pol41</t>
  </si>
  <si>
    <t>- demontáž vnitřní a venkovní jednotky</t>
  </si>
  <si>
    <t>Pol42</t>
  </si>
  <si>
    <t>- demontáž Cu potrubí</t>
  </si>
  <si>
    <t>00.03</t>
  </si>
  <si>
    <t>Odvětrání WC</t>
  </si>
  <si>
    <t>1.1</t>
  </si>
  <si>
    <t>FCU parapetní - demontáž a ekologická likvidace</t>
  </si>
  <si>
    <t>1.2</t>
  </si>
  <si>
    <t>1.3</t>
  </si>
  <si>
    <t>IU - demontáž, vyčištění, revize a repase podstropních ondukčních jednotek, vč. armatur. Příprava pro následnou montáž</t>
  </si>
  <si>
    <t>VZ.1</t>
  </si>
  <si>
    <t>Welcome center</t>
  </si>
  <si>
    <t>1.1.1</t>
  </si>
  <si>
    <t>IU - osazení repasovaných IU na nové pozice</t>
  </si>
  <si>
    <t>1.2.1</t>
  </si>
  <si>
    <t>FCU kazetová - provedení se stěrbinovým výfukem vzduchu po obvodě kazety 600x600 mm; Qch = 4,41 kW (tw = 7/12°C); Qt = 3,36 kW (tw = 80/60~C); Vl = 775 m3/h (max. otáčky ventilátoru); 4tr.provedení, výfuk vzduchu 360, 5°-ňový AC motor (Pel = 1x230V/101W), filtr G3</t>
  </si>
  <si>
    <t>1.3.1</t>
  </si>
  <si>
    <t>CAV - regulátor 200x100 průtoku vzduchu bez vnější energie</t>
  </si>
  <si>
    <t>1.4</t>
  </si>
  <si>
    <t>RK - uzavírací klapka 200x100 se servopohonem 1x230V - bez proudu zavřeno</t>
  </si>
  <si>
    <t>1.4.1</t>
  </si>
  <si>
    <t>RK - uzavírací klapka 200x100 se servopohonem 1x230V - bez proudu otevřeno</t>
  </si>
  <si>
    <t>1.5</t>
  </si>
  <si>
    <t>TH - tlumič hluku pro CAV regulátor 200x100/1500</t>
  </si>
  <si>
    <t>1.6</t>
  </si>
  <si>
    <t>CAV - regulátor DN100 průtoku vzduchu bez vnější energie</t>
  </si>
  <si>
    <t>1.7</t>
  </si>
  <si>
    <t>VYÚST - přívodní vířivý difuzor s čelní perforovanou deskou - komora 160x160, napojení DN125 - 140 m3/h</t>
  </si>
  <si>
    <t>1.8</t>
  </si>
  <si>
    <t>VYÚST - talířový ventil 100</t>
  </si>
  <si>
    <t>1.9</t>
  </si>
  <si>
    <t>VYÚST - talířový ventil 125</t>
  </si>
  <si>
    <t>1.10</t>
  </si>
  <si>
    <t>VYÚST - talířový ventil 160</t>
  </si>
  <si>
    <t>1.11</t>
  </si>
  <si>
    <t>VYÚST - stěnová mřížka 425x75</t>
  </si>
  <si>
    <t>1.12</t>
  </si>
  <si>
    <t>FLEXO - tepelně izolované flexo potrubí DN125, tl. Izolační vrstvy 25 mm</t>
  </si>
  <si>
    <t>1.13</t>
  </si>
  <si>
    <t>POTRUBÍ - Čtyřhranné vzduchotechnické potrubí z ocelového pozinkovaného plechu sk. I v normálním provedení podle ON120405, třída těsnosti B a vyšší podle DIN 24194 (PK 120036, ÖNORM M 7615) - - rovné</t>
  </si>
  <si>
    <t>1.14</t>
  </si>
  <si>
    <t xml:space="preserve">- tvarovky POTRUBÍ - Kruhové vzduchotechnické potrubí z ocelového pozinkovaného plechu sk. I v provedení  SPIRO, standard Save, třída těsnosti B a vyšší podle DIN 24194 (PK 120036, ÖNORM M 7615) -</t>
  </si>
  <si>
    <t>Pol13</t>
  </si>
  <si>
    <t>- Ø 100 mm - rovné</t>
  </si>
  <si>
    <t>Pol14</t>
  </si>
  <si>
    <t>- Ø 100 mm - tvarovky</t>
  </si>
  <si>
    <t>Pol15</t>
  </si>
  <si>
    <t>- Ø 125 mm - rovné</t>
  </si>
  <si>
    <t>Pol16</t>
  </si>
  <si>
    <t>- Ø 125 mm - tvarovky</t>
  </si>
  <si>
    <t>Pol17</t>
  </si>
  <si>
    <t>- Ø 160 mm - tvarovky</t>
  </si>
  <si>
    <t>1.15</t>
  </si>
  <si>
    <t xml:space="preserve">IZOL - Tepelná izolace vzduchovodu ve vnitřním prostředí  materiálem K FLEX - H Duct, syntetický kaučuk, tl. 30 mm, barva černá, lepeno na VZT potrubí</t>
  </si>
  <si>
    <t>1.16</t>
  </si>
  <si>
    <t>Montážní a závěsový materiál</t>
  </si>
  <si>
    <t>kg</t>
  </si>
  <si>
    <t>1.17</t>
  </si>
  <si>
    <t>Spojovací a těsnící materiál</t>
  </si>
  <si>
    <t>VZ.02</t>
  </si>
  <si>
    <t>Soc. zázemí</t>
  </si>
  <si>
    <t>2.1</t>
  </si>
  <si>
    <t xml:space="preserve">VENT - rozměr 350/125 provedení Silent - tichý diagonální ventilátor - VL = 180 m3h-1; dpext = 80 Pa; 1x230V-26W-0,11A -  provedení s nastavitelným doběhem 1 až 30 minut</t>
  </si>
  <si>
    <t>Pol18</t>
  </si>
  <si>
    <t>Samočinná motýlová klapka DN125</t>
  </si>
  <si>
    <t>Pol19</t>
  </si>
  <si>
    <t>Spojovací manžeta DN125</t>
  </si>
  <si>
    <t>Pol20</t>
  </si>
  <si>
    <t>FLEXO - Aluflex 125</t>
  </si>
  <si>
    <t>2.2</t>
  </si>
  <si>
    <t xml:space="preserve">VENT - malý radiální ventilátor - VL = 80 m3h-1; dpext = 80 Pa; 1x230V-45W -  doběh 2–20 minut, ventilátor dobíhá na nižší otáčky</t>
  </si>
  <si>
    <t>2.3</t>
  </si>
  <si>
    <t>neobsazeno</t>
  </si>
  <si>
    <t>2.4</t>
  </si>
  <si>
    <t>Tlumič hluku pro kruhové potrubí 125/600</t>
  </si>
  <si>
    <t>2.5</t>
  </si>
  <si>
    <t>2.6</t>
  </si>
  <si>
    <t>2.7</t>
  </si>
  <si>
    <t xml:space="preserve">POTRUBÍ - Kruhové vzduchotechnické potrubí z ocelového pozinkovaného plechu sk. I v provedení  SPIRO, standard Lindab Save, třída těsnosti B a vyšší podle DIN 24194 (PK 120036, ÖNORM M 7615) - - Ø 100 mm - rovné</t>
  </si>
  <si>
    <t>Pol80</t>
  </si>
  <si>
    <t>- Ø 110 mm - rovné</t>
  </si>
  <si>
    <t>Pol81</t>
  </si>
  <si>
    <t>- Ø 110 mm - tvarovky</t>
  </si>
  <si>
    <t>Pol82</t>
  </si>
  <si>
    <t>- Ø 160 mm - rovné</t>
  </si>
  <si>
    <t>Pol83</t>
  </si>
  <si>
    <t>- Ø 200 mm - tvarovky</t>
  </si>
  <si>
    <t>2.8</t>
  </si>
  <si>
    <t>2.9</t>
  </si>
  <si>
    <t>VZ.03</t>
  </si>
  <si>
    <t>03.01</t>
  </si>
  <si>
    <t>Lešení a montážní plošiny</t>
  </si>
  <si>
    <t>hod</t>
  </si>
  <si>
    <t>03.02</t>
  </si>
  <si>
    <t>Montáž zařízení VZT</t>
  </si>
  <si>
    <t>03.03</t>
  </si>
  <si>
    <t>nástřik všech komponentů pod stropem barvou RAL 7035</t>
  </si>
  <si>
    <t>03.04</t>
  </si>
  <si>
    <t>Doprava</t>
  </si>
  <si>
    <t>03.05</t>
  </si>
  <si>
    <t>Práce autojeřábem</t>
  </si>
  <si>
    <t>03.06</t>
  </si>
  <si>
    <t>provozní zkouška</t>
  </si>
  <si>
    <t>03.07</t>
  </si>
  <si>
    <t>Seřízení a zaregulování rozvodů a koncových prvků</t>
  </si>
  <si>
    <t>03.08</t>
  </si>
  <si>
    <t>Protokoly, revize, zkoušky</t>
  </si>
  <si>
    <t>03.09</t>
  </si>
  <si>
    <t>Značení rozvodů</t>
  </si>
  <si>
    <t>04 - Chlazení a vytápění</t>
  </si>
  <si>
    <t>TOP - otopná tělesa</t>
  </si>
  <si>
    <t>RTCH - rozvody tepla a chladu</t>
  </si>
  <si>
    <t>D1 - Ostatní</t>
  </si>
  <si>
    <t>0.1</t>
  </si>
  <si>
    <t>Demontáž regulačních armatur rozvodu tepla a chladu (STAD/STAP), vyčištění, revize a repase. Příprava a uskladnění pro následnou montáž</t>
  </si>
  <si>
    <t>0.2</t>
  </si>
  <si>
    <t>Demontáž rozvodu TOP - DN18-32, vč. izolace, montážního a závěsového materiálu</t>
  </si>
  <si>
    <t>0.3</t>
  </si>
  <si>
    <t>Demontáž rozvodu CHLAD - DN20-50, vč. izolace, montážního a závěsového materiálu</t>
  </si>
  <si>
    <t>0,4</t>
  </si>
  <si>
    <t>drobné demontáže</t>
  </si>
  <si>
    <t>TOP</t>
  </si>
  <si>
    <t>otopná tělesa</t>
  </si>
  <si>
    <t>Otopné deskové těleso VK-21-6050</t>
  </si>
  <si>
    <t>- termostatická kapalinová hlavice</t>
  </si>
  <si>
    <t>- napojovací regulačnía a uzavírací H-armatura</t>
  </si>
  <si>
    <t>RTCH</t>
  </si>
  <si>
    <t>rozvody tepla a chladu</t>
  </si>
  <si>
    <t xml:space="preserve">Trubka rozvodu otopné vody SUPERSAN, certifikace dle ISO 9001, vyrobeno dle DIN EN 1057, provedení  polotvrdé F25 , tvrdé F29. V tepelné izolaci HT/Armaflex, tl 25 mm, lepeno, barva černá - 35x1,2</t>
  </si>
  <si>
    <t>Pol3</t>
  </si>
  <si>
    <t>- 28x1</t>
  </si>
  <si>
    <t>Pol4</t>
  </si>
  <si>
    <t>- 22x1</t>
  </si>
  <si>
    <t>Pol5</t>
  </si>
  <si>
    <t>- 18x1</t>
  </si>
  <si>
    <t xml:space="preserve">- 15x1 Trubka rozvodu chladicí vody SUPERSAN, certifikace dle ISO 9001, vyrobeno dle DIN EN 1057, provedení  polotvrdé F25 , tvrdé F29. V tepelné izolaci HT/Armaflex, tl 25 mm, lepeno, barva černá. Závěsové objímky s přerušeným tepelným mostem.</t>
  </si>
  <si>
    <t>Pol6</t>
  </si>
  <si>
    <t>- 54x1,5</t>
  </si>
  <si>
    <t>Pol7</t>
  </si>
  <si>
    <t>- 42x1,2</t>
  </si>
  <si>
    <t>Pol8</t>
  </si>
  <si>
    <t>- 35x1,2</t>
  </si>
  <si>
    <t>Pol9</t>
  </si>
  <si>
    <t>KK25 - vypouštěcí kulový kohout</t>
  </si>
  <si>
    <t>1372942438</t>
  </si>
  <si>
    <t>Montáž zařízení RTCH</t>
  </si>
  <si>
    <t>-644666417</t>
  </si>
  <si>
    <t>1848875139</t>
  </si>
  <si>
    <t>-1423790324</t>
  </si>
  <si>
    <t>77505812</t>
  </si>
  <si>
    <t>provozní zkouška, tlaková zkouška</t>
  </si>
  <si>
    <t>1709329124</t>
  </si>
  <si>
    <t>1397183705</t>
  </si>
  <si>
    <t>03.07.1</t>
  </si>
  <si>
    <t>-1212411965</t>
  </si>
  <si>
    <t>761330405</t>
  </si>
  <si>
    <t>05 - Měření a regulace</t>
  </si>
  <si>
    <t>IRC - ZÓNOVÁ REGULACE (IRC)</t>
  </si>
  <si>
    <t>KA.IRC - KABELY ZÓNOVÁ REGULACE</t>
  </si>
  <si>
    <t>MM.IRC - MONTÁŽNÍ MATERIÁL ZÓNOVÁ REGULACE</t>
  </si>
  <si>
    <t>O - OSTATNÍ</t>
  </si>
  <si>
    <t>IRC</t>
  </si>
  <si>
    <t>ZÓNOVÁ REGULACE (IRC)</t>
  </si>
  <si>
    <t>Pol87</t>
  </si>
  <si>
    <t>R - IRC regulátor - stávající, napajení 230V - stávající prvek - demontáž a následná montáž a připojení prvku</t>
  </si>
  <si>
    <t>Pol88</t>
  </si>
  <si>
    <t>RB - snímač rosného bodu - stávající prvek - demontáž a následná montáž a připojení prvku</t>
  </si>
  <si>
    <t>Pol89</t>
  </si>
  <si>
    <t>TS - transformator - stávající prvek - demontáž a následná montáž a připojení prvku</t>
  </si>
  <si>
    <t>Pol90</t>
  </si>
  <si>
    <t>YH,YC - pohon ventilu - stávající prvek - demontáž a následná montáž a připojení prvku</t>
  </si>
  <si>
    <t>KA.IRC</t>
  </si>
  <si>
    <t>KABELY ZÓNOVÁ REGULACE</t>
  </si>
  <si>
    <t>Pol91</t>
  </si>
  <si>
    <t>kabel JYTY 2x1</t>
  </si>
  <si>
    <t>Pol92</t>
  </si>
  <si>
    <t>kabel JYTY 4x1</t>
  </si>
  <si>
    <t>Pol93</t>
  </si>
  <si>
    <t>kabel CYKY-J 3x1,5</t>
  </si>
  <si>
    <t>MM.IRC</t>
  </si>
  <si>
    <t>MONTÁŽNÍ MATERIÁL ZÓNOVÁ REGULACE</t>
  </si>
  <si>
    <t>Pol94</t>
  </si>
  <si>
    <t>elektroinstalační trubka ohebná vnitřní průměr od 10mm vč.příchytek a příslušenství</t>
  </si>
  <si>
    <t>Pol95</t>
  </si>
  <si>
    <t>Instalační materiál pro kabelové trasy (příchytky,nastřelování, svazková montáž)</t>
  </si>
  <si>
    <t>O</t>
  </si>
  <si>
    <t>OSTATNÍ</t>
  </si>
  <si>
    <t>Pol96</t>
  </si>
  <si>
    <t>Dokumentace zhotovitele (dílenská dokumentace)</t>
  </si>
  <si>
    <t>Pol97</t>
  </si>
  <si>
    <t>Dokumentace skutečného stavu</t>
  </si>
  <si>
    <t>Pol98</t>
  </si>
  <si>
    <t>Odladění SW s technologií</t>
  </si>
  <si>
    <t>Pol99</t>
  </si>
  <si>
    <t>Zaškolení obsluhy</t>
  </si>
  <si>
    <t>Pol100</t>
  </si>
  <si>
    <t>Revize</t>
  </si>
  <si>
    <t>Pol101</t>
  </si>
  <si>
    <t>Doprava, zařízení staveniště</t>
  </si>
  <si>
    <t>06 - Silnoproudá elektrotechnika</t>
  </si>
  <si>
    <t>D1 - Dodávka</t>
  </si>
  <si>
    <t xml:space="preserve">    D2 - ROZVÁDĚČE - VIZ VÝKRESOVÁ ČÁST</t>
  </si>
  <si>
    <t>D3 - Montážní materiál a práce</t>
  </si>
  <si>
    <t xml:space="preserve">    D4 - KRABICE + úložný materiál</t>
  </si>
  <si>
    <t xml:space="preserve">    D5 - KABELY A VODIČE - VČETNĚ UKONČENÍ A PROŘEZU</t>
  </si>
  <si>
    <t xml:space="preserve">    D6 - SVORKY A SVORKOVNICE</t>
  </si>
  <si>
    <t xml:space="preserve">    D7 - ZÁSUVKY A SPÍNAČE - KOMPLETNÍ VČETNĚ RÁMEČKŮ</t>
  </si>
  <si>
    <t xml:space="preserve">    D8 - SVÍTIDLA VČETNĚ ZDROJŮ </t>
  </si>
  <si>
    <t xml:space="preserve">    D9 - HZS</t>
  </si>
  <si>
    <t>Dodávka</t>
  </si>
  <si>
    <t>ROZVÁDĚČE - VIZ VÝKRESOVÁ ČÁST</t>
  </si>
  <si>
    <t>Pol76</t>
  </si>
  <si>
    <t xml:space="preserve">Rozvodnice  R.h.</t>
  </si>
  <si>
    <t>Montážní materiál a práce</t>
  </si>
  <si>
    <t>Pol77</t>
  </si>
  <si>
    <t>Montáž rozvodnice</t>
  </si>
  <si>
    <t>KRABICE + úložný materiál</t>
  </si>
  <si>
    <t>Pol78</t>
  </si>
  <si>
    <t>Krabice odbočná do sarokartonu</t>
  </si>
  <si>
    <t>Pol79</t>
  </si>
  <si>
    <t>Krabice přístrojová do sarokartonu</t>
  </si>
  <si>
    <t>Pol84</t>
  </si>
  <si>
    <t>Krabice přítrojová do omítky</t>
  </si>
  <si>
    <t>Pol85</t>
  </si>
  <si>
    <t>Krabice odbočná do omítky</t>
  </si>
  <si>
    <t>Pol86</t>
  </si>
  <si>
    <t>Drátěný žlab 50 x 60 mm</t>
  </si>
  <si>
    <t>KABELY A VODIČE - VČETNĚ UKONČENÍ A PROŘEZU</t>
  </si>
  <si>
    <t>Pol102</t>
  </si>
  <si>
    <t>CYKY 3Jx2,5</t>
  </si>
  <si>
    <t>Pol103</t>
  </si>
  <si>
    <t>CYKY 3Jx1,5</t>
  </si>
  <si>
    <t>Pol176</t>
  </si>
  <si>
    <t>CYKY 3Ax1,5</t>
  </si>
  <si>
    <t>Pol177</t>
  </si>
  <si>
    <t>CYKY 2Ax1,5</t>
  </si>
  <si>
    <t>Pol178</t>
  </si>
  <si>
    <t>CY 6žz</t>
  </si>
  <si>
    <t>Pol179</t>
  </si>
  <si>
    <t>CY 4žz</t>
  </si>
  <si>
    <t>SVORKY A SVORKOVNICE</t>
  </si>
  <si>
    <t>Pol180</t>
  </si>
  <si>
    <t>Svorky WAGO 3x2,5; 2x2,5</t>
  </si>
  <si>
    <t>ZÁSUVKY A SPÍNAČE - KOMPLETNÍ VČETNĚ RÁMEČKŮ</t>
  </si>
  <si>
    <t>Pol181</t>
  </si>
  <si>
    <t xml:space="preserve">Spínač 230V, 10A, řazení 1,  dle výběru investora</t>
  </si>
  <si>
    <t>Pol182</t>
  </si>
  <si>
    <t xml:space="preserve">Spínač 230V, 10A, řazení 5,  dle výběru investora</t>
  </si>
  <si>
    <t>Pol183</t>
  </si>
  <si>
    <t>Spínač 230V, 10A, řazení 6, dle výběru investora</t>
  </si>
  <si>
    <t>Pol184</t>
  </si>
  <si>
    <t>Spínač 230V, 10A, řazení 7, dle výběru investora</t>
  </si>
  <si>
    <t>Pol185</t>
  </si>
  <si>
    <t xml:space="preserve">zásuvka  230V/16A, s PŘEPĚŤOVOU OCHRANOU dle výběru investora</t>
  </si>
  <si>
    <t>Pol186</t>
  </si>
  <si>
    <t xml:space="preserve">zásuvka  230V/16A,  dle výběru investora</t>
  </si>
  <si>
    <t>Pol187</t>
  </si>
  <si>
    <t xml:space="preserve">signalní  orientační svítidlo LED prosvětlená plocha 43 x 43mm do inst.krabice dle výběru investora</t>
  </si>
  <si>
    <t>Pol188</t>
  </si>
  <si>
    <t>Pohybové čidlo 230V,IP20,TO II, 360 stupňů, 1-8m. Dle výběru investora</t>
  </si>
  <si>
    <t xml:space="preserve">SVÍTIDLA VČETNĚ ZDROJŮ </t>
  </si>
  <si>
    <t>Pol189</t>
  </si>
  <si>
    <t>"A" svítidlo kruhové D=938mm, v=89mmLED 78/840 PSD WH L barva bílá RAL 9016 mat, materiál Al, 7781lm, 56W, 138,9 lm/W, UGR&lt;19,LB=L80B20 při 50 000 hod</t>
  </si>
  <si>
    <t>Pol190</t>
  </si>
  <si>
    <t>"B" svítidlo kruhové D=638mm, v=89mmLED 37/840 PSD WH L barva bílá RAL 9016 mat, materiál Al, 3690lm, 27W, 136,7 lm/W, LB=L80B20 při 50 000 hod, UGR&lt;19.</t>
  </si>
  <si>
    <t>Pol191</t>
  </si>
  <si>
    <t>"C" závěsné dekorativní svítidlo 40W/230V barva žlutá. viz. kniha svítidel+ LED žárovka 5,5W teplota chromatičnosti 840, LB=L80B20 při 50 000 hod,UGR&lt;19</t>
  </si>
  <si>
    <t>Pol192</t>
  </si>
  <si>
    <t>"D" zapuštěné podhledové svítidlo kruhové D216 1xLED20S/840 C, 2200lm, 19W,LB=L80B20 při 50000 hod</t>
  </si>
  <si>
    <t>Pol193</t>
  </si>
  <si>
    <t>"E" svítidlo lineární 124C L1200 1xLED41S/840 4101lm, 38W, 107lm/W, LB=L80B20 při 50 000 hod,UGR&lt;19</t>
  </si>
  <si>
    <t>Pol194</t>
  </si>
  <si>
    <t xml:space="preserve">"F" svítidlo  linearní LED, 532P,L1130 1xLED49S/840 OC, LB=L80B20 při 50 000 hod, UGR&lt;19</t>
  </si>
  <si>
    <t>Pol195</t>
  </si>
  <si>
    <t xml:space="preserve">"N1"   nouzové LED svítidlo s vla stním zdrojem,1hod ,PIKTOGRAM,LB=L80B20 při 50 000 hod, UGR&lt;19</t>
  </si>
  <si>
    <t>Pol196</t>
  </si>
  <si>
    <t>"G" svítidlo pod kuchyňskou linku LED pásek nalepený po celé délce pod horními skříňkami. Délka pásku 5m, 3000k,10W/m,se zrojem a vypinačem, LB=L80B20 při 50 000 hod, UGR&lt;19</t>
  </si>
  <si>
    <t>HZS</t>
  </si>
  <si>
    <t>Pol29</t>
  </si>
  <si>
    <t>Koordinace s ostatními profesemi</t>
  </si>
  <si>
    <t>Pol30</t>
  </si>
  <si>
    <t>Příprava ke komplexní zkoušce</t>
  </si>
  <si>
    <t>Pol31</t>
  </si>
  <si>
    <t>Funkční odzkoušení zařízení</t>
  </si>
  <si>
    <t>Pol32</t>
  </si>
  <si>
    <t>Zaučení obsluhy</t>
  </si>
  <si>
    <t>Pol33</t>
  </si>
  <si>
    <t>Výchozí revize</t>
  </si>
  <si>
    <t>Pol197</t>
  </si>
  <si>
    <t>Podružný materiál</t>
  </si>
  <si>
    <t>KPL</t>
  </si>
  <si>
    <t>Pol35</t>
  </si>
  <si>
    <t>Zednické přípomoci</t>
  </si>
  <si>
    <t>Pol36</t>
  </si>
  <si>
    <t>sekání (frézování drážek) 2,5cm x 3cm</t>
  </si>
  <si>
    <t>Pol37</t>
  </si>
  <si>
    <t>sekání (frézování drážek) 2cm x 2cm</t>
  </si>
  <si>
    <t>Pol38</t>
  </si>
  <si>
    <t>úklid suti</t>
  </si>
  <si>
    <t>Pol39</t>
  </si>
  <si>
    <t>odvoz suti</t>
  </si>
  <si>
    <t>km</t>
  </si>
  <si>
    <t>07 - Slaboproudá elektrotechnika</t>
  </si>
  <si>
    <t>01 - CCTV</t>
  </si>
  <si>
    <t>PSV - Práce a dodávky PSV</t>
  </si>
  <si>
    <t xml:space="preserve">    742-CCTV-K - CCTV -Kamery</t>
  </si>
  <si>
    <t xml:space="preserve">    742-CCTV-I - CCTV - Instalace</t>
  </si>
  <si>
    <t xml:space="preserve">    742-CCTV-OST - CCTV - Ostatní</t>
  </si>
  <si>
    <t>HZS - Hodinové zúčtovací sazby</t>
  </si>
  <si>
    <t>PSV</t>
  </si>
  <si>
    <t>Práce a dodávky PSV</t>
  </si>
  <si>
    <t>742-CCTV-K</t>
  </si>
  <si>
    <t>CCTV -Kamery</t>
  </si>
  <si>
    <t>742-CCTV-K-mat-01</t>
  </si>
  <si>
    <t xml:space="preserve">Vnitřní IP dome kamera - 1/2.9" 2,19M CMOS; rozlišení nejméně 4MPx; snímková rychlost 25 sn./s pro všechna rozlišení (kodek H.264 / H.265); komprese H.264, H.265, MJPEG; minimální osvětlení barva: 0,15 lux; ČB: 0 lux při zapnutém IR; objektiv  2,8 - 12 mm; den/noc; IR přísvit 20m; BLC, WDR; SSNR; RJ45; napájení 12VDC nebo PoE</t>
  </si>
  <si>
    <t>742-CCTV-K-mat-03</t>
  </si>
  <si>
    <t>Patchkabel RJ45 stíněný Cat.6A / 10GB, LS0H, šedý 1m</t>
  </si>
  <si>
    <t>742-CCTV-K-mat-05</t>
  </si>
  <si>
    <t>licence pro připojení instalovaných kamer do aktuálního areálového systému CCTV (Sense)</t>
  </si>
  <si>
    <t>742-CCTV-I</t>
  </si>
  <si>
    <t>CCTV - Instalace</t>
  </si>
  <si>
    <t>742-CCTV-I-mont-01</t>
  </si>
  <si>
    <t>Instalace vnitřní kamery včetně adaptéru do podhledu, nastavení záběru dle požadavku klienta</t>
  </si>
  <si>
    <t>742-CCTV-I-mont-03</t>
  </si>
  <si>
    <t>Úprava vizualizace stávající SW nadstavby</t>
  </si>
  <si>
    <t>742-CCTV-OST</t>
  </si>
  <si>
    <t>CCTV - Ostatní</t>
  </si>
  <si>
    <t>742-CCTV-OST-mont-01</t>
  </si>
  <si>
    <t>Oživení systému</t>
  </si>
  <si>
    <t>742-CCTV-OST-mont-02</t>
  </si>
  <si>
    <t>Komplexní a individuální zkoušky</t>
  </si>
  <si>
    <t>742-CCTV-OST-mont-03</t>
  </si>
  <si>
    <t>Zaškolení obsluhy, údržby</t>
  </si>
  <si>
    <t>742-CCTV-OST-mont-04</t>
  </si>
  <si>
    <t>Revize systému</t>
  </si>
  <si>
    <t>742-CCTV-OST-mont-05</t>
  </si>
  <si>
    <t>742-CCTV-OST-mont-06</t>
  </si>
  <si>
    <t>Průrazy, trubkování, stavební přípomoce</t>
  </si>
  <si>
    <t>742-CCTV-OST-mont-07</t>
  </si>
  <si>
    <t>Dílenská dokumentace</t>
  </si>
  <si>
    <t>742-CCTV-OST-mont-08</t>
  </si>
  <si>
    <t>Ostatní režijní náklady (cestovné, náhrady, ubytování atd.)</t>
  </si>
  <si>
    <t>742-CCTV-OST-mont-09</t>
  </si>
  <si>
    <t>Doplnění do grafické nadstavby</t>
  </si>
  <si>
    <t>742-CCTV-OST-mont-11</t>
  </si>
  <si>
    <t>Likvidace elektroodpadu</t>
  </si>
  <si>
    <t>Hodinové zúčtovací sazby</t>
  </si>
  <si>
    <t>HZS2491</t>
  </si>
  <si>
    <t>Hodinové zúčtovací sazby profesí PSV zednické výpomoci a pomocné práce PSV dělník zednických výpomocí</t>
  </si>
  <si>
    <t>262144</t>
  </si>
  <si>
    <t>02 - EKV</t>
  </si>
  <si>
    <t xml:space="preserve">    742-EKV-SP - EKV - Systémové prvky</t>
  </si>
  <si>
    <t xml:space="preserve">    742-EKV-Ka - EKV - Kabely a kabelové trasy</t>
  </si>
  <si>
    <t xml:space="preserve">    742-EKV-I - EKV - Instalace</t>
  </si>
  <si>
    <t xml:space="preserve">    742-EKV-OST - EKV - Ostatní</t>
  </si>
  <si>
    <t>742-EKV-SP</t>
  </si>
  <si>
    <t>EKV - Systémové prvky</t>
  </si>
  <si>
    <t>742-EKV-SP-mat-01</t>
  </si>
  <si>
    <t>Řídící jednotka kontroly vstupu kompatibilní se stávajícím systémem EKV ČZU CEMS/PEF - PC MASTER</t>
  </si>
  <si>
    <t>742-EKV-SP-mat-02</t>
  </si>
  <si>
    <t>Firmware pro řídící jednotku kontroly vstupu</t>
  </si>
  <si>
    <t>742-EKV-SP-mat-31</t>
  </si>
  <si>
    <t xml:space="preserve">NETMODUL LAN/RS485 </t>
  </si>
  <si>
    <t>-1780315455</t>
  </si>
  <si>
    <t>742-EKV-SP-mat-03</t>
  </si>
  <si>
    <t>Spínaný zdroj v kovovém krytu 13,8V/3A s reléovými výstupy</t>
  </si>
  <si>
    <t>742-EKV-SP-mat-04</t>
  </si>
  <si>
    <t>Akumulátor 17 Ah, nominální napětí 12 Vss</t>
  </si>
  <si>
    <t>742-EKV-SP-mat-05</t>
  </si>
  <si>
    <t>Řídící jednotka kontroly vstupu pro 1 dveře, on-line komunikace s řídící jednotkou, řídící jednočipový mikroprocesor, napájení 9-15VDC, odběr 100mA, pracovní teplota -25°C do + 60°C, krytí IP65, RS485, protokol připojení čteček ABA, Wiegand 26, 27, 32, 56, 68 bitů, 2 vstupy, 1 reléový výstup, ochranný kontakt, plastový kryt, kabelové průchodky</t>
  </si>
  <si>
    <t>742-EKV-SP-mat-06</t>
  </si>
  <si>
    <t xml:space="preserve">Firmware  pro řídicí jednotku</t>
  </si>
  <si>
    <t>742-EKV-SP-mat-07</t>
  </si>
  <si>
    <t xml:space="preserve">Řídící jednotka kontroly vstupu pro 1 dveře, on-line komunikace s řídící jednotkou, řídící jednočipový mikroprocesor, napájení 10,5-16VDC, odběr 120mA, pracovní teplota -40°C do + 65°C, krytí IP30, RS485, Ethernet, 2x připojení čteček ABA, Wiegand 26 a 32 bitů, 8 vstupů, 4x reléový výstup, ochranný kontakt, plastový kryt,  kabelové průchodky- sledování stavů napájecích zdrojů</t>
  </si>
  <si>
    <t>742-EKV-SP-mat-08</t>
  </si>
  <si>
    <t>742-EKV-SP-mat-09</t>
  </si>
  <si>
    <t>Bezkontaktní čtečka iClass, Mifare a DESFire karet s podporou SIO objektů, základní úzké provedení, vysoké zabezpečení přenášených dat díky SIO (Secure Identity Object), Wiegand výstup, pracovní frekvence 13,56 MHz, napájecí napětí 5-16VDC, odběr 45mA, max. čtecí dosah 7,1cm, 6-stavová LED dioda, bzučák, barva černá, IP55</t>
  </si>
  <si>
    <t>742-EKV-SP-mat-10</t>
  </si>
  <si>
    <t>Plech krycí pod čtečku</t>
  </si>
  <si>
    <t>742-EKV-SP-mat-13</t>
  </si>
  <si>
    <t>Patchkabel RJ45 stíněný Cat.6A / 10GB, LS0H, šedý 0.5m</t>
  </si>
  <si>
    <t>742-EKV-SP-mat-14</t>
  </si>
  <si>
    <t>Elektromechanický úzký samozamykací panikový zámek, napájení 12/24VDC</t>
  </si>
  <si>
    <t>742-EKV-SP-mat-15</t>
  </si>
  <si>
    <t>6m propojovací kabel s konektorem pro el.zámky</t>
  </si>
  <si>
    <t>742-EKV-SP-mat-16</t>
  </si>
  <si>
    <t>Kabelová průchodka, délka 478 mm</t>
  </si>
  <si>
    <t>742-EKV-SP-mat-17</t>
  </si>
  <si>
    <t>Zenerova dioda k elektrickému zámku</t>
  </si>
  <si>
    <t>742-EKV-Ka</t>
  </si>
  <si>
    <t>EKV - Kabely a kabelové trasy</t>
  </si>
  <si>
    <t>742-EKV-Ka-mat-01</t>
  </si>
  <si>
    <t>SYKFY 5x2x0,5 - kabel sdělovací</t>
  </si>
  <si>
    <t>742-EKV-Ka-mat-02</t>
  </si>
  <si>
    <t>CYSY 2x1,5 - kabel napájecí, flexibilní</t>
  </si>
  <si>
    <t>742-EKV-Ka-mat-03</t>
  </si>
  <si>
    <t>W10X22 (5x2x0,5) - kabel sdělovací</t>
  </si>
  <si>
    <t>742-EKV-Ka-mat-04</t>
  </si>
  <si>
    <t>W6XS (4x0,5+2x0,8) - kabel sdělovací</t>
  </si>
  <si>
    <t>742-EKV-Ka-mat-05</t>
  </si>
  <si>
    <t>1-CHKE-R 2x1,5 - kabel napájecí, B2cas1d1</t>
  </si>
  <si>
    <t>742-EKV-Ka-mat-06</t>
  </si>
  <si>
    <t>U/UTP 4x2x0,5 CAT.6 B2cas1d1 - kabel datový</t>
  </si>
  <si>
    <t>742-EKV-Ka-mat-07</t>
  </si>
  <si>
    <t>Svazkový držák Grip 15x NYM3x1,5</t>
  </si>
  <si>
    <t>742-EKV-Ka-mat-08</t>
  </si>
  <si>
    <t>elektroinstalační ohebná trubka 23mm, samozhášivá, nízká mechanická odolnost</t>
  </si>
  <si>
    <t>742-EKV-Ka-mat-09</t>
  </si>
  <si>
    <t>elektroinstalační ohebná trubka 29mm, samozhášivá, nízká mechanická odolnost</t>
  </si>
  <si>
    <t>742-EKV-Ka-mat-10</t>
  </si>
  <si>
    <t>LHD 40x20 - elektroinstalační lišta vkládací</t>
  </si>
  <si>
    <t>742-EKV-Ka-mat-11</t>
  </si>
  <si>
    <t>LV 15x10 - elektroinstalační lišta vkládací</t>
  </si>
  <si>
    <t>742-EKV-Ka-mat-12</t>
  </si>
  <si>
    <t>KU68 - krabice rozvodná s věnečkem a víčkem, pod omítku</t>
  </si>
  <si>
    <t>742-EKV-Ka-mat-13</t>
  </si>
  <si>
    <t>KU68 - krabice rozvodná univerzální pod omítku</t>
  </si>
  <si>
    <t>742-EKV-Ka-mat-14</t>
  </si>
  <si>
    <t>KO125 - krabice rozvodná univerzální pod omítku</t>
  </si>
  <si>
    <t>742-EKV-Ka-mat-15</t>
  </si>
  <si>
    <t>Protipožární pěna pro zdivo, beton a sádrokarton, přetíratelný, 325ml</t>
  </si>
  <si>
    <t>742-EKV-Ka-mat-16</t>
  </si>
  <si>
    <t>Ostatní montážní materiál - vruty, hmoždinky, stahovací pásky, sádra apod.</t>
  </si>
  <si>
    <t>742-EKV-I</t>
  </si>
  <si>
    <t>EKV - Instalace</t>
  </si>
  <si>
    <t>742-EKV-I-mont-01</t>
  </si>
  <si>
    <t>Instalace kabeláže (uložení do nosných systémů, pod omítku)</t>
  </si>
  <si>
    <t>742-EKV-I-mont-02</t>
  </si>
  <si>
    <t>Instalace kabelových tras</t>
  </si>
  <si>
    <t>742-EKV-I-mont-03</t>
  </si>
  <si>
    <t>Instalace kabelových tras pod omítku (zasekat), stavební přípomoce</t>
  </si>
  <si>
    <t>742-EKV-I-mont-04</t>
  </si>
  <si>
    <t>Instalace systémových prvků</t>
  </si>
  <si>
    <t>742-EKV-OST</t>
  </si>
  <si>
    <t>EKV - Ostatní</t>
  </si>
  <si>
    <t>742-EKV-OST-mont-01</t>
  </si>
  <si>
    <t>Oživení systému, měření</t>
  </si>
  <si>
    <t>742-EKV-OST-mont-02</t>
  </si>
  <si>
    <t>Zaimplementování systému EKV do areálového systému ČZU</t>
  </si>
  <si>
    <t>742-EKV-OST-mont-03</t>
  </si>
  <si>
    <t>Analýza, tvorba, a úprava SP</t>
  </si>
  <si>
    <t>742-EKV-OST-mont-04</t>
  </si>
  <si>
    <t>742-EKV-OST-mont-05</t>
  </si>
  <si>
    <t>742-EKV-OST-mont-06</t>
  </si>
  <si>
    <t>Revize systému EKV</t>
  </si>
  <si>
    <t>742-EKV-OST-mont-07</t>
  </si>
  <si>
    <t>742-EKV-OST-mont-08</t>
  </si>
  <si>
    <t>742-EKV-OST-mont-09</t>
  </si>
  <si>
    <t>742-EKV-OST-mont-10</t>
  </si>
  <si>
    <t>742-EKV-OST-mont-12</t>
  </si>
  <si>
    <t>742-EKV-OST-mont-13</t>
  </si>
  <si>
    <t>03 - PZTS</t>
  </si>
  <si>
    <t xml:space="preserve">    742-PZTS-U - PZTS-Ústředna, systémové prvky</t>
  </si>
  <si>
    <t xml:space="preserve">    742-PZTS-Ka - PZTS- Kabely a kabelové trasy</t>
  </si>
  <si>
    <t xml:space="preserve">    742-PZTS - PZTS- Instalace</t>
  </si>
  <si>
    <t xml:space="preserve">    742-PZTS-OST - PZTS-Ostatní</t>
  </si>
  <si>
    <t>742-PZTS-U</t>
  </si>
  <si>
    <t>PZTS-Ústředna, systémové prvky</t>
  </si>
  <si>
    <t>742-PZTS-U-mat-01</t>
  </si>
  <si>
    <t xml:space="preserve">Ústředna pro střední instalace. 16 zón na základní desce,  96 zón, 8 PGM výstupů na základní desce, 16 podsystémů, paměť 1500 událostí, vestavěný komunikátor s formátem Contact iD, homologace do kategorie 3 dle ČSN EN 50131-2</t>
  </si>
  <si>
    <t>742-PZTS-U-mat-02</t>
  </si>
  <si>
    <t>Systémový Ethernet (TCP/IP) komunikátor bez krytu</t>
  </si>
  <si>
    <t>742-PZTS-U-mat-03</t>
  </si>
  <si>
    <t>GSM komunikátor s přenosem informace o polachu na minimálně 10 telefonních čísel</t>
  </si>
  <si>
    <t>742-PZTS-U-mat-04</t>
  </si>
  <si>
    <t>přepěťová ochrana III.stupně, 8kA, 230V, 8A</t>
  </si>
  <si>
    <t>742-PZTS-U-mat-05</t>
  </si>
  <si>
    <t>Akumulátor 18 Ah, nominální napětí 12 Vss</t>
  </si>
  <si>
    <t>742-PZTS-U-mat-06</t>
  </si>
  <si>
    <t>Ovládací a programovací LCD klávesnice, 2 řádkový displej, 16 znaků na řádek, česká verze.</t>
  </si>
  <si>
    <t>742-PZTS-U-mat-07</t>
  </si>
  <si>
    <t>Koncentrátor 8 zón + 4 PGM výstupy v plastovém krytu se sabotážním kontaktem</t>
  </si>
  <si>
    <t>742-PZTS-U-mat-08</t>
  </si>
  <si>
    <t>Vnitřní nezálohovaná plastová piezosiréna, napájení 11 - 14 Vss / 250 mA, akustický výkon 110 dB / 1m, barva slonová kost, rozměry 122 x 72 x 43 mm (v x š x h).</t>
  </si>
  <si>
    <t>742-PZTS-U-mat-09</t>
  </si>
  <si>
    <t>Svorkovnicová deska s 18 svorkami a kovovým hranatým víkem, montáž do krabice KU68</t>
  </si>
  <si>
    <t>742-PZTS-U-mat-10</t>
  </si>
  <si>
    <t>Plastová nízká propojovací krabice, 7+1 pájecích svorek</t>
  </si>
  <si>
    <t>742-PZTS-U-mat-11</t>
  </si>
  <si>
    <t xml:space="preserve">Duální čidlo PIR/MW, dosah 12x12m, vyjímatelná svorkovnice, odběr 10mA,  homologace do kategorie 2 dle ČSN EN 50131-2</t>
  </si>
  <si>
    <t>742-PZTS-U-mat-12</t>
  </si>
  <si>
    <t>Detektor tříštění skla s dosahem až 7,6m a stíněným relé i pro skla s fóliemi, odběr 13mA, homologace do kategorie 2 dle ČSN EN 50131-2</t>
  </si>
  <si>
    <t>742-PZTS-U-mat-13</t>
  </si>
  <si>
    <t>Magnetický kontakt čtyřdrátový, povrchová montáž, homologace do kategorie 3 dle ČSN EN 50131-3 (do místnosti 233)</t>
  </si>
  <si>
    <t>742-PZTS-Ka</t>
  </si>
  <si>
    <t>PZTS- Kabely a kabelové trasy</t>
  </si>
  <si>
    <t>742-PZTS-Ka-mat-01</t>
  </si>
  <si>
    <t>SYKFY 2x2x0,5 - kabel sdělovací</t>
  </si>
  <si>
    <t>742-PZTS-Ka-mat-02</t>
  </si>
  <si>
    <t>SYKFY 3x2x0,5 - kabel sdělovací</t>
  </si>
  <si>
    <t>742-PZTS-Ka-mat-03</t>
  </si>
  <si>
    <t>F/UTP 4x2x0,5 CAT.5e - kabel komunikační, plášť LSZH</t>
  </si>
  <si>
    <t>742-PZTS-Ka-mat-04</t>
  </si>
  <si>
    <t>742-PZTS-Ka-mat-05</t>
  </si>
  <si>
    <t>LV15x10 - elektroinstalační lišta vkládací</t>
  </si>
  <si>
    <t>742-PZTS-Ka-mat-06</t>
  </si>
  <si>
    <t>742-PZTS-Ka-mat-07</t>
  </si>
  <si>
    <t>742-PZTS-Ka-mat-08</t>
  </si>
  <si>
    <t>742-PZTS-Ka-mat-09</t>
  </si>
  <si>
    <t>742-PZTS-Ka-mat-10</t>
  </si>
  <si>
    <t>742-PZTS-Ka-mat-11</t>
  </si>
  <si>
    <t>742-PZTS</t>
  </si>
  <si>
    <t>PZTS- Instalace</t>
  </si>
  <si>
    <t>742-PZTS-mont-01</t>
  </si>
  <si>
    <t>742-PZTS-mont-02</t>
  </si>
  <si>
    <t>742-PZTS-mont-03</t>
  </si>
  <si>
    <t>Instalace čidel</t>
  </si>
  <si>
    <t>742-PZTS-mont-04</t>
  </si>
  <si>
    <t>742-PZTS-mont-05</t>
  </si>
  <si>
    <t>Programování</t>
  </si>
  <si>
    <t>742-PZTS-OST</t>
  </si>
  <si>
    <t>PZTS-Ostatní</t>
  </si>
  <si>
    <t>742-PZTS-OST-mont-01</t>
  </si>
  <si>
    <t>742-PZTS-OST-mont-02</t>
  </si>
  <si>
    <t>742-PZTS-OST-mont-03</t>
  </si>
  <si>
    <t>742-PZTS-OST-mont-04</t>
  </si>
  <si>
    <t>742-PZTS-OST-mont-05</t>
  </si>
  <si>
    <t>742-PZTS-OST-mont-06</t>
  </si>
  <si>
    <t>Revize systému EZS</t>
  </si>
  <si>
    <t>742-PZTS-OST-mont-07</t>
  </si>
  <si>
    <t>742-PZTS-OST-mont-08</t>
  </si>
  <si>
    <t>742-PZTS-OST-mont-10</t>
  </si>
  <si>
    <t>742-PZTS-OST-mont-11</t>
  </si>
  <si>
    <t>04 - STK - pasivní prvky</t>
  </si>
  <si>
    <t xml:space="preserve">    742-STKP-R - STK-pasiv - Rozvaděče, zásuvky</t>
  </si>
  <si>
    <t xml:space="preserve">    742-STKP-Ka - STK-pasiv - Kabely a kabelové trasy</t>
  </si>
  <si>
    <t xml:space="preserve">    742-STKP-I - STK-pasiv - Instalace</t>
  </si>
  <si>
    <t xml:space="preserve">    742-STKP-OST - STK-pasiv - Ostatní</t>
  </si>
  <si>
    <t>742-STKP-R</t>
  </si>
  <si>
    <t>STK-pasiv - Rozvaděče, zásuvky</t>
  </si>
  <si>
    <t>742-STKP-R-mat-05</t>
  </si>
  <si>
    <t>19"vyvazovací panel 1U,jednostranný, plast.oka 80x40 mm</t>
  </si>
  <si>
    <t>742-STKP-R-mat-07</t>
  </si>
  <si>
    <t>19" patch panel pro 24 modulů, 1U, 19", neosazený, s popisky, černý</t>
  </si>
  <si>
    <t>742-STKP-R-mat-08</t>
  </si>
  <si>
    <t>Modul RJ45, STP, Cat.6A 10Gb, PoE+ - kompletní elektromagnetická kompatibilita, samozářezové a beznástrojové provedení pro rychlou instalaci, pozlacené kontakty 50µ, instalace 48 modulů do patchpanelu výšky 1U</t>
  </si>
  <si>
    <t>742-STKP-R-mat-13</t>
  </si>
  <si>
    <t>Kompletní datová zásuvka 2xRJ45 CAT.6A STP vč. krabice pro montáž pod omítku, rámečku a krytky - design shodný se silnoproudem</t>
  </si>
  <si>
    <t>742-STKP-R-mat-22</t>
  </si>
  <si>
    <t>Analogové komunikační tablo, 6 vyzváněcích tlačítek, komunikační modul, povrchová montáž</t>
  </si>
  <si>
    <t>742-STKP-R-mat-24</t>
  </si>
  <si>
    <t>Patchkabel RJ45 stíněný Cat.6A / 10GB, LS0H, šedý 0,33m</t>
  </si>
  <si>
    <t>742-STKP-R-mat-25</t>
  </si>
  <si>
    <t>Patchkabel RJ45 stíněný Cat.6A / 10GB, LS0H, šedý 5m</t>
  </si>
  <si>
    <t>742-STKP-Ka</t>
  </si>
  <si>
    <t>STK-pasiv - Kabely a kabelové trasy</t>
  </si>
  <si>
    <t>742-STKP-Ka-mat-28</t>
  </si>
  <si>
    <t>Instalační datový kabel S/FTP Cat.6A, LSOH</t>
  </si>
  <si>
    <t>742-STKP-Ka-mat-38</t>
  </si>
  <si>
    <t>Kabelový žlab, plný s perforací, pozinkovaný 60x200mm, vč. závitových tyčí, výložníků, tvarovek a instalačního materiálu</t>
  </si>
  <si>
    <t>742-STKP-Ka-mat-39</t>
  </si>
  <si>
    <t>Parapetní žlab 140x70mm, vč. víka</t>
  </si>
  <si>
    <t>742-STKP-Ka-mat-43</t>
  </si>
  <si>
    <t>742-STKP-Ka-mat-44</t>
  </si>
  <si>
    <t>742-STKP-Ka-mat-45</t>
  </si>
  <si>
    <t>elektroinstalační ohebná trubka 48mm, samozhášivá, nízká mechanická odolnost</t>
  </si>
  <si>
    <t>742-STKP-Ka-mat-46</t>
  </si>
  <si>
    <t>742-STKP-Ka-mat-47</t>
  </si>
  <si>
    <t>742-STKP-Ka-mat-48</t>
  </si>
  <si>
    <t>742-STKP-Ka-mat-49</t>
  </si>
  <si>
    <t>742-STKP-I</t>
  </si>
  <si>
    <t>STK-pasiv - Instalace</t>
  </si>
  <si>
    <t>742-STKP-I-mont-01</t>
  </si>
  <si>
    <t>742-STKP-I-mont-02</t>
  </si>
  <si>
    <t>742-STKP-I-mont-03</t>
  </si>
  <si>
    <t>Instalace patchpanelů</t>
  </si>
  <si>
    <t>742-STKP-I-mont-04</t>
  </si>
  <si>
    <t>Instalace koncových prvků - zásuvek</t>
  </si>
  <si>
    <t>742-STKP-I-mont-05</t>
  </si>
  <si>
    <t>Kompletace rozvaděče</t>
  </si>
  <si>
    <t>742-STKP-OST</t>
  </si>
  <si>
    <t>STK-pasiv - Ostatní</t>
  </si>
  <si>
    <t>742-STKP-OST-mont-01</t>
  </si>
  <si>
    <t>742-STKP-OST-mont-02</t>
  </si>
  <si>
    <t>Průrazy, stavební přípomoce</t>
  </si>
  <si>
    <t>742-STKP-OST-mont-03</t>
  </si>
  <si>
    <t>Měření metalické kabeláže, vypracování měřících protokolů</t>
  </si>
  <si>
    <t>742-STKP-OST-mont-04</t>
  </si>
  <si>
    <t>Certifikace instalace systému a systémová záruka výrobce</t>
  </si>
  <si>
    <t>742-STKP-OST-mont-06</t>
  </si>
  <si>
    <t>742-STKP-OST-mont-07</t>
  </si>
  <si>
    <t>742-STKP-OST-mont-08</t>
  </si>
  <si>
    <t>742-STKP-OST-mont-09</t>
  </si>
  <si>
    <t>742-STKP-OST-mont-10</t>
  </si>
  <si>
    <t>Demontáže (demontáže kabelů, demontáže žlabů, lišt a trubek)</t>
  </si>
  <si>
    <t>742-STKP-OST-mont-11</t>
  </si>
  <si>
    <t>742-STKP-OST-mont-12</t>
  </si>
  <si>
    <t>05 - STK - aktivní prvky</t>
  </si>
  <si>
    <t xml:space="preserve">    742-STKP-AS - STK-aktiv - Access switche</t>
  </si>
  <si>
    <t xml:space="preserve">    742-STKP-SK - STK-aktiv - Stackovaci kabely</t>
  </si>
  <si>
    <t xml:space="preserve">    742-STKP-W - STK-aktiv - WIFI</t>
  </si>
  <si>
    <t xml:space="preserve">    D1 - STK-aktiv - UPS</t>
  </si>
  <si>
    <t xml:space="preserve">    742-STKA-OST - STK-aktiv - Ostatní</t>
  </si>
  <si>
    <t>742-STKP-AS</t>
  </si>
  <si>
    <t>STK-aktiv - Access switche</t>
  </si>
  <si>
    <t>742-STKP-AS-mat-01</t>
  </si>
  <si>
    <t xml:space="preserve">Switch 48 x 10/100/1000 (PoE+) + 4 x 10 Gigabit SFP+, stohovatelný; dostupný výkon pro PoE+ 370W; celkový paketový výkon 130 Mpps; celková propustnost 176 Gbps; kapacita  VLAN:4000; podporovaný počet switchů ve stohu 9; kapacita stohovacího propojení 20Gbit/s; 16000 záznamů v tabulce MAC adres; OAM na ethernetu: 802.3ah, 802.1ag; podpora ověřování 802.1X: 2000 ověřených uživatelů; podpora ověřování MAC adres včetně nastavitelné reatentizace: 1000 ověřených MAC adres</t>
  </si>
  <si>
    <t>742-STKP-SK</t>
  </si>
  <si>
    <t>STK-aktiv - Stackovaci kabely</t>
  </si>
  <si>
    <t>742-STKP-SK-mat-01</t>
  </si>
  <si>
    <t xml:space="preserve">10GE DAC kabel, délka  0,65m</t>
  </si>
  <si>
    <t>742-STKP-W</t>
  </si>
  <si>
    <t>STK-aktiv - WIFI</t>
  </si>
  <si>
    <t>742-STKP-W-mat-01</t>
  </si>
  <si>
    <t>WiFi AP - 802.11ax; integrovaná anténa; napájení pomocí externího zdroje, Power Injectoru nebo PoE Switche; HW podpora spektrální analýzy v pásmech 2,4GHz a 5GHz, dodávka vč.držáku</t>
  </si>
  <si>
    <t>742-STKP-W-mat-02</t>
  </si>
  <si>
    <t>Venkovní Wifi AP - vodě odolné a teplotně zpevněné AP, 802.11ac, managed; 1x GE port; 1x1000BASE-X SFP; napájení pomocí Power Injectoru nebo PoE Switche, dodávka vč.držáku</t>
  </si>
  <si>
    <t>742-STKP-W-mat-03</t>
  </si>
  <si>
    <t>Capacity license to enable support for one Access Point on a Mobility Controller</t>
  </si>
  <si>
    <t>742-STKP-W-mat-04</t>
  </si>
  <si>
    <t>Feature license to enable support for Policy Firewall per Access Point.</t>
  </si>
  <si>
    <t>742-STKP-W-mat-05</t>
  </si>
  <si>
    <t>RFProtect Module License (1 AP License) - includes Wireless Intrution Protection and Spectrum</t>
  </si>
  <si>
    <t>STK-aktiv - UPS</t>
  </si>
  <si>
    <t>742-STKP-U-mat-01</t>
  </si>
  <si>
    <t>Záložní zdroj UPS, maximální zatížení 1500/1500 (VA/W), 8x výstupní zásuvka IEC C13 + vstupní 1x IEC C14, vysoká účinnost až 97,5%, grafický LCD displej, 1x USB, síťová karta</t>
  </si>
  <si>
    <t>742-STKA-OST</t>
  </si>
  <si>
    <t>STK-aktiv - Ostatní</t>
  </si>
  <si>
    <t>742-STKA-OST-mont-01</t>
  </si>
  <si>
    <t>Instalace a propojení aktivních prvků</t>
  </si>
  <si>
    <t>742-STKA-OST-mont-02</t>
  </si>
  <si>
    <t>Nastavení a konfigurace switchů</t>
  </si>
  <si>
    <t>742-STKA-OST-mont-03</t>
  </si>
  <si>
    <t>Instalace a propojení aktivních prvků WiFi</t>
  </si>
  <si>
    <t>742-STKA-OST-mont-04</t>
  </si>
  <si>
    <t>Nastavení a konfigurace AP WiFi</t>
  </si>
  <si>
    <t>Pol75</t>
  </si>
  <si>
    <t>Instalace a zprovoznění UPS</t>
  </si>
  <si>
    <t>742-STKA-OST-mont-06</t>
  </si>
  <si>
    <t>742-STKA-OST-mont-07</t>
  </si>
  <si>
    <t>742-STKA-OST-mont-08</t>
  </si>
  <si>
    <t>742-STKA-OST-mont-09</t>
  </si>
  <si>
    <t>742-STKA-OST-mont-10</t>
  </si>
  <si>
    <t>742-STKA-OST-mont-11</t>
  </si>
  <si>
    <t>08 - Vedlejší a ostatní náklady</t>
  </si>
  <si>
    <t>VRN - Vedlejší rozpočtové náklady</t>
  </si>
  <si>
    <t>VRN</t>
  </si>
  <si>
    <t>Vedlejší rozpočtové náklady</t>
  </si>
  <si>
    <t>013254000</t>
  </si>
  <si>
    <t>Dokumentace skutečného provedení stavby</t>
  </si>
  <si>
    <t>Kč</t>
  </si>
  <si>
    <t>CS ÚRS 2020 01</t>
  </si>
  <si>
    <t>1024</t>
  </si>
  <si>
    <t>1314755370</t>
  </si>
  <si>
    <t>030001000</t>
  </si>
  <si>
    <t>Zařízení staveniště</t>
  </si>
  <si>
    <t>-172185721</t>
  </si>
  <si>
    <t>045002000</t>
  </si>
  <si>
    <t>Kompletační a koordinační činnost</t>
  </si>
  <si>
    <t>-1951694579</t>
  </si>
  <si>
    <t>060001000</t>
  </si>
  <si>
    <t>Územní vlivy</t>
  </si>
  <si>
    <t>357007880</t>
  </si>
  <si>
    <t>070001000</t>
  </si>
  <si>
    <t>Provozní vlivy</t>
  </si>
  <si>
    <t>1301152900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</si>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</sst>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10"/>
      <color rgb="FF003366"/>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84">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0" fillId="0" borderId="0" xfId="0"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5" fillId="0" borderId="0" xfId="0" applyFont="1" applyAlignment="1" applyProtection="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8"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8"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9" fillId="0" borderId="6" xfId="0" applyFont="1" applyBorder="1" applyAlignment="1" applyProtection="1">
      <alignment horizontal="left" vertical="center"/>
    </xf>
    <xf numFmtId="0" fontId="0" fillId="0" borderId="6" xfId="0" applyFont="1" applyBorder="1" applyAlignment="1" applyProtection="1">
      <alignment vertical="center"/>
    </xf>
    <xf numFmtId="4" fontId="19"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20" fillId="0" borderId="0" xfId="0" applyNumberFormat="1" applyFont="1" applyAlignment="1" applyProtection="1">
      <alignment vertical="center"/>
    </xf>
    <xf numFmtId="0" fontId="1" fillId="0" borderId="4"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9"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2" fillId="0" borderId="15"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3" fillId="4" borderId="7" xfId="0" applyFont="1" applyFill="1" applyBorder="1" applyAlignment="1" applyProtection="1">
      <alignment horizontal="center" vertical="center"/>
    </xf>
    <xf numFmtId="0" fontId="23"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3" fillId="4" borderId="8" xfId="0" applyFont="1" applyFill="1" applyBorder="1" applyAlignment="1" applyProtection="1">
      <alignment horizontal="center" vertical="center"/>
    </xf>
    <xf numFmtId="0" fontId="23" fillId="4" borderId="8" xfId="0" applyFont="1" applyFill="1" applyBorder="1" applyAlignment="1" applyProtection="1">
      <alignment horizontal="right" vertical="center"/>
    </xf>
    <xf numFmtId="0" fontId="23" fillId="4" borderId="9" xfId="0" applyFont="1" applyFill="1" applyBorder="1" applyAlignment="1" applyProtection="1">
      <alignment horizontal="center" vertical="center"/>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1" fillId="0" borderId="15"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6"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horizontal="righ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0" fontId="30" fillId="0" borderId="0" xfId="1" applyFont="1" applyAlignment="1">
      <alignment horizontal="center" vertical="center"/>
    </xf>
    <xf numFmtId="0" fontId="12" fillId="0" borderId="0" xfId="0" applyFont="1" applyAlignment="1" applyProtection="1">
      <alignment vertical="center"/>
    </xf>
    <xf numFmtId="0" fontId="31" fillId="0" borderId="0" xfId="0" applyFont="1" applyAlignment="1" applyProtection="1">
      <alignment horizontal="left" vertical="center" wrapText="1"/>
    </xf>
    <xf numFmtId="4" fontId="12"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5"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6" xfId="0" applyNumberFormat="1" applyFont="1" applyBorder="1" applyAlignment="1" applyProtection="1">
      <alignment vertical="center"/>
    </xf>
    <xf numFmtId="0" fontId="2"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0" fillId="0" borderId="4" xfId="0" applyBorder="1" applyAlignment="1">
      <alignment vertical="center"/>
    </xf>
    <xf numFmtId="0" fontId="3" fillId="0" borderId="0" xfId="0" applyFont="1" applyAlignment="1">
      <alignment horizontal="left" vertical="center" wrapText="1"/>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xf>
    <xf numFmtId="0" fontId="33"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protection locked="0"/>
    </xf>
    <xf numFmtId="0" fontId="23"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5" fillId="0" borderId="0" xfId="0" applyNumberFormat="1" applyFont="1" applyAlignment="1" applyProtection="1"/>
    <xf numFmtId="0" fontId="0" fillId="0" borderId="13" xfId="0" applyBorder="1" applyAlignment="1" applyProtection="1">
      <alignment vertical="center"/>
    </xf>
    <xf numFmtId="166" fontId="34" fillId="0" borderId="13" xfId="0" applyNumberFormat="1" applyFont="1" applyBorder="1" applyAlignment="1" applyProtection="1"/>
    <xf numFmtId="166" fontId="34" fillId="0" borderId="14" xfId="0" applyNumberFormat="1" applyFont="1" applyBorder="1" applyAlignment="1" applyProtection="1"/>
    <xf numFmtId="4" fontId="35" fillId="0" borderId="0" xfId="0" applyNumberFormat="1" applyFont="1" applyAlignment="1">
      <alignment vertical="center"/>
    </xf>
    <xf numFmtId="0" fontId="7" fillId="0" borderId="4"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6" fillId="0" borderId="0" xfId="0" applyFont="1" applyAlignment="1" applyProtection="1">
      <alignment horizontal="left"/>
    </xf>
    <xf numFmtId="0" fontId="7" fillId="0" borderId="0" xfId="0" applyFont="1" applyAlignment="1" applyProtection="1">
      <protection locked="0"/>
    </xf>
    <xf numFmtId="4" fontId="6" fillId="0" borderId="0" xfId="0" applyNumberFormat="1" applyFont="1" applyAlignment="1" applyProtection="1"/>
    <xf numFmtId="0" fontId="7" fillId="0" borderId="4" xfId="0" applyFont="1" applyBorder="1" applyAlignment="1"/>
    <xf numFmtId="0" fontId="7" fillId="0" borderId="15"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6"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23" fillId="0" borderId="23" xfId="0" applyFont="1" applyBorder="1" applyAlignment="1" applyProtection="1">
      <alignment horizontal="center" vertical="center"/>
    </xf>
    <xf numFmtId="49" fontId="23" fillId="0" borderId="23" xfId="0" applyNumberFormat="1"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0" borderId="23" xfId="0" applyFont="1" applyBorder="1" applyAlignment="1" applyProtection="1">
      <alignment horizontal="center" vertical="center" wrapText="1"/>
    </xf>
    <xf numFmtId="167" fontId="23" fillId="0" borderId="23" xfId="0" applyNumberFormat="1" applyFont="1" applyBorder="1" applyAlignment="1" applyProtection="1">
      <alignment vertical="center"/>
    </xf>
    <xf numFmtId="4" fontId="23" fillId="2" borderId="23" xfId="0" applyNumberFormat="1" applyFont="1" applyFill="1" applyBorder="1" applyAlignment="1" applyProtection="1">
      <alignment vertical="center"/>
      <protection locked="0"/>
    </xf>
    <xf numFmtId="4" fontId="23" fillId="0" borderId="23" xfId="0" applyNumberFormat="1" applyFont="1" applyBorder="1" applyAlignment="1" applyProtection="1">
      <alignment vertical="center"/>
    </xf>
    <xf numFmtId="0" fontId="24" fillId="2" borderId="15"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6"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8" fillId="0" borderId="4" xfId="0" applyFont="1" applyBorder="1" applyAlignment="1" applyProtection="1">
      <alignment vertical="center"/>
    </xf>
    <xf numFmtId="0" fontId="8" fillId="0" borderId="0" xfId="0" applyFont="1" applyAlignment="1" applyProtection="1">
      <alignment vertical="center"/>
    </xf>
    <xf numFmtId="0" fontId="36"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15" xfId="0" applyFont="1" applyBorder="1" applyAlignment="1" applyProtection="1">
      <alignment vertical="center"/>
    </xf>
    <xf numFmtId="0" fontId="8" fillId="0" borderId="0" xfId="0" applyFont="1" applyBorder="1" applyAlignment="1" applyProtection="1">
      <alignment vertical="center"/>
    </xf>
    <xf numFmtId="0" fontId="8" fillId="0" borderId="16" xfId="0" applyFont="1" applyBorder="1" applyAlignment="1" applyProtection="1">
      <alignment vertical="center"/>
    </xf>
    <xf numFmtId="0" fontId="8" fillId="0" borderId="0" xfId="0" applyFont="1" applyAlignment="1">
      <alignment horizontal="lef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37" fillId="0" borderId="23" xfId="0" applyFont="1" applyBorder="1" applyAlignment="1" applyProtection="1">
      <alignment horizontal="center" vertical="center"/>
    </xf>
    <xf numFmtId="49" fontId="37" fillId="0" borderId="23" xfId="0" applyNumberFormat="1" applyFont="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23" xfId="0" applyFont="1" applyBorder="1" applyAlignment="1" applyProtection="1">
      <alignment horizontal="center" vertical="center" wrapText="1"/>
    </xf>
    <xf numFmtId="167" fontId="37" fillId="0" borderId="23" xfId="0" applyNumberFormat="1" applyFont="1" applyBorder="1" applyAlignment="1" applyProtection="1">
      <alignment vertical="center"/>
    </xf>
    <xf numFmtId="4" fontId="37" fillId="2" borderId="23" xfId="0" applyNumberFormat="1" applyFont="1" applyFill="1" applyBorder="1" applyAlignment="1" applyProtection="1">
      <alignment vertical="center"/>
      <protection locked="0"/>
    </xf>
    <xf numFmtId="4" fontId="37" fillId="0" borderId="23" xfId="0" applyNumberFormat="1" applyFont="1" applyBorder="1" applyAlignment="1" applyProtection="1">
      <alignment vertical="center"/>
    </xf>
    <xf numFmtId="0" fontId="38" fillId="0" borderId="4" xfId="0" applyFont="1" applyBorder="1" applyAlignment="1">
      <alignment vertical="center"/>
    </xf>
    <xf numFmtId="0" fontId="37" fillId="2" borderId="15"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24" fillId="2" borderId="20" xfId="0" applyFont="1" applyFill="1" applyBorder="1" applyAlignment="1" applyProtection="1">
      <alignment horizontal="left" vertical="center"/>
      <protection locked="0"/>
    </xf>
    <xf numFmtId="0" fontId="24"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4" fillId="0" borderId="21" xfId="0" applyNumberFormat="1" applyFont="1" applyBorder="1" applyAlignment="1" applyProtection="1">
      <alignment vertical="center"/>
    </xf>
    <xf numFmtId="166" fontId="24" fillId="0" borderId="22" xfId="0" applyNumberFormat="1" applyFont="1" applyBorder="1" applyAlignment="1" applyProtection="1">
      <alignment vertical="center"/>
    </xf>
    <xf numFmtId="0" fontId="37" fillId="2" borderId="20" xfId="0" applyFont="1" applyFill="1" applyBorder="1" applyAlignment="1" applyProtection="1">
      <alignment horizontal="left" vertical="center"/>
      <protection locked="0"/>
    </xf>
    <xf numFmtId="0" fontId="37" fillId="0" borderId="21" xfId="0" applyFont="1" applyBorder="1" applyAlignment="1" applyProtection="1">
      <alignment horizontal="center" vertical="center"/>
    </xf>
    <xf numFmtId="0" fontId="12" fillId="0" borderId="4" xfId="0" applyFont="1" applyBorder="1" applyAlignment="1" applyProtection="1">
      <alignment vertical="center"/>
    </xf>
    <xf numFmtId="0" fontId="12" fillId="0" borderId="21" xfId="0" applyFont="1" applyBorder="1" applyAlignment="1" applyProtection="1">
      <alignment horizontal="left" vertical="center"/>
    </xf>
    <xf numFmtId="0" fontId="12" fillId="0" borderId="21" xfId="0" applyFont="1" applyBorder="1" applyAlignment="1" applyProtection="1">
      <alignment vertical="center"/>
    </xf>
    <xf numFmtId="0" fontId="12" fillId="0" borderId="21" xfId="0" applyFont="1" applyBorder="1" applyAlignment="1" applyProtection="1">
      <alignment vertical="center"/>
      <protection locked="0"/>
    </xf>
    <xf numFmtId="4" fontId="12" fillId="0" borderId="21" xfId="0" applyNumberFormat="1" applyFont="1" applyBorder="1" applyAlignment="1" applyProtection="1">
      <alignment vertical="center"/>
    </xf>
    <xf numFmtId="0" fontId="12" fillId="0" borderId="4" xfId="0" applyFont="1" applyBorder="1" applyAlignment="1">
      <alignment vertical="center"/>
    </xf>
    <xf numFmtId="0" fontId="12" fillId="0" borderId="0" xfId="0" applyFont="1" applyAlignment="1" applyProtection="1">
      <alignment horizontal="left"/>
    </xf>
    <xf numFmtId="4" fontId="12" fillId="0" borderId="0" xfId="0" applyNumberFormat="1" applyFont="1" applyAlignment="1" applyProtection="1"/>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41" fillId="0" borderId="29" xfId="0" applyFont="1" applyBorder="1" applyAlignment="1">
      <alignment horizontal="left"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horizontal="left" vertical="center" wrapText="1"/>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3"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0" fillId="0" borderId="1" xfId="0" applyFont="1" applyBorder="1" applyAlignment="1">
      <alignment horizontal="center"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center" vertical="center"/>
    </xf>
    <xf numFmtId="0" fontId="42" fillId="0" borderId="27" xfId="0" applyFont="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vertical="center"/>
    </xf>
    <xf numFmtId="0" fontId="39" fillId="0" borderId="30" xfId="0" applyFont="1" applyBorder="1" applyAlignment="1">
      <alignment horizontal="left" vertical="center"/>
    </xf>
    <xf numFmtId="0" fontId="43"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9" fillId="0" borderId="1" xfId="0" applyFont="1" applyBorder="1" applyAlignment="1">
      <alignment horizontal="left" vertical="center" wrapText="1"/>
    </xf>
    <xf numFmtId="0" fontId="42"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4" fillId="0" borderId="0" xfId="0" applyFont="1" applyAlignment="1">
      <alignment vertical="center"/>
    </xf>
    <xf numFmtId="0" fontId="41" fillId="0" borderId="1"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1" xfId="0" applyBorder="1" applyAlignment="1">
      <alignment vertical="top"/>
    </xf>
    <xf numFmtId="49" fontId="42" fillId="0" borderId="1"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xf numFmtId="0" fontId="39" fillId="0" borderId="27" xfId="0" applyFont="1" applyBorder="1" applyAlignment="1">
      <alignment vertical="top"/>
    </xf>
    <xf numFmtId="0" fontId="39" fillId="0" borderId="28" xfId="0" applyFont="1" applyBorder="1" applyAlignment="1">
      <alignment vertical="top"/>
    </xf>
    <xf numFmtId="0" fontId="39" fillId="0" borderId="1" xfId="0" applyFont="1" applyBorder="1" applyAlignment="1">
      <alignment horizontal="center" vertical="center"/>
    </xf>
    <xf numFmtId="0" fontId="39" fillId="0" borderId="1" xfId="0" applyFont="1" applyBorder="1" applyAlignment="1">
      <alignment horizontal="lef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theme" Target="theme/theme1.xml" /><Relationship Id="rId18" Type="http://schemas.openxmlformats.org/officeDocument/2006/relationships/calcChain" Target="calcChain.xml" /><Relationship Id="rId1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8" t="s">
        <v>0</v>
      </c>
      <c r="AZ1" s="18" t="s">
        <v>1</v>
      </c>
      <c r="BA1" s="18" t="s">
        <v>2</v>
      </c>
      <c r="BB1" s="18" t="s">
        <v>3</v>
      </c>
      <c r="BT1" s="18" t="s">
        <v>4</v>
      </c>
      <c r="BU1" s="18" t="s">
        <v>4</v>
      </c>
      <c r="BV1" s="18" t="s">
        <v>5</v>
      </c>
    </row>
    <row r="2" s="1" customFormat="1" ht="36.96" customHeight="1">
      <c r="AR2" s="1"/>
      <c r="AS2" s="1"/>
      <c r="AT2" s="1"/>
      <c r="AU2" s="1"/>
      <c r="AV2" s="1"/>
      <c r="AW2" s="1"/>
      <c r="AX2" s="1"/>
      <c r="AY2" s="1"/>
      <c r="AZ2" s="1"/>
      <c r="BA2" s="1"/>
      <c r="BB2" s="1"/>
      <c r="BC2" s="1"/>
      <c r="BD2" s="1"/>
      <c r="BE2" s="1"/>
      <c r="BS2" s="19" t="s">
        <v>6</v>
      </c>
      <c r="BT2" s="19" t="s">
        <v>7</v>
      </c>
    </row>
    <row r="3" s="1" customFormat="1" ht="6.96"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1" customFormat="1" ht="24.96"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1" customFormat="1" ht="36.96"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1" customFormat="1" ht="18.48"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1" customFormat="1" ht="6.96"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1" customFormat="1" ht="6.96"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1" customFormat="1" ht="18.48"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33</v>
      </c>
    </row>
    <row r="18" s="1" customFormat="1" ht="6.96"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1" customFormat="1" ht="12" customHeight="1">
      <c r="B19" s="23"/>
      <c r="C19" s="24"/>
      <c r="D19" s="34"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1" customFormat="1" ht="18.48"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4</v>
      </c>
    </row>
    <row r="21" s="1" customFormat="1" ht="6.96"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1" customFormat="1" ht="47.2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1" customFormat="1" ht="6.96"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1" customFormat="1" ht="6.96"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2" customFormat="1" ht="25.92"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2" customFormat="1" ht="6.96"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2" customFormat="1">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3" customFormat="1" ht="14.4" customHeight="1">
      <c r="A29" s="3"/>
      <c r="B29" s="48"/>
      <c r="C29" s="49"/>
      <c r="D29" s="34" t="s">
        <v>42</v>
      </c>
      <c r="E29" s="49"/>
      <c r="F29" s="34" t="s">
        <v>43</v>
      </c>
      <c r="G29" s="49"/>
      <c r="H29" s="49"/>
      <c r="I29" s="49"/>
      <c r="J29" s="49"/>
      <c r="K29" s="49"/>
      <c r="L29" s="50">
        <v>0.20999999999999999</v>
      </c>
      <c r="M29" s="49"/>
      <c r="N29" s="49"/>
      <c r="O29" s="49"/>
      <c r="P29" s="49"/>
      <c r="Q29" s="49"/>
      <c r="R29" s="49"/>
      <c r="S29" s="49"/>
      <c r="T29" s="49"/>
      <c r="U29" s="49"/>
      <c r="V29" s="49"/>
      <c r="W29" s="51">
        <f>ROUND(AZ54, 2)</f>
        <v>0</v>
      </c>
      <c r="X29" s="49"/>
      <c r="Y29" s="49"/>
      <c r="Z29" s="49"/>
      <c r="AA29" s="49"/>
      <c r="AB29" s="49"/>
      <c r="AC29" s="49"/>
      <c r="AD29" s="49"/>
      <c r="AE29" s="49"/>
      <c r="AF29" s="49"/>
      <c r="AG29" s="49"/>
      <c r="AH29" s="49"/>
      <c r="AI29" s="49"/>
      <c r="AJ29" s="49"/>
      <c r="AK29" s="51">
        <f>ROUND(AV54, 2)</f>
        <v>0</v>
      </c>
      <c r="AL29" s="49"/>
      <c r="AM29" s="49"/>
      <c r="AN29" s="49"/>
      <c r="AO29" s="49"/>
      <c r="AP29" s="49"/>
      <c r="AQ29" s="49"/>
      <c r="AR29" s="52"/>
      <c r="BE29" s="53"/>
    </row>
    <row r="30" s="3" customFormat="1" ht="14.4" customHeight="1">
      <c r="A30" s="3"/>
      <c r="B30" s="48"/>
      <c r="C30" s="49"/>
      <c r="D30" s="49"/>
      <c r="E30" s="49"/>
      <c r="F30" s="34" t="s">
        <v>44</v>
      </c>
      <c r="G30" s="49"/>
      <c r="H30" s="49"/>
      <c r="I30" s="49"/>
      <c r="J30" s="49"/>
      <c r="K30" s="49"/>
      <c r="L30" s="50">
        <v>0.14999999999999999</v>
      </c>
      <c r="M30" s="49"/>
      <c r="N30" s="49"/>
      <c r="O30" s="49"/>
      <c r="P30" s="49"/>
      <c r="Q30" s="49"/>
      <c r="R30" s="49"/>
      <c r="S30" s="49"/>
      <c r="T30" s="49"/>
      <c r="U30" s="49"/>
      <c r="V30" s="49"/>
      <c r="W30" s="51">
        <f>ROUND(BA54, 2)</f>
        <v>0</v>
      </c>
      <c r="X30" s="49"/>
      <c r="Y30" s="49"/>
      <c r="Z30" s="49"/>
      <c r="AA30" s="49"/>
      <c r="AB30" s="49"/>
      <c r="AC30" s="49"/>
      <c r="AD30" s="49"/>
      <c r="AE30" s="49"/>
      <c r="AF30" s="49"/>
      <c r="AG30" s="49"/>
      <c r="AH30" s="49"/>
      <c r="AI30" s="49"/>
      <c r="AJ30" s="49"/>
      <c r="AK30" s="51">
        <f>ROUND(AW54, 2)</f>
        <v>0</v>
      </c>
      <c r="AL30" s="49"/>
      <c r="AM30" s="49"/>
      <c r="AN30" s="49"/>
      <c r="AO30" s="49"/>
      <c r="AP30" s="49"/>
      <c r="AQ30" s="49"/>
      <c r="AR30" s="52"/>
      <c r="BE30" s="53"/>
    </row>
    <row r="31" hidden="1" s="3" customFormat="1" ht="14.4" customHeight="1">
      <c r="A31" s="3"/>
      <c r="B31" s="48"/>
      <c r="C31" s="49"/>
      <c r="D31" s="49"/>
      <c r="E31" s="49"/>
      <c r="F31" s="34" t="s">
        <v>45</v>
      </c>
      <c r="G31" s="49"/>
      <c r="H31" s="49"/>
      <c r="I31" s="49"/>
      <c r="J31" s="49"/>
      <c r="K31" s="49"/>
      <c r="L31" s="50">
        <v>0.20999999999999999</v>
      </c>
      <c r="M31" s="49"/>
      <c r="N31" s="49"/>
      <c r="O31" s="49"/>
      <c r="P31" s="49"/>
      <c r="Q31" s="49"/>
      <c r="R31" s="49"/>
      <c r="S31" s="49"/>
      <c r="T31" s="49"/>
      <c r="U31" s="49"/>
      <c r="V31" s="49"/>
      <c r="W31" s="51">
        <f>ROUND(BB54, 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hidden="1" s="3" customFormat="1" ht="14.4" customHeight="1">
      <c r="A32" s="3"/>
      <c r="B32" s="48"/>
      <c r="C32" s="49"/>
      <c r="D32" s="49"/>
      <c r="E32" s="49"/>
      <c r="F32" s="34" t="s">
        <v>46</v>
      </c>
      <c r="G32" s="49"/>
      <c r="H32" s="49"/>
      <c r="I32" s="49"/>
      <c r="J32" s="49"/>
      <c r="K32" s="49"/>
      <c r="L32" s="50">
        <v>0.14999999999999999</v>
      </c>
      <c r="M32" s="49"/>
      <c r="N32" s="49"/>
      <c r="O32" s="49"/>
      <c r="P32" s="49"/>
      <c r="Q32" s="49"/>
      <c r="R32" s="49"/>
      <c r="S32" s="49"/>
      <c r="T32" s="49"/>
      <c r="U32" s="49"/>
      <c r="V32" s="49"/>
      <c r="W32" s="51">
        <f>ROUND(BC54, 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hidden="1" s="3" customFormat="1" ht="14.4" customHeight="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 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2" customFormat="1" ht="6.96"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2" customFormat="1" ht="25.92"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2" customFormat="1" ht="6.96"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2" customFormat="1" ht="6.96"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2" customFormat="1" ht="6.96"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2" customFormat="1" ht="24.96"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2" customFormat="1" ht="6.96"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4" customFormat="1" ht="12" customHeight="1">
      <c r="A44" s="4"/>
      <c r="B44" s="65"/>
      <c r="C44" s="34" t="s">
        <v>13</v>
      </c>
      <c r="D44" s="66"/>
      <c r="E44" s="66"/>
      <c r="F44" s="66"/>
      <c r="G44" s="66"/>
      <c r="H44" s="66"/>
      <c r="I44" s="66"/>
      <c r="J44" s="66"/>
      <c r="K44" s="66"/>
      <c r="L44" s="66" t="str">
        <f>K5</f>
        <v>975_20</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5" customFormat="1" ht="36.96" customHeight="1">
      <c r="A45" s="5"/>
      <c r="B45" s="68"/>
      <c r="C45" s="69" t="s">
        <v>16</v>
      </c>
      <c r="D45" s="70"/>
      <c r="E45" s="70"/>
      <c r="F45" s="70"/>
      <c r="G45" s="70"/>
      <c r="H45" s="70"/>
      <c r="I45" s="70"/>
      <c r="J45" s="70"/>
      <c r="K45" s="70"/>
      <c r="L45" s="71" t="str">
        <f>K6</f>
        <v>WELCOME CENTRE ČZU</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2" customFormat="1" ht="6.96"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2" customFormat="1" ht="12" customHeight="1">
      <c r="A47" s="40"/>
      <c r="B47" s="41"/>
      <c r="C47" s="34" t="s">
        <v>21</v>
      </c>
      <c r="D47" s="42"/>
      <c r="E47" s="42"/>
      <c r="F47" s="42"/>
      <c r="G47" s="42"/>
      <c r="H47" s="42"/>
      <c r="I47" s="42"/>
      <c r="J47" s="42"/>
      <c r="K47" s="42"/>
      <c r="L47" s="73" t="str">
        <f>IF(K8="","",K8)</f>
        <v>Praha 6 - Suchdol</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 "","",AN8)</f>
        <v>25. 5. 2020</v>
      </c>
      <c r="AN47" s="74"/>
      <c r="AO47" s="42"/>
      <c r="AP47" s="42"/>
      <c r="AQ47" s="42"/>
      <c r="AR47" s="46"/>
      <c r="BE47" s="40"/>
    </row>
    <row r="48" s="2" customFormat="1" ht="6.96"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2" customFormat="1" ht="15.15" customHeight="1">
      <c r="A49" s="40"/>
      <c r="B49" s="41"/>
      <c r="C49" s="34" t="s">
        <v>25</v>
      </c>
      <c r="D49" s="42"/>
      <c r="E49" s="42"/>
      <c r="F49" s="42"/>
      <c r="G49" s="42"/>
      <c r="H49" s="42"/>
      <c r="I49" s="42"/>
      <c r="J49" s="42"/>
      <c r="K49" s="42"/>
      <c r="L49" s="66" t="str">
        <f>IF(E11= "","",E11)</f>
        <v>ČZU Praha</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GREBNER</v>
      </c>
      <c r="AN49" s="66"/>
      <c r="AO49" s="66"/>
      <c r="AP49" s="66"/>
      <c r="AQ49" s="42"/>
      <c r="AR49" s="46"/>
      <c r="AS49" s="76" t="s">
        <v>52</v>
      </c>
      <c r="AT49" s="77"/>
      <c r="AU49" s="78"/>
      <c r="AV49" s="78"/>
      <c r="AW49" s="78"/>
      <c r="AX49" s="78"/>
      <c r="AY49" s="78"/>
      <c r="AZ49" s="78"/>
      <c r="BA49" s="78"/>
      <c r="BB49" s="78"/>
      <c r="BC49" s="78"/>
      <c r="BD49" s="79"/>
      <c r="BE49" s="40"/>
    </row>
    <row r="50" s="2" customFormat="1" ht="15.15" customHeight="1">
      <c r="A50" s="40"/>
      <c r="B50" s="41"/>
      <c r="C50" s="34" t="s">
        <v>29</v>
      </c>
      <c r="D50" s="42"/>
      <c r="E50" s="42"/>
      <c r="F50" s="42"/>
      <c r="G50" s="42"/>
      <c r="H50" s="42"/>
      <c r="I50" s="42"/>
      <c r="J50" s="42"/>
      <c r="K50" s="42"/>
      <c r="L50" s="66" t="str">
        <f>IF(E14= "Vyplň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34</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2" customFormat="1" ht="29.28"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ROUND(AG55+SUM(AG58:AG63)+AG69,2)</f>
        <v>0</v>
      </c>
      <c r="AH54" s="103"/>
      <c r="AI54" s="103"/>
      <c r="AJ54" s="103"/>
      <c r="AK54" s="103"/>
      <c r="AL54" s="103"/>
      <c r="AM54" s="103"/>
      <c r="AN54" s="104">
        <f>SUM(AG54,AT54)</f>
        <v>0</v>
      </c>
      <c r="AO54" s="104"/>
      <c r="AP54" s="104"/>
      <c r="AQ54" s="105" t="s">
        <v>19</v>
      </c>
      <c r="AR54" s="106"/>
      <c r="AS54" s="107">
        <f>ROUND(AS55+SUM(AS58:AS63)+AS69,2)</f>
        <v>0</v>
      </c>
      <c r="AT54" s="108">
        <f>ROUND(SUM(AV54:AW54),2)</f>
        <v>0</v>
      </c>
      <c r="AU54" s="109">
        <f>ROUND(AU55+SUM(AU58:AU63)+AU69,5)</f>
        <v>0</v>
      </c>
      <c r="AV54" s="108">
        <f>ROUND(AZ54*L29,2)</f>
        <v>0</v>
      </c>
      <c r="AW54" s="108">
        <f>ROUND(BA54*L30,2)</f>
        <v>0</v>
      </c>
      <c r="AX54" s="108">
        <f>ROUND(BB54*L29,2)</f>
        <v>0</v>
      </c>
      <c r="AY54" s="108">
        <f>ROUND(BC54*L30,2)</f>
        <v>0</v>
      </c>
      <c r="AZ54" s="108">
        <f>ROUND(AZ55+SUM(AZ58:AZ63)+AZ69,2)</f>
        <v>0</v>
      </c>
      <c r="BA54" s="108">
        <f>ROUND(BA55+SUM(BA58:BA63)+BA69,2)</f>
        <v>0</v>
      </c>
      <c r="BB54" s="108">
        <f>ROUND(BB55+SUM(BB58:BB63)+BB69,2)</f>
        <v>0</v>
      </c>
      <c r="BC54" s="108">
        <f>ROUND(BC55+SUM(BC58:BC63)+BC69,2)</f>
        <v>0</v>
      </c>
      <c r="BD54" s="110">
        <f>ROUND(BD55+SUM(BD58:BD63)+BD69,2)</f>
        <v>0</v>
      </c>
      <c r="BE54" s="6"/>
      <c r="BS54" s="111" t="s">
        <v>71</v>
      </c>
      <c r="BT54" s="111" t="s">
        <v>72</v>
      </c>
      <c r="BU54" s="112" t="s">
        <v>73</v>
      </c>
      <c r="BV54" s="111" t="s">
        <v>74</v>
      </c>
      <c r="BW54" s="111" t="s">
        <v>5</v>
      </c>
      <c r="BX54" s="111" t="s">
        <v>75</v>
      </c>
      <c r="CL54" s="111" t="s">
        <v>19</v>
      </c>
    </row>
    <row r="55" s="7" customFormat="1" ht="24.75" customHeight="1">
      <c r="A55" s="7"/>
      <c r="B55" s="113"/>
      <c r="C55" s="114"/>
      <c r="D55" s="115" t="s">
        <v>76</v>
      </c>
      <c r="E55" s="115"/>
      <c r="F55" s="115"/>
      <c r="G55" s="115"/>
      <c r="H55" s="115"/>
      <c r="I55" s="116"/>
      <c r="J55" s="115" t="s">
        <v>77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ROUND(SUM(AG56:AG57),2)</f>
        <v>0</v>
      </c>
      <c r="AH55" s="116"/>
      <c r="AI55" s="116"/>
      <c r="AJ55" s="116"/>
      <c r="AK55" s="116"/>
      <c r="AL55" s="116"/>
      <c r="AM55" s="116"/>
      <c r="AN55" s="118">
        <f>SUM(AG55,AT55)</f>
        <v>0</v>
      </c>
      <c r="AO55" s="116"/>
      <c r="AP55" s="116"/>
      <c r="AQ55" s="119" t="s">
        <v>78</v>
      </c>
      <c r="AR55" s="120"/>
      <c r="AS55" s="121">
        <f>ROUND(SUM(AS56:AS57),2)</f>
        <v>0</v>
      </c>
      <c r="AT55" s="122">
        <f>ROUND(SUM(AV55:AW55),2)</f>
        <v>0</v>
      </c>
      <c r="AU55" s="123">
        <f>ROUND(SUM(AU56:AU57),5)</f>
        <v>0</v>
      </c>
      <c r="AV55" s="122">
        <f>ROUND(AZ55*L29,2)</f>
        <v>0</v>
      </c>
      <c r="AW55" s="122">
        <f>ROUND(BA55*L30,2)</f>
        <v>0</v>
      </c>
      <c r="AX55" s="122">
        <f>ROUND(BB55*L29,2)</f>
        <v>0</v>
      </c>
      <c r="AY55" s="122">
        <f>ROUND(BC55*L30,2)</f>
        <v>0</v>
      </c>
      <c r="AZ55" s="122">
        <f>ROUND(SUM(AZ56:AZ57),2)</f>
        <v>0</v>
      </c>
      <c r="BA55" s="122">
        <f>ROUND(SUM(BA56:BA57),2)</f>
        <v>0</v>
      </c>
      <c r="BB55" s="122">
        <f>ROUND(SUM(BB56:BB57),2)</f>
        <v>0</v>
      </c>
      <c r="BC55" s="122">
        <f>ROUND(SUM(BC56:BC57),2)</f>
        <v>0</v>
      </c>
      <c r="BD55" s="124">
        <f>ROUND(SUM(BD56:BD57),2)</f>
        <v>0</v>
      </c>
      <c r="BE55" s="7"/>
      <c r="BS55" s="125" t="s">
        <v>71</v>
      </c>
      <c r="BT55" s="125" t="s">
        <v>79</v>
      </c>
      <c r="BU55" s="125" t="s">
        <v>73</v>
      </c>
      <c r="BV55" s="125" t="s">
        <v>74</v>
      </c>
      <c r="BW55" s="125" t="s">
        <v>80</v>
      </c>
      <c r="BX55" s="125" t="s">
        <v>5</v>
      </c>
      <c r="CL55" s="125" t="s">
        <v>19</v>
      </c>
      <c r="CM55" s="125" t="s">
        <v>81</v>
      </c>
    </row>
    <row r="56" s="4" customFormat="1" ht="16.5" customHeight="1">
      <c r="A56" s="126" t="s">
        <v>82</v>
      </c>
      <c r="B56" s="65"/>
      <c r="C56" s="127"/>
      <c r="D56" s="127"/>
      <c r="E56" s="128" t="s">
        <v>76</v>
      </c>
      <c r="F56" s="128"/>
      <c r="G56" s="128"/>
      <c r="H56" s="128"/>
      <c r="I56" s="128"/>
      <c r="J56" s="127"/>
      <c r="K56" s="128" t="s">
        <v>83</v>
      </c>
      <c r="L56" s="128"/>
      <c r="M56" s="128"/>
      <c r="N56" s="128"/>
      <c r="O56" s="128"/>
      <c r="P56" s="128"/>
      <c r="Q56" s="128"/>
      <c r="R56" s="128"/>
      <c r="S56" s="128"/>
      <c r="T56" s="128"/>
      <c r="U56" s="128"/>
      <c r="V56" s="128"/>
      <c r="W56" s="128"/>
      <c r="X56" s="128"/>
      <c r="Y56" s="128"/>
      <c r="Z56" s="128"/>
      <c r="AA56" s="128"/>
      <c r="AB56" s="128"/>
      <c r="AC56" s="128"/>
      <c r="AD56" s="128"/>
      <c r="AE56" s="128"/>
      <c r="AF56" s="128"/>
      <c r="AG56" s="129">
        <f>'01 - Stavební část'!J32</f>
        <v>0</v>
      </c>
      <c r="AH56" s="127"/>
      <c r="AI56" s="127"/>
      <c r="AJ56" s="127"/>
      <c r="AK56" s="127"/>
      <c r="AL56" s="127"/>
      <c r="AM56" s="127"/>
      <c r="AN56" s="129">
        <f>SUM(AG56,AT56)</f>
        <v>0</v>
      </c>
      <c r="AO56" s="127"/>
      <c r="AP56" s="127"/>
      <c r="AQ56" s="130" t="s">
        <v>84</v>
      </c>
      <c r="AR56" s="67"/>
      <c r="AS56" s="131">
        <v>0</v>
      </c>
      <c r="AT56" s="132">
        <f>ROUND(SUM(AV56:AW56),2)</f>
        <v>0</v>
      </c>
      <c r="AU56" s="133">
        <f>'01 - Stavební část'!P101</f>
        <v>0</v>
      </c>
      <c r="AV56" s="132">
        <f>'01 - Stavební část'!J35</f>
        <v>0</v>
      </c>
      <c r="AW56" s="132">
        <f>'01 - Stavební část'!J36</f>
        <v>0</v>
      </c>
      <c r="AX56" s="132">
        <f>'01 - Stavební část'!J37</f>
        <v>0</v>
      </c>
      <c r="AY56" s="132">
        <f>'01 - Stavební část'!J38</f>
        <v>0</v>
      </c>
      <c r="AZ56" s="132">
        <f>'01 - Stavební část'!F35</f>
        <v>0</v>
      </c>
      <c r="BA56" s="132">
        <f>'01 - Stavební část'!F36</f>
        <v>0</v>
      </c>
      <c r="BB56" s="132">
        <f>'01 - Stavební část'!F37</f>
        <v>0</v>
      </c>
      <c r="BC56" s="132">
        <f>'01 - Stavební část'!F38</f>
        <v>0</v>
      </c>
      <c r="BD56" s="134">
        <f>'01 - Stavební část'!F39</f>
        <v>0</v>
      </c>
      <c r="BE56" s="4"/>
      <c r="BT56" s="135" t="s">
        <v>81</v>
      </c>
      <c r="BV56" s="135" t="s">
        <v>74</v>
      </c>
      <c r="BW56" s="135" t="s">
        <v>85</v>
      </c>
      <c r="BX56" s="135" t="s">
        <v>80</v>
      </c>
      <c r="CL56" s="135" t="s">
        <v>19</v>
      </c>
    </row>
    <row r="57" s="4" customFormat="1" ht="16.5" customHeight="1">
      <c r="A57" s="126" t="s">
        <v>82</v>
      </c>
      <c r="B57" s="65"/>
      <c r="C57" s="127"/>
      <c r="D57" s="127"/>
      <c r="E57" s="128" t="s">
        <v>86</v>
      </c>
      <c r="F57" s="128"/>
      <c r="G57" s="128"/>
      <c r="H57" s="128"/>
      <c r="I57" s="128"/>
      <c r="J57" s="127"/>
      <c r="K57" s="128" t="s">
        <v>87</v>
      </c>
      <c r="L57" s="128"/>
      <c r="M57" s="128"/>
      <c r="N57" s="128"/>
      <c r="O57" s="128"/>
      <c r="P57" s="128"/>
      <c r="Q57" s="128"/>
      <c r="R57" s="128"/>
      <c r="S57" s="128"/>
      <c r="T57" s="128"/>
      <c r="U57" s="128"/>
      <c r="V57" s="128"/>
      <c r="W57" s="128"/>
      <c r="X57" s="128"/>
      <c r="Y57" s="128"/>
      <c r="Z57" s="128"/>
      <c r="AA57" s="128"/>
      <c r="AB57" s="128"/>
      <c r="AC57" s="128"/>
      <c r="AD57" s="128"/>
      <c r="AE57" s="128"/>
      <c r="AF57" s="128"/>
      <c r="AG57" s="129">
        <f>'02 - Interier'!J32</f>
        <v>0</v>
      </c>
      <c r="AH57" s="127"/>
      <c r="AI57" s="127"/>
      <c r="AJ57" s="127"/>
      <c r="AK57" s="127"/>
      <c r="AL57" s="127"/>
      <c r="AM57" s="127"/>
      <c r="AN57" s="129">
        <f>SUM(AG57,AT57)</f>
        <v>0</v>
      </c>
      <c r="AO57" s="127"/>
      <c r="AP57" s="127"/>
      <c r="AQ57" s="130" t="s">
        <v>84</v>
      </c>
      <c r="AR57" s="67"/>
      <c r="AS57" s="131">
        <v>0</v>
      </c>
      <c r="AT57" s="132">
        <f>ROUND(SUM(AV57:AW57),2)</f>
        <v>0</v>
      </c>
      <c r="AU57" s="133">
        <f>'02 - Interier'!P89</f>
        <v>0</v>
      </c>
      <c r="AV57" s="132">
        <f>'02 - Interier'!J35</f>
        <v>0</v>
      </c>
      <c r="AW57" s="132">
        <f>'02 - Interier'!J36</f>
        <v>0</v>
      </c>
      <c r="AX57" s="132">
        <f>'02 - Interier'!J37</f>
        <v>0</v>
      </c>
      <c r="AY57" s="132">
        <f>'02 - Interier'!J38</f>
        <v>0</v>
      </c>
      <c r="AZ57" s="132">
        <f>'02 - Interier'!F35</f>
        <v>0</v>
      </c>
      <c r="BA57" s="132">
        <f>'02 - Interier'!F36</f>
        <v>0</v>
      </c>
      <c r="BB57" s="132">
        <f>'02 - Interier'!F37</f>
        <v>0</v>
      </c>
      <c r="BC57" s="132">
        <f>'02 - Interier'!F38</f>
        <v>0</v>
      </c>
      <c r="BD57" s="134">
        <f>'02 - Interier'!F39</f>
        <v>0</v>
      </c>
      <c r="BE57" s="4"/>
      <c r="BT57" s="135" t="s">
        <v>81</v>
      </c>
      <c r="BV57" s="135" t="s">
        <v>74</v>
      </c>
      <c r="BW57" s="135" t="s">
        <v>88</v>
      </c>
      <c r="BX57" s="135" t="s">
        <v>80</v>
      </c>
      <c r="CL57" s="135" t="s">
        <v>19</v>
      </c>
    </row>
    <row r="58" s="7" customFormat="1" ht="16.5" customHeight="1">
      <c r="A58" s="126" t="s">
        <v>82</v>
      </c>
      <c r="B58" s="113"/>
      <c r="C58" s="114"/>
      <c r="D58" s="115" t="s">
        <v>86</v>
      </c>
      <c r="E58" s="115"/>
      <c r="F58" s="115"/>
      <c r="G58" s="115"/>
      <c r="H58" s="115"/>
      <c r="I58" s="116"/>
      <c r="J58" s="115" t="s">
        <v>89</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8">
        <f>'02 - Zdravotně technické ...'!J30</f>
        <v>0</v>
      </c>
      <c r="AH58" s="116"/>
      <c r="AI58" s="116"/>
      <c r="AJ58" s="116"/>
      <c r="AK58" s="116"/>
      <c r="AL58" s="116"/>
      <c r="AM58" s="116"/>
      <c r="AN58" s="118">
        <f>SUM(AG58,AT58)</f>
        <v>0</v>
      </c>
      <c r="AO58" s="116"/>
      <c r="AP58" s="116"/>
      <c r="AQ58" s="119" t="s">
        <v>78</v>
      </c>
      <c r="AR58" s="120"/>
      <c r="AS58" s="121">
        <v>0</v>
      </c>
      <c r="AT58" s="122">
        <f>ROUND(SUM(AV58:AW58),2)</f>
        <v>0</v>
      </c>
      <c r="AU58" s="123">
        <f>'02 - Zdravotně technické ...'!P89</f>
        <v>0</v>
      </c>
      <c r="AV58" s="122">
        <f>'02 - Zdravotně technické ...'!J33</f>
        <v>0</v>
      </c>
      <c r="AW58" s="122">
        <f>'02 - Zdravotně technické ...'!J34</f>
        <v>0</v>
      </c>
      <c r="AX58" s="122">
        <f>'02 - Zdravotně technické ...'!J35</f>
        <v>0</v>
      </c>
      <c r="AY58" s="122">
        <f>'02 - Zdravotně technické ...'!J36</f>
        <v>0</v>
      </c>
      <c r="AZ58" s="122">
        <f>'02 - Zdravotně technické ...'!F33</f>
        <v>0</v>
      </c>
      <c r="BA58" s="122">
        <f>'02 - Zdravotně technické ...'!F34</f>
        <v>0</v>
      </c>
      <c r="BB58" s="122">
        <f>'02 - Zdravotně technické ...'!F35</f>
        <v>0</v>
      </c>
      <c r="BC58" s="122">
        <f>'02 - Zdravotně technické ...'!F36</f>
        <v>0</v>
      </c>
      <c r="BD58" s="124">
        <f>'02 - Zdravotně technické ...'!F37</f>
        <v>0</v>
      </c>
      <c r="BE58" s="7"/>
      <c r="BT58" s="125" t="s">
        <v>79</v>
      </c>
      <c r="BV58" s="125" t="s">
        <v>74</v>
      </c>
      <c r="BW58" s="125" t="s">
        <v>90</v>
      </c>
      <c r="BX58" s="125" t="s">
        <v>5</v>
      </c>
      <c r="CL58" s="125" t="s">
        <v>19</v>
      </c>
      <c r="CM58" s="125" t="s">
        <v>81</v>
      </c>
    </row>
    <row r="59" s="7" customFormat="1" ht="16.5" customHeight="1">
      <c r="A59" s="126" t="s">
        <v>82</v>
      </c>
      <c r="B59" s="113"/>
      <c r="C59" s="114"/>
      <c r="D59" s="115" t="s">
        <v>91</v>
      </c>
      <c r="E59" s="115"/>
      <c r="F59" s="115"/>
      <c r="G59" s="115"/>
      <c r="H59" s="115"/>
      <c r="I59" s="116"/>
      <c r="J59" s="115" t="s">
        <v>92</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8">
        <f>'03 - Vzduchotechnika'!J30</f>
        <v>0</v>
      </c>
      <c r="AH59" s="116"/>
      <c r="AI59" s="116"/>
      <c r="AJ59" s="116"/>
      <c r="AK59" s="116"/>
      <c r="AL59" s="116"/>
      <c r="AM59" s="116"/>
      <c r="AN59" s="118">
        <f>SUM(AG59,AT59)</f>
        <v>0</v>
      </c>
      <c r="AO59" s="116"/>
      <c r="AP59" s="116"/>
      <c r="AQ59" s="119" t="s">
        <v>78</v>
      </c>
      <c r="AR59" s="120"/>
      <c r="AS59" s="121">
        <v>0</v>
      </c>
      <c r="AT59" s="122">
        <f>ROUND(SUM(AV59:AW59),2)</f>
        <v>0</v>
      </c>
      <c r="AU59" s="123">
        <f>'03 - Vzduchotechnika'!P83</f>
        <v>0</v>
      </c>
      <c r="AV59" s="122">
        <f>'03 - Vzduchotechnika'!J33</f>
        <v>0</v>
      </c>
      <c r="AW59" s="122">
        <f>'03 - Vzduchotechnika'!J34</f>
        <v>0</v>
      </c>
      <c r="AX59" s="122">
        <f>'03 - Vzduchotechnika'!J35</f>
        <v>0</v>
      </c>
      <c r="AY59" s="122">
        <f>'03 - Vzduchotechnika'!J36</f>
        <v>0</v>
      </c>
      <c r="AZ59" s="122">
        <f>'03 - Vzduchotechnika'!F33</f>
        <v>0</v>
      </c>
      <c r="BA59" s="122">
        <f>'03 - Vzduchotechnika'!F34</f>
        <v>0</v>
      </c>
      <c r="BB59" s="122">
        <f>'03 - Vzduchotechnika'!F35</f>
        <v>0</v>
      </c>
      <c r="BC59" s="122">
        <f>'03 - Vzduchotechnika'!F36</f>
        <v>0</v>
      </c>
      <c r="BD59" s="124">
        <f>'03 - Vzduchotechnika'!F37</f>
        <v>0</v>
      </c>
      <c r="BE59" s="7"/>
      <c r="BT59" s="125" t="s">
        <v>79</v>
      </c>
      <c r="BV59" s="125" t="s">
        <v>74</v>
      </c>
      <c r="BW59" s="125" t="s">
        <v>93</v>
      </c>
      <c r="BX59" s="125" t="s">
        <v>5</v>
      </c>
      <c r="CL59" s="125" t="s">
        <v>19</v>
      </c>
      <c r="CM59" s="125" t="s">
        <v>81</v>
      </c>
    </row>
    <row r="60" s="7" customFormat="1" ht="16.5" customHeight="1">
      <c r="A60" s="126" t="s">
        <v>82</v>
      </c>
      <c r="B60" s="113"/>
      <c r="C60" s="114"/>
      <c r="D60" s="115" t="s">
        <v>94</v>
      </c>
      <c r="E60" s="115"/>
      <c r="F60" s="115"/>
      <c r="G60" s="115"/>
      <c r="H60" s="115"/>
      <c r="I60" s="116"/>
      <c r="J60" s="115" t="s">
        <v>95</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8">
        <f>'04 - Chlazení a vytápění'!J30</f>
        <v>0</v>
      </c>
      <c r="AH60" s="116"/>
      <c r="AI60" s="116"/>
      <c r="AJ60" s="116"/>
      <c r="AK60" s="116"/>
      <c r="AL60" s="116"/>
      <c r="AM60" s="116"/>
      <c r="AN60" s="118">
        <f>SUM(AG60,AT60)</f>
        <v>0</v>
      </c>
      <c r="AO60" s="116"/>
      <c r="AP60" s="116"/>
      <c r="AQ60" s="119" t="s">
        <v>78</v>
      </c>
      <c r="AR60" s="120"/>
      <c r="AS60" s="121">
        <v>0</v>
      </c>
      <c r="AT60" s="122">
        <f>ROUND(SUM(AV60:AW60),2)</f>
        <v>0</v>
      </c>
      <c r="AU60" s="123">
        <f>'04 - Chlazení a vytápění'!P83</f>
        <v>0</v>
      </c>
      <c r="AV60" s="122">
        <f>'04 - Chlazení a vytápění'!J33</f>
        <v>0</v>
      </c>
      <c r="AW60" s="122">
        <f>'04 - Chlazení a vytápění'!J34</f>
        <v>0</v>
      </c>
      <c r="AX60" s="122">
        <f>'04 - Chlazení a vytápění'!J35</f>
        <v>0</v>
      </c>
      <c r="AY60" s="122">
        <f>'04 - Chlazení a vytápění'!J36</f>
        <v>0</v>
      </c>
      <c r="AZ60" s="122">
        <f>'04 - Chlazení a vytápění'!F33</f>
        <v>0</v>
      </c>
      <c r="BA60" s="122">
        <f>'04 - Chlazení a vytápění'!F34</f>
        <v>0</v>
      </c>
      <c r="BB60" s="122">
        <f>'04 - Chlazení a vytápění'!F35</f>
        <v>0</v>
      </c>
      <c r="BC60" s="122">
        <f>'04 - Chlazení a vytápění'!F36</f>
        <v>0</v>
      </c>
      <c r="BD60" s="124">
        <f>'04 - Chlazení a vytápění'!F37</f>
        <v>0</v>
      </c>
      <c r="BE60" s="7"/>
      <c r="BT60" s="125" t="s">
        <v>79</v>
      </c>
      <c r="BV60" s="125" t="s">
        <v>74</v>
      </c>
      <c r="BW60" s="125" t="s">
        <v>96</v>
      </c>
      <c r="BX60" s="125" t="s">
        <v>5</v>
      </c>
      <c r="CL60" s="125" t="s">
        <v>19</v>
      </c>
      <c r="CM60" s="125" t="s">
        <v>81</v>
      </c>
    </row>
    <row r="61" s="7" customFormat="1" ht="16.5" customHeight="1">
      <c r="A61" s="126" t="s">
        <v>82</v>
      </c>
      <c r="B61" s="113"/>
      <c r="C61" s="114"/>
      <c r="D61" s="115" t="s">
        <v>97</v>
      </c>
      <c r="E61" s="115"/>
      <c r="F61" s="115"/>
      <c r="G61" s="115"/>
      <c r="H61" s="115"/>
      <c r="I61" s="116"/>
      <c r="J61" s="115" t="s">
        <v>98</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8">
        <f>'05 - Měření a regulace'!J30</f>
        <v>0</v>
      </c>
      <c r="AH61" s="116"/>
      <c r="AI61" s="116"/>
      <c r="AJ61" s="116"/>
      <c r="AK61" s="116"/>
      <c r="AL61" s="116"/>
      <c r="AM61" s="116"/>
      <c r="AN61" s="118">
        <f>SUM(AG61,AT61)</f>
        <v>0</v>
      </c>
      <c r="AO61" s="116"/>
      <c r="AP61" s="116"/>
      <c r="AQ61" s="119" t="s">
        <v>78</v>
      </c>
      <c r="AR61" s="120"/>
      <c r="AS61" s="121">
        <v>0</v>
      </c>
      <c r="AT61" s="122">
        <f>ROUND(SUM(AV61:AW61),2)</f>
        <v>0</v>
      </c>
      <c r="AU61" s="123">
        <f>'05 - Měření a regulace'!P83</f>
        <v>0</v>
      </c>
      <c r="AV61" s="122">
        <f>'05 - Měření a regulace'!J33</f>
        <v>0</v>
      </c>
      <c r="AW61" s="122">
        <f>'05 - Měření a regulace'!J34</f>
        <v>0</v>
      </c>
      <c r="AX61" s="122">
        <f>'05 - Měření a regulace'!J35</f>
        <v>0</v>
      </c>
      <c r="AY61" s="122">
        <f>'05 - Měření a regulace'!J36</f>
        <v>0</v>
      </c>
      <c r="AZ61" s="122">
        <f>'05 - Měření a regulace'!F33</f>
        <v>0</v>
      </c>
      <c r="BA61" s="122">
        <f>'05 - Měření a regulace'!F34</f>
        <v>0</v>
      </c>
      <c r="BB61" s="122">
        <f>'05 - Měření a regulace'!F35</f>
        <v>0</v>
      </c>
      <c r="BC61" s="122">
        <f>'05 - Měření a regulace'!F36</f>
        <v>0</v>
      </c>
      <c r="BD61" s="124">
        <f>'05 - Měření a regulace'!F37</f>
        <v>0</v>
      </c>
      <c r="BE61" s="7"/>
      <c r="BT61" s="125" t="s">
        <v>79</v>
      </c>
      <c r="BV61" s="125" t="s">
        <v>74</v>
      </c>
      <c r="BW61" s="125" t="s">
        <v>99</v>
      </c>
      <c r="BX61" s="125" t="s">
        <v>5</v>
      </c>
      <c r="CL61" s="125" t="s">
        <v>19</v>
      </c>
      <c r="CM61" s="125" t="s">
        <v>81</v>
      </c>
    </row>
    <row r="62" s="7" customFormat="1" ht="16.5" customHeight="1">
      <c r="A62" s="126" t="s">
        <v>82</v>
      </c>
      <c r="B62" s="113"/>
      <c r="C62" s="114"/>
      <c r="D62" s="115" t="s">
        <v>100</v>
      </c>
      <c r="E62" s="115"/>
      <c r="F62" s="115"/>
      <c r="G62" s="115"/>
      <c r="H62" s="115"/>
      <c r="I62" s="116"/>
      <c r="J62" s="115" t="s">
        <v>101</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8">
        <f>'06 - Silnoproudá elektrot...'!J30</f>
        <v>0</v>
      </c>
      <c r="AH62" s="116"/>
      <c r="AI62" s="116"/>
      <c r="AJ62" s="116"/>
      <c r="AK62" s="116"/>
      <c r="AL62" s="116"/>
      <c r="AM62" s="116"/>
      <c r="AN62" s="118">
        <f>SUM(AG62,AT62)</f>
        <v>0</v>
      </c>
      <c r="AO62" s="116"/>
      <c r="AP62" s="116"/>
      <c r="AQ62" s="119" t="s">
        <v>78</v>
      </c>
      <c r="AR62" s="120"/>
      <c r="AS62" s="121">
        <v>0</v>
      </c>
      <c r="AT62" s="122">
        <f>ROUND(SUM(AV62:AW62),2)</f>
        <v>0</v>
      </c>
      <c r="AU62" s="123">
        <f>'06 - Silnoproudá elektrot...'!P88</f>
        <v>0</v>
      </c>
      <c r="AV62" s="122">
        <f>'06 - Silnoproudá elektrot...'!J33</f>
        <v>0</v>
      </c>
      <c r="AW62" s="122">
        <f>'06 - Silnoproudá elektrot...'!J34</f>
        <v>0</v>
      </c>
      <c r="AX62" s="122">
        <f>'06 - Silnoproudá elektrot...'!J35</f>
        <v>0</v>
      </c>
      <c r="AY62" s="122">
        <f>'06 - Silnoproudá elektrot...'!J36</f>
        <v>0</v>
      </c>
      <c r="AZ62" s="122">
        <f>'06 - Silnoproudá elektrot...'!F33</f>
        <v>0</v>
      </c>
      <c r="BA62" s="122">
        <f>'06 - Silnoproudá elektrot...'!F34</f>
        <v>0</v>
      </c>
      <c r="BB62" s="122">
        <f>'06 - Silnoproudá elektrot...'!F35</f>
        <v>0</v>
      </c>
      <c r="BC62" s="122">
        <f>'06 - Silnoproudá elektrot...'!F36</f>
        <v>0</v>
      </c>
      <c r="BD62" s="124">
        <f>'06 - Silnoproudá elektrot...'!F37</f>
        <v>0</v>
      </c>
      <c r="BE62" s="7"/>
      <c r="BT62" s="125" t="s">
        <v>79</v>
      </c>
      <c r="BV62" s="125" t="s">
        <v>74</v>
      </c>
      <c r="BW62" s="125" t="s">
        <v>102</v>
      </c>
      <c r="BX62" s="125" t="s">
        <v>5</v>
      </c>
      <c r="CL62" s="125" t="s">
        <v>19</v>
      </c>
      <c r="CM62" s="125" t="s">
        <v>81</v>
      </c>
    </row>
    <row r="63" s="7" customFormat="1" ht="16.5" customHeight="1">
      <c r="A63" s="7"/>
      <c r="B63" s="113"/>
      <c r="C63" s="114"/>
      <c r="D63" s="115" t="s">
        <v>103</v>
      </c>
      <c r="E63" s="115"/>
      <c r="F63" s="115"/>
      <c r="G63" s="115"/>
      <c r="H63" s="115"/>
      <c r="I63" s="116"/>
      <c r="J63" s="115" t="s">
        <v>104</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ROUND(SUM(AG64:AG68),2)</f>
        <v>0</v>
      </c>
      <c r="AH63" s="116"/>
      <c r="AI63" s="116"/>
      <c r="AJ63" s="116"/>
      <c r="AK63" s="116"/>
      <c r="AL63" s="116"/>
      <c r="AM63" s="116"/>
      <c r="AN63" s="118">
        <f>SUM(AG63,AT63)</f>
        <v>0</v>
      </c>
      <c r="AO63" s="116"/>
      <c r="AP63" s="116"/>
      <c r="AQ63" s="119" t="s">
        <v>78</v>
      </c>
      <c r="AR63" s="120"/>
      <c r="AS63" s="121">
        <f>ROUND(SUM(AS64:AS68),2)</f>
        <v>0</v>
      </c>
      <c r="AT63" s="122">
        <f>ROUND(SUM(AV63:AW63),2)</f>
        <v>0</v>
      </c>
      <c r="AU63" s="123">
        <f>ROUND(SUM(AU64:AU68),5)</f>
        <v>0</v>
      </c>
      <c r="AV63" s="122">
        <f>ROUND(AZ63*L29,2)</f>
        <v>0</v>
      </c>
      <c r="AW63" s="122">
        <f>ROUND(BA63*L30,2)</f>
        <v>0</v>
      </c>
      <c r="AX63" s="122">
        <f>ROUND(BB63*L29,2)</f>
        <v>0</v>
      </c>
      <c r="AY63" s="122">
        <f>ROUND(BC63*L30,2)</f>
        <v>0</v>
      </c>
      <c r="AZ63" s="122">
        <f>ROUND(SUM(AZ64:AZ68),2)</f>
        <v>0</v>
      </c>
      <c r="BA63" s="122">
        <f>ROUND(SUM(BA64:BA68),2)</f>
        <v>0</v>
      </c>
      <c r="BB63" s="122">
        <f>ROUND(SUM(BB64:BB68),2)</f>
        <v>0</v>
      </c>
      <c r="BC63" s="122">
        <f>ROUND(SUM(BC64:BC68),2)</f>
        <v>0</v>
      </c>
      <c r="BD63" s="124">
        <f>ROUND(SUM(BD64:BD68),2)</f>
        <v>0</v>
      </c>
      <c r="BE63" s="7"/>
      <c r="BS63" s="125" t="s">
        <v>71</v>
      </c>
      <c r="BT63" s="125" t="s">
        <v>79</v>
      </c>
      <c r="BU63" s="125" t="s">
        <v>73</v>
      </c>
      <c r="BV63" s="125" t="s">
        <v>74</v>
      </c>
      <c r="BW63" s="125" t="s">
        <v>105</v>
      </c>
      <c r="BX63" s="125" t="s">
        <v>5</v>
      </c>
      <c r="CL63" s="125" t="s">
        <v>19</v>
      </c>
      <c r="CM63" s="125" t="s">
        <v>81</v>
      </c>
    </row>
    <row r="64" s="4" customFormat="1" ht="16.5" customHeight="1">
      <c r="A64" s="126" t="s">
        <v>82</v>
      </c>
      <c r="B64" s="65"/>
      <c r="C64" s="127"/>
      <c r="D64" s="127"/>
      <c r="E64" s="128" t="s">
        <v>76</v>
      </c>
      <c r="F64" s="128"/>
      <c r="G64" s="128"/>
      <c r="H64" s="128"/>
      <c r="I64" s="128"/>
      <c r="J64" s="127"/>
      <c r="K64" s="128" t="s">
        <v>106</v>
      </c>
      <c r="L64" s="128"/>
      <c r="M64" s="128"/>
      <c r="N64" s="128"/>
      <c r="O64" s="128"/>
      <c r="P64" s="128"/>
      <c r="Q64" s="128"/>
      <c r="R64" s="128"/>
      <c r="S64" s="128"/>
      <c r="T64" s="128"/>
      <c r="U64" s="128"/>
      <c r="V64" s="128"/>
      <c r="W64" s="128"/>
      <c r="X64" s="128"/>
      <c r="Y64" s="128"/>
      <c r="Z64" s="128"/>
      <c r="AA64" s="128"/>
      <c r="AB64" s="128"/>
      <c r="AC64" s="128"/>
      <c r="AD64" s="128"/>
      <c r="AE64" s="128"/>
      <c r="AF64" s="128"/>
      <c r="AG64" s="129">
        <f>'01 - CCTV'!J32</f>
        <v>0</v>
      </c>
      <c r="AH64" s="127"/>
      <c r="AI64" s="127"/>
      <c r="AJ64" s="127"/>
      <c r="AK64" s="127"/>
      <c r="AL64" s="127"/>
      <c r="AM64" s="127"/>
      <c r="AN64" s="129">
        <f>SUM(AG64,AT64)</f>
        <v>0</v>
      </c>
      <c r="AO64" s="127"/>
      <c r="AP64" s="127"/>
      <c r="AQ64" s="130" t="s">
        <v>84</v>
      </c>
      <c r="AR64" s="67"/>
      <c r="AS64" s="131">
        <v>0</v>
      </c>
      <c r="AT64" s="132">
        <f>ROUND(SUM(AV64:AW64),2)</f>
        <v>0</v>
      </c>
      <c r="AU64" s="133">
        <f>'01 - CCTV'!P90</f>
        <v>0</v>
      </c>
      <c r="AV64" s="132">
        <f>'01 - CCTV'!J35</f>
        <v>0</v>
      </c>
      <c r="AW64" s="132">
        <f>'01 - CCTV'!J36</f>
        <v>0</v>
      </c>
      <c r="AX64" s="132">
        <f>'01 - CCTV'!J37</f>
        <v>0</v>
      </c>
      <c r="AY64" s="132">
        <f>'01 - CCTV'!J38</f>
        <v>0</v>
      </c>
      <c r="AZ64" s="132">
        <f>'01 - CCTV'!F35</f>
        <v>0</v>
      </c>
      <c r="BA64" s="132">
        <f>'01 - CCTV'!F36</f>
        <v>0</v>
      </c>
      <c r="BB64" s="132">
        <f>'01 - CCTV'!F37</f>
        <v>0</v>
      </c>
      <c r="BC64" s="132">
        <f>'01 - CCTV'!F38</f>
        <v>0</v>
      </c>
      <c r="BD64" s="134">
        <f>'01 - CCTV'!F39</f>
        <v>0</v>
      </c>
      <c r="BE64" s="4"/>
      <c r="BT64" s="135" t="s">
        <v>81</v>
      </c>
      <c r="BV64" s="135" t="s">
        <v>74</v>
      </c>
      <c r="BW64" s="135" t="s">
        <v>107</v>
      </c>
      <c r="BX64" s="135" t="s">
        <v>105</v>
      </c>
      <c r="CL64" s="135" t="s">
        <v>19</v>
      </c>
    </row>
    <row r="65" s="4" customFormat="1" ht="16.5" customHeight="1">
      <c r="A65" s="126" t="s">
        <v>82</v>
      </c>
      <c r="B65" s="65"/>
      <c r="C65" s="127"/>
      <c r="D65" s="127"/>
      <c r="E65" s="128" t="s">
        <v>86</v>
      </c>
      <c r="F65" s="128"/>
      <c r="G65" s="128"/>
      <c r="H65" s="128"/>
      <c r="I65" s="128"/>
      <c r="J65" s="127"/>
      <c r="K65" s="128" t="s">
        <v>108</v>
      </c>
      <c r="L65" s="128"/>
      <c r="M65" s="128"/>
      <c r="N65" s="128"/>
      <c r="O65" s="128"/>
      <c r="P65" s="128"/>
      <c r="Q65" s="128"/>
      <c r="R65" s="128"/>
      <c r="S65" s="128"/>
      <c r="T65" s="128"/>
      <c r="U65" s="128"/>
      <c r="V65" s="128"/>
      <c r="W65" s="128"/>
      <c r="X65" s="128"/>
      <c r="Y65" s="128"/>
      <c r="Z65" s="128"/>
      <c r="AA65" s="128"/>
      <c r="AB65" s="128"/>
      <c r="AC65" s="128"/>
      <c r="AD65" s="128"/>
      <c r="AE65" s="128"/>
      <c r="AF65" s="128"/>
      <c r="AG65" s="129">
        <f>'02 - EKV'!J32</f>
        <v>0</v>
      </c>
      <c r="AH65" s="127"/>
      <c r="AI65" s="127"/>
      <c r="AJ65" s="127"/>
      <c r="AK65" s="127"/>
      <c r="AL65" s="127"/>
      <c r="AM65" s="127"/>
      <c r="AN65" s="129">
        <f>SUM(AG65,AT65)</f>
        <v>0</v>
      </c>
      <c r="AO65" s="127"/>
      <c r="AP65" s="127"/>
      <c r="AQ65" s="130" t="s">
        <v>84</v>
      </c>
      <c r="AR65" s="67"/>
      <c r="AS65" s="131">
        <v>0</v>
      </c>
      <c r="AT65" s="132">
        <f>ROUND(SUM(AV65:AW65),2)</f>
        <v>0</v>
      </c>
      <c r="AU65" s="133">
        <f>'02 - EKV'!P91</f>
        <v>0</v>
      </c>
      <c r="AV65" s="132">
        <f>'02 - EKV'!J35</f>
        <v>0</v>
      </c>
      <c r="AW65" s="132">
        <f>'02 - EKV'!J36</f>
        <v>0</v>
      </c>
      <c r="AX65" s="132">
        <f>'02 - EKV'!J37</f>
        <v>0</v>
      </c>
      <c r="AY65" s="132">
        <f>'02 - EKV'!J38</f>
        <v>0</v>
      </c>
      <c r="AZ65" s="132">
        <f>'02 - EKV'!F35</f>
        <v>0</v>
      </c>
      <c r="BA65" s="132">
        <f>'02 - EKV'!F36</f>
        <v>0</v>
      </c>
      <c r="BB65" s="132">
        <f>'02 - EKV'!F37</f>
        <v>0</v>
      </c>
      <c r="BC65" s="132">
        <f>'02 - EKV'!F38</f>
        <v>0</v>
      </c>
      <c r="BD65" s="134">
        <f>'02 - EKV'!F39</f>
        <v>0</v>
      </c>
      <c r="BE65" s="4"/>
      <c r="BT65" s="135" t="s">
        <v>81</v>
      </c>
      <c r="BV65" s="135" t="s">
        <v>74</v>
      </c>
      <c r="BW65" s="135" t="s">
        <v>109</v>
      </c>
      <c r="BX65" s="135" t="s">
        <v>105</v>
      </c>
      <c r="CL65" s="135" t="s">
        <v>19</v>
      </c>
    </row>
    <row r="66" s="4" customFormat="1" ht="16.5" customHeight="1">
      <c r="A66" s="126" t="s">
        <v>82</v>
      </c>
      <c r="B66" s="65"/>
      <c r="C66" s="127"/>
      <c r="D66" s="127"/>
      <c r="E66" s="128" t="s">
        <v>91</v>
      </c>
      <c r="F66" s="128"/>
      <c r="G66" s="128"/>
      <c r="H66" s="128"/>
      <c r="I66" s="128"/>
      <c r="J66" s="127"/>
      <c r="K66" s="128" t="s">
        <v>110</v>
      </c>
      <c r="L66" s="128"/>
      <c r="M66" s="128"/>
      <c r="N66" s="128"/>
      <c r="O66" s="128"/>
      <c r="P66" s="128"/>
      <c r="Q66" s="128"/>
      <c r="R66" s="128"/>
      <c r="S66" s="128"/>
      <c r="T66" s="128"/>
      <c r="U66" s="128"/>
      <c r="V66" s="128"/>
      <c r="W66" s="128"/>
      <c r="X66" s="128"/>
      <c r="Y66" s="128"/>
      <c r="Z66" s="128"/>
      <c r="AA66" s="128"/>
      <c r="AB66" s="128"/>
      <c r="AC66" s="128"/>
      <c r="AD66" s="128"/>
      <c r="AE66" s="128"/>
      <c r="AF66" s="128"/>
      <c r="AG66" s="129">
        <f>'03 - PZTS'!J32</f>
        <v>0</v>
      </c>
      <c r="AH66" s="127"/>
      <c r="AI66" s="127"/>
      <c r="AJ66" s="127"/>
      <c r="AK66" s="127"/>
      <c r="AL66" s="127"/>
      <c r="AM66" s="127"/>
      <c r="AN66" s="129">
        <f>SUM(AG66,AT66)</f>
        <v>0</v>
      </c>
      <c r="AO66" s="127"/>
      <c r="AP66" s="127"/>
      <c r="AQ66" s="130" t="s">
        <v>84</v>
      </c>
      <c r="AR66" s="67"/>
      <c r="AS66" s="131">
        <v>0</v>
      </c>
      <c r="AT66" s="132">
        <f>ROUND(SUM(AV66:AW66),2)</f>
        <v>0</v>
      </c>
      <c r="AU66" s="133">
        <f>'03 - PZTS'!P91</f>
        <v>0</v>
      </c>
      <c r="AV66" s="132">
        <f>'03 - PZTS'!J35</f>
        <v>0</v>
      </c>
      <c r="AW66" s="132">
        <f>'03 - PZTS'!J36</f>
        <v>0</v>
      </c>
      <c r="AX66" s="132">
        <f>'03 - PZTS'!J37</f>
        <v>0</v>
      </c>
      <c r="AY66" s="132">
        <f>'03 - PZTS'!J38</f>
        <v>0</v>
      </c>
      <c r="AZ66" s="132">
        <f>'03 - PZTS'!F35</f>
        <v>0</v>
      </c>
      <c r="BA66" s="132">
        <f>'03 - PZTS'!F36</f>
        <v>0</v>
      </c>
      <c r="BB66" s="132">
        <f>'03 - PZTS'!F37</f>
        <v>0</v>
      </c>
      <c r="BC66" s="132">
        <f>'03 - PZTS'!F38</f>
        <v>0</v>
      </c>
      <c r="BD66" s="134">
        <f>'03 - PZTS'!F39</f>
        <v>0</v>
      </c>
      <c r="BE66" s="4"/>
      <c r="BT66" s="135" t="s">
        <v>81</v>
      </c>
      <c r="BV66" s="135" t="s">
        <v>74</v>
      </c>
      <c r="BW66" s="135" t="s">
        <v>111</v>
      </c>
      <c r="BX66" s="135" t="s">
        <v>105</v>
      </c>
      <c r="CL66" s="135" t="s">
        <v>19</v>
      </c>
    </row>
    <row r="67" s="4" customFormat="1" ht="16.5" customHeight="1">
      <c r="A67" s="126" t="s">
        <v>82</v>
      </c>
      <c r="B67" s="65"/>
      <c r="C67" s="127"/>
      <c r="D67" s="127"/>
      <c r="E67" s="128" t="s">
        <v>94</v>
      </c>
      <c r="F67" s="128"/>
      <c r="G67" s="128"/>
      <c r="H67" s="128"/>
      <c r="I67" s="128"/>
      <c r="J67" s="127"/>
      <c r="K67" s="128" t="s">
        <v>112</v>
      </c>
      <c r="L67" s="128"/>
      <c r="M67" s="128"/>
      <c r="N67" s="128"/>
      <c r="O67" s="128"/>
      <c r="P67" s="128"/>
      <c r="Q67" s="128"/>
      <c r="R67" s="128"/>
      <c r="S67" s="128"/>
      <c r="T67" s="128"/>
      <c r="U67" s="128"/>
      <c r="V67" s="128"/>
      <c r="W67" s="128"/>
      <c r="X67" s="128"/>
      <c r="Y67" s="128"/>
      <c r="Z67" s="128"/>
      <c r="AA67" s="128"/>
      <c r="AB67" s="128"/>
      <c r="AC67" s="128"/>
      <c r="AD67" s="128"/>
      <c r="AE67" s="128"/>
      <c r="AF67" s="128"/>
      <c r="AG67" s="129">
        <f>'04 - STK - pasivní prvky'!J32</f>
        <v>0</v>
      </c>
      <c r="AH67" s="127"/>
      <c r="AI67" s="127"/>
      <c r="AJ67" s="127"/>
      <c r="AK67" s="127"/>
      <c r="AL67" s="127"/>
      <c r="AM67" s="127"/>
      <c r="AN67" s="129">
        <f>SUM(AG67,AT67)</f>
        <v>0</v>
      </c>
      <c r="AO67" s="127"/>
      <c r="AP67" s="127"/>
      <c r="AQ67" s="130" t="s">
        <v>84</v>
      </c>
      <c r="AR67" s="67"/>
      <c r="AS67" s="131">
        <v>0</v>
      </c>
      <c r="AT67" s="132">
        <f>ROUND(SUM(AV67:AW67),2)</f>
        <v>0</v>
      </c>
      <c r="AU67" s="133">
        <f>'04 - STK - pasivní prvky'!P91</f>
        <v>0</v>
      </c>
      <c r="AV67" s="132">
        <f>'04 - STK - pasivní prvky'!J35</f>
        <v>0</v>
      </c>
      <c r="AW67" s="132">
        <f>'04 - STK - pasivní prvky'!J36</f>
        <v>0</v>
      </c>
      <c r="AX67" s="132">
        <f>'04 - STK - pasivní prvky'!J37</f>
        <v>0</v>
      </c>
      <c r="AY67" s="132">
        <f>'04 - STK - pasivní prvky'!J38</f>
        <v>0</v>
      </c>
      <c r="AZ67" s="132">
        <f>'04 - STK - pasivní prvky'!F35</f>
        <v>0</v>
      </c>
      <c r="BA67" s="132">
        <f>'04 - STK - pasivní prvky'!F36</f>
        <v>0</v>
      </c>
      <c r="BB67" s="132">
        <f>'04 - STK - pasivní prvky'!F37</f>
        <v>0</v>
      </c>
      <c r="BC67" s="132">
        <f>'04 - STK - pasivní prvky'!F38</f>
        <v>0</v>
      </c>
      <c r="BD67" s="134">
        <f>'04 - STK - pasivní prvky'!F39</f>
        <v>0</v>
      </c>
      <c r="BE67" s="4"/>
      <c r="BT67" s="135" t="s">
        <v>81</v>
      </c>
      <c r="BV67" s="135" t="s">
        <v>74</v>
      </c>
      <c r="BW67" s="135" t="s">
        <v>113</v>
      </c>
      <c r="BX67" s="135" t="s">
        <v>105</v>
      </c>
      <c r="CL67" s="135" t="s">
        <v>19</v>
      </c>
    </row>
    <row r="68" s="4" customFormat="1" ht="16.5" customHeight="1">
      <c r="A68" s="126" t="s">
        <v>82</v>
      </c>
      <c r="B68" s="65"/>
      <c r="C68" s="127"/>
      <c r="D68" s="127"/>
      <c r="E68" s="128" t="s">
        <v>97</v>
      </c>
      <c r="F68" s="128"/>
      <c r="G68" s="128"/>
      <c r="H68" s="128"/>
      <c r="I68" s="128"/>
      <c r="J68" s="127"/>
      <c r="K68" s="128" t="s">
        <v>114</v>
      </c>
      <c r="L68" s="128"/>
      <c r="M68" s="128"/>
      <c r="N68" s="128"/>
      <c r="O68" s="128"/>
      <c r="P68" s="128"/>
      <c r="Q68" s="128"/>
      <c r="R68" s="128"/>
      <c r="S68" s="128"/>
      <c r="T68" s="128"/>
      <c r="U68" s="128"/>
      <c r="V68" s="128"/>
      <c r="W68" s="128"/>
      <c r="X68" s="128"/>
      <c r="Y68" s="128"/>
      <c r="Z68" s="128"/>
      <c r="AA68" s="128"/>
      <c r="AB68" s="128"/>
      <c r="AC68" s="128"/>
      <c r="AD68" s="128"/>
      <c r="AE68" s="128"/>
      <c r="AF68" s="128"/>
      <c r="AG68" s="129">
        <f>'05 - STK - aktivní prvky'!J32</f>
        <v>0</v>
      </c>
      <c r="AH68" s="127"/>
      <c r="AI68" s="127"/>
      <c r="AJ68" s="127"/>
      <c r="AK68" s="127"/>
      <c r="AL68" s="127"/>
      <c r="AM68" s="127"/>
      <c r="AN68" s="129">
        <f>SUM(AG68,AT68)</f>
        <v>0</v>
      </c>
      <c r="AO68" s="127"/>
      <c r="AP68" s="127"/>
      <c r="AQ68" s="130" t="s">
        <v>84</v>
      </c>
      <c r="AR68" s="67"/>
      <c r="AS68" s="131">
        <v>0</v>
      </c>
      <c r="AT68" s="132">
        <f>ROUND(SUM(AV68:AW68),2)</f>
        <v>0</v>
      </c>
      <c r="AU68" s="133">
        <f>'05 - STK - aktivní prvky'!P92</f>
        <v>0</v>
      </c>
      <c r="AV68" s="132">
        <f>'05 - STK - aktivní prvky'!J35</f>
        <v>0</v>
      </c>
      <c r="AW68" s="132">
        <f>'05 - STK - aktivní prvky'!J36</f>
        <v>0</v>
      </c>
      <c r="AX68" s="132">
        <f>'05 - STK - aktivní prvky'!J37</f>
        <v>0</v>
      </c>
      <c r="AY68" s="132">
        <f>'05 - STK - aktivní prvky'!J38</f>
        <v>0</v>
      </c>
      <c r="AZ68" s="132">
        <f>'05 - STK - aktivní prvky'!F35</f>
        <v>0</v>
      </c>
      <c r="BA68" s="132">
        <f>'05 - STK - aktivní prvky'!F36</f>
        <v>0</v>
      </c>
      <c r="BB68" s="132">
        <f>'05 - STK - aktivní prvky'!F37</f>
        <v>0</v>
      </c>
      <c r="BC68" s="132">
        <f>'05 - STK - aktivní prvky'!F38</f>
        <v>0</v>
      </c>
      <c r="BD68" s="134">
        <f>'05 - STK - aktivní prvky'!F39</f>
        <v>0</v>
      </c>
      <c r="BE68" s="4"/>
      <c r="BT68" s="135" t="s">
        <v>81</v>
      </c>
      <c r="BV68" s="135" t="s">
        <v>74</v>
      </c>
      <c r="BW68" s="135" t="s">
        <v>115</v>
      </c>
      <c r="BX68" s="135" t="s">
        <v>105</v>
      </c>
      <c r="CL68" s="135" t="s">
        <v>19</v>
      </c>
    </row>
    <row r="69" s="7" customFormat="1" ht="16.5" customHeight="1">
      <c r="A69" s="126" t="s">
        <v>82</v>
      </c>
      <c r="B69" s="113"/>
      <c r="C69" s="114"/>
      <c r="D69" s="115" t="s">
        <v>116</v>
      </c>
      <c r="E69" s="115"/>
      <c r="F69" s="115"/>
      <c r="G69" s="115"/>
      <c r="H69" s="115"/>
      <c r="I69" s="116"/>
      <c r="J69" s="115" t="s">
        <v>117</v>
      </c>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8">
        <f>'08 - Vedlejší a ostatní n...'!J30</f>
        <v>0</v>
      </c>
      <c r="AH69" s="116"/>
      <c r="AI69" s="116"/>
      <c r="AJ69" s="116"/>
      <c r="AK69" s="116"/>
      <c r="AL69" s="116"/>
      <c r="AM69" s="116"/>
      <c r="AN69" s="118">
        <f>SUM(AG69,AT69)</f>
        <v>0</v>
      </c>
      <c r="AO69" s="116"/>
      <c r="AP69" s="116"/>
      <c r="AQ69" s="119" t="s">
        <v>78</v>
      </c>
      <c r="AR69" s="120"/>
      <c r="AS69" s="136">
        <v>0</v>
      </c>
      <c r="AT69" s="137">
        <f>ROUND(SUM(AV69:AW69),2)</f>
        <v>0</v>
      </c>
      <c r="AU69" s="138">
        <f>'08 - Vedlejší a ostatní n...'!P80</f>
        <v>0</v>
      </c>
      <c r="AV69" s="137">
        <f>'08 - Vedlejší a ostatní n...'!J33</f>
        <v>0</v>
      </c>
      <c r="AW69" s="137">
        <f>'08 - Vedlejší a ostatní n...'!J34</f>
        <v>0</v>
      </c>
      <c r="AX69" s="137">
        <f>'08 - Vedlejší a ostatní n...'!J35</f>
        <v>0</v>
      </c>
      <c r="AY69" s="137">
        <f>'08 - Vedlejší a ostatní n...'!J36</f>
        <v>0</v>
      </c>
      <c r="AZ69" s="137">
        <f>'08 - Vedlejší a ostatní n...'!F33</f>
        <v>0</v>
      </c>
      <c r="BA69" s="137">
        <f>'08 - Vedlejší a ostatní n...'!F34</f>
        <v>0</v>
      </c>
      <c r="BB69" s="137">
        <f>'08 - Vedlejší a ostatní n...'!F35</f>
        <v>0</v>
      </c>
      <c r="BC69" s="137">
        <f>'08 - Vedlejší a ostatní n...'!F36</f>
        <v>0</v>
      </c>
      <c r="BD69" s="139">
        <f>'08 - Vedlejší a ostatní n...'!F37</f>
        <v>0</v>
      </c>
      <c r="BE69" s="7"/>
      <c r="BT69" s="125" t="s">
        <v>79</v>
      </c>
      <c r="BV69" s="125" t="s">
        <v>74</v>
      </c>
      <c r="BW69" s="125" t="s">
        <v>118</v>
      </c>
      <c r="BX69" s="125" t="s">
        <v>5</v>
      </c>
      <c r="CL69" s="125" t="s">
        <v>19</v>
      </c>
      <c r="CM69" s="125" t="s">
        <v>81</v>
      </c>
    </row>
    <row r="70" s="2" customFormat="1" ht="30" customHeight="1">
      <c r="A70" s="40"/>
      <c r="B70" s="41"/>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6"/>
      <c r="AS70" s="40"/>
      <c r="AT70" s="40"/>
      <c r="AU70" s="40"/>
      <c r="AV70" s="40"/>
      <c r="AW70" s="40"/>
      <c r="AX70" s="40"/>
      <c r="AY70" s="40"/>
      <c r="AZ70" s="40"/>
      <c r="BA70" s="40"/>
      <c r="BB70" s="40"/>
      <c r="BC70" s="40"/>
      <c r="BD70" s="40"/>
      <c r="BE70" s="40"/>
    </row>
    <row r="71" s="2" customFormat="1" ht="6.96" customHeight="1">
      <c r="A71" s="40"/>
      <c r="B71" s="61"/>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46"/>
      <c r="AS71" s="40"/>
      <c r="AT71" s="40"/>
      <c r="AU71" s="40"/>
      <c r="AV71" s="40"/>
      <c r="AW71" s="40"/>
      <c r="AX71" s="40"/>
      <c r="AY71" s="40"/>
      <c r="AZ71" s="40"/>
      <c r="BA71" s="40"/>
      <c r="BB71" s="40"/>
      <c r="BC71" s="40"/>
      <c r="BD71" s="40"/>
      <c r="BE71" s="40"/>
    </row>
  </sheetData>
  <sheetProtection sheet="1" formatColumns="0" formatRows="0" objects="1" scenarios="1" spinCount="100000" saltValue="M0NiAe9+SbQmwd8owHld0RSi8qmHMcfNwDV8BerbcnY67qdZPOoLLp7LLTgO4Bz5qnj/2dJfa1NxqAJktUuOGA==" hashValue="YDUlnnUsC1T9j1aiYWtAlNA2ThBRAO5RPP2aiPEk+lHF53SuBx4jFgrgqBdHckGFr8Wr0hzOAI1k3sN1tD7W8g==" algorithmName="SHA-512" password="CC35"/>
  <mergeCells count="98">
    <mergeCell ref="C52:G52"/>
    <mergeCell ref="D59:H59"/>
    <mergeCell ref="D60:H60"/>
    <mergeCell ref="D63:H63"/>
    <mergeCell ref="D62:H62"/>
    <mergeCell ref="D58:H58"/>
    <mergeCell ref="D55:H55"/>
    <mergeCell ref="D61:H61"/>
    <mergeCell ref="E57:I57"/>
    <mergeCell ref="E56:I56"/>
    <mergeCell ref="E64:I64"/>
    <mergeCell ref="I52:AF52"/>
    <mergeCell ref="J60:AF60"/>
    <mergeCell ref="J61:AF61"/>
    <mergeCell ref="J59:AF59"/>
    <mergeCell ref="J62:AF62"/>
    <mergeCell ref="J58:AF58"/>
    <mergeCell ref="J63:AF63"/>
    <mergeCell ref="J55:AF55"/>
    <mergeCell ref="K56:AF56"/>
    <mergeCell ref="K64:AF64"/>
    <mergeCell ref="K57:AF57"/>
    <mergeCell ref="L45:AO45"/>
    <mergeCell ref="E65:I65"/>
    <mergeCell ref="K65:AF65"/>
    <mergeCell ref="E66:I66"/>
    <mergeCell ref="K66:AF66"/>
    <mergeCell ref="E67:I67"/>
    <mergeCell ref="K67:AF67"/>
    <mergeCell ref="E68:I68"/>
    <mergeCell ref="K68:AF68"/>
    <mergeCell ref="D69:H69"/>
    <mergeCell ref="J69:AF69"/>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62:AM62"/>
    <mergeCell ref="AG63:AM63"/>
    <mergeCell ref="AG60:AM60"/>
    <mergeCell ref="AG61:AM61"/>
    <mergeCell ref="AG64:AM64"/>
    <mergeCell ref="AG58:AM58"/>
    <mergeCell ref="AG57:AM57"/>
    <mergeCell ref="AG56:AM56"/>
    <mergeCell ref="AG55:AM55"/>
    <mergeCell ref="AG59:AM59"/>
    <mergeCell ref="AG52:AM52"/>
    <mergeCell ref="AM47:AN47"/>
    <mergeCell ref="AM49:AP49"/>
    <mergeCell ref="AM50:AP50"/>
    <mergeCell ref="AN64:AP64"/>
    <mergeCell ref="AN63:AP63"/>
    <mergeCell ref="AN52:AP52"/>
    <mergeCell ref="AN59:AP59"/>
    <mergeCell ref="AN61:AP61"/>
    <mergeCell ref="AN55:AP55"/>
    <mergeCell ref="AN56:AP56"/>
    <mergeCell ref="AN57:AP57"/>
    <mergeCell ref="AN60:AP60"/>
    <mergeCell ref="AN62:AP62"/>
    <mergeCell ref="AN58:AP58"/>
    <mergeCell ref="AS49:AT51"/>
    <mergeCell ref="AN65:AP65"/>
    <mergeCell ref="AG65:AM65"/>
    <mergeCell ref="AN66:AP66"/>
    <mergeCell ref="AG66:AM66"/>
    <mergeCell ref="AN67:AP67"/>
    <mergeCell ref="AG67:AM67"/>
    <mergeCell ref="AN68:AP68"/>
    <mergeCell ref="AG68:AM68"/>
    <mergeCell ref="AN69:AP69"/>
    <mergeCell ref="AG69:AM69"/>
    <mergeCell ref="AN54:AP54"/>
  </mergeCells>
  <hyperlinks>
    <hyperlink ref="A56" location="'01 - Stavební část'!C2" display="/"/>
    <hyperlink ref="A57" location="'02 - Interier'!C2" display="/"/>
    <hyperlink ref="A58" location="'02 - Zdravotně technické ...'!C2" display="/"/>
    <hyperlink ref="A59" location="'03 - Vzduchotechnika'!C2" display="/"/>
    <hyperlink ref="A60" location="'04 - Chlazení a vytápění'!C2" display="/"/>
    <hyperlink ref="A61" location="'05 - Měření a regulace'!C2" display="/"/>
    <hyperlink ref="A62" location="'06 - Silnoproudá elektrot...'!C2" display="/"/>
    <hyperlink ref="A64" location="'01 - CCTV'!C2" display="/"/>
    <hyperlink ref="A65" location="'02 - EKV'!C2" display="/"/>
    <hyperlink ref="A66" location="'03 - PZTS'!C2" display="/"/>
    <hyperlink ref="A67" location="'04 - STK - pasivní prvky'!C2" display="/"/>
    <hyperlink ref="A68" location="'05 - STK - aktivní prvky'!C2" display="/"/>
    <hyperlink ref="A69" location="'08 - Vedlejší a ostatní n...'!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0"/>
      <c r="L2" s="1"/>
      <c r="M2" s="1"/>
      <c r="N2" s="1"/>
      <c r="O2" s="1"/>
      <c r="P2" s="1"/>
      <c r="Q2" s="1"/>
      <c r="R2" s="1"/>
      <c r="S2" s="1"/>
      <c r="T2" s="1"/>
      <c r="U2" s="1"/>
      <c r="V2" s="1"/>
      <c r="AT2" s="19" t="s">
        <v>109</v>
      </c>
    </row>
    <row r="3" s="1" customFormat="1" ht="6.96" customHeight="1">
      <c r="B3" s="141"/>
      <c r="C3" s="142"/>
      <c r="D3" s="142"/>
      <c r="E3" s="142"/>
      <c r="F3" s="142"/>
      <c r="G3" s="142"/>
      <c r="H3" s="142"/>
      <c r="I3" s="143"/>
      <c r="J3" s="142"/>
      <c r="K3" s="142"/>
      <c r="L3" s="22"/>
      <c r="AT3" s="19" t="s">
        <v>81</v>
      </c>
    </row>
    <row r="4" s="1" customFormat="1" ht="24.96" customHeight="1">
      <c r="B4" s="22"/>
      <c r="D4" s="144" t="s">
        <v>119</v>
      </c>
      <c r="I4" s="140"/>
      <c r="L4" s="22"/>
      <c r="M4" s="145" t="s">
        <v>10</v>
      </c>
      <c r="AT4" s="19" t="s">
        <v>4</v>
      </c>
    </row>
    <row r="5" s="1" customFormat="1" ht="6.96" customHeight="1">
      <c r="B5" s="22"/>
      <c r="I5" s="140"/>
      <c r="L5" s="22"/>
    </row>
    <row r="6" s="1" customFormat="1" ht="12" customHeight="1">
      <c r="B6" s="22"/>
      <c r="D6" s="146" t="s">
        <v>16</v>
      </c>
      <c r="I6" s="140"/>
      <c r="L6" s="22"/>
    </row>
    <row r="7" s="1" customFormat="1" ht="16.5" customHeight="1">
      <c r="B7" s="22"/>
      <c r="E7" s="147" t="str">
        <f>'Rekapitulace stavby'!K6</f>
        <v>WELCOME CENTRE ČZU</v>
      </c>
      <c r="F7" s="146"/>
      <c r="G7" s="146"/>
      <c r="H7" s="146"/>
      <c r="I7" s="140"/>
      <c r="L7" s="22"/>
    </row>
    <row r="8" s="1" customFormat="1" ht="12" customHeight="1">
      <c r="B8" s="22"/>
      <c r="D8" s="146" t="s">
        <v>120</v>
      </c>
      <c r="I8" s="140"/>
      <c r="L8" s="22"/>
    </row>
    <row r="9" s="2" customFormat="1" ht="16.5" customHeight="1">
      <c r="A9" s="40"/>
      <c r="B9" s="46"/>
      <c r="C9" s="40"/>
      <c r="D9" s="40"/>
      <c r="E9" s="147" t="s">
        <v>1517</v>
      </c>
      <c r="F9" s="40"/>
      <c r="G9" s="40"/>
      <c r="H9" s="40"/>
      <c r="I9" s="148"/>
      <c r="J9" s="40"/>
      <c r="K9" s="40"/>
      <c r="L9" s="149"/>
      <c r="S9" s="40"/>
      <c r="T9" s="40"/>
      <c r="U9" s="40"/>
      <c r="V9" s="40"/>
      <c r="W9" s="40"/>
      <c r="X9" s="40"/>
      <c r="Y9" s="40"/>
      <c r="Z9" s="40"/>
      <c r="AA9" s="40"/>
      <c r="AB9" s="40"/>
      <c r="AC9" s="40"/>
      <c r="AD9" s="40"/>
      <c r="AE9" s="40"/>
    </row>
    <row r="10" s="2" customFormat="1" ht="12" customHeight="1">
      <c r="A10" s="40"/>
      <c r="B10" s="46"/>
      <c r="C10" s="40"/>
      <c r="D10" s="146" t="s">
        <v>122</v>
      </c>
      <c r="E10" s="40"/>
      <c r="F10" s="40"/>
      <c r="G10" s="40"/>
      <c r="H10" s="40"/>
      <c r="I10" s="148"/>
      <c r="J10" s="40"/>
      <c r="K10" s="40"/>
      <c r="L10" s="149"/>
      <c r="S10" s="40"/>
      <c r="T10" s="40"/>
      <c r="U10" s="40"/>
      <c r="V10" s="40"/>
      <c r="W10" s="40"/>
      <c r="X10" s="40"/>
      <c r="Y10" s="40"/>
      <c r="Z10" s="40"/>
      <c r="AA10" s="40"/>
      <c r="AB10" s="40"/>
      <c r="AC10" s="40"/>
      <c r="AD10" s="40"/>
      <c r="AE10" s="40"/>
    </row>
    <row r="11" s="2" customFormat="1" ht="16.5" customHeight="1">
      <c r="A11" s="40"/>
      <c r="B11" s="46"/>
      <c r="C11" s="40"/>
      <c r="D11" s="40"/>
      <c r="E11" s="150" t="s">
        <v>1565</v>
      </c>
      <c r="F11" s="40"/>
      <c r="G11" s="40"/>
      <c r="H11" s="40"/>
      <c r="I11" s="148"/>
      <c r="J11" s="40"/>
      <c r="K11" s="40"/>
      <c r="L11" s="149"/>
      <c r="S11" s="40"/>
      <c r="T11" s="40"/>
      <c r="U11" s="40"/>
      <c r="V11" s="40"/>
      <c r="W11" s="40"/>
      <c r="X11" s="40"/>
      <c r="Y11" s="40"/>
      <c r="Z11" s="40"/>
      <c r="AA11" s="40"/>
      <c r="AB11" s="40"/>
      <c r="AC11" s="40"/>
      <c r="AD11" s="40"/>
      <c r="AE11" s="40"/>
    </row>
    <row r="12" s="2" customFormat="1">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2" customFormat="1" ht="12" customHeight="1">
      <c r="A14" s="40"/>
      <c r="B14" s="46"/>
      <c r="C14" s="40"/>
      <c r="D14" s="146" t="s">
        <v>21</v>
      </c>
      <c r="E14" s="40"/>
      <c r="F14" s="135" t="s">
        <v>22</v>
      </c>
      <c r="G14" s="40"/>
      <c r="H14" s="40"/>
      <c r="I14" s="151" t="s">
        <v>23</v>
      </c>
      <c r="J14" s="152" t="str">
        <f>'Rekapitulace stavby'!AN8</f>
        <v>25. 5. 2020</v>
      </c>
      <c r="K14" s="40"/>
      <c r="L14" s="149"/>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2" customFormat="1" ht="12" customHeight="1">
      <c r="A25" s="40"/>
      <c r="B25" s="46"/>
      <c r="C25" s="40"/>
      <c r="D25" s="146" t="s">
        <v>34</v>
      </c>
      <c r="E25" s="40"/>
      <c r="F25" s="40"/>
      <c r="G25" s="40"/>
      <c r="H25" s="40"/>
      <c r="I25" s="151" t="s">
        <v>26</v>
      </c>
      <c r="J25" s="135" t="str">
        <f>IF('Rekapitulace stavby'!AN19="","",'Rekapitulace stavby'!AN19)</f>
        <v/>
      </c>
      <c r="K25" s="40"/>
      <c r="L25" s="149"/>
      <c r="S25" s="40"/>
      <c r="T25" s="40"/>
      <c r="U25" s="40"/>
      <c r="V25" s="40"/>
      <c r="W25" s="40"/>
      <c r="X25" s="40"/>
      <c r="Y25" s="40"/>
      <c r="Z25" s="40"/>
      <c r="AA25" s="40"/>
      <c r="AB25" s="40"/>
      <c r="AC25" s="40"/>
      <c r="AD25" s="40"/>
      <c r="AE25" s="40"/>
    </row>
    <row r="26" s="2" customFormat="1" ht="18" customHeight="1">
      <c r="A26" s="40"/>
      <c r="B26" s="46"/>
      <c r="C26" s="40"/>
      <c r="D26" s="40"/>
      <c r="E26" s="135" t="str">
        <f>IF('Rekapitulace stavby'!E20="","",'Rekapitulace stavby'!E20)</f>
        <v xml:space="preserve"> </v>
      </c>
      <c r="F26" s="40"/>
      <c r="G26" s="40"/>
      <c r="H26" s="40"/>
      <c r="I26" s="151" t="s">
        <v>28</v>
      </c>
      <c r="J26" s="135" t="str">
        <f>IF('Rekapitulace stavby'!AN20="","",'Rekapitulace stavby'!AN20)</f>
        <v/>
      </c>
      <c r="K26" s="40"/>
      <c r="L26" s="149"/>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2" customFormat="1" ht="6.96"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2" customFormat="1" ht="6.96"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2" customFormat="1" ht="25.44" customHeight="1">
      <c r="A32" s="40"/>
      <c r="B32" s="46"/>
      <c r="C32" s="40"/>
      <c r="D32" s="160" t="s">
        <v>38</v>
      </c>
      <c r="E32" s="40"/>
      <c r="F32" s="40"/>
      <c r="G32" s="40"/>
      <c r="H32" s="40"/>
      <c r="I32" s="148"/>
      <c r="J32" s="161">
        <f>ROUND(J91, 2)</f>
        <v>0</v>
      </c>
      <c r="K32" s="40"/>
      <c r="L32" s="149"/>
      <c r="S32" s="40"/>
      <c r="T32" s="40"/>
      <c r="U32" s="40"/>
      <c r="V32" s="40"/>
      <c r="W32" s="40"/>
      <c r="X32" s="40"/>
      <c r="Y32" s="40"/>
      <c r="Z32" s="40"/>
      <c r="AA32" s="40"/>
      <c r="AB32" s="40"/>
      <c r="AC32" s="40"/>
      <c r="AD32" s="40"/>
      <c r="AE32" s="40"/>
    </row>
    <row r="33" s="2" customFormat="1" ht="6.96"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2" customFormat="1" ht="14.4" customHeight="1">
      <c r="A35" s="40"/>
      <c r="B35" s="46"/>
      <c r="C35" s="40"/>
      <c r="D35" s="164" t="s">
        <v>42</v>
      </c>
      <c r="E35" s="146" t="s">
        <v>43</v>
      </c>
      <c r="F35" s="165">
        <f>ROUND((SUM(BE91:BE146)),  2)</f>
        <v>0</v>
      </c>
      <c r="G35" s="40"/>
      <c r="H35" s="40"/>
      <c r="I35" s="166">
        <v>0.20999999999999999</v>
      </c>
      <c r="J35" s="165">
        <f>ROUND(((SUM(BE91:BE146))*I35),  2)</f>
        <v>0</v>
      </c>
      <c r="K35" s="40"/>
      <c r="L35" s="149"/>
      <c r="S35" s="40"/>
      <c r="T35" s="40"/>
      <c r="U35" s="40"/>
      <c r="V35" s="40"/>
      <c r="W35" s="40"/>
      <c r="X35" s="40"/>
      <c r="Y35" s="40"/>
      <c r="Z35" s="40"/>
      <c r="AA35" s="40"/>
      <c r="AB35" s="40"/>
      <c r="AC35" s="40"/>
      <c r="AD35" s="40"/>
      <c r="AE35" s="40"/>
    </row>
    <row r="36" s="2" customFormat="1" ht="14.4" customHeight="1">
      <c r="A36" s="40"/>
      <c r="B36" s="46"/>
      <c r="C36" s="40"/>
      <c r="D36" s="40"/>
      <c r="E36" s="146" t="s">
        <v>44</v>
      </c>
      <c r="F36" s="165">
        <f>ROUND((SUM(BF91:BF146)),  2)</f>
        <v>0</v>
      </c>
      <c r="G36" s="40"/>
      <c r="H36" s="40"/>
      <c r="I36" s="166">
        <v>0.14999999999999999</v>
      </c>
      <c r="J36" s="165">
        <f>ROUND(((SUM(BF91:BF146))*I36),  2)</f>
        <v>0</v>
      </c>
      <c r="K36" s="40"/>
      <c r="L36" s="149"/>
      <c r="S36" s="40"/>
      <c r="T36" s="40"/>
      <c r="U36" s="40"/>
      <c r="V36" s="40"/>
      <c r="W36" s="40"/>
      <c r="X36" s="40"/>
      <c r="Y36" s="40"/>
      <c r="Z36" s="40"/>
      <c r="AA36" s="40"/>
      <c r="AB36" s="40"/>
      <c r="AC36" s="40"/>
      <c r="AD36" s="40"/>
      <c r="AE36" s="40"/>
    </row>
    <row r="37" hidden="1" s="2" customFormat="1" ht="14.4" customHeight="1">
      <c r="A37" s="40"/>
      <c r="B37" s="46"/>
      <c r="C37" s="40"/>
      <c r="D37" s="40"/>
      <c r="E37" s="146" t="s">
        <v>45</v>
      </c>
      <c r="F37" s="165">
        <f>ROUND((SUM(BG91:BG146)),  2)</f>
        <v>0</v>
      </c>
      <c r="G37" s="40"/>
      <c r="H37" s="40"/>
      <c r="I37" s="166">
        <v>0.20999999999999999</v>
      </c>
      <c r="J37" s="165">
        <f>0</f>
        <v>0</v>
      </c>
      <c r="K37" s="40"/>
      <c r="L37" s="149"/>
      <c r="S37" s="40"/>
      <c r="T37" s="40"/>
      <c r="U37" s="40"/>
      <c r="V37" s="40"/>
      <c r="W37" s="40"/>
      <c r="X37" s="40"/>
      <c r="Y37" s="40"/>
      <c r="Z37" s="40"/>
      <c r="AA37" s="40"/>
      <c r="AB37" s="40"/>
      <c r="AC37" s="40"/>
      <c r="AD37" s="40"/>
      <c r="AE37" s="40"/>
    </row>
    <row r="38" hidden="1" s="2" customFormat="1" ht="14.4" customHeight="1">
      <c r="A38" s="40"/>
      <c r="B38" s="46"/>
      <c r="C38" s="40"/>
      <c r="D38" s="40"/>
      <c r="E38" s="146" t="s">
        <v>46</v>
      </c>
      <c r="F38" s="165">
        <f>ROUND((SUM(BH91:BH146)),  2)</f>
        <v>0</v>
      </c>
      <c r="G38" s="40"/>
      <c r="H38" s="40"/>
      <c r="I38" s="166">
        <v>0.14999999999999999</v>
      </c>
      <c r="J38" s="165">
        <f>0</f>
        <v>0</v>
      </c>
      <c r="K38" s="40"/>
      <c r="L38" s="149"/>
      <c r="S38" s="40"/>
      <c r="T38" s="40"/>
      <c r="U38" s="40"/>
      <c r="V38" s="40"/>
      <c r="W38" s="40"/>
      <c r="X38" s="40"/>
      <c r="Y38" s="40"/>
      <c r="Z38" s="40"/>
      <c r="AA38" s="40"/>
      <c r="AB38" s="40"/>
      <c r="AC38" s="40"/>
      <c r="AD38" s="40"/>
      <c r="AE38" s="40"/>
    </row>
    <row r="39" hidden="1" s="2" customFormat="1" ht="14.4" customHeight="1">
      <c r="A39" s="40"/>
      <c r="B39" s="46"/>
      <c r="C39" s="40"/>
      <c r="D39" s="40"/>
      <c r="E39" s="146" t="s">
        <v>47</v>
      </c>
      <c r="F39" s="165">
        <f>ROUND((SUM(BI91:BI146)),  2)</f>
        <v>0</v>
      </c>
      <c r="G39" s="40"/>
      <c r="H39" s="40"/>
      <c r="I39" s="166">
        <v>0</v>
      </c>
      <c r="J39" s="165">
        <f>0</f>
        <v>0</v>
      </c>
      <c r="K39" s="40"/>
      <c r="L39" s="149"/>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2" customFormat="1" ht="25.4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2" customFormat="1" ht="6.96"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2" customFormat="1" ht="24.96" customHeight="1">
      <c r="A47" s="40"/>
      <c r="B47" s="41"/>
      <c r="C47" s="25" t="s">
        <v>124</v>
      </c>
      <c r="D47" s="42"/>
      <c r="E47" s="42"/>
      <c r="F47" s="42"/>
      <c r="G47" s="42"/>
      <c r="H47" s="42"/>
      <c r="I47" s="148"/>
      <c r="J47" s="42"/>
      <c r="K47" s="42"/>
      <c r="L47" s="149"/>
      <c r="S47" s="40"/>
      <c r="T47" s="40"/>
      <c r="U47" s="40"/>
      <c r="V47" s="40"/>
      <c r="W47" s="40"/>
      <c r="X47" s="40"/>
      <c r="Y47" s="40"/>
      <c r="Z47" s="40"/>
      <c r="AA47" s="40"/>
      <c r="AB47" s="40"/>
      <c r="AC47" s="40"/>
      <c r="AD47" s="40"/>
      <c r="AE47" s="40"/>
    </row>
    <row r="48" s="2" customFormat="1" ht="6.96"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2" customFormat="1" ht="16.5" customHeight="1">
      <c r="A50" s="40"/>
      <c r="B50" s="41"/>
      <c r="C50" s="42"/>
      <c r="D50" s="42"/>
      <c r="E50" s="181" t="str">
        <f>E7</f>
        <v>WELCOME CENTRE ČZU</v>
      </c>
      <c r="F50" s="34"/>
      <c r="G50" s="34"/>
      <c r="H50" s="34"/>
      <c r="I50" s="148"/>
      <c r="J50" s="42"/>
      <c r="K50" s="42"/>
      <c r="L50" s="149"/>
      <c r="S50" s="40"/>
      <c r="T50" s="40"/>
      <c r="U50" s="40"/>
      <c r="V50" s="40"/>
      <c r="W50" s="40"/>
      <c r="X50" s="40"/>
      <c r="Y50" s="40"/>
      <c r="Z50" s="40"/>
      <c r="AA50" s="40"/>
      <c r="AB50" s="40"/>
      <c r="AC50" s="40"/>
      <c r="AD50" s="40"/>
      <c r="AE50" s="40"/>
    </row>
    <row r="51" s="1" customFormat="1" ht="12" customHeight="1">
      <c r="B51" s="23"/>
      <c r="C51" s="34" t="s">
        <v>120</v>
      </c>
      <c r="D51" s="24"/>
      <c r="E51" s="24"/>
      <c r="F51" s="24"/>
      <c r="G51" s="24"/>
      <c r="H51" s="24"/>
      <c r="I51" s="140"/>
      <c r="J51" s="24"/>
      <c r="K51" s="24"/>
      <c r="L51" s="22"/>
    </row>
    <row r="52" s="2" customFormat="1" ht="16.5" customHeight="1">
      <c r="A52" s="40"/>
      <c r="B52" s="41"/>
      <c r="C52" s="42"/>
      <c r="D52" s="42"/>
      <c r="E52" s="181" t="s">
        <v>1517</v>
      </c>
      <c r="F52" s="42"/>
      <c r="G52" s="42"/>
      <c r="H52" s="42"/>
      <c r="I52" s="148"/>
      <c r="J52" s="42"/>
      <c r="K52" s="42"/>
      <c r="L52" s="149"/>
      <c r="S52" s="40"/>
      <c r="T52" s="40"/>
      <c r="U52" s="40"/>
      <c r="V52" s="40"/>
      <c r="W52" s="40"/>
      <c r="X52" s="40"/>
      <c r="Y52" s="40"/>
      <c r="Z52" s="40"/>
      <c r="AA52" s="40"/>
      <c r="AB52" s="40"/>
      <c r="AC52" s="40"/>
      <c r="AD52" s="40"/>
      <c r="AE52" s="40"/>
    </row>
    <row r="53" s="2" customFormat="1" ht="12" customHeight="1">
      <c r="A53" s="40"/>
      <c r="B53" s="41"/>
      <c r="C53" s="34" t="s">
        <v>122</v>
      </c>
      <c r="D53" s="42"/>
      <c r="E53" s="42"/>
      <c r="F53" s="42"/>
      <c r="G53" s="42"/>
      <c r="H53" s="42"/>
      <c r="I53" s="148"/>
      <c r="J53" s="42"/>
      <c r="K53" s="42"/>
      <c r="L53" s="149"/>
      <c r="S53" s="40"/>
      <c r="T53" s="40"/>
      <c r="U53" s="40"/>
      <c r="V53" s="40"/>
      <c r="W53" s="40"/>
      <c r="X53" s="40"/>
      <c r="Y53" s="40"/>
      <c r="Z53" s="40"/>
      <c r="AA53" s="40"/>
      <c r="AB53" s="40"/>
      <c r="AC53" s="40"/>
      <c r="AD53" s="40"/>
      <c r="AE53" s="40"/>
    </row>
    <row r="54" s="2" customFormat="1" ht="16.5" customHeight="1">
      <c r="A54" s="40"/>
      <c r="B54" s="41"/>
      <c r="C54" s="42"/>
      <c r="D54" s="42"/>
      <c r="E54" s="71" t="str">
        <f>E11</f>
        <v>02 - EKV</v>
      </c>
      <c r="F54" s="42"/>
      <c r="G54" s="42"/>
      <c r="H54" s="42"/>
      <c r="I54" s="148"/>
      <c r="J54" s="42"/>
      <c r="K54" s="42"/>
      <c r="L54" s="149"/>
      <c r="S54" s="40"/>
      <c r="T54" s="40"/>
      <c r="U54" s="40"/>
      <c r="V54" s="40"/>
      <c r="W54" s="40"/>
      <c r="X54" s="40"/>
      <c r="Y54" s="40"/>
      <c r="Z54" s="40"/>
      <c r="AA54" s="40"/>
      <c r="AB54" s="40"/>
      <c r="AC54" s="40"/>
      <c r="AD54" s="40"/>
      <c r="AE54" s="40"/>
    </row>
    <row r="55" s="2" customFormat="1" ht="6.96"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2" customFormat="1" ht="12" customHeight="1">
      <c r="A56" s="40"/>
      <c r="B56" s="41"/>
      <c r="C56" s="34" t="s">
        <v>21</v>
      </c>
      <c r="D56" s="42"/>
      <c r="E56" s="42"/>
      <c r="F56" s="29" t="str">
        <f>F14</f>
        <v>Praha 6 - Suchdol</v>
      </c>
      <c r="G56" s="42"/>
      <c r="H56" s="42"/>
      <c r="I56" s="151" t="s">
        <v>23</v>
      </c>
      <c r="J56" s="74" t="str">
        <f>IF(J14="","",J14)</f>
        <v>25. 5. 2020</v>
      </c>
      <c r="K56" s="42"/>
      <c r="L56" s="149"/>
      <c r="S56" s="40"/>
      <c r="T56" s="40"/>
      <c r="U56" s="40"/>
      <c r="V56" s="40"/>
      <c r="W56" s="40"/>
      <c r="X56" s="40"/>
      <c r="Y56" s="40"/>
      <c r="Z56" s="40"/>
      <c r="AA56" s="40"/>
      <c r="AB56" s="40"/>
      <c r="AC56" s="40"/>
      <c r="AD56" s="40"/>
      <c r="AE56" s="40"/>
    </row>
    <row r="57" s="2" customFormat="1" ht="6.96"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2" customFormat="1" ht="15.15" customHeight="1">
      <c r="A58" s="40"/>
      <c r="B58" s="41"/>
      <c r="C58" s="34" t="s">
        <v>25</v>
      </c>
      <c r="D58" s="42"/>
      <c r="E58" s="42"/>
      <c r="F58" s="29" t="str">
        <f>E17</f>
        <v>ČZU Praha</v>
      </c>
      <c r="G58" s="42"/>
      <c r="H58" s="42"/>
      <c r="I58" s="151" t="s">
        <v>31</v>
      </c>
      <c r="J58" s="38" t="str">
        <f>E23</f>
        <v>GREBNER</v>
      </c>
      <c r="K58" s="42"/>
      <c r="L58" s="149"/>
      <c r="S58" s="40"/>
      <c r="T58" s="40"/>
      <c r="U58" s="40"/>
      <c r="V58" s="40"/>
      <c r="W58" s="40"/>
      <c r="X58" s="40"/>
      <c r="Y58" s="40"/>
      <c r="Z58" s="40"/>
      <c r="AA58" s="40"/>
      <c r="AB58" s="40"/>
      <c r="AC58" s="40"/>
      <c r="AD58" s="40"/>
      <c r="AE58" s="40"/>
    </row>
    <row r="59" s="2" customFormat="1" ht="15.15" customHeight="1">
      <c r="A59" s="40"/>
      <c r="B59" s="41"/>
      <c r="C59" s="34" t="s">
        <v>29</v>
      </c>
      <c r="D59" s="42"/>
      <c r="E59" s="42"/>
      <c r="F59" s="29" t="str">
        <f>IF(E20="","",E20)</f>
        <v>Vyplň údaj</v>
      </c>
      <c r="G59" s="42"/>
      <c r="H59" s="42"/>
      <c r="I59" s="151" t="s">
        <v>34</v>
      </c>
      <c r="J59" s="38" t="str">
        <f>E26</f>
        <v xml:space="preserve"> </v>
      </c>
      <c r="K59" s="42"/>
      <c r="L59" s="149"/>
      <c r="S59" s="40"/>
      <c r="T59" s="40"/>
      <c r="U59" s="40"/>
      <c r="V59" s="40"/>
      <c r="W59" s="40"/>
      <c r="X59" s="40"/>
      <c r="Y59" s="40"/>
      <c r="Z59" s="40"/>
      <c r="AA59" s="40"/>
      <c r="AB59" s="40"/>
      <c r="AC59" s="40"/>
      <c r="AD59" s="40"/>
      <c r="AE59" s="40"/>
    </row>
    <row r="60" s="2" customFormat="1" ht="10.32"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2" customFormat="1" ht="29.28" customHeight="1">
      <c r="A61" s="40"/>
      <c r="B61" s="41"/>
      <c r="C61" s="182" t="s">
        <v>125</v>
      </c>
      <c r="D61" s="183"/>
      <c r="E61" s="183"/>
      <c r="F61" s="183"/>
      <c r="G61" s="183"/>
      <c r="H61" s="183"/>
      <c r="I61" s="184"/>
      <c r="J61" s="185" t="s">
        <v>126</v>
      </c>
      <c r="K61" s="183"/>
      <c r="L61" s="149"/>
      <c r="S61" s="40"/>
      <c r="T61" s="40"/>
      <c r="U61" s="40"/>
      <c r="V61" s="40"/>
      <c r="W61" s="40"/>
      <c r="X61" s="40"/>
      <c r="Y61" s="40"/>
      <c r="Z61" s="40"/>
      <c r="AA61" s="40"/>
      <c r="AB61" s="40"/>
      <c r="AC61" s="40"/>
      <c r="AD61" s="40"/>
      <c r="AE61" s="40"/>
    </row>
    <row r="62" s="2" customFormat="1" ht="10.32"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2" customFormat="1" ht="22.8" customHeight="1">
      <c r="A63" s="40"/>
      <c r="B63" s="41"/>
      <c r="C63" s="186" t="s">
        <v>70</v>
      </c>
      <c r="D63" s="42"/>
      <c r="E63" s="42"/>
      <c r="F63" s="42"/>
      <c r="G63" s="42"/>
      <c r="H63" s="42"/>
      <c r="I63" s="148"/>
      <c r="J63" s="104">
        <f>J91</f>
        <v>0</v>
      </c>
      <c r="K63" s="42"/>
      <c r="L63" s="149"/>
      <c r="S63" s="40"/>
      <c r="T63" s="40"/>
      <c r="U63" s="40"/>
      <c r="V63" s="40"/>
      <c r="W63" s="40"/>
      <c r="X63" s="40"/>
      <c r="Y63" s="40"/>
      <c r="Z63" s="40"/>
      <c r="AA63" s="40"/>
      <c r="AB63" s="40"/>
      <c r="AC63" s="40"/>
      <c r="AD63" s="40"/>
      <c r="AE63" s="40"/>
      <c r="AU63" s="19" t="s">
        <v>127</v>
      </c>
    </row>
    <row r="64" s="9" customFormat="1" ht="24.96" customHeight="1">
      <c r="A64" s="9"/>
      <c r="B64" s="187"/>
      <c r="C64" s="188"/>
      <c r="D64" s="189" t="s">
        <v>1519</v>
      </c>
      <c r="E64" s="190"/>
      <c r="F64" s="190"/>
      <c r="G64" s="190"/>
      <c r="H64" s="190"/>
      <c r="I64" s="191"/>
      <c r="J64" s="192">
        <f>J92</f>
        <v>0</v>
      </c>
      <c r="K64" s="188"/>
      <c r="L64" s="193"/>
      <c r="S64" s="9"/>
      <c r="T64" s="9"/>
      <c r="U64" s="9"/>
      <c r="V64" s="9"/>
      <c r="W64" s="9"/>
      <c r="X64" s="9"/>
      <c r="Y64" s="9"/>
      <c r="Z64" s="9"/>
      <c r="AA64" s="9"/>
      <c r="AB64" s="9"/>
      <c r="AC64" s="9"/>
      <c r="AD64" s="9"/>
      <c r="AE64" s="9"/>
    </row>
    <row r="65" s="16" customFormat="1" ht="19.92" customHeight="1">
      <c r="A65" s="16"/>
      <c r="B65" s="294"/>
      <c r="C65" s="127"/>
      <c r="D65" s="295" t="s">
        <v>1566</v>
      </c>
      <c r="E65" s="296"/>
      <c r="F65" s="296"/>
      <c r="G65" s="296"/>
      <c r="H65" s="296"/>
      <c r="I65" s="297"/>
      <c r="J65" s="298">
        <f>J93</f>
        <v>0</v>
      </c>
      <c r="K65" s="127"/>
      <c r="L65" s="299"/>
      <c r="S65" s="16"/>
      <c r="T65" s="16"/>
      <c r="U65" s="16"/>
      <c r="V65" s="16"/>
      <c r="W65" s="16"/>
      <c r="X65" s="16"/>
      <c r="Y65" s="16"/>
      <c r="Z65" s="16"/>
      <c r="AA65" s="16"/>
      <c r="AB65" s="16"/>
      <c r="AC65" s="16"/>
      <c r="AD65" s="16"/>
      <c r="AE65" s="16"/>
    </row>
    <row r="66" s="16" customFormat="1" ht="19.92" customHeight="1">
      <c r="A66" s="16"/>
      <c r="B66" s="294"/>
      <c r="C66" s="127"/>
      <c r="D66" s="295" t="s">
        <v>1567</v>
      </c>
      <c r="E66" s="296"/>
      <c r="F66" s="296"/>
      <c r="G66" s="296"/>
      <c r="H66" s="296"/>
      <c r="I66" s="297"/>
      <c r="J66" s="298">
        <f>J110</f>
        <v>0</v>
      </c>
      <c r="K66" s="127"/>
      <c r="L66" s="299"/>
      <c r="S66" s="16"/>
      <c r="T66" s="16"/>
      <c r="U66" s="16"/>
      <c r="V66" s="16"/>
      <c r="W66" s="16"/>
      <c r="X66" s="16"/>
      <c r="Y66" s="16"/>
      <c r="Z66" s="16"/>
      <c r="AA66" s="16"/>
      <c r="AB66" s="16"/>
      <c r="AC66" s="16"/>
      <c r="AD66" s="16"/>
      <c r="AE66" s="16"/>
    </row>
    <row r="67" s="16" customFormat="1" ht="19.92" customHeight="1">
      <c r="A67" s="16"/>
      <c r="B67" s="294"/>
      <c r="C67" s="127"/>
      <c r="D67" s="295" t="s">
        <v>1568</v>
      </c>
      <c r="E67" s="296"/>
      <c r="F67" s="296"/>
      <c r="G67" s="296"/>
      <c r="H67" s="296"/>
      <c r="I67" s="297"/>
      <c r="J67" s="298">
        <f>J127</f>
        <v>0</v>
      </c>
      <c r="K67" s="127"/>
      <c r="L67" s="299"/>
      <c r="S67" s="16"/>
      <c r="T67" s="16"/>
      <c r="U67" s="16"/>
      <c r="V67" s="16"/>
      <c r="W67" s="16"/>
      <c r="X67" s="16"/>
      <c r="Y67" s="16"/>
      <c r="Z67" s="16"/>
      <c r="AA67" s="16"/>
      <c r="AB67" s="16"/>
      <c r="AC67" s="16"/>
      <c r="AD67" s="16"/>
      <c r="AE67" s="16"/>
    </row>
    <row r="68" s="16" customFormat="1" ht="19.92" customHeight="1">
      <c r="A68" s="16"/>
      <c r="B68" s="294"/>
      <c r="C68" s="127"/>
      <c r="D68" s="295" t="s">
        <v>1569</v>
      </c>
      <c r="E68" s="296"/>
      <c r="F68" s="296"/>
      <c r="G68" s="296"/>
      <c r="H68" s="296"/>
      <c r="I68" s="297"/>
      <c r="J68" s="298">
        <f>J132</f>
        <v>0</v>
      </c>
      <c r="K68" s="127"/>
      <c r="L68" s="299"/>
      <c r="S68" s="16"/>
      <c r="T68" s="16"/>
      <c r="U68" s="16"/>
      <c r="V68" s="16"/>
      <c r="W68" s="16"/>
      <c r="X68" s="16"/>
      <c r="Y68" s="16"/>
      <c r="Z68" s="16"/>
      <c r="AA68" s="16"/>
      <c r="AB68" s="16"/>
      <c r="AC68" s="16"/>
      <c r="AD68" s="16"/>
      <c r="AE68" s="16"/>
    </row>
    <row r="69" s="9" customFormat="1" ht="24.96" customHeight="1">
      <c r="A69" s="9"/>
      <c r="B69" s="187"/>
      <c r="C69" s="188"/>
      <c r="D69" s="189" t="s">
        <v>1523</v>
      </c>
      <c r="E69" s="190"/>
      <c r="F69" s="190"/>
      <c r="G69" s="190"/>
      <c r="H69" s="190"/>
      <c r="I69" s="191"/>
      <c r="J69" s="192">
        <f>J145</f>
        <v>0</v>
      </c>
      <c r="K69" s="188"/>
      <c r="L69" s="193"/>
      <c r="S69" s="9"/>
      <c r="T69" s="9"/>
      <c r="U69" s="9"/>
      <c r="V69" s="9"/>
      <c r="W69" s="9"/>
      <c r="X69" s="9"/>
      <c r="Y69" s="9"/>
      <c r="Z69" s="9"/>
      <c r="AA69" s="9"/>
      <c r="AB69" s="9"/>
      <c r="AC69" s="9"/>
      <c r="AD69" s="9"/>
      <c r="AE69" s="9"/>
    </row>
    <row r="70" s="2" customFormat="1" ht="21.84" customHeight="1">
      <c r="A70" s="40"/>
      <c r="B70" s="41"/>
      <c r="C70" s="42"/>
      <c r="D70" s="42"/>
      <c r="E70" s="42"/>
      <c r="F70" s="42"/>
      <c r="G70" s="42"/>
      <c r="H70" s="42"/>
      <c r="I70" s="148"/>
      <c r="J70" s="42"/>
      <c r="K70" s="42"/>
      <c r="L70" s="149"/>
      <c r="S70" s="40"/>
      <c r="T70" s="40"/>
      <c r="U70" s="40"/>
      <c r="V70" s="40"/>
      <c r="W70" s="40"/>
      <c r="X70" s="40"/>
      <c r="Y70" s="40"/>
      <c r="Z70" s="40"/>
      <c r="AA70" s="40"/>
      <c r="AB70" s="40"/>
      <c r="AC70" s="40"/>
      <c r="AD70" s="40"/>
      <c r="AE70" s="40"/>
    </row>
    <row r="71" s="2" customFormat="1" ht="6.96" customHeight="1">
      <c r="A71" s="40"/>
      <c r="B71" s="61"/>
      <c r="C71" s="62"/>
      <c r="D71" s="62"/>
      <c r="E71" s="62"/>
      <c r="F71" s="62"/>
      <c r="G71" s="62"/>
      <c r="H71" s="62"/>
      <c r="I71" s="177"/>
      <c r="J71" s="62"/>
      <c r="K71" s="62"/>
      <c r="L71" s="149"/>
      <c r="S71" s="40"/>
      <c r="T71" s="40"/>
      <c r="U71" s="40"/>
      <c r="V71" s="40"/>
      <c r="W71" s="40"/>
      <c r="X71" s="40"/>
      <c r="Y71" s="40"/>
      <c r="Z71" s="40"/>
      <c r="AA71" s="40"/>
      <c r="AB71" s="40"/>
      <c r="AC71" s="40"/>
      <c r="AD71" s="40"/>
      <c r="AE71" s="40"/>
    </row>
    <row r="75" s="2" customFormat="1" ht="6.96" customHeight="1">
      <c r="A75" s="40"/>
      <c r="B75" s="63"/>
      <c r="C75" s="64"/>
      <c r="D75" s="64"/>
      <c r="E75" s="64"/>
      <c r="F75" s="64"/>
      <c r="G75" s="64"/>
      <c r="H75" s="64"/>
      <c r="I75" s="180"/>
      <c r="J75" s="64"/>
      <c r="K75" s="64"/>
      <c r="L75" s="149"/>
      <c r="S75" s="40"/>
      <c r="T75" s="40"/>
      <c r="U75" s="40"/>
      <c r="V75" s="40"/>
      <c r="W75" s="40"/>
      <c r="X75" s="40"/>
      <c r="Y75" s="40"/>
      <c r="Z75" s="40"/>
      <c r="AA75" s="40"/>
      <c r="AB75" s="40"/>
      <c r="AC75" s="40"/>
      <c r="AD75" s="40"/>
      <c r="AE75" s="40"/>
    </row>
    <row r="76" s="2" customFormat="1" ht="24.96" customHeight="1">
      <c r="A76" s="40"/>
      <c r="B76" s="41"/>
      <c r="C76" s="25" t="s">
        <v>144</v>
      </c>
      <c r="D76" s="42"/>
      <c r="E76" s="42"/>
      <c r="F76" s="42"/>
      <c r="G76" s="42"/>
      <c r="H76" s="42"/>
      <c r="I76" s="148"/>
      <c r="J76" s="42"/>
      <c r="K76" s="42"/>
      <c r="L76" s="149"/>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148"/>
      <c r="J77" s="42"/>
      <c r="K77" s="42"/>
      <c r="L77" s="149"/>
      <c r="S77" s="40"/>
      <c r="T77" s="40"/>
      <c r="U77" s="40"/>
      <c r="V77" s="40"/>
      <c r="W77" s="40"/>
      <c r="X77" s="40"/>
      <c r="Y77" s="40"/>
      <c r="Z77" s="40"/>
      <c r="AA77" s="40"/>
      <c r="AB77" s="40"/>
      <c r="AC77" s="40"/>
      <c r="AD77" s="40"/>
      <c r="AE77" s="40"/>
    </row>
    <row r="78" s="2" customFormat="1" ht="12" customHeight="1">
      <c r="A78" s="40"/>
      <c r="B78" s="41"/>
      <c r="C78" s="34" t="s">
        <v>16</v>
      </c>
      <c r="D78" s="42"/>
      <c r="E78" s="42"/>
      <c r="F78" s="42"/>
      <c r="G78" s="42"/>
      <c r="H78" s="42"/>
      <c r="I78" s="148"/>
      <c r="J78" s="42"/>
      <c r="K78" s="42"/>
      <c r="L78" s="149"/>
      <c r="S78" s="40"/>
      <c r="T78" s="40"/>
      <c r="U78" s="40"/>
      <c r="V78" s="40"/>
      <c r="W78" s="40"/>
      <c r="X78" s="40"/>
      <c r="Y78" s="40"/>
      <c r="Z78" s="40"/>
      <c r="AA78" s="40"/>
      <c r="AB78" s="40"/>
      <c r="AC78" s="40"/>
      <c r="AD78" s="40"/>
      <c r="AE78" s="40"/>
    </row>
    <row r="79" s="2" customFormat="1" ht="16.5" customHeight="1">
      <c r="A79" s="40"/>
      <c r="B79" s="41"/>
      <c r="C79" s="42"/>
      <c r="D79" s="42"/>
      <c r="E79" s="181" t="str">
        <f>E7</f>
        <v>WELCOME CENTRE ČZU</v>
      </c>
      <c r="F79" s="34"/>
      <c r="G79" s="34"/>
      <c r="H79" s="34"/>
      <c r="I79" s="148"/>
      <c r="J79" s="42"/>
      <c r="K79" s="42"/>
      <c r="L79" s="149"/>
      <c r="S79" s="40"/>
      <c r="T79" s="40"/>
      <c r="U79" s="40"/>
      <c r="V79" s="40"/>
      <c r="W79" s="40"/>
      <c r="X79" s="40"/>
      <c r="Y79" s="40"/>
      <c r="Z79" s="40"/>
      <c r="AA79" s="40"/>
      <c r="AB79" s="40"/>
      <c r="AC79" s="40"/>
      <c r="AD79" s="40"/>
      <c r="AE79" s="40"/>
    </row>
    <row r="80" s="1" customFormat="1" ht="12" customHeight="1">
      <c r="B80" s="23"/>
      <c r="C80" s="34" t="s">
        <v>120</v>
      </c>
      <c r="D80" s="24"/>
      <c r="E80" s="24"/>
      <c r="F80" s="24"/>
      <c r="G80" s="24"/>
      <c r="H80" s="24"/>
      <c r="I80" s="140"/>
      <c r="J80" s="24"/>
      <c r="K80" s="24"/>
      <c r="L80" s="22"/>
    </row>
    <row r="81" s="2" customFormat="1" ht="16.5" customHeight="1">
      <c r="A81" s="40"/>
      <c r="B81" s="41"/>
      <c r="C81" s="42"/>
      <c r="D81" s="42"/>
      <c r="E81" s="181" t="s">
        <v>1517</v>
      </c>
      <c r="F81" s="42"/>
      <c r="G81" s="42"/>
      <c r="H81" s="42"/>
      <c r="I81" s="148"/>
      <c r="J81" s="42"/>
      <c r="K81" s="42"/>
      <c r="L81" s="149"/>
      <c r="S81" s="40"/>
      <c r="T81" s="40"/>
      <c r="U81" s="40"/>
      <c r="V81" s="40"/>
      <c r="W81" s="40"/>
      <c r="X81" s="40"/>
      <c r="Y81" s="40"/>
      <c r="Z81" s="40"/>
      <c r="AA81" s="40"/>
      <c r="AB81" s="40"/>
      <c r="AC81" s="40"/>
      <c r="AD81" s="40"/>
      <c r="AE81" s="40"/>
    </row>
    <row r="82" s="2" customFormat="1" ht="12" customHeight="1">
      <c r="A82" s="40"/>
      <c r="B82" s="41"/>
      <c r="C82" s="34" t="s">
        <v>122</v>
      </c>
      <c r="D82" s="42"/>
      <c r="E82" s="42"/>
      <c r="F82" s="42"/>
      <c r="G82" s="42"/>
      <c r="H82" s="42"/>
      <c r="I82" s="148"/>
      <c r="J82" s="42"/>
      <c r="K82" s="42"/>
      <c r="L82" s="149"/>
      <c r="S82" s="40"/>
      <c r="T82" s="40"/>
      <c r="U82" s="40"/>
      <c r="V82" s="40"/>
      <c r="W82" s="40"/>
      <c r="X82" s="40"/>
      <c r="Y82" s="40"/>
      <c r="Z82" s="40"/>
      <c r="AA82" s="40"/>
      <c r="AB82" s="40"/>
      <c r="AC82" s="40"/>
      <c r="AD82" s="40"/>
      <c r="AE82" s="40"/>
    </row>
    <row r="83" s="2" customFormat="1" ht="16.5" customHeight="1">
      <c r="A83" s="40"/>
      <c r="B83" s="41"/>
      <c r="C83" s="42"/>
      <c r="D83" s="42"/>
      <c r="E83" s="71" t="str">
        <f>E11</f>
        <v>02 - EKV</v>
      </c>
      <c r="F83" s="42"/>
      <c r="G83" s="42"/>
      <c r="H83" s="42"/>
      <c r="I83" s="148"/>
      <c r="J83" s="42"/>
      <c r="K83" s="42"/>
      <c r="L83" s="149"/>
      <c r="S83" s="40"/>
      <c r="T83" s="40"/>
      <c r="U83" s="40"/>
      <c r="V83" s="40"/>
      <c r="W83" s="40"/>
      <c r="X83" s="40"/>
      <c r="Y83" s="40"/>
      <c r="Z83" s="40"/>
      <c r="AA83" s="40"/>
      <c r="AB83" s="40"/>
      <c r="AC83" s="40"/>
      <c r="AD83" s="40"/>
      <c r="AE83" s="40"/>
    </row>
    <row r="84" s="2" customFormat="1" ht="6.96" customHeight="1">
      <c r="A84" s="40"/>
      <c r="B84" s="41"/>
      <c r="C84" s="42"/>
      <c r="D84" s="42"/>
      <c r="E84" s="42"/>
      <c r="F84" s="42"/>
      <c r="G84" s="42"/>
      <c r="H84" s="42"/>
      <c r="I84" s="148"/>
      <c r="J84" s="42"/>
      <c r="K84" s="42"/>
      <c r="L84" s="149"/>
      <c r="S84" s="40"/>
      <c r="T84" s="40"/>
      <c r="U84" s="40"/>
      <c r="V84" s="40"/>
      <c r="W84" s="40"/>
      <c r="X84" s="40"/>
      <c r="Y84" s="40"/>
      <c r="Z84" s="40"/>
      <c r="AA84" s="40"/>
      <c r="AB84" s="40"/>
      <c r="AC84" s="40"/>
      <c r="AD84" s="40"/>
      <c r="AE84" s="40"/>
    </row>
    <row r="85" s="2" customFormat="1" ht="12" customHeight="1">
      <c r="A85" s="40"/>
      <c r="B85" s="41"/>
      <c r="C85" s="34" t="s">
        <v>21</v>
      </c>
      <c r="D85" s="42"/>
      <c r="E85" s="42"/>
      <c r="F85" s="29" t="str">
        <f>F14</f>
        <v>Praha 6 - Suchdol</v>
      </c>
      <c r="G85" s="42"/>
      <c r="H85" s="42"/>
      <c r="I85" s="151" t="s">
        <v>23</v>
      </c>
      <c r="J85" s="74" t="str">
        <f>IF(J14="","",J14)</f>
        <v>25. 5. 2020</v>
      </c>
      <c r="K85" s="42"/>
      <c r="L85" s="149"/>
      <c r="S85" s="40"/>
      <c r="T85" s="40"/>
      <c r="U85" s="40"/>
      <c r="V85" s="40"/>
      <c r="W85" s="40"/>
      <c r="X85" s="40"/>
      <c r="Y85" s="40"/>
      <c r="Z85" s="40"/>
      <c r="AA85" s="40"/>
      <c r="AB85" s="40"/>
      <c r="AC85" s="40"/>
      <c r="AD85" s="40"/>
      <c r="AE85" s="40"/>
    </row>
    <row r="86" s="2" customFormat="1" ht="6.96" customHeight="1">
      <c r="A86" s="40"/>
      <c r="B86" s="41"/>
      <c r="C86" s="42"/>
      <c r="D86" s="42"/>
      <c r="E86" s="42"/>
      <c r="F86" s="42"/>
      <c r="G86" s="42"/>
      <c r="H86" s="42"/>
      <c r="I86" s="148"/>
      <c r="J86" s="42"/>
      <c r="K86" s="42"/>
      <c r="L86" s="149"/>
      <c r="S86" s="40"/>
      <c r="T86" s="40"/>
      <c r="U86" s="40"/>
      <c r="V86" s="40"/>
      <c r="W86" s="40"/>
      <c r="X86" s="40"/>
      <c r="Y86" s="40"/>
      <c r="Z86" s="40"/>
      <c r="AA86" s="40"/>
      <c r="AB86" s="40"/>
      <c r="AC86" s="40"/>
      <c r="AD86" s="40"/>
      <c r="AE86" s="40"/>
    </row>
    <row r="87" s="2" customFormat="1" ht="15.15" customHeight="1">
      <c r="A87" s="40"/>
      <c r="B87" s="41"/>
      <c r="C87" s="34" t="s">
        <v>25</v>
      </c>
      <c r="D87" s="42"/>
      <c r="E87" s="42"/>
      <c r="F87" s="29" t="str">
        <f>E17</f>
        <v>ČZU Praha</v>
      </c>
      <c r="G87" s="42"/>
      <c r="H87" s="42"/>
      <c r="I87" s="151" t="s">
        <v>31</v>
      </c>
      <c r="J87" s="38" t="str">
        <f>E23</f>
        <v>GREBNER</v>
      </c>
      <c r="K87" s="42"/>
      <c r="L87" s="149"/>
      <c r="S87" s="40"/>
      <c r="T87" s="40"/>
      <c r="U87" s="40"/>
      <c r="V87" s="40"/>
      <c r="W87" s="40"/>
      <c r="X87" s="40"/>
      <c r="Y87" s="40"/>
      <c r="Z87" s="40"/>
      <c r="AA87" s="40"/>
      <c r="AB87" s="40"/>
      <c r="AC87" s="40"/>
      <c r="AD87" s="40"/>
      <c r="AE87" s="40"/>
    </row>
    <row r="88" s="2" customFormat="1" ht="15.15" customHeight="1">
      <c r="A88" s="40"/>
      <c r="B88" s="41"/>
      <c r="C88" s="34" t="s">
        <v>29</v>
      </c>
      <c r="D88" s="42"/>
      <c r="E88" s="42"/>
      <c r="F88" s="29" t="str">
        <f>IF(E20="","",E20)</f>
        <v>Vyplň údaj</v>
      </c>
      <c r="G88" s="42"/>
      <c r="H88" s="42"/>
      <c r="I88" s="151" t="s">
        <v>34</v>
      </c>
      <c r="J88" s="38" t="str">
        <f>E26</f>
        <v xml:space="preserve"> </v>
      </c>
      <c r="K88" s="42"/>
      <c r="L88" s="149"/>
      <c r="S88" s="40"/>
      <c r="T88" s="40"/>
      <c r="U88" s="40"/>
      <c r="V88" s="40"/>
      <c r="W88" s="40"/>
      <c r="X88" s="40"/>
      <c r="Y88" s="40"/>
      <c r="Z88" s="40"/>
      <c r="AA88" s="40"/>
      <c r="AB88" s="40"/>
      <c r="AC88" s="40"/>
      <c r="AD88" s="40"/>
      <c r="AE88" s="40"/>
    </row>
    <row r="89" s="2" customFormat="1" ht="10.32" customHeight="1">
      <c r="A89" s="40"/>
      <c r="B89" s="41"/>
      <c r="C89" s="42"/>
      <c r="D89" s="42"/>
      <c r="E89" s="42"/>
      <c r="F89" s="42"/>
      <c r="G89" s="42"/>
      <c r="H89" s="42"/>
      <c r="I89" s="148"/>
      <c r="J89" s="42"/>
      <c r="K89" s="42"/>
      <c r="L89" s="149"/>
      <c r="S89" s="40"/>
      <c r="T89" s="40"/>
      <c r="U89" s="40"/>
      <c r="V89" s="40"/>
      <c r="W89" s="40"/>
      <c r="X89" s="40"/>
      <c r="Y89" s="40"/>
      <c r="Z89" s="40"/>
      <c r="AA89" s="40"/>
      <c r="AB89" s="40"/>
      <c r="AC89" s="40"/>
      <c r="AD89" s="40"/>
      <c r="AE89" s="40"/>
    </row>
    <row r="90" s="10" customFormat="1" ht="29.28" customHeight="1">
      <c r="A90" s="194"/>
      <c r="B90" s="195"/>
      <c r="C90" s="196" t="s">
        <v>145</v>
      </c>
      <c r="D90" s="197" t="s">
        <v>57</v>
      </c>
      <c r="E90" s="197" t="s">
        <v>53</v>
      </c>
      <c r="F90" s="197" t="s">
        <v>54</v>
      </c>
      <c r="G90" s="197" t="s">
        <v>146</v>
      </c>
      <c r="H90" s="197" t="s">
        <v>147</v>
      </c>
      <c r="I90" s="198" t="s">
        <v>148</v>
      </c>
      <c r="J90" s="197" t="s">
        <v>126</v>
      </c>
      <c r="K90" s="199" t="s">
        <v>149</v>
      </c>
      <c r="L90" s="200"/>
      <c r="M90" s="94" t="s">
        <v>19</v>
      </c>
      <c r="N90" s="95" t="s">
        <v>42</v>
      </c>
      <c r="O90" s="95" t="s">
        <v>150</v>
      </c>
      <c r="P90" s="95" t="s">
        <v>151</v>
      </c>
      <c r="Q90" s="95" t="s">
        <v>152</v>
      </c>
      <c r="R90" s="95" t="s">
        <v>153</v>
      </c>
      <c r="S90" s="95" t="s">
        <v>154</v>
      </c>
      <c r="T90" s="96" t="s">
        <v>155</v>
      </c>
      <c r="U90" s="194"/>
      <c r="V90" s="194"/>
      <c r="W90" s="194"/>
      <c r="X90" s="194"/>
      <c r="Y90" s="194"/>
      <c r="Z90" s="194"/>
      <c r="AA90" s="194"/>
      <c r="AB90" s="194"/>
      <c r="AC90" s="194"/>
      <c r="AD90" s="194"/>
      <c r="AE90" s="194"/>
    </row>
    <row r="91" s="2" customFormat="1" ht="22.8" customHeight="1">
      <c r="A91" s="40"/>
      <c r="B91" s="41"/>
      <c r="C91" s="101" t="s">
        <v>156</v>
      </c>
      <c r="D91" s="42"/>
      <c r="E91" s="42"/>
      <c r="F91" s="42"/>
      <c r="G91" s="42"/>
      <c r="H91" s="42"/>
      <c r="I91" s="148"/>
      <c r="J91" s="201">
        <f>BK91</f>
        <v>0</v>
      </c>
      <c r="K91" s="42"/>
      <c r="L91" s="46"/>
      <c r="M91" s="97"/>
      <c r="N91" s="202"/>
      <c r="O91" s="98"/>
      <c r="P91" s="203">
        <f>P92+P145</f>
        <v>0</v>
      </c>
      <c r="Q91" s="98"/>
      <c r="R91" s="203">
        <f>R92+R145</f>
        <v>0</v>
      </c>
      <c r="S91" s="98"/>
      <c r="T91" s="204">
        <f>T92+T145</f>
        <v>0</v>
      </c>
      <c r="U91" s="40"/>
      <c r="V91" s="40"/>
      <c r="W91" s="40"/>
      <c r="X91" s="40"/>
      <c r="Y91" s="40"/>
      <c r="Z91" s="40"/>
      <c r="AA91" s="40"/>
      <c r="AB91" s="40"/>
      <c r="AC91" s="40"/>
      <c r="AD91" s="40"/>
      <c r="AE91" s="40"/>
      <c r="AT91" s="19" t="s">
        <v>71</v>
      </c>
      <c r="AU91" s="19" t="s">
        <v>127</v>
      </c>
      <c r="BK91" s="205">
        <f>BK92+BK145</f>
        <v>0</v>
      </c>
    </row>
    <row r="92" s="11" customFormat="1" ht="25.92" customHeight="1">
      <c r="A92" s="11"/>
      <c r="B92" s="206"/>
      <c r="C92" s="207"/>
      <c r="D92" s="208" t="s">
        <v>71</v>
      </c>
      <c r="E92" s="209" t="s">
        <v>1524</v>
      </c>
      <c r="F92" s="209" t="s">
        <v>1525</v>
      </c>
      <c r="G92" s="207"/>
      <c r="H92" s="207"/>
      <c r="I92" s="210"/>
      <c r="J92" s="211">
        <f>BK92</f>
        <v>0</v>
      </c>
      <c r="K92" s="207"/>
      <c r="L92" s="212"/>
      <c r="M92" s="213"/>
      <c r="N92" s="214"/>
      <c r="O92" s="214"/>
      <c r="P92" s="215">
        <f>P93+P110+P127+P132</f>
        <v>0</v>
      </c>
      <c r="Q92" s="214"/>
      <c r="R92" s="215">
        <f>R93+R110+R127+R132</f>
        <v>0</v>
      </c>
      <c r="S92" s="214"/>
      <c r="T92" s="216">
        <f>T93+T110+T127+T132</f>
        <v>0</v>
      </c>
      <c r="U92" s="11"/>
      <c r="V92" s="11"/>
      <c r="W92" s="11"/>
      <c r="X92" s="11"/>
      <c r="Y92" s="11"/>
      <c r="Z92" s="11"/>
      <c r="AA92" s="11"/>
      <c r="AB92" s="11"/>
      <c r="AC92" s="11"/>
      <c r="AD92" s="11"/>
      <c r="AE92" s="11"/>
      <c r="AR92" s="217" t="s">
        <v>81</v>
      </c>
      <c r="AT92" s="218" t="s">
        <v>71</v>
      </c>
      <c r="AU92" s="218" t="s">
        <v>72</v>
      </c>
      <c r="AY92" s="217" t="s">
        <v>159</v>
      </c>
      <c r="BK92" s="219">
        <f>BK93+BK110+BK127+BK132</f>
        <v>0</v>
      </c>
    </row>
    <row r="93" s="11" customFormat="1" ht="22.8" customHeight="1">
      <c r="A93" s="11"/>
      <c r="B93" s="206"/>
      <c r="C93" s="207"/>
      <c r="D93" s="208" t="s">
        <v>71</v>
      </c>
      <c r="E93" s="300" t="s">
        <v>1570</v>
      </c>
      <c r="F93" s="300" t="s">
        <v>1571</v>
      </c>
      <c r="G93" s="207"/>
      <c r="H93" s="207"/>
      <c r="I93" s="210"/>
      <c r="J93" s="301">
        <f>BK93</f>
        <v>0</v>
      </c>
      <c r="K93" s="207"/>
      <c r="L93" s="212"/>
      <c r="M93" s="213"/>
      <c r="N93" s="214"/>
      <c r="O93" s="214"/>
      <c r="P93" s="215">
        <f>SUM(P94:P109)</f>
        <v>0</v>
      </c>
      <c r="Q93" s="214"/>
      <c r="R93" s="215">
        <f>SUM(R94:R109)</f>
        <v>0</v>
      </c>
      <c r="S93" s="214"/>
      <c r="T93" s="216">
        <f>SUM(T94:T109)</f>
        <v>0</v>
      </c>
      <c r="U93" s="11"/>
      <c r="V93" s="11"/>
      <c r="W93" s="11"/>
      <c r="X93" s="11"/>
      <c r="Y93" s="11"/>
      <c r="Z93" s="11"/>
      <c r="AA93" s="11"/>
      <c r="AB93" s="11"/>
      <c r="AC93" s="11"/>
      <c r="AD93" s="11"/>
      <c r="AE93" s="11"/>
      <c r="AR93" s="217" t="s">
        <v>79</v>
      </c>
      <c r="AT93" s="218" t="s">
        <v>71</v>
      </c>
      <c r="AU93" s="218" t="s">
        <v>79</v>
      </c>
      <c r="AY93" s="217" t="s">
        <v>159</v>
      </c>
      <c r="BK93" s="219">
        <f>SUM(BK94:BK109)</f>
        <v>0</v>
      </c>
    </row>
    <row r="94" s="2" customFormat="1" ht="33" customHeight="1">
      <c r="A94" s="40"/>
      <c r="B94" s="41"/>
      <c r="C94" s="256" t="s">
        <v>79</v>
      </c>
      <c r="D94" s="256" t="s">
        <v>400</v>
      </c>
      <c r="E94" s="257" t="s">
        <v>1572</v>
      </c>
      <c r="F94" s="258" t="s">
        <v>1573</v>
      </c>
      <c r="G94" s="259" t="s">
        <v>1121</v>
      </c>
      <c r="H94" s="260">
        <v>0</v>
      </c>
      <c r="I94" s="261"/>
      <c r="J94" s="262">
        <f>ROUND(I94*H94,2)</f>
        <v>0</v>
      </c>
      <c r="K94" s="258" t="s">
        <v>19</v>
      </c>
      <c r="L94" s="263"/>
      <c r="M94" s="264" t="s">
        <v>19</v>
      </c>
      <c r="N94" s="265" t="s">
        <v>43</v>
      </c>
      <c r="O94" s="86"/>
      <c r="P94" s="229">
        <f>O94*H94</f>
        <v>0</v>
      </c>
      <c r="Q94" s="229">
        <v>0</v>
      </c>
      <c r="R94" s="229">
        <f>Q94*H94</f>
        <v>0</v>
      </c>
      <c r="S94" s="229">
        <v>0</v>
      </c>
      <c r="T94" s="230">
        <f>S94*H94</f>
        <v>0</v>
      </c>
      <c r="U94" s="40"/>
      <c r="V94" s="40"/>
      <c r="W94" s="40"/>
      <c r="X94" s="40"/>
      <c r="Y94" s="40"/>
      <c r="Z94" s="40"/>
      <c r="AA94" s="40"/>
      <c r="AB94" s="40"/>
      <c r="AC94" s="40"/>
      <c r="AD94" s="40"/>
      <c r="AE94" s="40"/>
      <c r="AR94" s="231" t="s">
        <v>174</v>
      </c>
      <c r="AT94" s="231" t="s">
        <v>400</v>
      </c>
      <c r="AU94" s="231" t="s">
        <v>81</v>
      </c>
      <c r="AY94" s="19" t="s">
        <v>159</v>
      </c>
      <c r="BE94" s="232">
        <f>IF(N94="základní",J94,0)</f>
        <v>0</v>
      </c>
      <c r="BF94" s="232">
        <f>IF(N94="snížená",J94,0)</f>
        <v>0</v>
      </c>
      <c r="BG94" s="232">
        <f>IF(N94="zákl. přenesená",J94,0)</f>
        <v>0</v>
      </c>
      <c r="BH94" s="232">
        <f>IF(N94="sníž. přenesená",J94,0)</f>
        <v>0</v>
      </c>
      <c r="BI94" s="232">
        <f>IF(N94="nulová",J94,0)</f>
        <v>0</v>
      </c>
      <c r="BJ94" s="19" t="s">
        <v>79</v>
      </c>
      <c r="BK94" s="232">
        <f>ROUND(I94*H94,2)</f>
        <v>0</v>
      </c>
      <c r="BL94" s="19" t="s">
        <v>164</v>
      </c>
      <c r="BM94" s="231" t="s">
        <v>81</v>
      </c>
    </row>
    <row r="95" s="2" customFormat="1" ht="16.5" customHeight="1">
      <c r="A95" s="40"/>
      <c r="B95" s="41"/>
      <c r="C95" s="256" t="s">
        <v>81</v>
      </c>
      <c r="D95" s="256" t="s">
        <v>400</v>
      </c>
      <c r="E95" s="257" t="s">
        <v>1574</v>
      </c>
      <c r="F95" s="258" t="s">
        <v>1575</v>
      </c>
      <c r="G95" s="259" t="s">
        <v>1121</v>
      </c>
      <c r="H95" s="260">
        <v>0</v>
      </c>
      <c r="I95" s="261"/>
      <c r="J95" s="262">
        <f>ROUND(I95*H95,2)</f>
        <v>0</v>
      </c>
      <c r="K95" s="258" t="s">
        <v>19</v>
      </c>
      <c r="L95" s="263"/>
      <c r="M95" s="264" t="s">
        <v>19</v>
      </c>
      <c r="N95" s="265"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174</v>
      </c>
      <c r="AT95" s="231" t="s">
        <v>400</v>
      </c>
      <c r="AU95" s="231" t="s">
        <v>81</v>
      </c>
      <c r="AY95" s="19" t="s">
        <v>159</v>
      </c>
      <c r="BE95" s="232">
        <f>IF(N95="základní",J95,0)</f>
        <v>0</v>
      </c>
      <c r="BF95" s="232">
        <f>IF(N95="snížená",J95,0)</f>
        <v>0</v>
      </c>
      <c r="BG95" s="232">
        <f>IF(N95="zákl. přenesená",J95,0)</f>
        <v>0</v>
      </c>
      <c r="BH95" s="232">
        <f>IF(N95="sníž. přenesená",J95,0)</f>
        <v>0</v>
      </c>
      <c r="BI95" s="232">
        <f>IF(N95="nulová",J95,0)</f>
        <v>0</v>
      </c>
      <c r="BJ95" s="19" t="s">
        <v>79</v>
      </c>
      <c r="BK95" s="232">
        <f>ROUND(I95*H95,2)</f>
        <v>0</v>
      </c>
      <c r="BL95" s="19" t="s">
        <v>164</v>
      </c>
      <c r="BM95" s="231" t="s">
        <v>164</v>
      </c>
    </row>
    <row r="96" s="2" customFormat="1" ht="16.5" customHeight="1">
      <c r="A96" s="40"/>
      <c r="B96" s="41"/>
      <c r="C96" s="256" t="s">
        <v>167</v>
      </c>
      <c r="D96" s="256" t="s">
        <v>400</v>
      </c>
      <c r="E96" s="257" t="s">
        <v>1576</v>
      </c>
      <c r="F96" s="258" t="s">
        <v>1577</v>
      </c>
      <c r="G96" s="259" t="s">
        <v>1121</v>
      </c>
      <c r="H96" s="260">
        <v>1</v>
      </c>
      <c r="I96" s="261"/>
      <c r="J96" s="262">
        <f>ROUND(I96*H96,2)</f>
        <v>0</v>
      </c>
      <c r="K96" s="258" t="s">
        <v>19</v>
      </c>
      <c r="L96" s="263"/>
      <c r="M96" s="264" t="s">
        <v>19</v>
      </c>
      <c r="N96" s="265" t="s">
        <v>43</v>
      </c>
      <c r="O96" s="86"/>
      <c r="P96" s="229">
        <f>O96*H96</f>
        <v>0</v>
      </c>
      <c r="Q96" s="229">
        <v>0</v>
      </c>
      <c r="R96" s="229">
        <f>Q96*H96</f>
        <v>0</v>
      </c>
      <c r="S96" s="229">
        <v>0</v>
      </c>
      <c r="T96" s="230">
        <f>S96*H96</f>
        <v>0</v>
      </c>
      <c r="U96" s="40"/>
      <c r="V96" s="40"/>
      <c r="W96" s="40"/>
      <c r="X96" s="40"/>
      <c r="Y96" s="40"/>
      <c r="Z96" s="40"/>
      <c r="AA96" s="40"/>
      <c r="AB96" s="40"/>
      <c r="AC96" s="40"/>
      <c r="AD96" s="40"/>
      <c r="AE96" s="40"/>
      <c r="AR96" s="231" t="s">
        <v>174</v>
      </c>
      <c r="AT96" s="231" t="s">
        <v>400</v>
      </c>
      <c r="AU96" s="231" t="s">
        <v>81</v>
      </c>
      <c r="AY96" s="19" t="s">
        <v>159</v>
      </c>
      <c r="BE96" s="232">
        <f>IF(N96="základní",J96,0)</f>
        <v>0</v>
      </c>
      <c r="BF96" s="232">
        <f>IF(N96="snížená",J96,0)</f>
        <v>0</v>
      </c>
      <c r="BG96" s="232">
        <f>IF(N96="zákl. přenesená",J96,0)</f>
        <v>0</v>
      </c>
      <c r="BH96" s="232">
        <f>IF(N96="sníž. přenesená",J96,0)</f>
        <v>0</v>
      </c>
      <c r="BI96" s="232">
        <f>IF(N96="nulová",J96,0)</f>
        <v>0</v>
      </c>
      <c r="BJ96" s="19" t="s">
        <v>79</v>
      </c>
      <c r="BK96" s="232">
        <f>ROUND(I96*H96,2)</f>
        <v>0</v>
      </c>
      <c r="BL96" s="19" t="s">
        <v>164</v>
      </c>
      <c r="BM96" s="231" t="s">
        <v>1578</v>
      </c>
    </row>
    <row r="97" s="2" customFormat="1" ht="21.75" customHeight="1">
      <c r="A97" s="40"/>
      <c r="B97" s="41"/>
      <c r="C97" s="256" t="s">
        <v>164</v>
      </c>
      <c r="D97" s="256" t="s">
        <v>400</v>
      </c>
      <c r="E97" s="257" t="s">
        <v>1579</v>
      </c>
      <c r="F97" s="258" t="s">
        <v>1580</v>
      </c>
      <c r="G97" s="259" t="s">
        <v>1121</v>
      </c>
      <c r="H97" s="260">
        <v>1</v>
      </c>
      <c r="I97" s="261"/>
      <c r="J97" s="262">
        <f>ROUND(I97*H97,2)</f>
        <v>0</v>
      </c>
      <c r="K97" s="258" t="s">
        <v>19</v>
      </c>
      <c r="L97" s="263"/>
      <c r="M97" s="264" t="s">
        <v>19</v>
      </c>
      <c r="N97" s="265"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174</v>
      </c>
      <c r="AT97" s="231" t="s">
        <v>400</v>
      </c>
      <c r="AU97" s="231" t="s">
        <v>81</v>
      </c>
      <c r="AY97" s="19" t="s">
        <v>159</v>
      </c>
      <c r="BE97" s="232">
        <f>IF(N97="základní",J97,0)</f>
        <v>0</v>
      </c>
      <c r="BF97" s="232">
        <f>IF(N97="snížená",J97,0)</f>
        <v>0</v>
      </c>
      <c r="BG97" s="232">
        <f>IF(N97="zákl. přenesená",J97,0)</f>
        <v>0</v>
      </c>
      <c r="BH97" s="232">
        <f>IF(N97="sníž. přenesená",J97,0)</f>
        <v>0</v>
      </c>
      <c r="BI97" s="232">
        <f>IF(N97="nulová",J97,0)</f>
        <v>0</v>
      </c>
      <c r="BJ97" s="19" t="s">
        <v>79</v>
      </c>
      <c r="BK97" s="232">
        <f>ROUND(I97*H97,2)</f>
        <v>0</v>
      </c>
      <c r="BL97" s="19" t="s">
        <v>164</v>
      </c>
      <c r="BM97" s="231" t="s">
        <v>170</v>
      </c>
    </row>
    <row r="98" s="2" customFormat="1" ht="16.5" customHeight="1">
      <c r="A98" s="40"/>
      <c r="B98" s="41"/>
      <c r="C98" s="256" t="s">
        <v>178</v>
      </c>
      <c r="D98" s="256" t="s">
        <v>400</v>
      </c>
      <c r="E98" s="257" t="s">
        <v>1581</v>
      </c>
      <c r="F98" s="258" t="s">
        <v>1582</v>
      </c>
      <c r="G98" s="259" t="s">
        <v>1121</v>
      </c>
      <c r="H98" s="260">
        <v>1</v>
      </c>
      <c r="I98" s="261"/>
      <c r="J98" s="262">
        <f>ROUND(I98*H98,2)</f>
        <v>0</v>
      </c>
      <c r="K98" s="258" t="s">
        <v>19</v>
      </c>
      <c r="L98" s="263"/>
      <c r="M98" s="264" t="s">
        <v>19</v>
      </c>
      <c r="N98" s="265"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174</v>
      </c>
      <c r="AT98" s="231" t="s">
        <v>400</v>
      </c>
      <c r="AU98" s="231" t="s">
        <v>81</v>
      </c>
      <c r="AY98" s="19" t="s">
        <v>159</v>
      </c>
      <c r="BE98" s="232">
        <f>IF(N98="základní",J98,0)</f>
        <v>0</v>
      </c>
      <c r="BF98" s="232">
        <f>IF(N98="snížená",J98,0)</f>
        <v>0</v>
      </c>
      <c r="BG98" s="232">
        <f>IF(N98="zákl. přenesená",J98,0)</f>
        <v>0</v>
      </c>
      <c r="BH98" s="232">
        <f>IF(N98="sníž. přenesená",J98,0)</f>
        <v>0</v>
      </c>
      <c r="BI98" s="232">
        <f>IF(N98="nulová",J98,0)</f>
        <v>0</v>
      </c>
      <c r="BJ98" s="19" t="s">
        <v>79</v>
      </c>
      <c r="BK98" s="232">
        <f>ROUND(I98*H98,2)</f>
        <v>0</v>
      </c>
      <c r="BL98" s="19" t="s">
        <v>164</v>
      </c>
      <c r="BM98" s="231" t="s">
        <v>174</v>
      </c>
    </row>
    <row r="99" s="2" customFormat="1" ht="78" customHeight="1">
      <c r="A99" s="40"/>
      <c r="B99" s="41"/>
      <c r="C99" s="256" t="s">
        <v>170</v>
      </c>
      <c r="D99" s="256" t="s">
        <v>400</v>
      </c>
      <c r="E99" s="257" t="s">
        <v>1583</v>
      </c>
      <c r="F99" s="258" t="s">
        <v>1584</v>
      </c>
      <c r="G99" s="259" t="s">
        <v>1121</v>
      </c>
      <c r="H99" s="260">
        <v>1</v>
      </c>
      <c r="I99" s="261"/>
      <c r="J99" s="262">
        <f>ROUND(I99*H99,2)</f>
        <v>0</v>
      </c>
      <c r="K99" s="258" t="s">
        <v>19</v>
      </c>
      <c r="L99" s="263"/>
      <c r="M99" s="264" t="s">
        <v>19</v>
      </c>
      <c r="N99" s="265"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174</v>
      </c>
      <c r="AT99" s="231" t="s">
        <v>400</v>
      </c>
      <c r="AU99" s="231" t="s">
        <v>81</v>
      </c>
      <c r="AY99" s="19" t="s">
        <v>159</v>
      </c>
      <c r="BE99" s="232">
        <f>IF(N99="základní",J99,0)</f>
        <v>0</v>
      </c>
      <c r="BF99" s="232">
        <f>IF(N99="snížená",J99,0)</f>
        <v>0</v>
      </c>
      <c r="BG99" s="232">
        <f>IF(N99="zákl. přenesená",J99,0)</f>
        <v>0</v>
      </c>
      <c r="BH99" s="232">
        <f>IF(N99="sníž. přenesená",J99,0)</f>
        <v>0</v>
      </c>
      <c r="BI99" s="232">
        <f>IF(N99="nulová",J99,0)</f>
        <v>0</v>
      </c>
      <c r="BJ99" s="19" t="s">
        <v>79</v>
      </c>
      <c r="BK99" s="232">
        <f>ROUND(I99*H99,2)</f>
        <v>0</v>
      </c>
      <c r="BL99" s="19" t="s">
        <v>164</v>
      </c>
      <c r="BM99" s="231" t="s">
        <v>181</v>
      </c>
    </row>
    <row r="100" s="2" customFormat="1" ht="16.5" customHeight="1">
      <c r="A100" s="40"/>
      <c r="B100" s="41"/>
      <c r="C100" s="256" t="s">
        <v>185</v>
      </c>
      <c r="D100" s="256" t="s">
        <v>400</v>
      </c>
      <c r="E100" s="257" t="s">
        <v>1585</v>
      </c>
      <c r="F100" s="258" t="s">
        <v>1586</v>
      </c>
      <c r="G100" s="259" t="s">
        <v>1121</v>
      </c>
      <c r="H100" s="260">
        <v>1</v>
      </c>
      <c r="I100" s="261"/>
      <c r="J100" s="262">
        <f>ROUND(I100*H100,2)</f>
        <v>0</v>
      </c>
      <c r="K100" s="258" t="s">
        <v>19</v>
      </c>
      <c r="L100" s="263"/>
      <c r="M100" s="264" t="s">
        <v>19</v>
      </c>
      <c r="N100" s="265" t="s">
        <v>43</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174</v>
      </c>
      <c r="AT100" s="231" t="s">
        <v>400</v>
      </c>
      <c r="AU100" s="231" t="s">
        <v>81</v>
      </c>
      <c r="AY100" s="19" t="s">
        <v>159</v>
      </c>
      <c r="BE100" s="232">
        <f>IF(N100="základní",J100,0)</f>
        <v>0</v>
      </c>
      <c r="BF100" s="232">
        <f>IF(N100="snížená",J100,0)</f>
        <v>0</v>
      </c>
      <c r="BG100" s="232">
        <f>IF(N100="zákl. přenesená",J100,0)</f>
        <v>0</v>
      </c>
      <c r="BH100" s="232">
        <f>IF(N100="sníž. přenesená",J100,0)</f>
        <v>0</v>
      </c>
      <c r="BI100" s="232">
        <f>IF(N100="nulová",J100,0)</f>
        <v>0</v>
      </c>
      <c r="BJ100" s="19" t="s">
        <v>79</v>
      </c>
      <c r="BK100" s="232">
        <f>ROUND(I100*H100,2)</f>
        <v>0</v>
      </c>
      <c r="BL100" s="19" t="s">
        <v>164</v>
      </c>
      <c r="BM100" s="231" t="s">
        <v>184</v>
      </c>
    </row>
    <row r="101" s="2" customFormat="1" ht="89.25" customHeight="1">
      <c r="A101" s="40"/>
      <c r="B101" s="41"/>
      <c r="C101" s="256" t="s">
        <v>174</v>
      </c>
      <c r="D101" s="256" t="s">
        <v>400</v>
      </c>
      <c r="E101" s="257" t="s">
        <v>1587</v>
      </c>
      <c r="F101" s="258" t="s">
        <v>1588</v>
      </c>
      <c r="G101" s="259" t="s">
        <v>1121</v>
      </c>
      <c r="H101" s="260">
        <v>1</v>
      </c>
      <c r="I101" s="261"/>
      <c r="J101" s="262">
        <f>ROUND(I101*H101,2)</f>
        <v>0</v>
      </c>
      <c r="K101" s="258" t="s">
        <v>19</v>
      </c>
      <c r="L101" s="263"/>
      <c r="M101" s="264" t="s">
        <v>19</v>
      </c>
      <c r="N101" s="265"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174</v>
      </c>
      <c r="AT101" s="231" t="s">
        <v>400</v>
      </c>
      <c r="AU101" s="231" t="s">
        <v>81</v>
      </c>
      <c r="AY101" s="19" t="s">
        <v>159</v>
      </c>
      <c r="BE101" s="232">
        <f>IF(N101="základní",J101,0)</f>
        <v>0</v>
      </c>
      <c r="BF101" s="232">
        <f>IF(N101="snížená",J101,0)</f>
        <v>0</v>
      </c>
      <c r="BG101" s="232">
        <f>IF(N101="zákl. přenesená",J101,0)</f>
        <v>0</v>
      </c>
      <c r="BH101" s="232">
        <f>IF(N101="sníž. přenesená",J101,0)</f>
        <v>0</v>
      </c>
      <c r="BI101" s="232">
        <f>IF(N101="nulová",J101,0)</f>
        <v>0</v>
      </c>
      <c r="BJ101" s="19" t="s">
        <v>79</v>
      </c>
      <c r="BK101" s="232">
        <f>ROUND(I101*H101,2)</f>
        <v>0</v>
      </c>
      <c r="BL101" s="19" t="s">
        <v>164</v>
      </c>
      <c r="BM101" s="231" t="s">
        <v>188</v>
      </c>
    </row>
    <row r="102" s="2" customFormat="1" ht="16.5" customHeight="1">
      <c r="A102" s="40"/>
      <c r="B102" s="41"/>
      <c r="C102" s="256" t="s">
        <v>198</v>
      </c>
      <c r="D102" s="256" t="s">
        <v>400</v>
      </c>
      <c r="E102" s="257" t="s">
        <v>1589</v>
      </c>
      <c r="F102" s="258" t="s">
        <v>1586</v>
      </c>
      <c r="G102" s="259" t="s">
        <v>1121</v>
      </c>
      <c r="H102" s="260">
        <v>1</v>
      </c>
      <c r="I102" s="261"/>
      <c r="J102" s="262">
        <f>ROUND(I102*H102,2)</f>
        <v>0</v>
      </c>
      <c r="K102" s="258" t="s">
        <v>19</v>
      </c>
      <c r="L102" s="263"/>
      <c r="M102" s="264" t="s">
        <v>19</v>
      </c>
      <c r="N102" s="265"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174</v>
      </c>
      <c r="AT102" s="231" t="s">
        <v>400</v>
      </c>
      <c r="AU102" s="231" t="s">
        <v>81</v>
      </c>
      <c r="AY102" s="19" t="s">
        <v>159</v>
      </c>
      <c r="BE102" s="232">
        <f>IF(N102="základní",J102,0)</f>
        <v>0</v>
      </c>
      <c r="BF102" s="232">
        <f>IF(N102="snížená",J102,0)</f>
        <v>0</v>
      </c>
      <c r="BG102" s="232">
        <f>IF(N102="zákl. přenesená",J102,0)</f>
        <v>0</v>
      </c>
      <c r="BH102" s="232">
        <f>IF(N102="sníž. přenesená",J102,0)</f>
        <v>0</v>
      </c>
      <c r="BI102" s="232">
        <f>IF(N102="nulová",J102,0)</f>
        <v>0</v>
      </c>
      <c r="BJ102" s="19" t="s">
        <v>79</v>
      </c>
      <c r="BK102" s="232">
        <f>ROUND(I102*H102,2)</f>
        <v>0</v>
      </c>
      <c r="BL102" s="19" t="s">
        <v>164</v>
      </c>
      <c r="BM102" s="231" t="s">
        <v>192</v>
      </c>
    </row>
    <row r="103" s="2" customFormat="1" ht="78" customHeight="1">
      <c r="A103" s="40"/>
      <c r="B103" s="41"/>
      <c r="C103" s="256" t="s">
        <v>181</v>
      </c>
      <c r="D103" s="256" t="s">
        <v>400</v>
      </c>
      <c r="E103" s="257" t="s">
        <v>1590</v>
      </c>
      <c r="F103" s="258" t="s">
        <v>1591</v>
      </c>
      <c r="G103" s="259" t="s">
        <v>1121</v>
      </c>
      <c r="H103" s="260">
        <v>2</v>
      </c>
      <c r="I103" s="261"/>
      <c r="J103" s="262">
        <f>ROUND(I103*H103,2)</f>
        <v>0</v>
      </c>
      <c r="K103" s="258" t="s">
        <v>19</v>
      </c>
      <c r="L103" s="263"/>
      <c r="M103" s="264" t="s">
        <v>19</v>
      </c>
      <c r="N103" s="265"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174</v>
      </c>
      <c r="AT103" s="231" t="s">
        <v>400</v>
      </c>
      <c r="AU103" s="231" t="s">
        <v>81</v>
      </c>
      <c r="AY103" s="19" t="s">
        <v>159</v>
      </c>
      <c r="BE103" s="232">
        <f>IF(N103="základní",J103,0)</f>
        <v>0</v>
      </c>
      <c r="BF103" s="232">
        <f>IF(N103="snížená",J103,0)</f>
        <v>0</v>
      </c>
      <c r="BG103" s="232">
        <f>IF(N103="zákl. přenesená",J103,0)</f>
        <v>0</v>
      </c>
      <c r="BH103" s="232">
        <f>IF(N103="sníž. přenesená",J103,0)</f>
        <v>0</v>
      </c>
      <c r="BI103" s="232">
        <f>IF(N103="nulová",J103,0)</f>
        <v>0</v>
      </c>
      <c r="BJ103" s="19" t="s">
        <v>79</v>
      </c>
      <c r="BK103" s="232">
        <f>ROUND(I103*H103,2)</f>
        <v>0</v>
      </c>
      <c r="BL103" s="19" t="s">
        <v>164</v>
      </c>
      <c r="BM103" s="231" t="s">
        <v>201</v>
      </c>
    </row>
    <row r="104" s="2" customFormat="1" ht="16.5" customHeight="1">
      <c r="A104" s="40"/>
      <c r="B104" s="41"/>
      <c r="C104" s="256" t="s">
        <v>209</v>
      </c>
      <c r="D104" s="256" t="s">
        <v>400</v>
      </c>
      <c r="E104" s="257" t="s">
        <v>1592</v>
      </c>
      <c r="F104" s="258" t="s">
        <v>1593</v>
      </c>
      <c r="G104" s="259" t="s">
        <v>1121</v>
      </c>
      <c r="H104" s="260">
        <v>2</v>
      </c>
      <c r="I104" s="261"/>
      <c r="J104" s="262">
        <f>ROUND(I104*H104,2)</f>
        <v>0</v>
      </c>
      <c r="K104" s="258" t="s">
        <v>19</v>
      </c>
      <c r="L104" s="263"/>
      <c r="M104" s="264" t="s">
        <v>19</v>
      </c>
      <c r="N104" s="265" t="s">
        <v>43</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174</v>
      </c>
      <c r="AT104" s="231" t="s">
        <v>400</v>
      </c>
      <c r="AU104" s="231" t="s">
        <v>81</v>
      </c>
      <c r="AY104" s="19" t="s">
        <v>159</v>
      </c>
      <c r="BE104" s="232">
        <f>IF(N104="základní",J104,0)</f>
        <v>0</v>
      </c>
      <c r="BF104" s="232">
        <f>IF(N104="snížená",J104,0)</f>
        <v>0</v>
      </c>
      <c r="BG104" s="232">
        <f>IF(N104="zákl. přenesená",J104,0)</f>
        <v>0</v>
      </c>
      <c r="BH104" s="232">
        <f>IF(N104="sníž. přenesená",J104,0)</f>
        <v>0</v>
      </c>
      <c r="BI104" s="232">
        <f>IF(N104="nulová",J104,0)</f>
        <v>0</v>
      </c>
      <c r="BJ104" s="19" t="s">
        <v>79</v>
      </c>
      <c r="BK104" s="232">
        <f>ROUND(I104*H104,2)</f>
        <v>0</v>
      </c>
      <c r="BL104" s="19" t="s">
        <v>164</v>
      </c>
      <c r="BM104" s="231" t="s">
        <v>208</v>
      </c>
    </row>
    <row r="105" s="2" customFormat="1" ht="21.75" customHeight="1">
      <c r="A105" s="40"/>
      <c r="B105" s="41"/>
      <c r="C105" s="256" t="s">
        <v>184</v>
      </c>
      <c r="D105" s="256" t="s">
        <v>400</v>
      </c>
      <c r="E105" s="257" t="s">
        <v>1594</v>
      </c>
      <c r="F105" s="258" t="s">
        <v>1595</v>
      </c>
      <c r="G105" s="259" t="s">
        <v>1121</v>
      </c>
      <c r="H105" s="260">
        <v>1</v>
      </c>
      <c r="I105" s="261"/>
      <c r="J105" s="262">
        <f>ROUND(I105*H105,2)</f>
        <v>0</v>
      </c>
      <c r="K105" s="258" t="s">
        <v>19</v>
      </c>
      <c r="L105" s="263"/>
      <c r="M105" s="264" t="s">
        <v>19</v>
      </c>
      <c r="N105" s="265" t="s">
        <v>43</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174</v>
      </c>
      <c r="AT105" s="231" t="s">
        <v>400</v>
      </c>
      <c r="AU105" s="231" t="s">
        <v>81</v>
      </c>
      <c r="AY105" s="19" t="s">
        <v>159</v>
      </c>
      <c r="BE105" s="232">
        <f>IF(N105="základní",J105,0)</f>
        <v>0</v>
      </c>
      <c r="BF105" s="232">
        <f>IF(N105="snížená",J105,0)</f>
        <v>0</v>
      </c>
      <c r="BG105" s="232">
        <f>IF(N105="zákl. přenesená",J105,0)</f>
        <v>0</v>
      </c>
      <c r="BH105" s="232">
        <f>IF(N105="sníž. přenesená",J105,0)</f>
        <v>0</v>
      </c>
      <c r="BI105" s="232">
        <f>IF(N105="nulová",J105,0)</f>
        <v>0</v>
      </c>
      <c r="BJ105" s="19" t="s">
        <v>79</v>
      </c>
      <c r="BK105" s="232">
        <f>ROUND(I105*H105,2)</f>
        <v>0</v>
      </c>
      <c r="BL105" s="19" t="s">
        <v>164</v>
      </c>
      <c r="BM105" s="231" t="s">
        <v>212</v>
      </c>
    </row>
    <row r="106" s="2" customFormat="1" ht="21.75" customHeight="1">
      <c r="A106" s="40"/>
      <c r="B106" s="41"/>
      <c r="C106" s="256" t="s">
        <v>225</v>
      </c>
      <c r="D106" s="256" t="s">
        <v>400</v>
      </c>
      <c r="E106" s="257" t="s">
        <v>1596</v>
      </c>
      <c r="F106" s="258" t="s">
        <v>1597</v>
      </c>
      <c r="G106" s="259" t="s">
        <v>1121</v>
      </c>
      <c r="H106" s="260">
        <v>2</v>
      </c>
      <c r="I106" s="261"/>
      <c r="J106" s="262">
        <f>ROUND(I106*H106,2)</f>
        <v>0</v>
      </c>
      <c r="K106" s="258" t="s">
        <v>19</v>
      </c>
      <c r="L106" s="263"/>
      <c r="M106" s="264" t="s">
        <v>19</v>
      </c>
      <c r="N106" s="265"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174</v>
      </c>
      <c r="AT106" s="231" t="s">
        <v>400</v>
      </c>
      <c r="AU106" s="231" t="s">
        <v>81</v>
      </c>
      <c r="AY106" s="19" t="s">
        <v>159</v>
      </c>
      <c r="BE106" s="232">
        <f>IF(N106="základní",J106,0)</f>
        <v>0</v>
      </c>
      <c r="BF106" s="232">
        <f>IF(N106="snížená",J106,0)</f>
        <v>0</v>
      </c>
      <c r="BG106" s="232">
        <f>IF(N106="zákl. přenesená",J106,0)</f>
        <v>0</v>
      </c>
      <c r="BH106" s="232">
        <f>IF(N106="sníž. přenesená",J106,0)</f>
        <v>0</v>
      </c>
      <c r="BI106" s="232">
        <f>IF(N106="nulová",J106,0)</f>
        <v>0</v>
      </c>
      <c r="BJ106" s="19" t="s">
        <v>79</v>
      </c>
      <c r="BK106" s="232">
        <f>ROUND(I106*H106,2)</f>
        <v>0</v>
      </c>
      <c r="BL106" s="19" t="s">
        <v>164</v>
      </c>
      <c r="BM106" s="231" t="s">
        <v>217</v>
      </c>
    </row>
    <row r="107" s="2" customFormat="1" ht="16.5" customHeight="1">
      <c r="A107" s="40"/>
      <c r="B107" s="41"/>
      <c r="C107" s="256" t="s">
        <v>188</v>
      </c>
      <c r="D107" s="256" t="s">
        <v>400</v>
      </c>
      <c r="E107" s="257" t="s">
        <v>1598</v>
      </c>
      <c r="F107" s="258" t="s">
        <v>1599</v>
      </c>
      <c r="G107" s="259" t="s">
        <v>1121</v>
      </c>
      <c r="H107" s="260">
        <v>2</v>
      </c>
      <c r="I107" s="261"/>
      <c r="J107" s="262">
        <f>ROUND(I107*H107,2)</f>
        <v>0</v>
      </c>
      <c r="K107" s="258" t="s">
        <v>19</v>
      </c>
      <c r="L107" s="263"/>
      <c r="M107" s="264" t="s">
        <v>19</v>
      </c>
      <c r="N107" s="265" t="s">
        <v>43</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174</v>
      </c>
      <c r="AT107" s="231" t="s">
        <v>400</v>
      </c>
      <c r="AU107" s="231" t="s">
        <v>81</v>
      </c>
      <c r="AY107" s="19" t="s">
        <v>159</v>
      </c>
      <c r="BE107" s="232">
        <f>IF(N107="základní",J107,0)</f>
        <v>0</v>
      </c>
      <c r="BF107" s="232">
        <f>IF(N107="snížená",J107,0)</f>
        <v>0</v>
      </c>
      <c r="BG107" s="232">
        <f>IF(N107="zákl. přenesená",J107,0)</f>
        <v>0</v>
      </c>
      <c r="BH107" s="232">
        <f>IF(N107="sníž. přenesená",J107,0)</f>
        <v>0</v>
      </c>
      <c r="BI107" s="232">
        <f>IF(N107="nulová",J107,0)</f>
        <v>0</v>
      </c>
      <c r="BJ107" s="19" t="s">
        <v>79</v>
      </c>
      <c r="BK107" s="232">
        <f>ROUND(I107*H107,2)</f>
        <v>0</v>
      </c>
      <c r="BL107" s="19" t="s">
        <v>164</v>
      </c>
      <c r="BM107" s="231" t="s">
        <v>228</v>
      </c>
    </row>
    <row r="108" s="2" customFormat="1" ht="16.5" customHeight="1">
      <c r="A108" s="40"/>
      <c r="B108" s="41"/>
      <c r="C108" s="256" t="s">
        <v>8</v>
      </c>
      <c r="D108" s="256" t="s">
        <v>400</v>
      </c>
      <c r="E108" s="257" t="s">
        <v>1600</v>
      </c>
      <c r="F108" s="258" t="s">
        <v>1601</v>
      </c>
      <c r="G108" s="259" t="s">
        <v>1121</v>
      </c>
      <c r="H108" s="260">
        <v>2</v>
      </c>
      <c r="I108" s="261"/>
      <c r="J108" s="262">
        <f>ROUND(I108*H108,2)</f>
        <v>0</v>
      </c>
      <c r="K108" s="258" t="s">
        <v>19</v>
      </c>
      <c r="L108" s="263"/>
      <c r="M108" s="264" t="s">
        <v>19</v>
      </c>
      <c r="N108" s="265"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174</v>
      </c>
      <c r="AT108" s="231" t="s">
        <v>400</v>
      </c>
      <c r="AU108" s="231" t="s">
        <v>81</v>
      </c>
      <c r="AY108" s="19" t="s">
        <v>159</v>
      </c>
      <c r="BE108" s="232">
        <f>IF(N108="základní",J108,0)</f>
        <v>0</v>
      </c>
      <c r="BF108" s="232">
        <f>IF(N108="snížená",J108,0)</f>
        <v>0</v>
      </c>
      <c r="BG108" s="232">
        <f>IF(N108="zákl. přenesená",J108,0)</f>
        <v>0</v>
      </c>
      <c r="BH108" s="232">
        <f>IF(N108="sníž. přenesená",J108,0)</f>
        <v>0</v>
      </c>
      <c r="BI108" s="232">
        <f>IF(N108="nulová",J108,0)</f>
        <v>0</v>
      </c>
      <c r="BJ108" s="19" t="s">
        <v>79</v>
      </c>
      <c r="BK108" s="232">
        <f>ROUND(I108*H108,2)</f>
        <v>0</v>
      </c>
      <c r="BL108" s="19" t="s">
        <v>164</v>
      </c>
      <c r="BM108" s="231" t="s">
        <v>235</v>
      </c>
    </row>
    <row r="109" s="2" customFormat="1" ht="16.5" customHeight="1">
      <c r="A109" s="40"/>
      <c r="B109" s="41"/>
      <c r="C109" s="256" t="s">
        <v>192</v>
      </c>
      <c r="D109" s="256" t="s">
        <v>400</v>
      </c>
      <c r="E109" s="257" t="s">
        <v>1602</v>
      </c>
      <c r="F109" s="258" t="s">
        <v>1603</v>
      </c>
      <c r="G109" s="259" t="s">
        <v>1121</v>
      </c>
      <c r="H109" s="260">
        <v>2</v>
      </c>
      <c r="I109" s="261"/>
      <c r="J109" s="262">
        <f>ROUND(I109*H109,2)</f>
        <v>0</v>
      </c>
      <c r="K109" s="258" t="s">
        <v>19</v>
      </c>
      <c r="L109" s="263"/>
      <c r="M109" s="264" t="s">
        <v>19</v>
      </c>
      <c r="N109" s="265" t="s">
        <v>43</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174</v>
      </c>
      <c r="AT109" s="231" t="s">
        <v>400</v>
      </c>
      <c r="AU109" s="231" t="s">
        <v>81</v>
      </c>
      <c r="AY109" s="19" t="s">
        <v>159</v>
      </c>
      <c r="BE109" s="232">
        <f>IF(N109="základní",J109,0)</f>
        <v>0</v>
      </c>
      <c r="BF109" s="232">
        <f>IF(N109="snížená",J109,0)</f>
        <v>0</v>
      </c>
      <c r="BG109" s="232">
        <f>IF(N109="zákl. přenesená",J109,0)</f>
        <v>0</v>
      </c>
      <c r="BH109" s="232">
        <f>IF(N109="sníž. přenesená",J109,0)</f>
        <v>0</v>
      </c>
      <c r="BI109" s="232">
        <f>IF(N109="nulová",J109,0)</f>
        <v>0</v>
      </c>
      <c r="BJ109" s="19" t="s">
        <v>79</v>
      </c>
      <c r="BK109" s="232">
        <f>ROUND(I109*H109,2)</f>
        <v>0</v>
      </c>
      <c r="BL109" s="19" t="s">
        <v>164</v>
      </c>
      <c r="BM109" s="231" t="s">
        <v>242</v>
      </c>
    </row>
    <row r="110" s="11" customFormat="1" ht="22.8" customHeight="1">
      <c r="A110" s="11"/>
      <c r="B110" s="206"/>
      <c r="C110" s="207"/>
      <c r="D110" s="208" t="s">
        <v>71</v>
      </c>
      <c r="E110" s="300" t="s">
        <v>1604</v>
      </c>
      <c r="F110" s="300" t="s">
        <v>1605</v>
      </c>
      <c r="G110" s="207"/>
      <c r="H110" s="207"/>
      <c r="I110" s="210"/>
      <c r="J110" s="301">
        <f>BK110</f>
        <v>0</v>
      </c>
      <c r="K110" s="207"/>
      <c r="L110" s="212"/>
      <c r="M110" s="213"/>
      <c r="N110" s="214"/>
      <c r="O110" s="214"/>
      <c r="P110" s="215">
        <f>SUM(P111:P126)</f>
        <v>0</v>
      </c>
      <c r="Q110" s="214"/>
      <c r="R110" s="215">
        <f>SUM(R111:R126)</f>
        <v>0</v>
      </c>
      <c r="S110" s="214"/>
      <c r="T110" s="216">
        <f>SUM(T111:T126)</f>
        <v>0</v>
      </c>
      <c r="U110" s="11"/>
      <c r="V110" s="11"/>
      <c r="W110" s="11"/>
      <c r="X110" s="11"/>
      <c r="Y110" s="11"/>
      <c r="Z110" s="11"/>
      <c r="AA110" s="11"/>
      <c r="AB110" s="11"/>
      <c r="AC110" s="11"/>
      <c r="AD110" s="11"/>
      <c r="AE110" s="11"/>
      <c r="AR110" s="217" t="s">
        <v>79</v>
      </c>
      <c r="AT110" s="218" t="s">
        <v>71</v>
      </c>
      <c r="AU110" s="218" t="s">
        <v>79</v>
      </c>
      <c r="AY110" s="217" t="s">
        <v>159</v>
      </c>
      <c r="BK110" s="219">
        <f>SUM(BK111:BK126)</f>
        <v>0</v>
      </c>
    </row>
    <row r="111" s="2" customFormat="1" ht="16.5" customHeight="1">
      <c r="A111" s="40"/>
      <c r="B111" s="41"/>
      <c r="C111" s="256" t="s">
        <v>256</v>
      </c>
      <c r="D111" s="256" t="s">
        <v>400</v>
      </c>
      <c r="E111" s="257" t="s">
        <v>1606</v>
      </c>
      <c r="F111" s="258" t="s">
        <v>1607</v>
      </c>
      <c r="G111" s="259" t="s">
        <v>1177</v>
      </c>
      <c r="H111" s="260">
        <v>40</v>
      </c>
      <c r="I111" s="261"/>
      <c r="J111" s="262">
        <f>ROUND(I111*H111,2)</f>
        <v>0</v>
      </c>
      <c r="K111" s="258" t="s">
        <v>19</v>
      </c>
      <c r="L111" s="263"/>
      <c r="M111" s="264" t="s">
        <v>19</v>
      </c>
      <c r="N111" s="265"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174</v>
      </c>
      <c r="AT111" s="231" t="s">
        <v>400</v>
      </c>
      <c r="AU111" s="231" t="s">
        <v>81</v>
      </c>
      <c r="AY111" s="19" t="s">
        <v>159</v>
      </c>
      <c r="BE111" s="232">
        <f>IF(N111="základní",J111,0)</f>
        <v>0</v>
      </c>
      <c r="BF111" s="232">
        <f>IF(N111="snížená",J111,0)</f>
        <v>0</v>
      </c>
      <c r="BG111" s="232">
        <f>IF(N111="zákl. přenesená",J111,0)</f>
        <v>0</v>
      </c>
      <c r="BH111" s="232">
        <f>IF(N111="sníž. přenesená",J111,0)</f>
        <v>0</v>
      </c>
      <c r="BI111" s="232">
        <f>IF(N111="nulová",J111,0)</f>
        <v>0</v>
      </c>
      <c r="BJ111" s="19" t="s">
        <v>79</v>
      </c>
      <c r="BK111" s="232">
        <f>ROUND(I111*H111,2)</f>
        <v>0</v>
      </c>
      <c r="BL111" s="19" t="s">
        <v>164</v>
      </c>
      <c r="BM111" s="231" t="s">
        <v>255</v>
      </c>
    </row>
    <row r="112" s="2" customFormat="1" ht="16.5" customHeight="1">
      <c r="A112" s="40"/>
      <c r="B112" s="41"/>
      <c r="C112" s="256" t="s">
        <v>201</v>
      </c>
      <c r="D112" s="256" t="s">
        <v>400</v>
      </c>
      <c r="E112" s="257" t="s">
        <v>1608</v>
      </c>
      <c r="F112" s="258" t="s">
        <v>1609</v>
      </c>
      <c r="G112" s="259" t="s">
        <v>1177</v>
      </c>
      <c r="H112" s="260">
        <v>40</v>
      </c>
      <c r="I112" s="261"/>
      <c r="J112" s="262">
        <f>ROUND(I112*H112,2)</f>
        <v>0</v>
      </c>
      <c r="K112" s="258" t="s">
        <v>19</v>
      </c>
      <c r="L112" s="263"/>
      <c r="M112" s="264" t="s">
        <v>19</v>
      </c>
      <c r="N112" s="265" t="s">
        <v>43</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174</v>
      </c>
      <c r="AT112" s="231" t="s">
        <v>400</v>
      </c>
      <c r="AU112" s="231" t="s">
        <v>81</v>
      </c>
      <c r="AY112" s="19" t="s">
        <v>159</v>
      </c>
      <c r="BE112" s="232">
        <f>IF(N112="základní",J112,0)</f>
        <v>0</v>
      </c>
      <c r="BF112" s="232">
        <f>IF(N112="snížená",J112,0)</f>
        <v>0</v>
      </c>
      <c r="BG112" s="232">
        <f>IF(N112="zákl. přenesená",J112,0)</f>
        <v>0</v>
      </c>
      <c r="BH112" s="232">
        <f>IF(N112="sníž. přenesená",J112,0)</f>
        <v>0</v>
      </c>
      <c r="BI112" s="232">
        <f>IF(N112="nulová",J112,0)</f>
        <v>0</v>
      </c>
      <c r="BJ112" s="19" t="s">
        <v>79</v>
      </c>
      <c r="BK112" s="232">
        <f>ROUND(I112*H112,2)</f>
        <v>0</v>
      </c>
      <c r="BL112" s="19" t="s">
        <v>164</v>
      </c>
      <c r="BM112" s="231" t="s">
        <v>259</v>
      </c>
    </row>
    <row r="113" s="2" customFormat="1" ht="16.5" customHeight="1">
      <c r="A113" s="40"/>
      <c r="B113" s="41"/>
      <c r="C113" s="256" t="s">
        <v>264</v>
      </c>
      <c r="D113" s="256" t="s">
        <v>400</v>
      </c>
      <c r="E113" s="257" t="s">
        <v>1610</v>
      </c>
      <c r="F113" s="258" t="s">
        <v>1611</v>
      </c>
      <c r="G113" s="259" t="s">
        <v>1177</v>
      </c>
      <c r="H113" s="260">
        <v>20</v>
      </c>
      <c r="I113" s="261"/>
      <c r="J113" s="262">
        <f>ROUND(I113*H113,2)</f>
        <v>0</v>
      </c>
      <c r="K113" s="258" t="s">
        <v>19</v>
      </c>
      <c r="L113" s="263"/>
      <c r="M113" s="264" t="s">
        <v>19</v>
      </c>
      <c r="N113" s="265"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174</v>
      </c>
      <c r="AT113" s="231" t="s">
        <v>400</v>
      </c>
      <c r="AU113" s="231" t="s">
        <v>81</v>
      </c>
      <c r="AY113" s="19" t="s">
        <v>159</v>
      </c>
      <c r="BE113" s="232">
        <f>IF(N113="základní",J113,0)</f>
        <v>0</v>
      </c>
      <c r="BF113" s="232">
        <f>IF(N113="snížená",J113,0)</f>
        <v>0</v>
      </c>
      <c r="BG113" s="232">
        <f>IF(N113="zákl. přenesená",J113,0)</f>
        <v>0</v>
      </c>
      <c r="BH113" s="232">
        <f>IF(N113="sníž. přenesená",J113,0)</f>
        <v>0</v>
      </c>
      <c r="BI113" s="232">
        <f>IF(N113="nulová",J113,0)</f>
        <v>0</v>
      </c>
      <c r="BJ113" s="19" t="s">
        <v>79</v>
      </c>
      <c r="BK113" s="232">
        <f>ROUND(I113*H113,2)</f>
        <v>0</v>
      </c>
      <c r="BL113" s="19" t="s">
        <v>164</v>
      </c>
      <c r="BM113" s="231" t="s">
        <v>262</v>
      </c>
    </row>
    <row r="114" s="2" customFormat="1" ht="16.5" customHeight="1">
      <c r="A114" s="40"/>
      <c r="B114" s="41"/>
      <c r="C114" s="256" t="s">
        <v>208</v>
      </c>
      <c r="D114" s="256" t="s">
        <v>400</v>
      </c>
      <c r="E114" s="257" t="s">
        <v>1612</v>
      </c>
      <c r="F114" s="258" t="s">
        <v>1613</v>
      </c>
      <c r="G114" s="259" t="s">
        <v>1177</v>
      </c>
      <c r="H114" s="260">
        <v>20</v>
      </c>
      <c r="I114" s="261"/>
      <c r="J114" s="262">
        <f>ROUND(I114*H114,2)</f>
        <v>0</v>
      </c>
      <c r="K114" s="258" t="s">
        <v>19</v>
      </c>
      <c r="L114" s="263"/>
      <c r="M114" s="264" t="s">
        <v>19</v>
      </c>
      <c r="N114" s="265"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174</v>
      </c>
      <c r="AT114" s="231" t="s">
        <v>400</v>
      </c>
      <c r="AU114" s="231" t="s">
        <v>81</v>
      </c>
      <c r="AY114" s="19" t="s">
        <v>159</v>
      </c>
      <c r="BE114" s="232">
        <f>IF(N114="základní",J114,0)</f>
        <v>0</v>
      </c>
      <c r="BF114" s="232">
        <f>IF(N114="snížená",J114,0)</f>
        <v>0</v>
      </c>
      <c r="BG114" s="232">
        <f>IF(N114="zákl. přenesená",J114,0)</f>
        <v>0</v>
      </c>
      <c r="BH114" s="232">
        <f>IF(N114="sníž. přenesená",J114,0)</f>
        <v>0</v>
      </c>
      <c r="BI114" s="232">
        <f>IF(N114="nulová",J114,0)</f>
        <v>0</v>
      </c>
      <c r="BJ114" s="19" t="s">
        <v>79</v>
      </c>
      <c r="BK114" s="232">
        <f>ROUND(I114*H114,2)</f>
        <v>0</v>
      </c>
      <c r="BL114" s="19" t="s">
        <v>164</v>
      </c>
      <c r="BM114" s="231" t="s">
        <v>267</v>
      </c>
    </row>
    <row r="115" s="2" customFormat="1" ht="16.5" customHeight="1">
      <c r="A115" s="40"/>
      <c r="B115" s="41"/>
      <c r="C115" s="256" t="s">
        <v>7</v>
      </c>
      <c r="D115" s="256" t="s">
        <v>400</v>
      </c>
      <c r="E115" s="257" t="s">
        <v>1614</v>
      </c>
      <c r="F115" s="258" t="s">
        <v>1615</v>
      </c>
      <c r="G115" s="259" t="s">
        <v>1177</v>
      </c>
      <c r="H115" s="260">
        <v>50</v>
      </c>
      <c r="I115" s="261"/>
      <c r="J115" s="262">
        <f>ROUND(I115*H115,2)</f>
        <v>0</v>
      </c>
      <c r="K115" s="258" t="s">
        <v>19</v>
      </c>
      <c r="L115" s="263"/>
      <c r="M115" s="264" t="s">
        <v>19</v>
      </c>
      <c r="N115" s="265"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174</v>
      </c>
      <c r="AT115" s="231" t="s">
        <v>400</v>
      </c>
      <c r="AU115" s="231" t="s">
        <v>81</v>
      </c>
      <c r="AY115" s="19" t="s">
        <v>159</v>
      </c>
      <c r="BE115" s="232">
        <f>IF(N115="základní",J115,0)</f>
        <v>0</v>
      </c>
      <c r="BF115" s="232">
        <f>IF(N115="snížená",J115,0)</f>
        <v>0</v>
      </c>
      <c r="BG115" s="232">
        <f>IF(N115="zákl. přenesená",J115,0)</f>
        <v>0</v>
      </c>
      <c r="BH115" s="232">
        <f>IF(N115="sníž. přenesená",J115,0)</f>
        <v>0</v>
      </c>
      <c r="BI115" s="232">
        <f>IF(N115="nulová",J115,0)</f>
        <v>0</v>
      </c>
      <c r="BJ115" s="19" t="s">
        <v>79</v>
      </c>
      <c r="BK115" s="232">
        <f>ROUND(I115*H115,2)</f>
        <v>0</v>
      </c>
      <c r="BL115" s="19" t="s">
        <v>164</v>
      </c>
      <c r="BM115" s="231" t="s">
        <v>272</v>
      </c>
    </row>
    <row r="116" s="2" customFormat="1" ht="16.5" customHeight="1">
      <c r="A116" s="40"/>
      <c r="B116" s="41"/>
      <c r="C116" s="256" t="s">
        <v>212</v>
      </c>
      <c r="D116" s="256" t="s">
        <v>400</v>
      </c>
      <c r="E116" s="257" t="s">
        <v>1616</v>
      </c>
      <c r="F116" s="258" t="s">
        <v>1617</v>
      </c>
      <c r="G116" s="259" t="s">
        <v>1177</v>
      </c>
      <c r="H116" s="260">
        <v>60</v>
      </c>
      <c r="I116" s="261"/>
      <c r="J116" s="262">
        <f>ROUND(I116*H116,2)</f>
        <v>0</v>
      </c>
      <c r="K116" s="258" t="s">
        <v>19</v>
      </c>
      <c r="L116" s="263"/>
      <c r="M116" s="264" t="s">
        <v>19</v>
      </c>
      <c r="N116" s="265" t="s">
        <v>43</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174</v>
      </c>
      <c r="AT116" s="231" t="s">
        <v>400</v>
      </c>
      <c r="AU116" s="231" t="s">
        <v>81</v>
      </c>
      <c r="AY116" s="19" t="s">
        <v>159</v>
      </c>
      <c r="BE116" s="232">
        <f>IF(N116="základní",J116,0)</f>
        <v>0</v>
      </c>
      <c r="BF116" s="232">
        <f>IF(N116="snížená",J116,0)</f>
        <v>0</v>
      </c>
      <c r="BG116" s="232">
        <f>IF(N116="zákl. přenesená",J116,0)</f>
        <v>0</v>
      </c>
      <c r="BH116" s="232">
        <f>IF(N116="sníž. přenesená",J116,0)</f>
        <v>0</v>
      </c>
      <c r="BI116" s="232">
        <f>IF(N116="nulová",J116,0)</f>
        <v>0</v>
      </c>
      <c r="BJ116" s="19" t="s">
        <v>79</v>
      </c>
      <c r="BK116" s="232">
        <f>ROUND(I116*H116,2)</f>
        <v>0</v>
      </c>
      <c r="BL116" s="19" t="s">
        <v>164</v>
      </c>
      <c r="BM116" s="231" t="s">
        <v>279</v>
      </c>
    </row>
    <row r="117" s="2" customFormat="1" ht="16.5" customHeight="1">
      <c r="A117" s="40"/>
      <c r="B117" s="41"/>
      <c r="C117" s="256" t="s">
        <v>290</v>
      </c>
      <c r="D117" s="256" t="s">
        <v>400</v>
      </c>
      <c r="E117" s="257" t="s">
        <v>1618</v>
      </c>
      <c r="F117" s="258" t="s">
        <v>1619</v>
      </c>
      <c r="G117" s="259" t="s">
        <v>1121</v>
      </c>
      <c r="H117" s="260">
        <v>40</v>
      </c>
      <c r="I117" s="261"/>
      <c r="J117" s="262">
        <f>ROUND(I117*H117,2)</f>
        <v>0</v>
      </c>
      <c r="K117" s="258" t="s">
        <v>19</v>
      </c>
      <c r="L117" s="263"/>
      <c r="M117" s="264" t="s">
        <v>19</v>
      </c>
      <c r="N117" s="265"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174</v>
      </c>
      <c r="AT117" s="231" t="s">
        <v>400</v>
      </c>
      <c r="AU117" s="231" t="s">
        <v>81</v>
      </c>
      <c r="AY117" s="19" t="s">
        <v>159</v>
      </c>
      <c r="BE117" s="232">
        <f>IF(N117="základní",J117,0)</f>
        <v>0</v>
      </c>
      <c r="BF117" s="232">
        <f>IF(N117="snížená",J117,0)</f>
        <v>0</v>
      </c>
      <c r="BG117" s="232">
        <f>IF(N117="zákl. přenesená",J117,0)</f>
        <v>0</v>
      </c>
      <c r="BH117" s="232">
        <f>IF(N117="sníž. přenesená",J117,0)</f>
        <v>0</v>
      </c>
      <c r="BI117" s="232">
        <f>IF(N117="nulová",J117,0)</f>
        <v>0</v>
      </c>
      <c r="BJ117" s="19" t="s">
        <v>79</v>
      </c>
      <c r="BK117" s="232">
        <f>ROUND(I117*H117,2)</f>
        <v>0</v>
      </c>
      <c r="BL117" s="19" t="s">
        <v>164</v>
      </c>
      <c r="BM117" s="231" t="s">
        <v>287</v>
      </c>
    </row>
    <row r="118" s="2" customFormat="1" ht="21.75" customHeight="1">
      <c r="A118" s="40"/>
      <c r="B118" s="41"/>
      <c r="C118" s="256" t="s">
        <v>217</v>
      </c>
      <c r="D118" s="256" t="s">
        <v>400</v>
      </c>
      <c r="E118" s="257" t="s">
        <v>1620</v>
      </c>
      <c r="F118" s="258" t="s">
        <v>1621</v>
      </c>
      <c r="G118" s="259" t="s">
        <v>1177</v>
      </c>
      <c r="H118" s="260">
        <v>25</v>
      </c>
      <c r="I118" s="261"/>
      <c r="J118" s="262">
        <f>ROUND(I118*H118,2)</f>
        <v>0</v>
      </c>
      <c r="K118" s="258" t="s">
        <v>19</v>
      </c>
      <c r="L118" s="263"/>
      <c r="M118" s="264" t="s">
        <v>19</v>
      </c>
      <c r="N118" s="265" t="s">
        <v>43</v>
      </c>
      <c r="O118" s="86"/>
      <c r="P118" s="229">
        <f>O118*H118</f>
        <v>0</v>
      </c>
      <c r="Q118" s="229">
        <v>0</v>
      </c>
      <c r="R118" s="229">
        <f>Q118*H118</f>
        <v>0</v>
      </c>
      <c r="S118" s="229">
        <v>0</v>
      </c>
      <c r="T118" s="230">
        <f>S118*H118</f>
        <v>0</v>
      </c>
      <c r="U118" s="40"/>
      <c r="V118" s="40"/>
      <c r="W118" s="40"/>
      <c r="X118" s="40"/>
      <c r="Y118" s="40"/>
      <c r="Z118" s="40"/>
      <c r="AA118" s="40"/>
      <c r="AB118" s="40"/>
      <c r="AC118" s="40"/>
      <c r="AD118" s="40"/>
      <c r="AE118" s="40"/>
      <c r="AR118" s="231" t="s">
        <v>174</v>
      </c>
      <c r="AT118" s="231" t="s">
        <v>400</v>
      </c>
      <c r="AU118" s="231" t="s">
        <v>81</v>
      </c>
      <c r="AY118" s="19" t="s">
        <v>159</v>
      </c>
      <c r="BE118" s="232">
        <f>IF(N118="základní",J118,0)</f>
        <v>0</v>
      </c>
      <c r="BF118" s="232">
        <f>IF(N118="snížená",J118,0)</f>
        <v>0</v>
      </c>
      <c r="BG118" s="232">
        <f>IF(N118="zákl. přenesená",J118,0)</f>
        <v>0</v>
      </c>
      <c r="BH118" s="232">
        <f>IF(N118="sníž. přenesená",J118,0)</f>
        <v>0</v>
      </c>
      <c r="BI118" s="232">
        <f>IF(N118="nulová",J118,0)</f>
        <v>0</v>
      </c>
      <c r="BJ118" s="19" t="s">
        <v>79</v>
      </c>
      <c r="BK118" s="232">
        <f>ROUND(I118*H118,2)</f>
        <v>0</v>
      </c>
      <c r="BL118" s="19" t="s">
        <v>164</v>
      </c>
      <c r="BM118" s="231" t="s">
        <v>293</v>
      </c>
    </row>
    <row r="119" s="2" customFormat="1" ht="21.75" customHeight="1">
      <c r="A119" s="40"/>
      <c r="B119" s="41"/>
      <c r="C119" s="256" t="s">
        <v>301</v>
      </c>
      <c r="D119" s="256" t="s">
        <v>400</v>
      </c>
      <c r="E119" s="257" t="s">
        <v>1622</v>
      </c>
      <c r="F119" s="258" t="s">
        <v>1623</v>
      </c>
      <c r="G119" s="259" t="s">
        <v>1177</v>
      </c>
      <c r="H119" s="260">
        <v>25</v>
      </c>
      <c r="I119" s="261"/>
      <c r="J119" s="262">
        <f>ROUND(I119*H119,2)</f>
        <v>0</v>
      </c>
      <c r="K119" s="258" t="s">
        <v>19</v>
      </c>
      <c r="L119" s="263"/>
      <c r="M119" s="264" t="s">
        <v>19</v>
      </c>
      <c r="N119" s="265" t="s">
        <v>43</v>
      </c>
      <c r="O119" s="86"/>
      <c r="P119" s="229">
        <f>O119*H119</f>
        <v>0</v>
      </c>
      <c r="Q119" s="229">
        <v>0</v>
      </c>
      <c r="R119" s="229">
        <f>Q119*H119</f>
        <v>0</v>
      </c>
      <c r="S119" s="229">
        <v>0</v>
      </c>
      <c r="T119" s="230">
        <f>S119*H119</f>
        <v>0</v>
      </c>
      <c r="U119" s="40"/>
      <c r="V119" s="40"/>
      <c r="W119" s="40"/>
      <c r="X119" s="40"/>
      <c r="Y119" s="40"/>
      <c r="Z119" s="40"/>
      <c r="AA119" s="40"/>
      <c r="AB119" s="40"/>
      <c r="AC119" s="40"/>
      <c r="AD119" s="40"/>
      <c r="AE119" s="40"/>
      <c r="AR119" s="231" t="s">
        <v>174</v>
      </c>
      <c r="AT119" s="231" t="s">
        <v>400</v>
      </c>
      <c r="AU119" s="231" t="s">
        <v>81</v>
      </c>
      <c r="AY119" s="19" t="s">
        <v>159</v>
      </c>
      <c r="BE119" s="232">
        <f>IF(N119="základní",J119,0)</f>
        <v>0</v>
      </c>
      <c r="BF119" s="232">
        <f>IF(N119="snížená",J119,0)</f>
        <v>0</v>
      </c>
      <c r="BG119" s="232">
        <f>IF(N119="zákl. přenesená",J119,0)</f>
        <v>0</v>
      </c>
      <c r="BH119" s="232">
        <f>IF(N119="sníž. přenesená",J119,0)</f>
        <v>0</v>
      </c>
      <c r="BI119" s="232">
        <f>IF(N119="nulová",J119,0)</f>
        <v>0</v>
      </c>
      <c r="BJ119" s="19" t="s">
        <v>79</v>
      </c>
      <c r="BK119" s="232">
        <f>ROUND(I119*H119,2)</f>
        <v>0</v>
      </c>
      <c r="BL119" s="19" t="s">
        <v>164</v>
      </c>
      <c r="BM119" s="231" t="s">
        <v>298</v>
      </c>
    </row>
    <row r="120" s="2" customFormat="1" ht="16.5" customHeight="1">
      <c r="A120" s="40"/>
      <c r="B120" s="41"/>
      <c r="C120" s="256" t="s">
        <v>228</v>
      </c>
      <c r="D120" s="256" t="s">
        <v>400</v>
      </c>
      <c r="E120" s="257" t="s">
        <v>1624</v>
      </c>
      <c r="F120" s="258" t="s">
        <v>1625</v>
      </c>
      <c r="G120" s="259" t="s">
        <v>1177</v>
      </c>
      <c r="H120" s="260">
        <v>20</v>
      </c>
      <c r="I120" s="261"/>
      <c r="J120" s="262">
        <f>ROUND(I120*H120,2)</f>
        <v>0</v>
      </c>
      <c r="K120" s="258" t="s">
        <v>19</v>
      </c>
      <c r="L120" s="263"/>
      <c r="M120" s="264" t="s">
        <v>19</v>
      </c>
      <c r="N120" s="265"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174</v>
      </c>
      <c r="AT120" s="231" t="s">
        <v>400</v>
      </c>
      <c r="AU120" s="231" t="s">
        <v>81</v>
      </c>
      <c r="AY120" s="19" t="s">
        <v>159</v>
      </c>
      <c r="BE120" s="232">
        <f>IF(N120="základní",J120,0)</f>
        <v>0</v>
      </c>
      <c r="BF120" s="232">
        <f>IF(N120="snížená",J120,0)</f>
        <v>0</v>
      </c>
      <c r="BG120" s="232">
        <f>IF(N120="zákl. přenesená",J120,0)</f>
        <v>0</v>
      </c>
      <c r="BH120" s="232">
        <f>IF(N120="sníž. přenesená",J120,0)</f>
        <v>0</v>
      </c>
      <c r="BI120" s="232">
        <f>IF(N120="nulová",J120,0)</f>
        <v>0</v>
      </c>
      <c r="BJ120" s="19" t="s">
        <v>79</v>
      </c>
      <c r="BK120" s="232">
        <f>ROUND(I120*H120,2)</f>
        <v>0</v>
      </c>
      <c r="BL120" s="19" t="s">
        <v>164</v>
      </c>
      <c r="BM120" s="231" t="s">
        <v>304</v>
      </c>
    </row>
    <row r="121" s="2" customFormat="1" ht="16.5" customHeight="1">
      <c r="A121" s="40"/>
      <c r="B121" s="41"/>
      <c r="C121" s="256" t="s">
        <v>317</v>
      </c>
      <c r="D121" s="256" t="s">
        <v>400</v>
      </c>
      <c r="E121" s="257" t="s">
        <v>1626</v>
      </c>
      <c r="F121" s="258" t="s">
        <v>1627</v>
      </c>
      <c r="G121" s="259" t="s">
        <v>1177</v>
      </c>
      <c r="H121" s="260">
        <v>20</v>
      </c>
      <c r="I121" s="261"/>
      <c r="J121" s="262">
        <f>ROUND(I121*H121,2)</f>
        <v>0</v>
      </c>
      <c r="K121" s="258" t="s">
        <v>19</v>
      </c>
      <c r="L121" s="263"/>
      <c r="M121" s="264" t="s">
        <v>19</v>
      </c>
      <c r="N121" s="265" t="s">
        <v>43</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174</v>
      </c>
      <c r="AT121" s="231" t="s">
        <v>400</v>
      </c>
      <c r="AU121" s="231" t="s">
        <v>81</v>
      </c>
      <c r="AY121" s="19" t="s">
        <v>159</v>
      </c>
      <c r="BE121" s="232">
        <f>IF(N121="základní",J121,0)</f>
        <v>0</v>
      </c>
      <c r="BF121" s="232">
        <f>IF(N121="snížená",J121,0)</f>
        <v>0</v>
      </c>
      <c r="BG121" s="232">
        <f>IF(N121="zákl. přenesená",J121,0)</f>
        <v>0</v>
      </c>
      <c r="BH121" s="232">
        <f>IF(N121="sníž. přenesená",J121,0)</f>
        <v>0</v>
      </c>
      <c r="BI121" s="232">
        <f>IF(N121="nulová",J121,0)</f>
        <v>0</v>
      </c>
      <c r="BJ121" s="19" t="s">
        <v>79</v>
      </c>
      <c r="BK121" s="232">
        <f>ROUND(I121*H121,2)</f>
        <v>0</v>
      </c>
      <c r="BL121" s="19" t="s">
        <v>164</v>
      </c>
      <c r="BM121" s="231" t="s">
        <v>315</v>
      </c>
    </row>
    <row r="122" s="2" customFormat="1" ht="21.75" customHeight="1">
      <c r="A122" s="40"/>
      <c r="B122" s="41"/>
      <c r="C122" s="256" t="s">
        <v>235</v>
      </c>
      <c r="D122" s="256" t="s">
        <v>400</v>
      </c>
      <c r="E122" s="257" t="s">
        <v>1628</v>
      </c>
      <c r="F122" s="258" t="s">
        <v>1629</v>
      </c>
      <c r="G122" s="259" t="s">
        <v>1121</v>
      </c>
      <c r="H122" s="260">
        <v>2</v>
      </c>
      <c r="I122" s="261"/>
      <c r="J122" s="262">
        <f>ROUND(I122*H122,2)</f>
        <v>0</v>
      </c>
      <c r="K122" s="258" t="s">
        <v>19</v>
      </c>
      <c r="L122" s="263"/>
      <c r="M122" s="264" t="s">
        <v>19</v>
      </c>
      <c r="N122" s="265"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174</v>
      </c>
      <c r="AT122" s="231" t="s">
        <v>400</v>
      </c>
      <c r="AU122" s="231" t="s">
        <v>81</v>
      </c>
      <c r="AY122" s="19" t="s">
        <v>159</v>
      </c>
      <c r="BE122" s="232">
        <f>IF(N122="základní",J122,0)</f>
        <v>0</v>
      </c>
      <c r="BF122" s="232">
        <f>IF(N122="snížená",J122,0)</f>
        <v>0</v>
      </c>
      <c r="BG122" s="232">
        <f>IF(N122="zákl. přenesená",J122,0)</f>
        <v>0</v>
      </c>
      <c r="BH122" s="232">
        <f>IF(N122="sníž. přenesená",J122,0)</f>
        <v>0</v>
      </c>
      <c r="BI122" s="232">
        <f>IF(N122="nulová",J122,0)</f>
        <v>0</v>
      </c>
      <c r="BJ122" s="19" t="s">
        <v>79</v>
      </c>
      <c r="BK122" s="232">
        <f>ROUND(I122*H122,2)</f>
        <v>0</v>
      </c>
      <c r="BL122" s="19" t="s">
        <v>164</v>
      </c>
      <c r="BM122" s="231" t="s">
        <v>320</v>
      </c>
    </row>
    <row r="123" s="2" customFormat="1" ht="16.5" customHeight="1">
      <c r="A123" s="40"/>
      <c r="B123" s="41"/>
      <c r="C123" s="256" t="s">
        <v>332</v>
      </c>
      <c r="D123" s="256" t="s">
        <v>400</v>
      </c>
      <c r="E123" s="257" t="s">
        <v>1630</v>
      </c>
      <c r="F123" s="258" t="s">
        <v>1631</v>
      </c>
      <c r="G123" s="259" t="s">
        <v>1121</v>
      </c>
      <c r="H123" s="260">
        <v>4</v>
      </c>
      <c r="I123" s="261"/>
      <c r="J123" s="262">
        <f>ROUND(I123*H123,2)</f>
        <v>0</v>
      </c>
      <c r="K123" s="258" t="s">
        <v>19</v>
      </c>
      <c r="L123" s="263"/>
      <c r="M123" s="264" t="s">
        <v>19</v>
      </c>
      <c r="N123" s="265" t="s">
        <v>43</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174</v>
      </c>
      <c r="AT123" s="231" t="s">
        <v>400</v>
      </c>
      <c r="AU123" s="231" t="s">
        <v>81</v>
      </c>
      <c r="AY123" s="19" t="s">
        <v>159</v>
      </c>
      <c r="BE123" s="232">
        <f>IF(N123="základní",J123,0)</f>
        <v>0</v>
      </c>
      <c r="BF123" s="232">
        <f>IF(N123="snížená",J123,0)</f>
        <v>0</v>
      </c>
      <c r="BG123" s="232">
        <f>IF(N123="zákl. přenesená",J123,0)</f>
        <v>0</v>
      </c>
      <c r="BH123" s="232">
        <f>IF(N123="sníž. přenesená",J123,0)</f>
        <v>0</v>
      </c>
      <c r="BI123" s="232">
        <f>IF(N123="nulová",J123,0)</f>
        <v>0</v>
      </c>
      <c r="BJ123" s="19" t="s">
        <v>79</v>
      </c>
      <c r="BK123" s="232">
        <f>ROUND(I123*H123,2)</f>
        <v>0</v>
      </c>
      <c r="BL123" s="19" t="s">
        <v>164</v>
      </c>
      <c r="BM123" s="231" t="s">
        <v>325</v>
      </c>
    </row>
    <row r="124" s="2" customFormat="1" ht="16.5" customHeight="1">
      <c r="A124" s="40"/>
      <c r="B124" s="41"/>
      <c r="C124" s="256" t="s">
        <v>242</v>
      </c>
      <c r="D124" s="256" t="s">
        <v>400</v>
      </c>
      <c r="E124" s="257" t="s">
        <v>1632</v>
      </c>
      <c r="F124" s="258" t="s">
        <v>1633</v>
      </c>
      <c r="G124" s="259" t="s">
        <v>1121</v>
      </c>
      <c r="H124" s="260">
        <v>7</v>
      </c>
      <c r="I124" s="261"/>
      <c r="J124" s="262">
        <f>ROUND(I124*H124,2)</f>
        <v>0</v>
      </c>
      <c r="K124" s="258" t="s">
        <v>19</v>
      </c>
      <c r="L124" s="263"/>
      <c r="M124" s="264" t="s">
        <v>19</v>
      </c>
      <c r="N124" s="265" t="s">
        <v>43</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174</v>
      </c>
      <c r="AT124" s="231" t="s">
        <v>400</v>
      </c>
      <c r="AU124" s="231" t="s">
        <v>81</v>
      </c>
      <c r="AY124" s="19" t="s">
        <v>159</v>
      </c>
      <c r="BE124" s="232">
        <f>IF(N124="základní",J124,0)</f>
        <v>0</v>
      </c>
      <c r="BF124" s="232">
        <f>IF(N124="snížená",J124,0)</f>
        <v>0</v>
      </c>
      <c r="BG124" s="232">
        <f>IF(N124="zákl. přenesená",J124,0)</f>
        <v>0</v>
      </c>
      <c r="BH124" s="232">
        <f>IF(N124="sníž. přenesená",J124,0)</f>
        <v>0</v>
      </c>
      <c r="BI124" s="232">
        <f>IF(N124="nulová",J124,0)</f>
        <v>0</v>
      </c>
      <c r="BJ124" s="19" t="s">
        <v>79</v>
      </c>
      <c r="BK124" s="232">
        <f>ROUND(I124*H124,2)</f>
        <v>0</v>
      </c>
      <c r="BL124" s="19" t="s">
        <v>164</v>
      </c>
      <c r="BM124" s="231" t="s">
        <v>335</v>
      </c>
    </row>
    <row r="125" s="2" customFormat="1" ht="21.75" customHeight="1">
      <c r="A125" s="40"/>
      <c r="B125" s="41"/>
      <c r="C125" s="256" t="s">
        <v>351</v>
      </c>
      <c r="D125" s="256" t="s">
        <v>400</v>
      </c>
      <c r="E125" s="257" t="s">
        <v>1634</v>
      </c>
      <c r="F125" s="258" t="s">
        <v>1635</v>
      </c>
      <c r="G125" s="259" t="s">
        <v>1121</v>
      </c>
      <c r="H125" s="260">
        <v>1</v>
      </c>
      <c r="I125" s="261"/>
      <c r="J125" s="262">
        <f>ROUND(I125*H125,2)</f>
        <v>0</v>
      </c>
      <c r="K125" s="258" t="s">
        <v>19</v>
      </c>
      <c r="L125" s="263"/>
      <c r="M125" s="264" t="s">
        <v>19</v>
      </c>
      <c r="N125" s="265" t="s">
        <v>43</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174</v>
      </c>
      <c r="AT125" s="231" t="s">
        <v>400</v>
      </c>
      <c r="AU125" s="231" t="s">
        <v>81</v>
      </c>
      <c r="AY125" s="19" t="s">
        <v>159</v>
      </c>
      <c r="BE125" s="232">
        <f>IF(N125="základní",J125,0)</f>
        <v>0</v>
      </c>
      <c r="BF125" s="232">
        <f>IF(N125="snížená",J125,0)</f>
        <v>0</v>
      </c>
      <c r="BG125" s="232">
        <f>IF(N125="zákl. přenesená",J125,0)</f>
        <v>0</v>
      </c>
      <c r="BH125" s="232">
        <f>IF(N125="sníž. přenesená",J125,0)</f>
        <v>0</v>
      </c>
      <c r="BI125" s="232">
        <f>IF(N125="nulová",J125,0)</f>
        <v>0</v>
      </c>
      <c r="BJ125" s="19" t="s">
        <v>79</v>
      </c>
      <c r="BK125" s="232">
        <f>ROUND(I125*H125,2)</f>
        <v>0</v>
      </c>
      <c r="BL125" s="19" t="s">
        <v>164</v>
      </c>
      <c r="BM125" s="231" t="s">
        <v>343</v>
      </c>
    </row>
    <row r="126" s="2" customFormat="1" ht="21.75" customHeight="1">
      <c r="A126" s="40"/>
      <c r="B126" s="41"/>
      <c r="C126" s="256" t="s">
        <v>255</v>
      </c>
      <c r="D126" s="256" t="s">
        <v>400</v>
      </c>
      <c r="E126" s="257" t="s">
        <v>1636</v>
      </c>
      <c r="F126" s="258" t="s">
        <v>1637</v>
      </c>
      <c r="G126" s="259" t="s">
        <v>1121</v>
      </c>
      <c r="H126" s="260">
        <v>1</v>
      </c>
      <c r="I126" s="261"/>
      <c r="J126" s="262">
        <f>ROUND(I126*H126,2)</f>
        <v>0</v>
      </c>
      <c r="K126" s="258" t="s">
        <v>19</v>
      </c>
      <c r="L126" s="263"/>
      <c r="M126" s="264" t="s">
        <v>19</v>
      </c>
      <c r="N126" s="265" t="s">
        <v>43</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174</v>
      </c>
      <c r="AT126" s="231" t="s">
        <v>400</v>
      </c>
      <c r="AU126" s="231" t="s">
        <v>81</v>
      </c>
      <c r="AY126" s="19" t="s">
        <v>159</v>
      </c>
      <c r="BE126" s="232">
        <f>IF(N126="základní",J126,0)</f>
        <v>0</v>
      </c>
      <c r="BF126" s="232">
        <f>IF(N126="snížená",J126,0)</f>
        <v>0</v>
      </c>
      <c r="BG126" s="232">
        <f>IF(N126="zákl. přenesená",J126,0)</f>
        <v>0</v>
      </c>
      <c r="BH126" s="232">
        <f>IF(N126="sníž. přenesená",J126,0)</f>
        <v>0</v>
      </c>
      <c r="BI126" s="232">
        <f>IF(N126="nulová",J126,0)</f>
        <v>0</v>
      </c>
      <c r="BJ126" s="19" t="s">
        <v>79</v>
      </c>
      <c r="BK126" s="232">
        <f>ROUND(I126*H126,2)</f>
        <v>0</v>
      </c>
      <c r="BL126" s="19" t="s">
        <v>164</v>
      </c>
      <c r="BM126" s="231" t="s">
        <v>354</v>
      </c>
    </row>
    <row r="127" s="11" customFormat="1" ht="22.8" customHeight="1">
      <c r="A127" s="11"/>
      <c r="B127" s="206"/>
      <c r="C127" s="207"/>
      <c r="D127" s="208" t="s">
        <v>71</v>
      </c>
      <c r="E127" s="300" t="s">
        <v>1638</v>
      </c>
      <c r="F127" s="300" t="s">
        <v>1639</v>
      </c>
      <c r="G127" s="207"/>
      <c r="H127" s="207"/>
      <c r="I127" s="210"/>
      <c r="J127" s="301">
        <f>BK127</f>
        <v>0</v>
      </c>
      <c r="K127" s="207"/>
      <c r="L127" s="212"/>
      <c r="M127" s="213"/>
      <c r="N127" s="214"/>
      <c r="O127" s="214"/>
      <c r="P127" s="215">
        <f>SUM(P128:P131)</f>
        <v>0</v>
      </c>
      <c r="Q127" s="214"/>
      <c r="R127" s="215">
        <f>SUM(R128:R131)</f>
        <v>0</v>
      </c>
      <c r="S127" s="214"/>
      <c r="T127" s="216">
        <f>SUM(T128:T131)</f>
        <v>0</v>
      </c>
      <c r="U127" s="11"/>
      <c r="V127" s="11"/>
      <c r="W127" s="11"/>
      <c r="X127" s="11"/>
      <c r="Y127" s="11"/>
      <c r="Z127" s="11"/>
      <c r="AA127" s="11"/>
      <c r="AB127" s="11"/>
      <c r="AC127" s="11"/>
      <c r="AD127" s="11"/>
      <c r="AE127" s="11"/>
      <c r="AR127" s="217" t="s">
        <v>79</v>
      </c>
      <c r="AT127" s="218" t="s">
        <v>71</v>
      </c>
      <c r="AU127" s="218" t="s">
        <v>79</v>
      </c>
      <c r="AY127" s="217" t="s">
        <v>159</v>
      </c>
      <c r="BK127" s="219">
        <f>SUM(BK128:BK131)</f>
        <v>0</v>
      </c>
    </row>
    <row r="128" s="2" customFormat="1" ht="21.75" customHeight="1">
      <c r="A128" s="40"/>
      <c r="B128" s="41"/>
      <c r="C128" s="220" t="s">
        <v>377</v>
      </c>
      <c r="D128" s="220" t="s">
        <v>160</v>
      </c>
      <c r="E128" s="221" t="s">
        <v>1640</v>
      </c>
      <c r="F128" s="222" t="s">
        <v>1641</v>
      </c>
      <c r="G128" s="223" t="s">
        <v>1121</v>
      </c>
      <c r="H128" s="224">
        <v>1</v>
      </c>
      <c r="I128" s="225"/>
      <c r="J128" s="226">
        <f>ROUND(I128*H128,2)</f>
        <v>0</v>
      </c>
      <c r="K128" s="222" t="s">
        <v>19</v>
      </c>
      <c r="L128" s="46"/>
      <c r="M128" s="227" t="s">
        <v>19</v>
      </c>
      <c r="N128" s="228" t="s">
        <v>43</v>
      </c>
      <c r="O128" s="86"/>
      <c r="P128" s="229">
        <f>O128*H128</f>
        <v>0</v>
      </c>
      <c r="Q128" s="229">
        <v>0</v>
      </c>
      <c r="R128" s="229">
        <f>Q128*H128</f>
        <v>0</v>
      </c>
      <c r="S128" s="229">
        <v>0</v>
      </c>
      <c r="T128" s="230">
        <f>S128*H128</f>
        <v>0</v>
      </c>
      <c r="U128" s="40"/>
      <c r="V128" s="40"/>
      <c r="W128" s="40"/>
      <c r="X128" s="40"/>
      <c r="Y128" s="40"/>
      <c r="Z128" s="40"/>
      <c r="AA128" s="40"/>
      <c r="AB128" s="40"/>
      <c r="AC128" s="40"/>
      <c r="AD128" s="40"/>
      <c r="AE128" s="40"/>
      <c r="AR128" s="231" t="s">
        <v>164</v>
      </c>
      <c r="AT128" s="231" t="s">
        <v>160</v>
      </c>
      <c r="AU128" s="231" t="s">
        <v>81</v>
      </c>
      <c r="AY128" s="19" t="s">
        <v>159</v>
      </c>
      <c r="BE128" s="232">
        <f>IF(N128="základní",J128,0)</f>
        <v>0</v>
      </c>
      <c r="BF128" s="232">
        <f>IF(N128="snížená",J128,0)</f>
        <v>0</v>
      </c>
      <c r="BG128" s="232">
        <f>IF(N128="zákl. přenesená",J128,0)</f>
        <v>0</v>
      </c>
      <c r="BH128" s="232">
        <f>IF(N128="sníž. přenesená",J128,0)</f>
        <v>0</v>
      </c>
      <c r="BI128" s="232">
        <f>IF(N128="nulová",J128,0)</f>
        <v>0</v>
      </c>
      <c r="BJ128" s="19" t="s">
        <v>79</v>
      </c>
      <c r="BK128" s="232">
        <f>ROUND(I128*H128,2)</f>
        <v>0</v>
      </c>
      <c r="BL128" s="19" t="s">
        <v>164</v>
      </c>
      <c r="BM128" s="231" t="s">
        <v>362</v>
      </c>
    </row>
    <row r="129" s="2" customFormat="1" ht="16.5" customHeight="1">
      <c r="A129" s="40"/>
      <c r="B129" s="41"/>
      <c r="C129" s="220" t="s">
        <v>259</v>
      </c>
      <c r="D129" s="220" t="s">
        <v>160</v>
      </c>
      <c r="E129" s="221" t="s">
        <v>1642</v>
      </c>
      <c r="F129" s="222" t="s">
        <v>1643</v>
      </c>
      <c r="G129" s="223" t="s">
        <v>1121</v>
      </c>
      <c r="H129" s="224">
        <v>1</v>
      </c>
      <c r="I129" s="225"/>
      <c r="J129" s="226">
        <f>ROUND(I129*H129,2)</f>
        <v>0</v>
      </c>
      <c r="K129" s="222" t="s">
        <v>19</v>
      </c>
      <c r="L129" s="46"/>
      <c r="M129" s="227" t="s">
        <v>19</v>
      </c>
      <c r="N129" s="228" t="s">
        <v>43</v>
      </c>
      <c r="O129" s="86"/>
      <c r="P129" s="229">
        <f>O129*H129</f>
        <v>0</v>
      </c>
      <c r="Q129" s="229">
        <v>0</v>
      </c>
      <c r="R129" s="229">
        <f>Q129*H129</f>
        <v>0</v>
      </c>
      <c r="S129" s="229">
        <v>0</v>
      </c>
      <c r="T129" s="230">
        <f>S129*H129</f>
        <v>0</v>
      </c>
      <c r="U129" s="40"/>
      <c r="V129" s="40"/>
      <c r="W129" s="40"/>
      <c r="X129" s="40"/>
      <c r="Y129" s="40"/>
      <c r="Z129" s="40"/>
      <c r="AA129" s="40"/>
      <c r="AB129" s="40"/>
      <c r="AC129" s="40"/>
      <c r="AD129" s="40"/>
      <c r="AE129" s="40"/>
      <c r="AR129" s="231" t="s">
        <v>164</v>
      </c>
      <c r="AT129" s="231" t="s">
        <v>160</v>
      </c>
      <c r="AU129" s="231" t="s">
        <v>81</v>
      </c>
      <c r="AY129" s="19" t="s">
        <v>159</v>
      </c>
      <c r="BE129" s="232">
        <f>IF(N129="základní",J129,0)</f>
        <v>0</v>
      </c>
      <c r="BF129" s="232">
        <f>IF(N129="snížená",J129,0)</f>
        <v>0</v>
      </c>
      <c r="BG129" s="232">
        <f>IF(N129="zákl. přenesená",J129,0)</f>
        <v>0</v>
      </c>
      <c r="BH129" s="232">
        <f>IF(N129="sníž. přenesená",J129,0)</f>
        <v>0</v>
      </c>
      <c r="BI129" s="232">
        <f>IF(N129="nulová",J129,0)</f>
        <v>0</v>
      </c>
      <c r="BJ129" s="19" t="s">
        <v>79</v>
      </c>
      <c r="BK129" s="232">
        <f>ROUND(I129*H129,2)</f>
        <v>0</v>
      </c>
      <c r="BL129" s="19" t="s">
        <v>164</v>
      </c>
      <c r="BM129" s="231" t="s">
        <v>380</v>
      </c>
    </row>
    <row r="130" s="2" customFormat="1" ht="21.75" customHeight="1">
      <c r="A130" s="40"/>
      <c r="B130" s="41"/>
      <c r="C130" s="220" t="s">
        <v>385</v>
      </c>
      <c r="D130" s="220" t="s">
        <v>160</v>
      </c>
      <c r="E130" s="221" t="s">
        <v>1644</v>
      </c>
      <c r="F130" s="222" t="s">
        <v>1645</v>
      </c>
      <c r="G130" s="223" t="s">
        <v>1121</v>
      </c>
      <c r="H130" s="224">
        <v>1</v>
      </c>
      <c r="I130" s="225"/>
      <c r="J130" s="226">
        <f>ROUND(I130*H130,2)</f>
        <v>0</v>
      </c>
      <c r="K130" s="222" t="s">
        <v>19</v>
      </c>
      <c r="L130" s="46"/>
      <c r="M130" s="227" t="s">
        <v>19</v>
      </c>
      <c r="N130" s="22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164</v>
      </c>
      <c r="AT130" s="231" t="s">
        <v>160</v>
      </c>
      <c r="AU130" s="231" t="s">
        <v>81</v>
      </c>
      <c r="AY130" s="19" t="s">
        <v>159</v>
      </c>
      <c r="BE130" s="232">
        <f>IF(N130="základní",J130,0)</f>
        <v>0</v>
      </c>
      <c r="BF130" s="232">
        <f>IF(N130="snížená",J130,0)</f>
        <v>0</v>
      </c>
      <c r="BG130" s="232">
        <f>IF(N130="zákl. přenesená",J130,0)</f>
        <v>0</v>
      </c>
      <c r="BH130" s="232">
        <f>IF(N130="sníž. přenesená",J130,0)</f>
        <v>0</v>
      </c>
      <c r="BI130" s="232">
        <f>IF(N130="nulová",J130,0)</f>
        <v>0</v>
      </c>
      <c r="BJ130" s="19" t="s">
        <v>79</v>
      </c>
      <c r="BK130" s="232">
        <f>ROUND(I130*H130,2)</f>
        <v>0</v>
      </c>
      <c r="BL130" s="19" t="s">
        <v>164</v>
      </c>
      <c r="BM130" s="231" t="s">
        <v>383</v>
      </c>
    </row>
    <row r="131" s="2" customFormat="1" ht="16.5" customHeight="1">
      <c r="A131" s="40"/>
      <c r="B131" s="41"/>
      <c r="C131" s="220" t="s">
        <v>262</v>
      </c>
      <c r="D131" s="220" t="s">
        <v>160</v>
      </c>
      <c r="E131" s="221" t="s">
        <v>1646</v>
      </c>
      <c r="F131" s="222" t="s">
        <v>1647</v>
      </c>
      <c r="G131" s="223" t="s">
        <v>1121</v>
      </c>
      <c r="H131" s="224">
        <v>1</v>
      </c>
      <c r="I131" s="225"/>
      <c r="J131" s="226">
        <f>ROUND(I131*H131,2)</f>
        <v>0</v>
      </c>
      <c r="K131" s="222" t="s">
        <v>19</v>
      </c>
      <c r="L131" s="46"/>
      <c r="M131" s="227" t="s">
        <v>19</v>
      </c>
      <c r="N131" s="228" t="s">
        <v>43</v>
      </c>
      <c r="O131" s="86"/>
      <c r="P131" s="229">
        <f>O131*H131</f>
        <v>0</v>
      </c>
      <c r="Q131" s="229">
        <v>0</v>
      </c>
      <c r="R131" s="229">
        <f>Q131*H131</f>
        <v>0</v>
      </c>
      <c r="S131" s="229">
        <v>0</v>
      </c>
      <c r="T131" s="230">
        <f>S131*H131</f>
        <v>0</v>
      </c>
      <c r="U131" s="40"/>
      <c r="V131" s="40"/>
      <c r="W131" s="40"/>
      <c r="X131" s="40"/>
      <c r="Y131" s="40"/>
      <c r="Z131" s="40"/>
      <c r="AA131" s="40"/>
      <c r="AB131" s="40"/>
      <c r="AC131" s="40"/>
      <c r="AD131" s="40"/>
      <c r="AE131" s="40"/>
      <c r="AR131" s="231" t="s">
        <v>164</v>
      </c>
      <c r="AT131" s="231" t="s">
        <v>160</v>
      </c>
      <c r="AU131" s="231" t="s">
        <v>81</v>
      </c>
      <c r="AY131" s="19" t="s">
        <v>159</v>
      </c>
      <c r="BE131" s="232">
        <f>IF(N131="základní",J131,0)</f>
        <v>0</v>
      </c>
      <c r="BF131" s="232">
        <f>IF(N131="snížená",J131,0)</f>
        <v>0</v>
      </c>
      <c r="BG131" s="232">
        <f>IF(N131="zákl. přenesená",J131,0)</f>
        <v>0</v>
      </c>
      <c r="BH131" s="232">
        <f>IF(N131="sníž. přenesená",J131,0)</f>
        <v>0</v>
      </c>
      <c r="BI131" s="232">
        <f>IF(N131="nulová",J131,0)</f>
        <v>0</v>
      </c>
      <c r="BJ131" s="19" t="s">
        <v>79</v>
      </c>
      <c r="BK131" s="232">
        <f>ROUND(I131*H131,2)</f>
        <v>0</v>
      </c>
      <c r="BL131" s="19" t="s">
        <v>164</v>
      </c>
      <c r="BM131" s="231" t="s">
        <v>388</v>
      </c>
    </row>
    <row r="132" s="11" customFormat="1" ht="22.8" customHeight="1">
      <c r="A132" s="11"/>
      <c r="B132" s="206"/>
      <c r="C132" s="207"/>
      <c r="D132" s="208" t="s">
        <v>71</v>
      </c>
      <c r="E132" s="300" t="s">
        <v>1648</v>
      </c>
      <c r="F132" s="300" t="s">
        <v>1649</v>
      </c>
      <c r="G132" s="207"/>
      <c r="H132" s="207"/>
      <c r="I132" s="210"/>
      <c r="J132" s="301">
        <f>BK132</f>
        <v>0</v>
      </c>
      <c r="K132" s="207"/>
      <c r="L132" s="212"/>
      <c r="M132" s="213"/>
      <c r="N132" s="214"/>
      <c r="O132" s="214"/>
      <c r="P132" s="215">
        <f>SUM(P133:P144)</f>
        <v>0</v>
      </c>
      <c r="Q132" s="214"/>
      <c r="R132" s="215">
        <f>SUM(R133:R144)</f>
        <v>0</v>
      </c>
      <c r="S132" s="214"/>
      <c r="T132" s="216">
        <f>SUM(T133:T144)</f>
        <v>0</v>
      </c>
      <c r="U132" s="11"/>
      <c r="V132" s="11"/>
      <c r="W132" s="11"/>
      <c r="X132" s="11"/>
      <c r="Y132" s="11"/>
      <c r="Z132" s="11"/>
      <c r="AA132" s="11"/>
      <c r="AB132" s="11"/>
      <c r="AC132" s="11"/>
      <c r="AD132" s="11"/>
      <c r="AE132" s="11"/>
      <c r="AR132" s="217" t="s">
        <v>79</v>
      </c>
      <c r="AT132" s="218" t="s">
        <v>71</v>
      </c>
      <c r="AU132" s="218" t="s">
        <v>79</v>
      </c>
      <c r="AY132" s="217" t="s">
        <v>159</v>
      </c>
      <c r="BK132" s="219">
        <f>SUM(BK133:BK144)</f>
        <v>0</v>
      </c>
    </row>
    <row r="133" s="2" customFormat="1" ht="16.5" customHeight="1">
      <c r="A133" s="40"/>
      <c r="B133" s="41"/>
      <c r="C133" s="220" t="s">
        <v>396</v>
      </c>
      <c r="D133" s="220" t="s">
        <v>160</v>
      </c>
      <c r="E133" s="221" t="s">
        <v>1650</v>
      </c>
      <c r="F133" s="222" t="s">
        <v>1651</v>
      </c>
      <c r="G133" s="223" t="s">
        <v>1121</v>
      </c>
      <c r="H133" s="224">
        <v>1</v>
      </c>
      <c r="I133" s="225"/>
      <c r="J133" s="226">
        <f>ROUND(I133*H133,2)</f>
        <v>0</v>
      </c>
      <c r="K133" s="222" t="s">
        <v>19</v>
      </c>
      <c r="L133" s="46"/>
      <c r="M133" s="227" t="s">
        <v>19</v>
      </c>
      <c r="N133" s="228" t="s">
        <v>43</v>
      </c>
      <c r="O133" s="86"/>
      <c r="P133" s="229">
        <f>O133*H133</f>
        <v>0</v>
      </c>
      <c r="Q133" s="229">
        <v>0</v>
      </c>
      <c r="R133" s="229">
        <f>Q133*H133</f>
        <v>0</v>
      </c>
      <c r="S133" s="229">
        <v>0</v>
      </c>
      <c r="T133" s="230">
        <f>S133*H133</f>
        <v>0</v>
      </c>
      <c r="U133" s="40"/>
      <c r="V133" s="40"/>
      <c r="W133" s="40"/>
      <c r="X133" s="40"/>
      <c r="Y133" s="40"/>
      <c r="Z133" s="40"/>
      <c r="AA133" s="40"/>
      <c r="AB133" s="40"/>
      <c r="AC133" s="40"/>
      <c r="AD133" s="40"/>
      <c r="AE133" s="40"/>
      <c r="AR133" s="231" t="s">
        <v>164</v>
      </c>
      <c r="AT133" s="231" t="s">
        <v>160</v>
      </c>
      <c r="AU133" s="231" t="s">
        <v>81</v>
      </c>
      <c r="AY133" s="19" t="s">
        <v>159</v>
      </c>
      <c r="BE133" s="232">
        <f>IF(N133="základní",J133,0)</f>
        <v>0</v>
      </c>
      <c r="BF133" s="232">
        <f>IF(N133="snížená",J133,0)</f>
        <v>0</v>
      </c>
      <c r="BG133" s="232">
        <f>IF(N133="zákl. přenesená",J133,0)</f>
        <v>0</v>
      </c>
      <c r="BH133" s="232">
        <f>IF(N133="sníž. přenesená",J133,0)</f>
        <v>0</v>
      </c>
      <c r="BI133" s="232">
        <f>IF(N133="nulová",J133,0)</f>
        <v>0</v>
      </c>
      <c r="BJ133" s="19" t="s">
        <v>79</v>
      </c>
      <c r="BK133" s="232">
        <f>ROUND(I133*H133,2)</f>
        <v>0</v>
      </c>
      <c r="BL133" s="19" t="s">
        <v>164</v>
      </c>
      <c r="BM133" s="231" t="s">
        <v>393</v>
      </c>
    </row>
    <row r="134" s="2" customFormat="1" ht="21.75" customHeight="1">
      <c r="A134" s="40"/>
      <c r="B134" s="41"/>
      <c r="C134" s="220" t="s">
        <v>267</v>
      </c>
      <c r="D134" s="220" t="s">
        <v>160</v>
      </c>
      <c r="E134" s="221" t="s">
        <v>1652</v>
      </c>
      <c r="F134" s="222" t="s">
        <v>1653</v>
      </c>
      <c r="G134" s="223" t="s">
        <v>1121</v>
      </c>
      <c r="H134" s="224">
        <v>1</v>
      </c>
      <c r="I134" s="225"/>
      <c r="J134" s="226">
        <f>ROUND(I134*H134,2)</f>
        <v>0</v>
      </c>
      <c r="K134" s="222" t="s">
        <v>19</v>
      </c>
      <c r="L134" s="46"/>
      <c r="M134" s="227" t="s">
        <v>19</v>
      </c>
      <c r="N134" s="228" t="s">
        <v>43</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164</v>
      </c>
      <c r="AT134" s="231" t="s">
        <v>160</v>
      </c>
      <c r="AU134" s="231" t="s">
        <v>81</v>
      </c>
      <c r="AY134" s="19" t="s">
        <v>159</v>
      </c>
      <c r="BE134" s="232">
        <f>IF(N134="základní",J134,0)</f>
        <v>0</v>
      </c>
      <c r="BF134" s="232">
        <f>IF(N134="snížená",J134,0)</f>
        <v>0</v>
      </c>
      <c r="BG134" s="232">
        <f>IF(N134="zákl. přenesená",J134,0)</f>
        <v>0</v>
      </c>
      <c r="BH134" s="232">
        <f>IF(N134="sníž. přenesená",J134,0)</f>
        <v>0</v>
      </c>
      <c r="BI134" s="232">
        <f>IF(N134="nulová",J134,0)</f>
        <v>0</v>
      </c>
      <c r="BJ134" s="19" t="s">
        <v>79</v>
      </c>
      <c r="BK134" s="232">
        <f>ROUND(I134*H134,2)</f>
        <v>0</v>
      </c>
      <c r="BL134" s="19" t="s">
        <v>164</v>
      </c>
      <c r="BM134" s="231" t="s">
        <v>399</v>
      </c>
    </row>
    <row r="135" s="2" customFormat="1" ht="16.5" customHeight="1">
      <c r="A135" s="40"/>
      <c r="B135" s="41"/>
      <c r="C135" s="220" t="s">
        <v>404</v>
      </c>
      <c r="D135" s="220" t="s">
        <v>160</v>
      </c>
      <c r="E135" s="221" t="s">
        <v>1654</v>
      </c>
      <c r="F135" s="222" t="s">
        <v>1655</v>
      </c>
      <c r="G135" s="223" t="s">
        <v>1121</v>
      </c>
      <c r="H135" s="224">
        <v>1</v>
      </c>
      <c r="I135" s="225"/>
      <c r="J135" s="226">
        <f>ROUND(I135*H135,2)</f>
        <v>0</v>
      </c>
      <c r="K135" s="222" t="s">
        <v>19</v>
      </c>
      <c r="L135" s="46"/>
      <c r="M135" s="227" t="s">
        <v>19</v>
      </c>
      <c r="N135" s="228" t="s">
        <v>43</v>
      </c>
      <c r="O135" s="86"/>
      <c r="P135" s="229">
        <f>O135*H135</f>
        <v>0</v>
      </c>
      <c r="Q135" s="229">
        <v>0</v>
      </c>
      <c r="R135" s="229">
        <f>Q135*H135</f>
        <v>0</v>
      </c>
      <c r="S135" s="229">
        <v>0</v>
      </c>
      <c r="T135" s="230">
        <f>S135*H135</f>
        <v>0</v>
      </c>
      <c r="U135" s="40"/>
      <c r="V135" s="40"/>
      <c r="W135" s="40"/>
      <c r="X135" s="40"/>
      <c r="Y135" s="40"/>
      <c r="Z135" s="40"/>
      <c r="AA135" s="40"/>
      <c r="AB135" s="40"/>
      <c r="AC135" s="40"/>
      <c r="AD135" s="40"/>
      <c r="AE135" s="40"/>
      <c r="AR135" s="231" t="s">
        <v>164</v>
      </c>
      <c r="AT135" s="231" t="s">
        <v>160</v>
      </c>
      <c r="AU135" s="231" t="s">
        <v>81</v>
      </c>
      <c r="AY135" s="19" t="s">
        <v>159</v>
      </c>
      <c r="BE135" s="232">
        <f>IF(N135="základní",J135,0)</f>
        <v>0</v>
      </c>
      <c r="BF135" s="232">
        <f>IF(N135="snížená",J135,0)</f>
        <v>0</v>
      </c>
      <c r="BG135" s="232">
        <f>IF(N135="zákl. přenesená",J135,0)</f>
        <v>0</v>
      </c>
      <c r="BH135" s="232">
        <f>IF(N135="sníž. přenesená",J135,0)</f>
        <v>0</v>
      </c>
      <c r="BI135" s="232">
        <f>IF(N135="nulová",J135,0)</f>
        <v>0</v>
      </c>
      <c r="BJ135" s="19" t="s">
        <v>79</v>
      </c>
      <c r="BK135" s="232">
        <f>ROUND(I135*H135,2)</f>
        <v>0</v>
      </c>
      <c r="BL135" s="19" t="s">
        <v>164</v>
      </c>
      <c r="BM135" s="231" t="s">
        <v>403</v>
      </c>
    </row>
    <row r="136" s="2" customFormat="1" ht="16.5" customHeight="1">
      <c r="A136" s="40"/>
      <c r="B136" s="41"/>
      <c r="C136" s="220" t="s">
        <v>272</v>
      </c>
      <c r="D136" s="220" t="s">
        <v>160</v>
      </c>
      <c r="E136" s="221" t="s">
        <v>1656</v>
      </c>
      <c r="F136" s="222" t="s">
        <v>1545</v>
      </c>
      <c r="G136" s="223" t="s">
        <v>1121</v>
      </c>
      <c r="H136" s="224">
        <v>1</v>
      </c>
      <c r="I136" s="225"/>
      <c r="J136" s="226">
        <f>ROUND(I136*H136,2)</f>
        <v>0</v>
      </c>
      <c r="K136" s="222" t="s">
        <v>19</v>
      </c>
      <c r="L136" s="46"/>
      <c r="M136" s="227" t="s">
        <v>19</v>
      </c>
      <c r="N136" s="228" t="s">
        <v>43</v>
      </c>
      <c r="O136" s="86"/>
      <c r="P136" s="229">
        <f>O136*H136</f>
        <v>0</v>
      </c>
      <c r="Q136" s="229">
        <v>0</v>
      </c>
      <c r="R136" s="229">
        <f>Q136*H136</f>
        <v>0</v>
      </c>
      <c r="S136" s="229">
        <v>0</v>
      </c>
      <c r="T136" s="230">
        <f>S136*H136</f>
        <v>0</v>
      </c>
      <c r="U136" s="40"/>
      <c r="V136" s="40"/>
      <c r="W136" s="40"/>
      <c r="X136" s="40"/>
      <c r="Y136" s="40"/>
      <c r="Z136" s="40"/>
      <c r="AA136" s="40"/>
      <c r="AB136" s="40"/>
      <c r="AC136" s="40"/>
      <c r="AD136" s="40"/>
      <c r="AE136" s="40"/>
      <c r="AR136" s="231" t="s">
        <v>164</v>
      </c>
      <c r="AT136" s="231" t="s">
        <v>160</v>
      </c>
      <c r="AU136" s="231" t="s">
        <v>81</v>
      </c>
      <c r="AY136" s="19" t="s">
        <v>159</v>
      </c>
      <c r="BE136" s="232">
        <f>IF(N136="základní",J136,0)</f>
        <v>0</v>
      </c>
      <c r="BF136" s="232">
        <f>IF(N136="snížená",J136,0)</f>
        <v>0</v>
      </c>
      <c r="BG136" s="232">
        <f>IF(N136="zákl. přenesená",J136,0)</f>
        <v>0</v>
      </c>
      <c r="BH136" s="232">
        <f>IF(N136="sníž. přenesená",J136,0)</f>
        <v>0</v>
      </c>
      <c r="BI136" s="232">
        <f>IF(N136="nulová",J136,0)</f>
        <v>0</v>
      </c>
      <c r="BJ136" s="19" t="s">
        <v>79</v>
      </c>
      <c r="BK136" s="232">
        <f>ROUND(I136*H136,2)</f>
        <v>0</v>
      </c>
      <c r="BL136" s="19" t="s">
        <v>164</v>
      </c>
      <c r="BM136" s="231" t="s">
        <v>407</v>
      </c>
    </row>
    <row r="137" s="2" customFormat="1" ht="16.5" customHeight="1">
      <c r="A137" s="40"/>
      <c r="B137" s="41"/>
      <c r="C137" s="220" t="s">
        <v>413</v>
      </c>
      <c r="D137" s="220" t="s">
        <v>160</v>
      </c>
      <c r="E137" s="221" t="s">
        <v>1657</v>
      </c>
      <c r="F137" s="222" t="s">
        <v>1547</v>
      </c>
      <c r="G137" s="223" t="s">
        <v>1121</v>
      </c>
      <c r="H137" s="224">
        <v>1</v>
      </c>
      <c r="I137" s="225"/>
      <c r="J137" s="226">
        <f>ROUND(I137*H137,2)</f>
        <v>0</v>
      </c>
      <c r="K137" s="222" t="s">
        <v>19</v>
      </c>
      <c r="L137" s="46"/>
      <c r="M137" s="227" t="s">
        <v>19</v>
      </c>
      <c r="N137" s="228" t="s">
        <v>43</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164</v>
      </c>
      <c r="AT137" s="231" t="s">
        <v>160</v>
      </c>
      <c r="AU137" s="231" t="s">
        <v>81</v>
      </c>
      <c r="AY137" s="19" t="s">
        <v>159</v>
      </c>
      <c r="BE137" s="232">
        <f>IF(N137="základní",J137,0)</f>
        <v>0</v>
      </c>
      <c r="BF137" s="232">
        <f>IF(N137="snížená",J137,0)</f>
        <v>0</v>
      </c>
      <c r="BG137" s="232">
        <f>IF(N137="zákl. přenesená",J137,0)</f>
        <v>0</v>
      </c>
      <c r="BH137" s="232">
        <f>IF(N137="sníž. přenesená",J137,0)</f>
        <v>0</v>
      </c>
      <c r="BI137" s="232">
        <f>IF(N137="nulová",J137,0)</f>
        <v>0</v>
      </c>
      <c r="BJ137" s="19" t="s">
        <v>79</v>
      </c>
      <c r="BK137" s="232">
        <f>ROUND(I137*H137,2)</f>
        <v>0</v>
      </c>
      <c r="BL137" s="19" t="s">
        <v>164</v>
      </c>
      <c r="BM137" s="231" t="s">
        <v>410</v>
      </c>
    </row>
    <row r="138" s="2" customFormat="1" ht="16.5" customHeight="1">
      <c r="A138" s="40"/>
      <c r="B138" s="41"/>
      <c r="C138" s="220" t="s">
        <v>279</v>
      </c>
      <c r="D138" s="220" t="s">
        <v>160</v>
      </c>
      <c r="E138" s="221" t="s">
        <v>1658</v>
      </c>
      <c r="F138" s="222" t="s">
        <v>1659</v>
      </c>
      <c r="G138" s="223" t="s">
        <v>1121</v>
      </c>
      <c r="H138" s="224">
        <v>1</v>
      </c>
      <c r="I138" s="225"/>
      <c r="J138" s="226">
        <f>ROUND(I138*H138,2)</f>
        <v>0</v>
      </c>
      <c r="K138" s="222" t="s">
        <v>19</v>
      </c>
      <c r="L138" s="46"/>
      <c r="M138" s="227" t="s">
        <v>19</v>
      </c>
      <c r="N138" s="228" t="s">
        <v>43</v>
      </c>
      <c r="O138" s="86"/>
      <c r="P138" s="229">
        <f>O138*H138</f>
        <v>0</v>
      </c>
      <c r="Q138" s="229">
        <v>0</v>
      </c>
      <c r="R138" s="229">
        <f>Q138*H138</f>
        <v>0</v>
      </c>
      <c r="S138" s="229">
        <v>0</v>
      </c>
      <c r="T138" s="230">
        <f>S138*H138</f>
        <v>0</v>
      </c>
      <c r="U138" s="40"/>
      <c r="V138" s="40"/>
      <c r="W138" s="40"/>
      <c r="X138" s="40"/>
      <c r="Y138" s="40"/>
      <c r="Z138" s="40"/>
      <c r="AA138" s="40"/>
      <c r="AB138" s="40"/>
      <c r="AC138" s="40"/>
      <c r="AD138" s="40"/>
      <c r="AE138" s="40"/>
      <c r="AR138" s="231" t="s">
        <v>164</v>
      </c>
      <c r="AT138" s="231" t="s">
        <v>160</v>
      </c>
      <c r="AU138" s="231" t="s">
        <v>81</v>
      </c>
      <c r="AY138" s="19" t="s">
        <v>159</v>
      </c>
      <c r="BE138" s="232">
        <f>IF(N138="základní",J138,0)</f>
        <v>0</v>
      </c>
      <c r="BF138" s="232">
        <f>IF(N138="snížená",J138,0)</f>
        <v>0</v>
      </c>
      <c r="BG138" s="232">
        <f>IF(N138="zákl. přenesená",J138,0)</f>
        <v>0</v>
      </c>
      <c r="BH138" s="232">
        <f>IF(N138="sníž. přenesená",J138,0)</f>
        <v>0</v>
      </c>
      <c r="BI138" s="232">
        <f>IF(N138="nulová",J138,0)</f>
        <v>0</v>
      </c>
      <c r="BJ138" s="19" t="s">
        <v>79</v>
      </c>
      <c r="BK138" s="232">
        <f>ROUND(I138*H138,2)</f>
        <v>0</v>
      </c>
      <c r="BL138" s="19" t="s">
        <v>164</v>
      </c>
      <c r="BM138" s="231" t="s">
        <v>416</v>
      </c>
    </row>
    <row r="139" s="2" customFormat="1" ht="16.5" customHeight="1">
      <c r="A139" s="40"/>
      <c r="B139" s="41"/>
      <c r="C139" s="220" t="s">
        <v>440</v>
      </c>
      <c r="D139" s="220" t="s">
        <v>160</v>
      </c>
      <c r="E139" s="221" t="s">
        <v>1660</v>
      </c>
      <c r="F139" s="222" t="s">
        <v>1405</v>
      </c>
      <c r="G139" s="223" t="s">
        <v>1121</v>
      </c>
      <c r="H139" s="224">
        <v>1</v>
      </c>
      <c r="I139" s="225"/>
      <c r="J139" s="226">
        <f>ROUND(I139*H139,2)</f>
        <v>0</v>
      </c>
      <c r="K139" s="222" t="s">
        <v>19</v>
      </c>
      <c r="L139" s="46"/>
      <c r="M139" s="227" t="s">
        <v>19</v>
      </c>
      <c r="N139" s="228" t="s">
        <v>43</v>
      </c>
      <c r="O139" s="86"/>
      <c r="P139" s="229">
        <f>O139*H139</f>
        <v>0</v>
      </c>
      <c r="Q139" s="229">
        <v>0</v>
      </c>
      <c r="R139" s="229">
        <f>Q139*H139</f>
        <v>0</v>
      </c>
      <c r="S139" s="229">
        <v>0</v>
      </c>
      <c r="T139" s="230">
        <f>S139*H139</f>
        <v>0</v>
      </c>
      <c r="U139" s="40"/>
      <c r="V139" s="40"/>
      <c r="W139" s="40"/>
      <c r="X139" s="40"/>
      <c r="Y139" s="40"/>
      <c r="Z139" s="40"/>
      <c r="AA139" s="40"/>
      <c r="AB139" s="40"/>
      <c r="AC139" s="40"/>
      <c r="AD139" s="40"/>
      <c r="AE139" s="40"/>
      <c r="AR139" s="231" t="s">
        <v>164</v>
      </c>
      <c r="AT139" s="231" t="s">
        <v>160</v>
      </c>
      <c r="AU139" s="231" t="s">
        <v>81</v>
      </c>
      <c r="AY139" s="19" t="s">
        <v>159</v>
      </c>
      <c r="BE139" s="232">
        <f>IF(N139="základní",J139,0)</f>
        <v>0</v>
      </c>
      <c r="BF139" s="232">
        <f>IF(N139="snížená",J139,0)</f>
        <v>0</v>
      </c>
      <c r="BG139" s="232">
        <f>IF(N139="zákl. přenesená",J139,0)</f>
        <v>0</v>
      </c>
      <c r="BH139" s="232">
        <f>IF(N139="sníž. přenesená",J139,0)</f>
        <v>0</v>
      </c>
      <c r="BI139" s="232">
        <f>IF(N139="nulová",J139,0)</f>
        <v>0</v>
      </c>
      <c r="BJ139" s="19" t="s">
        <v>79</v>
      </c>
      <c r="BK139" s="232">
        <f>ROUND(I139*H139,2)</f>
        <v>0</v>
      </c>
      <c r="BL139" s="19" t="s">
        <v>164</v>
      </c>
      <c r="BM139" s="231" t="s">
        <v>439</v>
      </c>
    </row>
    <row r="140" s="2" customFormat="1" ht="16.5" customHeight="1">
      <c r="A140" s="40"/>
      <c r="B140" s="41"/>
      <c r="C140" s="220" t="s">
        <v>287</v>
      </c>
      <c r="D140" s="220" t="s">
        <v>160</v>
      </c>
      <c r="E140" s="221" t="s">
        <v>1661</v>
      </c>
      <c r="F140" s="222" t="s">
        <v>1552</v>
      </c>
      <c r="G140" s="223" t="s">
        <v>1121</v>
      </c>
      <c r="H140" s="224">
        <v>1</v>
      </c>
      <c r="I140" s="225"/>
      <c r="J140" s="226">
        <f>ROUND(I140*H140,2)</f>
        <v>0</v>
      </c>
      <c r="K140" s="222" t="s">
        <v>19</v>
      </c>
      <c r="L140" s="46"/>
      <c r="M140" s="227" t="s">
        <v>19</v>
      </c>
      <c r="N140" s="228" t="s">
        <v>43</v>
      </c>
      <c r="O140" s="86"/>
      <c r="P140" s="229">
        <f>O140*H140</f>
        <v>0</v>
      </c>
      <c r="Q140" s="229">
        <v>0</v>
      </c>
      <c r="R140" s="229">
        <f>Q140*H140</f>
        <v>0</v>
      </c>
      <c r="S140" s="229">
        <v>0</v>
      </c>
      <c r="T140" s="230">
        <f>S140*H140</f>
        <v>0</v>
      </c>
      <c r="U140" s="40"/>
      <c r="V140" s="40"/>
      <c r="W140" s="40"/>
      <c r="X140" s="40"/>
      <c r="Y140" s="40"/>
      <c r="Z140" s="40"/>
      <c r="AA140" s="40"/>
      <c r="AB140" s="40"/>
      <c r="AC140" s="40"/>
      <c r="AD140" s="40"/>
      <c r="AE140" s="40"/>
      <c r="AR140" s="231" t="s">
        <v>164</v>
      </c>
      <c r="AT140" s="231" t="s">
        <v>160</v>
      </c>
      <c r="AU140" s="231" t="s">
        <v>81</v>
      </c>
      <c r="AY140" s="19" t="s">
        <v>159</v>
      </c>
      <c r="BE140" s="232">
        <f>IF(N140="základní",J140,0)</f>
        <v>0</v>
      </c>
      <c r="BF140" s="232">
        <f>IF(N140="snížená",J140,0)</f>
        <v>0</v>
      </c>
      <c r="BG140" s="232">
        <f>IF(N140="zákl. přenesená",J140,0)</f>
        <v>0</v>
      </c>
      <c r="BH140" s="232">
        <f>IF(N140="sníž. přenesená",J140,0)</f>
        <v>0</v>
      </c>
      <c r="BI140" s="232">
        <f>IF(N140="nulová",J140,0)</f>
        <v>0</v>
      </c>
      <c r="BJ140" s="19" t="s">
        <v>79</v>
      </c>
      <c r="BK140" s="232">
        <f>ROUND(I140*H140,2)</f>
        <v>0</v>
      </c>
      <c r="BL140" s="19" t="s">
        <v>164</v>
      </c>
      <c r="BM140" s="231" t="s">
        <v>443</v>
      </c>
    </row>
    <row r="141" s="2" customFormat="1" ht="16.5" customHeight="1">
      <c r="A141" s="40"/>
      <c r="B141" s="41"/>
      <c r="C141" s="220" t="s">
        <v>449</v>
      </c>
      <c r="D141" s="220" t="s">
        <v>160</v>
      </c>
      <c r="E141" s="221" t="s">
        <v>1662</v>
      </c>
      <c r="F141" s="222" t="s">
        <v>1554</v>
      </c>
      <c r="G141" s="223" t="s">
        <v>1121</v>
      </c>
      <c r="H141" s="224">
        <v>1</v>
      </c>
      <c r="I141" s="225"/>
      <c r="J141" s="226">
        <f>ROUND(I141*H141,2)</f>
        <v>0</v>
      </c>
      <c r="K141" s="222" t="s">
        <v>19</v>
      </c>
      <c r="L141" s="46"/>
      <c r="M141" s="227" t="s">
        <v>19</v>
      </c>
      <c r="N141" s="228" t="s">
        <v>43</v>
      </c>
      <c r="O141" s="86"/>
      <c r="P141" s="229">
        <f>O141*H141</f>
        <v>0</v>
      </c>
      <c r="Q141" s="229">
        <v>0</v>
      </c>
      <c r="R141" s="229">
        <f>Q141*H141</f>
        <v>0</v>
      </c>
      <c r="S141" s="229">
        <v>0</v>
      </c>
      <c r="T141" s="230">
        <f>S141*H141</f>
        <v>0</v>
      </c>
      <c r="U141" s="40"/>
      <c r="V141" s="40"/>
      <c r="W141" s="40"/>
      <c r="X141" s="40"/>
      <c r="Y141" s="40"/>
      <c r="Z141" s="40"/>
      <c r="AA141" s="40"/>
      <c r="AB141" s="40"/>
      <c r="AC141" s="40"/>
      <c r="AD141" s="40"/>
      <c r="AE141" s="40"/>
      <c r="AR141" s="231" t="s">
        <v>164</v>
      </c>
      <c r="AT141" s="231" t="s">
        <v>160</v>
      </c>
      <c r="AU141" s="231" t="s">
        <v>81</v>
      </c>
      <c r="AY141" s="19" t="s">
        <v>159</v>
      </c>
      <c r="BE141" s="232">
        <f>IF(N141="základní",J141,0)</f>
        <v>0</v>
      </c>
      <c r="BF141" s="232">
        <f>IF(N141="snížená",J141,0)</f>
        <v>0</v>
      </c>
      <c r="BG141" s="232">
        <f>IF(N141="zákl. přenesená",J141,0)</f>
        <v>0</v>
      </c>
      <c r="BH141" s="232">
        <f>IF(N141="sníž. přenesená",J141,0)</f>
        <v>0</v>
      </c>
      <c r="BI141" s="232">
        <f>IF(N141="nulová",J141,0)</f>
        <v>0</v>
      </c>
      <c r="BJ141" s="19" t="s">
        <v>79</v>
      </c>
      <c r="BK141" s="232">
        <f>ROUND(I141*H141,2)</f>
        <v>0</v>
      </c>
      <c r="BL141" s="19" t="s">
        <v>164</v>
      </c>
      <c r="BM141" s="231" t="s">
        <v>448</v>
      </c>
    </row>
    <row r="142" s="2" customFormat="1" ht="21.75" customHeight="1">
      <c r="A142" s="40"/>
      <c r="B142" s="41"/>
      <c r="C142" s="220" t="s">
        <v>293</v>
      </c>
      <c r="D142" s="220" t="s">
        <v>160</v>
      </c>
      <c r="E142" s="221" t="s">
        <v>1663</v>
      </c>
      <c r="F142" s="222" t="s">
        <v>1556</v>
      </c>
      <c r="G142" s="223" t="s">
        <v>1121</v>
      </c>
      <c r="H142" s="224">
        <v>1</v>
      </c>
      <c r="I142" s="225"/>
      <c r="J142" s="226">
        <f>ROUND(I142*H142,2)</f>
        <v>0</v>
      </c>
      <c r="K142" s="222" t="s">
        <v>19</v>
      </c>
      <c r="L142" s="46"/>
      <c r="M142" s="227" t="s">
        <v>19</v>
      </c>
      <c r="N142" s="228" t="s">
        <v>43</v>
      </c>
      <c r="O142" s="86"/>
      <c r="P142" s="229">
        <f>O142*H142</f>
        <v>0</v>
      </c>
      <c r="Q142" s="229">
        <v>0</v>
      </c>
      <c r="R142" s="229">
        <f>Q142*H142</f>
        <v>0</v>
      </c>
      <c r="S142" s="229">
        <v>0</v>
      </c>
      <c r="T142" s="230">
        <f>S142*H142</f>
        <v>0</v>
      </c>
      <c r="U142" s="40"/>
      <c r="V142" s="40"/>
      <c r="W142" s="40"/>
      <c r="X142" s="40"/>
      <c r="Y142" s="40"/>
      <c r="Z142" s="40"/>
      <c r="AA142" s="40"/>
      <c r="AB142" s="40"/>
      <c r="AC142" s="40"/>
      <c r="AD142" s="40"/>
      <c r="AE142" s="40"/>
      <c r="AR142" s="231" t="s">
        <v>164</v>
      </c>
      <c r="AT142" s="231" t="s">
        <v>160</v>
      </c>
      <c r="AU142" s="231" t="s">
        <v>81</v>
      </c>
      <c r="AY142" s="19" t="s">
        <v>159</v>
      </c>
      <c r="BE142" s="232">
        <f>IF(N142="základní",J142,0)</f>
        <v>0</v>
      </c>
      <c r="BF142" s="232">
        <f>IF(N142="snížená",J142,0)</f>
        <v>0</v>
      </c>
      <c r="BG142" s="232">
        <f>IF(N142="zákl. přenesená",J142,0)</f>
        <v>0</v>
      </c>
      <c r="BH142" s="232">
        <f>IF(N142="sníž. přenesená",J142,0)</f>
        <v>0</v>
      </c>
      <c r="BI142" s="232">
        <f>IF(N142="nulová",J142,0)</f>
        <v>0</v>
      </c>
      <c r="BJ142" s="19" t="s">
        <v>79</v>
      </c>
      <c r="BK142" s="232">
        <f>ROUND(I142*H142,2)</f>
        <v>0</v>
      </c>
      <c r="BL142" s="19" t="s">
        <v>164</v>
      </c>
      <c r="BM142" s="231" t="s">
        <v>452</v>
      </c>
    </row>
    <row r="143" s="2" customFormat="1" ht="16.5" customHeight="1">
      <c r="A143" s="40"/>
      <c r="B143" s="41"/>
      <c r="C143" s="220" t="s">
        <v>457</v>
      </c>
      <c r="D143" s="220" t="s">
        <v>160</v>
      </c>
      <c r="E143" s="221" t="s">
        <v>1664</v>
      </c>
      <c r="F143" s="222" t="s">
        <v>1558</v>
      </c>
      <c r="G143" s="223" t="s">
        <v>1121</v>
      </c>
      <c r="H143" s="224">
        <v>0</v>
      </c>
      <c r="I143" s="225"/>
      <c r="J143" s="226">
        <f>ROUND(I143*H143,2)</f>
        <v>0</v>
      </c>
      <c r="K143" s="222" t="s">
        <v>19</v>
      </c>
      <c r="L143" s="46"/>
      <c r="M143" s="227" t="s">
        <v>19</v>
      </c>
      <c r="N143" s="228" t="s">
        <v>43</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164</v>
      </c>
      <c r="AT143" s="231" t="s">
        <v>160</v>
      </c>
      <c r="AU143" s="231" t="s">
        <v>81</v>
      </c>
      <c r="AY143" s="19" t="s">
        <v>159</v>
      </c>
      <c r="BE143" s="232">
        <f>IF(N143="základní",J143,0)</f>
        <v>0</v>
      </c>
      <c r="BF143" s="232">
        <f>IF(N143="snížená",J143,0)</f>
        <v>0</v>
      </c>
      <c r="BG143" s="232">
        <f>IF(N143="zákl. přenesená",J143,0)</f>
        <v>0</v>
      </c>
      <c r="BH143" s="232">
        <f>IF(N143="sníž. přenesená",J143,0)</f>
        <v>0</v>
      </c>
      <c r="BI143" s="232">
        <f>IF(N143="nulová",J143,0)</f>
        <v>0</v>
      </c>
      <c r="BJ143" s="19" t="s">
        <v>79</v>
      </c>
      <c r="BK143" s="232">
        <f>ROUND(I143*H143,2)</f>
        <v>0</v>
      </c>
      <c r="BL143" s="19" t="s">
        <v>164</v>
      </c>
      <c r="BM143" s="231" t="s">
        <v>455</v>
      </c>
    </row>
    <row r="144" s="2" customFormat="1" ht="16.5" customHeight="1">
      <c r="A144" s="40"/>
      <c r="B144" s="41"/>
      <c r="C144" s="220" t="s">
        <v>298</v>
      </c>
      <c r="D144" s="220" t="s">
        <v>160</v>
      </c>
      <c r="E144" s="221" t="s">
        <v>1665</v>
      </c>
      <c r="F144" s="222" t="s">
        <v>1560</v>
      </c>
      <c r="G144" s="223" t="s">
        <v>1121</v>
      </c>
      <c r="H144" s="224">
        <v>1</v>
      </c>
      <c r="I144" s="225"/>
      <c r="J144" s="226">
        <f>ROUND(I144*H144,2)</f>
        <v>0</v>
      </c>
      <c r="K144" s="222" t="s">
        <v>19</v>
      </c>
      <c r="L144" s="46"/>
      <c r="M144" s="227" t="s">
        <v>19</v>
      </c>
      <c r="N144" s="228" t="s">
        <v>43</v>
      </c>
      <c r="O144" s="86"/>
      <c r="P144" s="229">
        <f>O144*H144</f>
        <v>0</v>
      </c>
      <c r="Q144" s="229">
        <v>0</v>
      </c>
      <c r="R144" s="229">
        <f>Q144*H144</f>
        <v>0</v>
      </c>
      <c r="S144" s="229">
        <v>0</v>
      </c>
      <c r="T144" s="230">
        <f>S144*H144</f>
        <v>0</v>
      </c>
      <c r="U144" s="40"/>
      <c r="V144" s="40"/>
      <c r="W144" s="40"/>
      <c r="X144" s="40"/>
      <c r="Y144" s="40"/>
      <c r="Z144" s="40"/>
      <c r="AA144" s="40"/>
      <c r="AB144" s="40"/>
      <c r="AC144" s="40"/>
      <c r="AD144" s="40"/>
      <c r="AE144" s="40"/>
      <c r="AR144" s="231" t="s">
        <v>164</v>
      </c>
      <c r="AT144" s="231" t="s">
        <v>160</v>
      </c>
      <c r="AU144" s="231" t="s">
        <v>81</v>
      </c>
      <c r="AY144" s="19" t="s">
        <v>159</v>
      </c>
      <c r="BE144" s="232">
        <f>IF(N144="základní",J144,0)</f>
        <v>0</v>
      </c>
      <c r="BF144" s="232">
        <f>IF(N144="snížená",J144,0)</f>
        <v>0</v>
      </c>
      <c r="BG144" s="232">
        <f>IF(N144="zákl. přenesená",J144,0)</f>
        <v>0</v>
      </c>
      <c r="BH144" s="232">
        <f>IF(N144="sníž. přenesená",J144,0)</f>
        <v>0</v>
      </c>
      <c r="BI144" s="232">
        <f>IF(N144="nulová",J144,0)</f>
        <v>0</v>
      </c>
      <c r="BJ144" s="19" t="s">
        <v>79</v>
      </c>
      <c r="BK144" s="232">
        <f>ROUND(I144*H144,2)</f>
        <v>0</v>
      </c>
      <c r="BL144" s="19" t="s">
        <v>164</v>
      </c>
      <c r="BM144" s="231" t="s">
        <v>460</v>
      </c>
    </row>
    <row r="145" s="11" customFormat="1" ht="25.92" customHeight="1">
      <c r="A145" s="11"/>
      <c r="B145" s="206"/>
      <c r="C145" s="207"/>
      <c r="D145" s="208" t="s">
        <v>71</v>
      </c>
      <c r="E145" s="209" t="s">
        <v>1492</v>
      </c>
      <c r="F145" s="209" t="s">
        <v>1561</v>
      </c>
      <c r="G145" s="207"/>
      <c r="H145" s="207"/>
      <c r="I145" s="210"/>
      <c r="J145" s="211">
        <f>BK145</f>
        <v>0</v>
      </c>
      <c r="K145" s="207"/>
      <c r="L145" s="212"/>
      <c r="M145" s="213"/>
      <c r="N145" s="214"/>
      <c r="O145" s="214"/>
      <c r="P145" s="215">
        <f>P146</f>
        <v>0</v>
      </c>
      <c r="Q145" s="214"/>
      <c r="R145" s="215">
        <f>R146</f>
        <v>0</v>
      </c>
      <c r="S145" s="214"/>
      <c r="T145" s="216">
        <f>T146</f>
        <v>0</v>
      </c>
      <c r="U145" s="11"/>
      <c r="V145" s="11"/>
      <c r="W145" s="11"/>
      <c r="X145" s="11"/>
      <c r="Y145" s="11"/>
      <c r="Z145" s="11"/>
      <c r="AA145" s="11"/>
      <c r="AB145" s="11"/>
      <c r="AC145" s="11"/>
      <c r="AD145" s="11"/>
      <c r="AE145" s="11"/>
      <c r="AR145" s="217" t="s">
        <v>164</v>
      </c>
      <c r="AT145" s="218" t="s">
        <v>71</v>
      </c>
      <c r="AU145" s="218" t="s">
        <v>72</v>
      </c>
      <c r="AY145" s="217" t="s">
        <v>159</v>
      </c>
      <c r="BK145" s="219">
        <f>BK146</f>
        <v>0</v>
      </c>
    </row>
    <row r="146" s="2" customFormat="1" ht="33" customHeight="1">
      <c r="A146" s="40"/>
      <c r="B146" s="41"/>
      <c r="C146" s="220" t="s">
        <v>465</v>
      </c>
      <c r="D146" s="220" t="s">
        <v>160</v>
      </c>
      <c r="E146" s="221" t="s">
        <v>1562</v>
      </c>
      <c r="F146" s="222" t="s">
        <v>1563</v>
      </c>
      <c r="G146" s="223" t="s">
        <v>1307</v>
      </c>
      <c r="H146" s="224">
        <v>5</v>
      </c>
      <c r="I146" s="225"/>
      <c r="J146" s="226">
        <f>ROUND(I146*H146,2)</f>
        <v>0</v>
      </c>
      <c r="K146" s="222" t="s">
        <v>19</v>
      </c>
      <c r="L146" s="46"/>
      <c r="M146" s="287" t="s">
        <v>19</v>
      </c>
      <c r="N146" s="288" t="s">
        <v>43</v>
      </c>
      <c r="O146" s="289"/>
      <c r="P146" s="290">
        <f>O146*H146</f>
        <v>0</v>
      </c>
      <c r="Q146" s="290">
        <v>0</v>
      </c>
      <c r="R146" s="290">
        <f>Q146*H146</f>
        <v>0</v>
      </c>
      <c r="S146" s="290">
        <v>0</v>
      </c>
      <c r="T146" s="291">
        <f>S146*H146</f>
        <v>0</v>
      </c>
      <c r="U146" s="40"/>
      <c r="V146" s="40"/>
      <c r="W146" s="40"/>
      <c r="X146" s="40"/>
      <c r="Y146" s="40"/>
      <c r="Z146" s="40"/>
      <c r="AA146" s="40"/>
      <c r="AB146" s="40"/>
      <c r="AC146" s="40"/>
      <c r="AD146" s="40"/>
      <c r="AE146" s="40"/>
      <c r="AR146" s="231" t="s">
        <v>1564</v>
      </c>
      <c r="AT146" s="231" t="s">
        <v>160</v>
      </c>
      <c r="AU146" s="231" t="s">
        <v>79</v>
      </c>
      <c r="AY146" s="19" t="s">
        <v>159</v>
      </c>
      <c r="BE146" s="232">
        <f>IF(N146="základní",J146,0)</f>
        <v>0</v>
      </c>
      <c r="BF146" s="232">
        <f>IF(N146="snížená",J146,0)</f>
        <v>0</v>
      </c>
      <c r="BG146" s="232">
        <f>IF(N146="zákl. přenesená",J146,0)</f>
        <v>0</v>
      </c>
      <c r="BH146" s="232">
        <f>IF(N146="sníž. přenesená",J146,0)</f>
        <v>0</v>
      </c>
      <c r="BI146" s="232">
        <f>IF(N146="nulová",J146,0)</f>
        <v>0</v>
      </c>
      <c r="BJ146" s="19" t="s">
        <v>79</v>
      </c>
      <c r="BK146" s="232">
        <f>ROUND(I146*H146,2)</f>
        <v>0</v>
      </c>
      <c r="BL146" s="19" t="s">
        <v>1564</v>
      </c>
      <c r="BM146" s="231" t="s">
        <v>463</v>
      </c>
    </row>
    <row r="147" s="2" customFormat="1" ht="6.96" customHeight="1">
      <c r="A147" s="40"/>
      <c r="B147" s="61"/>
      <c r="C147" s="62"/>
      <c r="D147" s="62"/>
      <c r="E147" s="62"/>
      <c r="F147" s="62"/>
      <c r="G147" s="62"/>
      <c r="H147" s="62"/>
      <c r="I147" s="177"/>
      <c r="J147" s="62"/>
      <c r="K147" s="62"/>
      <c r="L147" s="46"/>
      <c r="M147" s="40"/>
      <c r="O147" s="40"/>
      <c r="P147" s="40"/>
      <c r="Q147" s="40"/>
      <c r="R147" s="40"/>
      <c r="S147" s="40"/>
      <c r="T147" s="40"/>
      <c r="U147" s="40"/>
      <c r="V147" s="40"/>
      <c r="W147" s="40"/>
      <c r="X147" s="40"/>
      <c r="Y147" s="40"/>
      <c r="Z147" s="40"/>
      <c r="AA147" s="40"/>
      <c r="AB147" s="40"/>
      <c r="AC147" s="40"/>
      <c r="AD147" s="40"/>
      <c r="AE147" s="40"/>
    </row>
  </sheetData>
  <sheetProtection sheet="1" autoFilter="0" formatColumns="0" formatRows="0" objects="1" scenarios="1" spinCount="100000" saltValue="0BWyYYqNS05BjyV/FgclGa+1I8YmOy2GtwVBlxkEieWOvrzpJLErduX7yJecoPxJ0RPbegcxBwMTG8F6EVCGPQ==" hashValue="dsgvW0owrSEu4tLbMx7oBTA4ZMOJ7Z8Tar0rDhjLZF5ZI+LbrFM2SIdHNO6PmO5KG4wDPIXFnbGgKMJ3//xCpg==" algorithmName="SHA-512" password="CC35"/>
  <autoFilter ref="C90:K146"/>
  <mergeCells count="12">
    <mergeCell ref="E7:H7"/>
    <mergeCell ref="E9:H9"/>
    <mergeCell ref="E11:H11"/>
    <mergeCell ref="E20:H20"/>
    <mergeCell ref="E29:H29"/>
    <mergeCell ref="E50:H50"/>
    <mergeCell ref="E52:H52"/>
    <mergeCell ref="E54:H54"/>
    <mergeCell ref="E79:H79"/>
    <mergeCell ref="E81:H81"/>
    <mergeCell ref="E83:H8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0"/>
      <c r="L2" s="1"/>
      <c r="M2" s="1"/>
      <c r="N2" s="1"/>
      <c r="O2" s="1"/>
      <c r="P2" s="1"/>
      <c r="Q2" s="1"/>
      <c r="R2" s="1"/>
      <c r="S2" s="1"/>
      <c r="T2" s="1"/>
      <c r="U2" s="1"/>
      <c r="V2" s="1"/>
      <c r="AT2" s="19" t="s">
        <v>111</v>
      </c>
    </row>
    <row r="3" s="1" customFormat="1" ht="6.96" customHeight="1">
      <c r="B3" s="141"/>
      <c r="C3" s="142"/>
      <c r="D3" s="142"/>
      <c r="E3" s="142"/>
      <c r="F3" s="142"/>
      <c r="G3" s="142"/>
      <c r="H3" s="142"/>
      <c r="I3" s="143"/>
      <c r="J3" s="142"/>
      <c r="K3" s="142"/>
      <c r="L3" s="22"/>
      <c r="AT3" s="19" t="s">
        <v>81</v>
      </c>
    </row>
    <row r="4" s="1" customFormat="1" ht="24.96" customHeight="1">
      <c r="B4" s="22"/>
      <c r="D4" s="144" t="s">
        <v>119</v>
      </c>
      <c r="I4" s="140"/>
      <c r="L4" s="22"/>
      <c r="M4" s="145" t="s">
        <v>10</v>
      </c>
      <c r="AT4" s="19" t="s">
        <v>4</v>
      </c>
    </row>
    <row r="5" s="1" customFormat="1" ht="6.96" customHeight="1">
      <c r="B5" s="22"/>
      <c r="I5" s="140"/>
      <c r="L5" s="22"/>
    </row>
    <row r="6" s="1" customFormat="1" ht="12" customHeight="1">
      <c r="B6" s="22"/>
      <c r="D6" s="146" t="s">
        <v>16</v>
      </c>
      <c r="I6" s="140"/>
      <c r="L6" s="22"/>
    </row>
    <row r="7" s="1" customFormat="1" ht="16.5" customHeight="1">
      <c r="B7" s="22"/>
      <c r="E7" s="147" t="str">
        <f>'Rekapitulace stavby'!K6</f>
        <v>WELCOME CENTRE ČZU</v>
      </c>
      <c r="F7" s="146"/>
      <c r="G7" s="146"/>
      <c r="H7" s="146"/>
      <c r="I7" s="140"/>
      <c r="L7" s="22"/>
    </row>
    <row r="8" s="1" customFormat="1" ht="12" customHeight="1">
      <c r="B8" s="22"/>
      <c r="D8" s="146" t="s">
        <v>120</v>
      </c>
      <c r="I8" s="140"/>
      <c r="L8" s="22"/>
    </row>
    <row r="9" s="2" customFormat="1" ht="16.5" customHeight="1">
      <c r="A9" s="40"/>
      <c r="B9" s="46"/>
      <c r="C9" s="40"/>
      <c r="D9" s="40"/>
      <c r="E9" s="147" t="s">
        <v>1517</v>
      </c>
      <c r="F9" s="40"/>
      <c r="G9" s="40"/>
      <c r="H9" s="40"/>
      <c r="I9" s="148"/>
      <c r="J9" s="40"/>
      <c r="K9" s="40"/>
      <c r="L9" s="149"/>
      <c r="S9" s="40"/>
      <c r="T9" s="40"/>
      <c r="U9" s="40"/>
      <c r="V9" s="40"/>
      <c r="W9" s="40"/>
      <c r="X9" s="40"/>
      <c r="Y9" s="40"/>
      <c r="Z9" s="40"/>
      <c r="AA9" s="40"/>
      <c r="AB9" s="40"/>
      <c r="AC9" s="40"/>
      <c r="AD9" s="40"/>
      <c r="AE9" s="40"/>
    </row>
    <row r="10" s="2" customFormat="1" ht="12" customHeight="1">
      <c r="A10" s="40"/>
      <c r="B10" s="46"/>
      <c r="C10" s="40"/>
      <c r="D10" s="146" t="s">
        <v>122</v>
      </c>
      <c r="E10" s="40"/>
      <c r="F10" s="40"/>
      <c r="G10" s="40"/>
      <c r="H10" s="40"/>
      <c r="I10" s="148"/>
      <c r="J10" s="40"/>
      <c r="K10" s="40"/>
      <c r="L10" s="149"/>
      <c r="S10" s="40"/>
      <c r="T10" s="40"/>
      <c r="U10" s="40"/>
      <c r="V10" s="40"/>
      <c r="W10" s="40"/>
      <c r="X10" s="40"/>
      <c r="Y10" s="40"/>
      <c r="Z10" s="40"/>
      <c r="AA10" s="40"/>
      <c r="AB10" s="40"/>
      <c r="AC10" s="40"/>
      <c r="AD10" s="40"/>
      <c r="AE10" s="40"/>
    </row>
    <row r="11" s="2" customFormat="1" ht="16.5" customHeight="1">
      <c r="A11" s="40"/>
      <c r="B11" s="46"/>
      <c r="C11" s="40"/>
      <c r="D11" s="40"/>
      <c r="E11" s="150" t="s">
        <v>1666</v>
      </c>
      <c r="F11" s="40"/>
      <c r="G11" s="40"/>
      <c r="H11" s="40"/>
      <c r="I11" s="148"/>
      <c r="J11" s="40"/>
      <c r="K11" s="40"/>
      <c r="L11" s="149"/>
      <c r="S11" s="40"/>
      <c r="T11" s="40"/>
      <c r="U11" s="40"/>
      <c r="V11" s="40"/>
      <c r="W11" s="40"/>
      <c r="X11" s="40"/>
      <c r="Y11" s="40"/>
      <c r="Z11" s="40"/>
      <c r="AA11" s="40"/>
      <c r="AB11" s="40"/>
      <c r="AC11" s="40"/>
      <c r="AD11" s="40"/>
      <c r="AE11" s="40"/>
    </row>
    <row r="12" s="2" customFormat="1">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2" customFormat="1" ht="12" customHeight="1">
      <c r="A14" s="40"/>
      <c r="B14" s="46"/>
      <c r="C14" s="40"/>
      <c r="D14" s="146" t="s">
        <v>21</v>
      </c>
      <c r="E14" s="40"/>
      <c r="F14" s="135" t="s">
        <v>22</v>
      </c>
      <c r="G14" s="40"/>
      <c r="H14" s="40"/>
      <c r="I14" s="151" t="s">
        <v>23</v>
      </c>
      <c r="J14" s="152" t="str">
        <f>'Rekapitulace stavby'!AN8</f>
        <v>25. 5. 2020</v>
      </c>
      <c r="K14" s="40"/>
      <c r="L14" s="149"/>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2" customFormat="1" ht="12" customHeight="1">
      <c r="A25" s="40"/>
      <c r="B25" s="46"/>
      <c r="C25" s="40"/>
      <c r="D25" s="146" t="s">
        <v>34</v>
      </c>
      <c r="E25" s="40"/>
      <c r="F25" s="40"/>
      <c r="G25" s="40"/>
      <c r="H25" s="40"/>
      <c r="I25" s="151" t="s">
        <v>26</v>
      </c>
      <c r="J25" s="135" t="str">
        <f>IF('Rekapitulace stavby'!AN19="","",'Rekapitulace stavby'!AN19)</f>
        <v/>
      </c>
      <c r="K25" s="40"/>
      <c r="L25" s="149"/>
      <c r="S25" s="40"/>
      <c r="T25" s="40"/>
      <c r="U25" s="40"/>
      <c r="V25" s="40"/>
      <c r="W25" s="40"/>
      <c r="X25" s="40"/>
      <c r="Y25" s="40"/>
      <c r="Z25" s="40"/>
      <c r="AA25" s="40"/>
      <c r="AB25" s="40"/>
      <c r="AC25" s="40"/>
      <c r="AD25" s="40"/>
      <c r="AE25" s="40"/>
    </row>
    <row r="26" s="2" customFormat="1" ht="18" customHeight="1">
      <c r="A26" s="40"/>
      <c r="B26" s="46"/>
      <c r="C26" s="40"/>
      <c r="D26" s="40"/>
      <c r="E26" s="135" t="str">
        <f>IF('Rekapitulace stavby'!E20="","",'Rekapitulace stavby'!E20)</f>
        <v xml:space="preserve"> </v>
      </c>
      <c r="F26" s="40"/>
      <c r="G26" s="40"/>
      <c r="H26" s="40"/>
      <c r="I26" s="151" t="s">
        <v>28</v>
      </c>
      <c r="J26" s="135" t="str">
        <f>IF('Rekapitulace stavby'!AN20="","",'Rekapitulace stavby'!AN20)</f>
        <v/>
      </c>
      <c r="K26" s="40"/>
      <c r="L26" s="149"/>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2" customFormat="1" ht="6.96"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2" customFormat="1" ht="6.96"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2" customFormat="1" ht="25.44" customHeight="1">
      <c r="A32" s="40"/>
      <c r="B32" s="46"/>
      <c r="C32" s="40"/>
      <c r="D32" s="160" t="s">
        <v>38</v>
      </c>
      <c r="E32" s="40"/>
      <c r="F32" s="40"/>
      <c r="G32" s="40"/>
      <c r="H32" s="40"/>
      <c r="I32" s="148"/>
      <c r="J32" s="161">
        <f>ROUND(J91, 2)</f>
        <v>0</v>
      </c>
      <c r="K32" s="40"/>
      <c r="L32" s="149"/>
      <c r="S32" s="40"/>
      <c r="T32" s="40"/>
      <c r="U32" s="40"/>
      <c r="V32" s="40"/>
      <c r="W32" s="40"/>
      <c r="X32" s="40"/>
      <c r="Y32" s="40"/>
      <c r="Z32" s="40"/>
      <c r="AA32" s="40"/>
      <c r="AB32" s="40"/>
      <c r="AC32" s="40"/>
      <c r="AD32" s="40"/>
      <c r="AE32" s="40"/>
    </row>
    <row r="33" s="2" customFormat="1" ht="6.96"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2" customFormat="1" ht="14.4" customHeight="1">
      <c r="A35" s="40"/>
      <c r="B35" s="46"/>
      <c r="C35" s="40"/>
      <c r="D35" s="164" t="s">
        <v>42</v>
      </c>
      <c r="E35" s="146" t="s">
        <v>43</v>
      </c>
      <c r="F35" s="165">
        <f>ROUND((SUM(BE91:BE137)),  2)</f>
        <v>0</v>
      </c>
      <c r="G35" s="40"/>
      <c r="H35" s="40"/>
      <c r="I35" s="166">
        <v>0.20999999999999999</v>
      </c>
      <c r="J35" s="165">
        <f>ROUND(((SUM(BE91:BE137))*I35),  2)</f>
        <v>0</v>
      </c>
      <c r="K35" s="40"/>
      <c r="L35" s="149"/>
      <c r="S35" s="40"/>
      <c r="T35" s="40"/>
      <c r="U35" s="40"/>
      <c r="V35" s="40"/>
      <c r="W35" s="40"/>
      <c r="X35" s="40"/>
      <c r="Y35" s="40"/>
      <c r="Z35" s="40"/>
      <c r="AA35" s="40"/>
      <c r="AB35" s="40"/>
      <c r="AC35" s="40"/>
      <c r="AD35" s="40"/>
      <c r="AE35" s="40"/>
    </row>
    <row r="36" s="2" customFormat="1" ht="14.4" customHeight="1">
      <c r="A36" s="40"/>
      <c r="B36" s="46"/>
      <c r="C36" s="40"/>
      <c r="D36" s="40"/>
      <c r="E36" s="146" t="s">
        <v>44</v>
      </c>
      <c r="F36" s="165">
        <f>ROUND((SUM(BF91:BF137)),  2)</f>
        <v>0</v>
      </c>
      <c r="G36" s="40"/>
      <c r="H36" s="40"/>
      <c r="I36" s="166">
        <v>0.14999999999999999</v>
      </c>
      <c r="J36" s="165">
        <f>ROUND(((SUM(BF91:BF137))*I36),  2)</f>
        <v>0</v>
      </c>
      <c r="K36" s="40"/>
      <c r="L36" s="149"/>
      <c r="S36" s="40"/>
      <c r="T36" s="40"/>
      <c r="U36" s="40"/>
      <c r="V36" s="40"/>
      <c r="W36" s="40"/>
      <c r="X36" s="40"/>
      <c r="Y36" s="40"/>
      <c r="Z36" s="40"/>
      <c r="AA36" s="40"/>
      <c r="AB36" s="40"/>
      <c r="AC36" s="40"/>
      <c r="AD36" s="40"/>
      <c r="AE36" s="40"/>
    </row>
    <row r="37" hidden="1" s="2" customFormat="1" ht="14.4" customHeight="1">
      <c r="A37" s="40"/>
      <c r="B37" s="46"/>
      <c r="C37" s="40"/>
      <c r="D37" s="40"/>
      <c r="E37" s="146" t="s">
        <v>45</v>
      </c>
      <c r="F37" s="165">
        <f>ROUND((SUM(BG91:BG137)),  2)</f>
        <v>0</v>
      </c>
      <c r="G37" s="40"/>
      <c r="H37" s="40"/>
      <c r="I37" s="166">
        <v>0.20999999999999999</v>
      </c>
      <c r="J37" s="165">
        <f>0</f>
        <v>0</v>
      </c>
      <c r="K37" s="40"/>
      <c r="L37" s="149"/>
      <c r="S37" s="40"/>
      <c r="T37" s="40"/>
      <c r="U37" s="40"/>
      <c r="V37" s="40"/>
      <c r="W37" s="40"/>
      <c r="X37" s="40"/>
      <c r="Y37" s="40"/>
      <c r="Z37" s="40"/>
      <c r="AA37" s="40"/>
      <c r="AB37" s="40"/>
      <c r="AC37" s="40"/>
      <c r="AD37" s="40"/>
      <c r="AE37" s="40"/>
    </row>
    <row r="38" hidden="1" s="2" customFormat="1" ht="14.4" customHeight="1">
      <c r="A38" s="40"/>
      <c r="B38" s="46"/>
      <c r="C38" s="40"/>
      <c r="D38" s="40"/>
      <c r="E38" s="146" t="s">
        <v>46</v>
      </c>
      <c r="F38" s="165">
        <f>ROUND((SUM(BH91:BH137)),  2)</f>
        <v>0</v>
      </c>
      <c r="G38" s="40"/>
      <c r="H38" s="40"/>
      <c r="I38" s="166">
        <v>0.14999999999999999</v>
      </c>
      <c r="J38" s="165">
        <f>0</f>
        <v>0</v>
      </c>
      <c r="K38" s="40"/>
      <c r="L38" s="149"/>
      <c r="S38" s="40"/>
      <c r="T38" s="40"/>
      <c r="U38" s="40"/>
      <c r="V38" s="40"/>
      <c r="W38" s="40"/>
      <c r="X38" s="40"/>
      <c r="Y38" s="40"/>
      <c r="Z38" s="40"/>
      <c r="AA38" s="40"/>
      <c r="AB38" s="40"/>
      <c r="AC38" s="40"/>
      <c r="AD38" s="40"/>
      <c r="AE38" s="40"/>
    </row>
    <row r="39" hidden="1" s="2" customFormat="1" ht="14.4" customHeight="1">
      <c r="A39" s="40"/>
      <c r="B39" s="46"/>
      <c r="C39" s="40"/>
      <c r="D39" s="40"/>
      <c r="E39" s="146" t="s">
        <v>47</v>
      </c>
      <c r="F39" s="165">
        <f>ROUND((SUM(BI91:BI137)),  2)</f>
        <v>0</v>
      </c>
      <c r="G39" s="40"/>
      <c r="H39" s="40"/>
      <c r="I39" s="166">
        <v>0</v>
      </c>
      <c r="J39" s="165">
        <f>0</f>
        <v>0</v>
      </c>
      <c r="K39" s="40"/>
      <c r="L39" s="149"/>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2" customFormat="1" ht="25.4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2" customFormat="1" ht="6.96"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2" customFormat="1" ht="24.96" customHeight="1">
      <c r="A47" s="40"/>
      <c r="B47" s="41"/>
      <c r="C47" s="25" t="s">
        <v>124</v>
      </c>
      <c r="D47" s="42"/>
      <c r="E47" s="42"/>
      <c r="F47" s="42"/>
      <c r="G47" s="42"/>
      <c r="H47" s="42"/>
      <c r="I47" s="148"/>
      <c r="J47" s="42"/>
      <c r="K47" s="42"/>
      <c r="L47" s="149"/>
      <c r="S47" s="40"/>
      <c r="T47" s="40"/>
      <c r="U47" s="40"/>
      <c r="V47" s="40"/>
      <c r="W47" s="40"/>
      <c r="X47" s="40"/>
      <c r="Y47" s="40"/>
      <c r="Z47" s="40"/>
      <c r="AA47" s="40"/>
      <c r="AB47" s="40"/>
      <c r="AC47" s="40"/>
      <c r="AD47" s="40"/>
      <c r="AE47" s="40"/>
    </row>
    <row r="48" s="2" customFormat="1" ht="6.96"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2" customFormat="1" ht="16.5" customHeight="1">
      <c r="A50" s="40"/>
      <c r="B50" s="41"/>
      <c r="C50" s="42"/>
      <c r="D50" s="42"/>
      <c r="E50" s="181" t="str">
        <f>E7</f>
        <v>WELCOME CENTRE ČZU</v>
      </c>
      <c r="F50" s="34"/>
      <c r="G50" s="34"/>
      <c r="H50" s="34"/>
      <c r="I50" s="148"/>
      <c r="J50" s="42"/>
      <c r="K50" s="42"/>
      <c r="L50" s="149"/>
      <c r="S50" s="40"/>
      <c r="T50" s="40"/>
      <c r="U50" s="40"/>
      <c r="V50" s="40"/>
      <c r="W50" s="40"/>
      <c r="X50" s="40"/>
      <c r="Y50" s="40"/>
      <c r="Z50" s="40"/>
      <c r="AA50" s="40"/>
      <c r="AB50" s="40"/>
      <c r="AC50" s="40"/>
      <c r="AD50" s="40"/>
      <c r="AE50" s="40"/>
    </row>
    <row r="51" s="1" customFormat="1" ht="12" customHeight="1">
      <c r="B51" s="23"/>
      <c r="C51" s="34" t="s">
        <v>120</v>
      </c>
      <c r="D51" s="24"/>
      <c r="E51" s="24"/>
      <c r="F51" s="24"/>
      <c r="G51" s="24"/>
      <c r="H51" s="24"/>
      <c r="I51" s="140"/>
      <c r="J51" s="24"/>
      <c r="K51" s="24"/>
      <c r="L51" s="22"/>
    </row>
    <row r="52" s="2" customFormat="1" ht="16.5" customHeight="1">
      <c r="A52" s="40"/>
      <c r="B52" s="41"/>
      <c r="C52" s="42"/>
      <c r="D52" s="42"/>
      <c r="E52" s="181" t="s">
        <v>1517</v>
      </c>
      <c r="F52" s="42"/>
      <c r="G52" s="42"/>
      <c r="H52" s="42"/>
      <c r="I52" s="148"/>
      <c r="J52" s="42"/>
      <c r="K52" s="42"/>
      <c r="L52" s="149"/>
      <c r="S52" s="40"/>
      <c r="T52" s="40"/>
      <c r="U52" s="40"/>
      <c r="V52" s="40"/>
      <c r="W52" s="40"/>
      <c r="X52" s="40"/>
      <c r="Y52" s="40"/>
      <c r="Z52" s="40"/>
      <c r="AA52" s="40"/>
      <c r="AB52" s="40"/>
      <c r="AC52" s="40"/>
      <c r="AD52" s="40"/>
      <c r="AE52" s="40"/>
    </row>
    <row r="53" s="2" customFormat="1" ht="12" customHeight="1">
      <c r="A53" s="40"/>
      <c r="B53" s="41"/>
      <c r="C53" s="34" t="s">
        <v>122</v>
      </c>
      <c r="D53" s="42"/>
      <c r="E53" s="42"/>
      <c r="F53" s="42"/>
      <c r="G53" s="42"/>
      <c r="H53" s="42"/>
      <c r="I53" s="148"/>
      <c r="J53" s="42"/>
      <c r="K53" s="42"/>
      <c r="L53" s="149"/>
      <c r="S53" s="40"/>
      <c r="T53" s="40"/>
      <c r="U53" s="40"/>
      <c r="V53" s="40"/>
      <c r="W53" s="40"/>
      <c r="X53" s="40"/>
      <c r="Y53" s="40"/>
      <c r="Z53" s="40"/>
      <c r="AA53" s="40"/>
      <c r="AB53" s="40"/>
      <c r="AC53" s="40"/>
      <c r="AD53" s="40"/>
      <c r="AE53" s="40"/>
    </row>
    <row r="54" s="2" customFormat="1" ht="16.5" customHeight="1">
      <c r="A54" s="40"/>
      <c r="B54" s="41"/>
      <c r="C54" s="42"/>
      <c r="D54" s="42"/>
      <c r="E54" s="71" t="str">
        <f>E11</f>
        <v>03 - PZTS</v>
      </c>
      <c r="F54" s="42"/>
      <c r="G54" s="42"/>
      <c r="H54" s="42"/>
      <c r="I54" s="148"/>
      <c r="J54" s="42"/>
      <c r="K54" s="42"/>
      <c r="L54" s="149"/>
      <c r="S54" s="40"/>
      <c r="T54" s="40"/>
      <c r="U54" s="40"/>
      <c r="V54" s="40"/>
      <c r="W54" s="40"/>
      <c r="X54" s="40"/>
      <c r="Y54" s="40"/>
      <c r="Z54" s="40"/>
      <c r="AA54" s="40"/>
      <c r="AB54" s="40"/>
      <c r="AC54" s="40"/>
      <c r="AD54" s="40"/>
      <c r="AE54" s="40"/>
    </row>
    <row r="55" s="2" customFormat="1" ht="6.96"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2" customFormat="1" ht="12" customHeight="1">
      <c r="A56" s="40"/>
      <c r="B56" s="41"/>
      <c r="C56" s="34" t="s">
        <v>21</v>
      </c>
      <c r="D56" s="42"/>
      <c r="E56" s="42"/>
      <c r="F56" s="29" t="str">
        <f>F14</f>
        <v>Praha 6 - Suchdol</v>
      </c>
      <c r="G56" s="42"/>
      <c r="H56" s="42"/>
      <c r="I56" s="151" t="s">
        <v>23</v>
      </c>
      <c r="J56" s="74" t="str">
        <f>IF(J14="","",J14)</f>
        <v>25. 5. 2020</v>
      </c>
      <c r="K56" s="42"/>
      <c r="L56" s="149"/>
      <c r="S56" s="40"/>
      <c r="T56" s="40"/>
      <c r="U56" s="40"/>
      <c r="V56" s="40"/>
      <c r="W56" s="40"/>
      <c r="X56" s="40"/>
      <c r="Y56" s="40"/>
      <c r="Z56" s="40"/>
      <c r="AA56" s="40"/>
      <c r="AB56" s="40"/>
      <c r="AC56" s="40"/>
      <c r="AD56" s="40"/>
      <c r="AE56" s="40"/>
    </row>
    <row r="57" s="2" customFormat="1" ht="6.96"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2" customFormat="1" ht="15.15" customHeight="1">
      <c r="A58" s="40"/>
      <c r="B58" s="41"/>
      <c r="C58" s="34" t="s">
        <v>25</v>
      </c>
      <c r="D58" s="42"/>
      <c r="E58" s="42"/>
      <c r="F58" s="29" t="str">
        <f>E17</f>
        <v>ČZU Praha</v>
      </c>
      <c r="G58" s="42"/>
      <c r="H58" s="42"/>
      <c r="I58" s="151" t="s">
        <v>31</v>
      </c>
      <c r="J58" s="38" t="str">
        <f>E23</f>
        <v>GREBNER</v>
      </c>
      <c r="K58" s="42"/>
      <c r="L58" s="149"/>
      <c r="S58" s="40"/>
      <c r="T58" s="40"/>
      <c r="U58" s="40"/>
      <c r="V58" s="40"/>
      <c r="W58" s="40"/>
      <c r="X58" s="40"/>
      <c r="Y58" s="40"/>
      <c r="Z58" s="40"/>
      <c r="AA58" s="40"/>
      <c r="AB58" s="40"/>
      <c r="AC58" s="40"/>
      <c r="AD58" s="40"/>
      <c r="AE58" s="40"/>
    </row>
    <row r="59" s="2" customFormat="1" ht="15.15" customHeight="1">
      <c r="A59" s="40"/>
      <c r="B59" s="41"/>
      <c r="C59" s="34" t="s">
        <v>29</v>
      </c>
      <c r="D59" s="42"/>
      <c r="E59" s="42"/>
      <c r="F59" s="29" t="str">
        <f>IF(E20="","",E20)</f>
        <v>Vyplň údaj</v>
      </c>
      <c r="G59" s="42"/>
      <c r="H59" s="42"/>
      <c r="I59" s="151" t="s">
        <v>34</v>
      </c>
      <c r="J59" s="38" t="str">
        <f>E26</f>
        <v xml:space="preserve"> </v>
      </c>
      <c r="K59" s="42"/>
      <c r="L59" s="149"/>
      <c r="S59" s="40"/>
      <c r="T59" s="40"/>
      <c r="U59" s="40"/>
      <c r="V59" s="40"/>
      <c r="W59" s="40"/>
      <c r="X59" s="40"/>
      <c r="Y59" s="40"/>
      <c r="Z59" s="40"/>
      <c r="AA59" s="40"/>
      <c r="AB59" s="40"/>
      <c r="AC59" s="40"/>
      <c r="AD59" s="40"/>
      <c r="AE59" s="40"/>
    </row>
    <row r="60" s="2" customFormat="1" ht="10.32"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2" customFormat="1" ht="29.28" customHeight="1">
      <c r="A61" s="40"/>
      <c r="B61" s="41"/>
      <c r="C61" s="182" t="s">
        <v>125</v>
      </c>
      <c r="D61" s="183"/>
      <c r="E61" s="183"/>
      <c r="F61" s="183"/>
      <c r="G61" s="183"/>
      <c r="H61" s="183"/>
      <c r="I61" s="184"/>
      <c r="J61" s="185" t="s">
        <v>126</v>
      </c>
      <c r="K61" s="183"/>
      <c r="L61" s="149"/>
      <c r="S61" s="40"/>
      <c r="T61" s="40"/>
      <c r="U61" s="40"/>
      <c r="V61" s="40"/>
      <c r="W61" s="40"/>
      <c r="X61" s="40"/>
      <c r="Y61" s="40"/>
      <c r="Z61" s="40"/>
      <c r="AA61" s="40"/>
      <c r="AB61" s="40"/>
      <c r="AC61" s="40"/>
      <c r="AD61" s="40"/>
      <c r="AE61" s="40"/>
    </row>
    <row r="62" s="2" customFormat="1" ht="10.32"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2" customFormat="1" ht="22.8" customHeight="1">
      <c r="A63" s="40"/>
      <c r="B63" s="41"/>
      <c r="C63" s="186" t="s">
        <v>70</v>
      </c>
      <c r="D63" s="42"/>
      <c r="E63" s="42"/>
      <c r="F63" s="42"/>
      <c r="G63" s="42"/>
      <c r="H63" s="42"/>
      <c r="I63" s="148"/>
      <c r="J63" s="104">
        <f>J91</f>
        <v>0</v>
      </c>
      <c r="K63" s="42"/>
      <c r="L63" s="149"/>
      <c r="S63" s="40"/>
      <c r="T63" s="40"/>
      <c r="U63" s="40"/>
      <c r="V63" s="40"/>
      <c r="W63" s="40"/>
      <c r="X63" s="40"/>
      <c r="Y63" s="40"/>
      <c r="Z63" s="40"/>
      <c r="AA63" s="40"/>
      <c r="AB63" s="40"/>
      <c r="AC63" s="40"/>
      <c r="AD63" s="40"/>
      <c r="AE63" s="40"/>
      <c r="AU63" s="19" t="s">
        <v>127</v>
      </c>
    </row>
    <row r="64" s="9" customFormat="1" ht="24.96" customHeight="1">
      <c r="A64" s="9"/>
      <c r="B64" s="187"/>
      <c r="C64" s="188"/>
      <c r="D64" s="189" t="s">
        <v>1519</v>
      </c>
      <c r="E64" s="190"/>
      <c r="F64" s="190"/>
      <c r="G64" s="190"/>
      <c r="H64" s="190"/>
      <c r="I64" s="191"/>
      <c r="J64" s="192">
        <f>J92</f>
        <v>0</v>
      </c>
      <c r="K64" s="188"/>
      <c r="L64" s="193"/>
      <c r="S64" s="9"/>
      <c r="T64" s="9"/>
      <c r="U64" s="9"/>
      <c r="V64" s="9"/>
      <c r="W64" s="9"/>
      <c r="X64" s="9"/>
      <c r="Y64" s="9"/>
      <c r="Z64" s="9"/>
      <c r="AA64" s="9"/>
      <c r="AB64" s="9"/>
      <c r="AC64" s="9"/>
      <c r="AD64" s="9"/>
      <c r="AE64" s="9"/>
    </row>
    <row r="65" s="16" customFormat="1" ht="19.92" customHeight="1">
      <c r="A65" s="16"/>
      <c r="B65" s="294"/>
      <c r="C65" s="127"/>
      <c r="D65" s="295" t="s">
        <v>1667</v>
      </c>
      <c r="E65" s="296"/>
      <c r="F65" s="296"/>
      <c r="G65" s="296"/>
      <c r="H65" s="296"/>
      <c r="I65" s="297"/>
      <c r="J65" s="298">
        <f>J93</f>
        <v>0</v>
      </c>
      <c r="K65" s="127"/>
      <c r="L65" s="299"/>
      <c r="S65" s="16"/>
      <c r="T65" s="16"/>
      <c r="U65" s="16"/>
      <c r="V65" s="16"/>
      <c r="W65" s="16"/>
      <c r="X65" s="16"/>
      <c r="Y65" s="16"/>
      <c r="Z65" s="16"/>
      <c r="AA65" s="16"/>
      <c r="AB65" s="16"/>
      <c r="AC65" s="16"/>
      <c r="AD65" s="16"/>
      <c r="AE65" s="16"/>
    </row>
    <row r="66" s="16" customFormat="1" ht="19.92" customHeight="1">
      <c r="A66" s="16"/>
      <c r="B66" s="294"/>
      <c r="C66" s="127"/>
      <c r="D66" s="295" t="s">
        <v>1668</v>
      </c>
      <c r="E66" s="296"/>
      <c r="F66" s="296"/>
      <c r="G66" s="296"/>
      <c r="H66" s="296"/>
      <c r="I66" s="297"/>
      <c r="J66" s="298">
        <f>J107</f>
        <v>0</v>
      </c>
      <c r="K66" s="127"/>
      <c r="L66" s="299"/>
      <c r="S66" s="16"/>
      <c r="T66" s="16"/>
      <c r="U66" s="16"/>
      <c r="V66" s="16"/>
      <c r="W66" s="16"/>
      <c r="X66" s="16"/>
      <c r="Y66" s="16"/>
      <c r="Z66" s="16"/>
      <c r="AA66" s="16"/>
      <c r="AB66" s="16"/>
      <c r="AC66" s="16"/>
      <c r="AD66" s="16"/>
      <c r="AE66" s="16"/>
    </row>
    <row r="67" s="16" customFormat="1" ht="19.92" customHeight="1">
      <c r="A67" s="16"/>
      <c r="B67" s="294"/>
      <c r="C67" s="127"/>
      <c r="D67" s="295" t="s">
        <v>1669</v>
      </c>
      <c r="E67" s="296"/>
      <c r="F67" s="296"/>
      <c r="G67" s="296"/>
      <c r="H67" s="296"/>
      <c r="I67" s="297"/>
      <c r="J67" s="298">
        <f>J119</f>
        <v>0</v>
      </c>
      <c r="K67" s="127"/>
      <c r="L67" s="299"/>
      <c r="S67" s="16"/>
      <c r="T67" s="16"/>
      <c r="U67" s="16"/>
      <c r="V67" s="16"/>
      <c r="W67" s="16"/>
      <c r="X67" s="16"/>
      <c r="Y67" s="16"/>
      <c r="Z67" s="16"/>
      <c r="AA67" s="16"/>
      <c r="AB67" s="16"/>
      <c r="AC67" s="16"/>
      <c r="AD67" s="16"/>
      <c r="AE67" s="16"/>
    </row>
    <row r="68" s="16" customFormat="1" ht="19.92" customHeight="1">
      <c r="A68" s="16"/>
      <c r="B68" s="294"/>
      <c r="C68" s="127"/>
      <c r="D68" s="295" t="s">
        <v>1670</v>
      </c>
      <c r="E68" s="296"/>
      <c r="F68" s="296"/>
      <c r="G68" s="296"/>
      <c r="H68" s="296"/>
      <c r="I68" s="297"/>
      <c r="J68" s="298">
        <f>J125</f>
        <v>0</v>
      </c>
      <c r="K68" s="127"/>
      <c r="L68" s="299"/>
      <c r="S68" s="16"/>
      <c r="T68" s="16"/>
      <c r="U68" s="16"/>
      <c r="V68" s="16"/>
      <c r="W68" s="16"/>
      <c r="X68" s="16"/>
      <c r="Y68" s="16"/>
      <c r="Z68" s="16"/>
      <c r="AA68" s="16"/>
      <c r="AB68" s="16"/>
      <c r="AC68" s="16"/>
      <c r="AD68" s="16"/>
      <c r="AE68" s="16"/>
    </row>
    <row r="69" s="9" customFormat="1" ht="24.96" customHeight="1">
      <c r="A69" s="9"/>
      <c r="B69" s="187"/>
      <c r="C69" s="188"/>
      <c r="D69" s="189" t="s">
        <v>1523</v>
      </c>
      <c r="E69" s="190"/>
      <c r="F69" s="190"/>
      <c r="G69" s="190"/>
      <c r="H69" s="190"/>
      <c r="I69" s="191"/>
      <c r="J69" s="192">
        <f>J136</f>
        <v>0</v>
      </c>
      <c r="K69" s="188"/>
      <c r="L69" s="193"/>
      <c r="S69" s="9"/>
      <c r="T69" s="9"/>
      <c r="U69" s="9"/>
      <c r="V69" s="9"/>
      <c r="W69" s="9"/>
      <c r="X69" s="9"/>
      <c r="Y69" s="9"/>
      <c r="Z69" s="9"/>
      <c r="AA69" s="9"/>
      <c r="AB69" s="9"/>
      <c r="AC69" s="9"/>
      <c r="AD69" s="9"/>
      <c r="AE69" s="9"/>
    </row>
    <row r="70" s="2" customFormat="1" ht="21.84" customHeight="1">
      <c r="A70" s="40"/>
      <c r="B70" s="41"/>
      <c r="C70" s="42"/>
      <c r="D70" s="42"/>
      <c r="E70" s="42"/>
      <c r="F70" s="42"/>
      <c r="G70" s="42"/>
      <c r="H70" s="42"/>
      <c r="I70" s="148"/>
      <c r="J70" s="42"/>
      <c r="K70" s="42"/>
      <c r="L70" s="149"/>
      <c r="S70" s="40"/>
      <c r="T70" s="40"/>
      <c r="U70" s="40"/>
      <c r="V70" s="40"/>
      <c r="W70" s="40"/>
      <c r="X70" s="40"/>
      <c r="Y70" s="40"/>
      <c r="Z70" s="40"/>
      <c r="AA70" s="40"/>
      <c r="AB70" s="40"/>
      <c r="AC70" s="40"/>
      <c r="AD70" s="40"/>
      <c r="AE70" s="40"/>
    </row>
    <row r="71" s="2" customFormat="1" ht="6.96" customHeight="1">
      <c r="A71" s="40"/>
      <c r="B71" s="61"/>
      <c r="C71" s="62"/>
      <c r="D71" s="62"/>
      <c r="E71" s="62"/>
      <c r="F71" s="62"/>
      <c r="G71" s="62"/>
      <c r="H71" s="62"/>
      <c r="I71" s="177"/>
      <c r="J71" s="62"/>
      <c r="K71" s="62"/>
      <c r="L71" s="149"/>
      <c r="S71" s="40"/>
      <c r="T71" s="40"/>
      <c r="U71" s="40"/>
      <c r="V71" s="40"/>
      <c r="W71" s="40"/>
      <c r="X71" s="40"/>
      <c r="Y71" s="40"/>
      <c r="Z71" s="40"/>
      <c r="AA71" s="40"/>
      <c r="AB71" s="40"/>
      <c r="AC71" s="40"/>
      <c r="AD71" s="40"/>
      <c r="AE71" s="40"/>
    </row>
    <row r="75" s="2" customFormat="1" ht="6.96" customHeight="1">
      <c r="A75" s="40"/>
      <c r="B75" s="63"/>
      <c r="C75" s="64"/>
      <c r="D75" s="64"/>
      <c r="E75" s="64"/>
      <c r="F75" s="64"/>
      <c r="G75" s="64"/>
      <c r="H75" s="64"/>
      <c r="I75" s="180"/>
      <c r="J75" s="64"/>
      <c r="K75" s="64"/>
      <c r="L75" s="149"/>
      <c r="S75" s="40"/>
      <c r="T75" s="40"/>
      <c r="U75" s="40"/>
      <c r="V75" s="40"/>
      <c r="W75" s="40"/>
      <c r="X75" s="40"/>
      <c r="Y75" s="40"/>
      <c r="Z75" s="40"/>
      <c r="AA75" s="40"/>
      <c r="AB75" s="40"/>
      <c r="AC75" s="40"/>
      <c r="AD75" s="40"/>
      <c r="AE75" s="40"/>
    </row>
    <row r="76" s="2" customFormat="1" ht="24.96" customHeight="1">
      <c r="A76" s="40"/>
      <c r="B76" s="41"/>
      <c r="C76" s="25" t="s">
        <v>144</v>
      </c>
      <c r="D76" s="42"/>
      <c r="E76" s="42"/>
      <c r="F76" s="42"/>
      <c r="G76" s="42"/>
      <c r="H76" s="42"/>
      <c r="I76" s="148"/>
      <c r="J76" s="42"/>
      <c r="K76" s="42"/>
      <c r="L76" s="149"/>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148"/>
      <c r="J77" s="42"/>
      <c r="K77" s="42"/>
      <c r="L77" s="149"/>
      <c r="S77" s="40"/>
      <c r="T77" s="40"/>
      <c r="U77" s="40"/>
      <c r="V77" s="40"/>
      <c r="W77" s="40"/>
      <c r="X77" s="40"/>
      <c r="Y77" s="40"/>
      <c r="Z77" s="40"/>
      <c r="AA77" s="40"/>
      <c r="AB77" s="40"/>
      <c r="AC77" s="40"/>
      <c r="AD77" s="40"/>
      <c r="AE77" s="40"/>
    </row>
    <row r="78" s="2" customFormat="1" ht="12" customHeight="1">
      <c r="A78" s="40"/>
      <c r="B78" s="41"/>
      <c r="C78" s="34" t="s">
        <v>16</v>
      </c>
      <c r="D78" s="42"/>
      <c r="E78" s="42"/>
      <c r="F78" s="42"/>
      <c r="G78" s="42"/>
      <c r="H78" s="42"/>
      <c r="I78" s="148"/>
      <c r="J78" s="42"/>
      <c r="K78" s="42"/>
      <c r="L78" s="149"/>
      <c r="S78" s="40"/>
      <c r="T78" s="40"/>
      <c r="U78" s="40"/>
      <c r="V78" s="40"/>
      <c r="W78" s="40"/>
      <c r="X78" s="40"/>
      <c r="Y78" s="40"/>
      <c r="Z78" s="40"/>
      <c r="AA78" s="40"/>
      <c r="AB78" s="40"/>
      <c r="AC78" s="40"/>
      <c r="AD78" s="40"/>
      <c r="AE78" s="40"/>
    </row>
    <row r="79" s="2" customFormat="1" ht="16.5" customHeight="1">
      <c r="A79" s="40"/>
      <c r="B79" s="41"/>
      <c r="C79" s="42"/>
      <c r="D79" s="42"/>
      <c r="E79" s="181" t="str">
        <f>E7</f>
        <v>WELCOME CENTRE ČZU</v>
      </c>
      <c r="F79" s="34"/>
      <c r="G79" s="34"/>
      <c r="H79" s="34"/>
      <c r="I79" s="148"/>
      <c r="J79" s="42"/>
      <c r="K79" s="42"/>
      <c r="L79" s="149"/>
      <c r="S79" s="40"/>
      <c r="T79" s="40"/>
      <c r="U79" s="40"/>
      <c r="V79" s="40"/>
      <c r="W79" s="40"/>
      <c r="X79" s="40"/>
      <c r="Y79" s="40"/>
      <c r="Z79" s="40"/>
      <c r="AA79" s="40"/>
      <c r="AB79" s="40"/>
      <c r="AC79" s="40"/>
      <c r="AD79" s="40"/>
      <c r="AE79" s="40"/>
    </row>
    <row r="80" s="1" customFormat="1" ht="12" customHeight="1">
      <c r="B80" s="23"/>
      <c r="C80" s="34" t="s">
        <v>120</v>
      </c>
      <c r="D80" s="24"/>
      <c r="E80" s="24"/>
      <c r="F80" s="24"/>
      <c r="G80" s="24"/>
      <c r="H80" s="24"/>
      <c r="I80" s="140"/>
      <c r="J80" s="24"/>
      <c r="K80" s="24"/>
      <c r="L80" s="22"/>
    </row>
    <row r="81" s="2" customFormat="1" ht="16.5" customHeight="1">
      <c r="A81" s="40"/>
      <c r="B81" s="41"/>
      <c r="C81" s="42"/>
      <c r="D81" s="42"/>
      <c r="E81" s="181" t="s">
        <v>1517</v>
      </c>
      <c r="F81" s="42"/>
      <c r="G81" s="42"/>
      <c r="H81" s="42"/>
      <c r="I81" s="148"/>
      <c r="J81" s="42"/>
      <c r="K81" s="42"/>
      <c r="L81" s="149"/>
      <c r="S81" s="40"/>
      <c r="T81" s="40"/>
      <c r="U81" s="40"/>
      <c r="V81" s="40"/>
      <c r="W81" s="40"/>
      <c r="X81" s="40"/>
      <c r="Y81" s="40"/>
      <c r="Z81" s="40"/>
      <c r="AA81" s="40"/>
      <c r="AB81" s="40"/>
      <c r="AC81" s="40"/>
      <c r="AD81" s="40"/>
      <c r="AE81" s="40"/>
    </row>
    <row r="82" s="2" customFormat="1" ht="12" customHeight="1">
      <c r="A82" s="40"/>
      <c r="B82" s="41"/>
      <c r="C82" s="34" t="s">
        <v>122</v>
      </c>
      <c r="D82" s="42"/>
      <c r="E82" s="42"/>
      <c r="F82" s="42"/>
      <c r="G82" s="42"/>
      <c r="H82" s="42"/>
      <c r="I82" s="148"/>
      <c r="J82" s="42"/>
      <c r="K82" s="42"/>
      <c r="L82" s="149"/>
      <c r="S82" s="40"/>
      <c r="T82" s="40"/>
      <c r="U82" s="40"/>
      <c r="V82" s="40"/>
      <c r="W82" s="40"/>
      <c r="X82" s="40"/>
      <c r="Y82" s="40"/>
      <c r="Z82" s="40"/>
      <c r="AA82" s="40"/>
      <c r="AB82" s="40"/>
      <c r="AC82" s="40"/>
      <c r="AD82" s="40"/>
      <c r="AE82" s="40"/>
    </row>
    <row r="83" s="2" customFormat="1" ht="16.5" customHeight="1">
      <c r="A83" s="40"/>
      <c r="B83" s="41"/>
      <c r="C83" s="42"/>
      <c r="D83" s="42"/>
      <c r="E83" s="71" t="str">
        <f>E11</f>
        <v>03 - PZTS</v>
      </c>
      <c r="F83" s="42"/>
      <c r="G83" s="42"/>
      <c r="H83" s="42"/>
      <c r="I83" s="148"/>
      <c r="J83" s="42"/>
      <c r="K83" s="42"/>
      <c r="L83" s="149"/>
      <c r="S83" s="40"/>
      <c r="T83" s="40"/>
      <c r="U83" s="40"/>
      <c r="V83" s="40"/>
      <c r="W83" s="40"/>
      <c r="X83" s="40"/>
      <c r="Y83" s="40"/>
      <c r="Z83" s="40"/>
      <c r="AA83" s="40"/>
      <c r="AB83" s="40"/>
      <c r="AC83" s="40"/>
      <c r="AD83" s="40"/>
      <c r="AE83" s="40"/>
    </row>
    <row r="84" s="2" customFormat="1" ht="6.96" customHeight="1">
      <c r="A84" s="40"/>
      <c r="B84" s="41"/>
      <c r="C84" s="42"/>
      <c r="D84" s="42"/>
      <c r="E84" s="42"/>
      <c r="F84" s="42"/>
      <c r="G84" s="42"/>
      <c r="H84" s="42"/>
      <c r="I84" s="148"/>
      <c r="J84" s="42"/>
      <c r="K84" s="42"/>
      <c r="L84" s="149"/>
      <c r="S84" s="40"/>
      <c r="T84" s="40"/>
      <c r="U84" s="40"/>
      <c r="V84" s="40"/>
      <c r="W84" s="40"/>
      <c r="X84" s="40"/>
      <c r="Y84" s="40"/>
      <c r="Z84" s="40"/>
      <c r="AA84" s="40"/>
      <c r="AB84" s="40"/>
      <c r="AC84" s="40"/>
      <c r="AD84" s="40"/>
      <c r="AE84" s="40"/>
    </row>
    <row r="85" s="2" customFormat="1" ht="12" customHeight="1">
      <c r="A85" s="40"/>
      <c r="B85" s="41"/>
      <c r="C85" s="34" t="s">
        <v>21</v>
      </c>
      <c r="D85" s="42"/>
      <c r="E85" s="42"/>
      <c r="F85" s="29" t="str">
        <f>F14</f>
        <v>Praha 6 - Suchdol</v>
      </c>
      <c r="G85" s="42"/>
      <c r="H85" s="42"/>
      <c r="I85" s="151" t="s">
        <v>23</v>
      </c>
      <c r="J85" s="74" t="str">
        <f>IF(J14="","",J14)</f>
        <v>25. 5. 2020</v>
      </c>
      <c r="K85" s="42"/>
      <c r="L85" s="149"/>
      <c r="S85" s="40"/>
      <c r="T85" s="40"/>
      <c r="U85" s="40"/>
      <c r="V85" s="40"/>
      <c r="W85" s="40"/>
      <c r="X85" s="40"/>
      <c r="Y85" s="40"/>
      <c r="Z85" s="40"/>
      <c r="AA85" s="40"/>
      <c r="AB85" s="40"/>
      <c r="AC85" s="40"/>
      <c r="AD85" s="40"/>
      <c r="AE85" s="40"/>
    </row>
    <row r="86" s="2" customFormat="1" ht="6.96" customHeight="1">
      <c r="A86" s="40"/>
      <c r="B86" s="41"/>
      <c r="C86" s="42"/>
      <c r="D86" s="42"/>
      <c r="E86" s="42"/>
      <c r="F86" s="42"/>
      <c r="G86" s="42"/>
      <c r="H86" s="42"/>
      <c r="I86" s="148"/>
      <c r="J86" s="42"/>
      <c r="K86" s="42"/>
      <c r="L86" s="149"/>
      <c r="S86" s="40"/>
      <c r="T86" s="40"/>
      <c r="U86" s="40"/>
      <c r="V86" s="40"/>
      <c r="W86" s="40"/>
      <c r="X86" s="40"/>
      <c r="Y86" s="40"/>
      <c r="Z86" s="40"/>
      <c r="AA86" s="40"/>
      <c r="AB86" s="40"/>
      <c r="AC86" s="40"/>
      <c r="AD86" s="40"/>
      <c r="AE86" s="40"/>
    </row>
    <row r="87" s="2" customFormat="1" ht="15.15" customHeight="1">
      <c r="A87" s="40"/>
      <c r="B87" s="41"/>
      <c r="C87" s="34" t="s">
        <v>25</v>
      </c>
      <c r="D87" s="42"/>
      <c r="E87" s="42"/>
      <c r="F87" s="29" t="str">
        <f>E17</f>
        <v>ČZU Praha</v>
      </c>
      <c r="G87" s="42"/>
      <c r="H87" s="42"/>
      <c r="I87" s="151" t="s">
        <v>31</v>
      </c>
      <c r="J87" s="38" t="str">
        <f>E23</f>
        <v>GREBNER</v>
      </c>
      <c r="K87" s="42"/>
      <c r="L87" s="149"/>
      <c r="S87" s="40"/>
      <c r="T87" s="40"/>
      <c r="U87" s="40"/>
      <c r="V87" s="40"/>
      <c r="W87" s="40"/>
      <c r="X87" s="40"/>
      <c r="Y87" s="40"/>
      <c r="Z87" s="40"/>
      <c r="AA87" s="40"/>
      <c r="AB87" s="40"/>
      <c r="AC87" s="40"/>
      <c r="AD87" s="40"/>
      <c r="AE87" s="40"/>
    </row>
    <row r="88" s="2" customFormat="1" ht="15.15" customHeight="1">
      <c r="A88" s="40"/>
      <c r="B88" s="41"/>
      <c r="C88" s="34" t="s">
        <v>29</v>
      </c>
      <c r="D88" s="42"/>
      <c r="E88" s="42"/>
      <c r="F88" s="29" t="str">
        <f>IF(E20="","",E20)</f>
        <v>Vyplň údaj</v>
      </c>
      <c r="G88" s="42"/>
      <c r="H88" s="42"/>
      <c r="I88" s="151" t="s">
        <v>34</v>
      </c>
      <c r="J88" s="38" t="str">
        <f>E26</f>
        <v xml:space="preserve"> </v>
      </c>
      <c r="K88" s="42"/>
      <c r="L88" s="149"/>
      <c r="S88" s="40"/>
      <c r="T88" s="40"/>
      <c r="U88" s="40"/>
      <c r="V88" s="40"/>
      <c r="W88" s="40"/>
      <c r="X88" s="40"/>
      <c r="Y88" s="40"/>
      <c r="Z88" s="40"/>
      <c r="AA88" s="40"/>
      <c r="AB88" s="40"/>
      <c r="AC88" s="40"/>
      <c r="AD88" s="40"/>
      <c r="AE88" s="40"/>
    </row>
    <row r="89" s="2" customFormat="1" ht="10.32" customHeight="1">
      <c r="A89" s="40"/>
      <c r="B89" s="41"/>
      <c r="C89" s="42"/>
      <c r="D89" s="42"/>
      <c r="E89" s="42"/>
      <c r="F89" s="42"/>
      <c r="G89" s="42"/>
      <c r="H89" s="42"/>
      <c r="I89" s="148"/>
      <c r="J89" s="42"/>
      <c r="K89" s="42"/>
      <c r="L89" s="149"/>
      <c r="S89" s="40"/>
      <c r="T89" s="40"/>
      <c r="U89" s="40"/>
      <c r="V89" s="40"/>
      <c r="W89" s="40"/>
      <c r="X89" s="40"/>
      <c r="Y89" s="40"/>
      <c r="Z89" s="40"/>
      <c r="AA89" s="40"/>
      <c r="AB89" s="40"/>
      <c r="AC89" s="40"/>
      <c r="AD89" s="40"/>
      <c r="AE89" s="40"/>
    </row>
    <row r="90" s="10" customFormat="1" ht="29.28" customHeight="1">
      <c r="A90" s="194"/>
      <c r="B90" s="195"/>
      <c r="C90" s="196" t="s">
        <v>145</v>
      </c>
      <c r="D90" s="197" t="s">
        <v>57</v>
      </c>
      <c r="E90" s="197" t="s">
        <v>53</v>
      </c>
      <c r="F90" s="197" t="s">
        <v>54</v>
      </c>
      <c r="G90" s="197" t="s">
        <v>146</v>
      </c>
      <c r="H90" s="197" t="s">
        <v>147</v>
      </c>
      <c r="I90" s="198" t="s">
        <v>148</v>
      </c>
      <c r="J90" s="197" t="s">
        <v>126</v>
      </c>
      <c r="K90" s="199" t="s">
        <v>149</v>
      </c>
      <c r="L90" s="200"/>
      <c r="M90" s="94" t="s">
        <v>19</v>
      </c>
      <c r="N90" s="95" t="s">
        <v>42</v>
      </c>
      <c r="O90" s="95" t="s">
        <v>150</v>
      </c>
      <c r="P90" s="95" t="s">
        <v>151</v>
      </c>
      <c r="Q90" s="95" t="s">
        <v>152</v>
      </c>
      <c r="R90" s="95" t="s">
        <v>153</v>
      </c>
      <c r="S90" s="95" t="s">
        <v>154</v>
      </c>
      <c r="T90" s="96" t="s">
        <v>155</v>
      </c>
      <c r="U90" s="194"/>
      <c r="V90" s="194"/>
      <c r="W90" s="194"/>
      <c r="X90" s="194"/>
      <c r="Y90" s="194"/>
      <c r="Z90" s="194"/>
      <c r="AA90" s="194"/>
      <c r="AB90" s="194"/>
      <c r="AC90" s="194"/>
      <c r="AD90" s="194"/>
      <c r="AE90" s="194"/>
    </row>
    <row r="91" s="2" customFormat="1" ht="22.8" customHeight="1">
      <c r="A91" s="40"/>
      <c r="B91" s="41"/>
      <c r="C91" s="101" t="s">
        <v>156</v>
      </c>
      <c r="D91" s="42"/>
      <c r="E91" s="42"/>
      <c r="F91" s="42"/>
      <c r="G91" s="42"/>
      <c r="H91" s="42"/>
      <c r="I91" s="148"/>
      <c r="J91" s="201">
        <f>BK91</f>
        <v>0</v>
      </c>
      <c r="K91" s="42"/>
      <c r="L91" s="46"/>
      <c r="M91" s="97"/>
      <c r="N91" s="202"/>
      <c r="O91" s="98"/>
      <c r="P91" s="203">
        <f>P92+P136</f>
        <v>0</v>
      </c>
      <c r="Q91" s="98"/>
      <c r="R91" s="203">
        <f>R92+R136</f>
        <v>0</v>
      </c>
      <c r="S91" s="98"/>
      <c r="T91" s="204">
        <f>T92+T136</f>
        <v>0</v>
      </c>
      <c r="U91" s="40"/>
      <c r="V91" s="40"/>
      <c r="W91" s="40"/>
      <c r="X91" s="40"/>
      <c r="Y91" s="40"/>
      <c r="Z91" s="40"/>
      <c r="AA91" s="40"/>
      <c r="AB91" s="40"/>
      <c r="AC91" s="40"/>
      <c r="AD91" s="40"/>
      <c r="AE91" s="40"/>
      <c r="AT91" s="19" t="s">
        <v>71</v>
      </c>
      <c r="AU91" s="19" t="s">
        <v>127</v>
      </c>
      <c r="BK91" s="205">
        <f>BK92+BK136</f>
        <v>0</v>
      </c>
    </row>
    <row r="92" s="11" customFormat="1" ht="25.92" customHeight="1">
      <c r="A92" s="11"/>
      <c r="B92" s="206"/>
      <c r="C92" s="207"/>
      <c r="D92" s="208" t="s">
        <v>71</v>
      </c>
      <c r="E92" s="209" t="s">
        <v>1524</v>
      </c>
      <c r="F92" s="209" t="s">
        <v>1525</v>
      </c>
      <c r="G92" s="207"/>
      <c r="H92" s="207"/>
      <c r="I92" s="210"/>
      <c r="J92" s="211">
        <f>BK92</f>
        <v>0</v>
      </c>
      <c r="K92" s="207"/>
      <c r="L92" s="212"/>
      <c r="M92" s="213"/>
      <c r="N92" s="214"/>
      <c r="O92" s="214"/>
      <c r="P92" s="215">
        <f>P93+P107+P119+P125</f>
        <v>0</v>
      </c>
      <c r="Q92" s="214"/>
      <c r="R92" s="215">
        <f>R93+R107+R119+R125</f>
        <v>0</v>
      </c>
      <c r="S92" s="214"/>
      <c r="T92" s="216">
        <f>T93+T107+T119+T125</f>
        <v>0</v>
      </c>
      <c r="U92" s="11"/>
      <c r="V92" s="11"/>
      <c r="W92" s="11"/>
      <c r="X92" s="11"/>
      <c r="Y92" s="11"/>
      <c r="Z92" s="11"/>
      <c r="AA92" s="11"/>
      <c r="AB92" s="11"/>
      <c r="AC92" s="11"/>
      <c r="AD92" s="11"/>
      <c r="AE92" s="11"/>
      <c r="AR92" s="217" t="s">
        <v>81</v>
      </c>
      <c r="AT92" s="218" t="s">
        <v>71</v>
      </c>
      <c r="AU92" s="218" t="s">
        <v>72</v>
      </c>
      <c r="AY92" s="217" t="s">
        <v>159</v>
      </c>
      <c r="BK92" s="219">
        <f>BK93+BK107+BK119+BK125</f>
        <v>0</v>
      </c>
    </row>
    <row r="93" s="11" customFormat="1" ht="22.8" customHeight="1">
      <c r="A93" s="11"/>
      <c r="B93" s="206"/>
      <c r="C93" s="207"/>
      <c r="D93" s="208" t="s">
        <v>71</v>
      </c>
      <c r="E93" s="300" t="s">
        <v>1671</v>
      </c>
      <c r="F93" s="300" t="s">
        <v>1672</v>
      </c>
      <c r="G93" s="207"/>
      <c r="H93" s="207"/>
      <c r="I93" s="210"/>
      <c r="J93" s="301">
        <f>BK93</f>
        <v>0</v>
      </c>
      <c r="K93" s="207"/>
      <c r="L93" s="212"/>
      <c r="M93" s="213"/>
      <c r="N93" s="214"/>
      <c r="O93" s="214"/>
      <c r="P93" s="215">
        <f>SUM(P94:P106)</f>
        <v>0</v>
      </c>
      <c r="Q93" s="214"/>
      <c r="R93" s="215">
        <f>SUM(R94:R106)</f>
        <v>0</v>
      </c>
      <c r="S93" s="214"/>
      <c r="T93" s="216">
        <f>SUM(T94:T106)</f>
        <v>0</v>
      </c>
      <c r="U93" s="11"/>
      <c r="V93" s="11"/>
      <c r="W93" s="11"/>
      <c r="X93" s="11"/>
      <c r="Y93" s="11"/>
      <c r="Z93" s="11"/>
      <c r="AA93" s="11"/>
      <c r="AB93" s="11"/>
      <c r="AC93" s="11"/>
      <c r="AD93" s="11"/>
      <c r="AE93" s="11"/>
      <c r="AR93" s="217" t="s">
        <v>79</v>
      </c>
      <c r="AT93" s="218" t="s">
        <v>71</v>
      </c>
      <c r="AU93" s="218" t="s">
        <v>79</v>
      </c>
      <c r="AY93" s="217" t="s">
        <v>159</v>
      </c>
      <c r="BK93" s="219">
        <f>SUM(BK94:BK106)</f>
        <v>0</v>
      </c>
    </row>
    <row r="94" s="2" customFormat="1" ht="55.5" customHeight="1">
      <c r="A94" s="40"/>
      <c r="B94" s="41"/>
      <c r="C94" s="256" t="s">
        <v>79</v>
      </c>
      <c r="D94" s="256" t="s">
        <v>400</v>
      </c>
      <c r="E94" s="257" t="s">
        <v>1673</v>
      </c>
      <c r="F94" s="258" t="s">
        <v>1674</v>
      </c>
      <c r="G94" s="259" t="s">
        <v>1121</v>
      </c>
      <c r="H94" s="260">
        <v>1</v>
      </c>
      <c r="I94" s="261"/>
      <c r="J94" s="262">
        <f>ROUND(I94*H94,2)</f>
        <v>0</v>
      </c>
      <c r="K94" s="258" t="s">
        <v>19</v>
      </c>
      <c r="L94" s="263"/>
      <c r="M94" s="264" t="s">
        <v>19</v>
      </c>
      <c r="N94" s="265" t="s">
        <v>43</v>
      </c>
      <c r="O94" s="86"/>
      <c r="P94" s="229">
        <f>O94*H94</f>
        <v>0</v>
      </c>
      <c r="Q94" s="229">
        <v>0</v>
      </c>
      <c r="R94" s="229">
        <f>Q94*H94</f>
        <v>0</v>
      </c>
      <c r="S94" s="229">
        <v>0</v>
      </c>
      <c r="T94" s="230">
        <f>S94*H94</f>
        <v>0</v>
      </c>
      <c r="U94" s="40"/>
      <c r="V94" s="40"/>
      <c r="W94" s="40"/>
      <c r="X94" s="40"/>
      <c r="Y94" s="40"/>
      <c r="Z94" s="40"/>
      <c r="AA94" s="40"/>
      <c r="AB94" s="40"/>
      <c r="AC94" s="40"/>
      <c r="AD94" s="40"/>
      <c r="AE94" s="40"/>
      <c r="AR94" s="231" t="s">
        <v>174</v>
      </c>
      <c r="AT94" s="231" t="s">
        <v>400</v>
      </c>
      <c r="AU94" s="231" t="s">
        <v>81</v>
      </c>
      <c r="AY94" s="19" t="s">
        <v>159</v>
      </c>
      <c r="BE94" s="232">
        <f>IF(N94="základní",J94,0)</f>
        <v>0</v>
      </c>
      <c r="BF94" s="232">
        <f>IF(N94="snížená",J94,0)</f>
        <v>0</v>
      </c>
      <c r="BG94" s="232">
        <f>IF(N94="zákl. přenesená",J94,0)</f>
        <v>0</v>
      </c>
      <c r="BH94" s="232">
        <f>IF(N94="sníž. přenesená",J94,0)</f>
        <v>0</v>
      </c>
      <c r="BI94" s="232">
        <f>IF(N94="nulová",J94,0)</f>
        <v>0</v>
      </c>
      <c r="BJ94" s="19" t="s">
        <v>79</v>
      </c>
      <c r="BK94" s="232">
        <f>ROUND(I94*H94,2)</f>
        <v>0</v>
      </c>
      <c r="BL94" s="19" t="s">
        <v>164</v>
      </c>
      <c r="BM94" s="231" t="s">
        <v>81</v>
      </c>
    </row>
    <row r="95" s="2" customFormat="1" ht="16.5" customHeight="1">
      <c r="A95" s="40"/>
      <c r="B95" s="41"/>
      <c r="C95" s="256" t="s">
        <v>81</v>
      </c>
      <c r="D95" s="256" t="s">
        <v>400</v>
      </c>
      <c r="E95" s="257" t="s">
        <v>1675</v>
      </c>
      <c r="F95" s="258" t="s">
        <v>1676</v>
      </c>
      <c r="G95" s="259" t="s">
        <v>1121</v>
      </c>
      <c r="H95" s="260">
        <v>1</v>
      </c>
      <c r="I95" s="261"/>
      <c r="J95" s="262">
        <f>ROUND(I95*H95,2)</f>
        <v>0</v>
      </c>
      <c r="K95" s="258" t="s">
        <v>19</v>
      </c>
      <c r="L95" s="263"/>
      <c r="M95" s="264" t="s">
        <v>19</v>
      </c>
      <c r="N95" s="265"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174</v>
      </c>
      <c r="AT95" s="231" t="s">
        <v>400</v>
      </c>
      <c r="AU95" s="231" t="s">
        <v>81</v>
      </c>
      <c r="AY95" s="19" t="s">
        <v>159</v>
      </c>
      <c r="BE95" s="232">
        <f>IF(N95="základní",J95,0)</f>
        <v>0</v>
      </c>
      <c r="BF95" s="232">
        <f>IF(N95="snížená",J95,0)</f>
        <v>0</v>
      </c>
      <c r="BG95" s="232">
        <f>IF(N95="zákl. přenesená",J95,0)</f>
        <v>0</v>
      </c>
      <c r="BH95" s="232">
        <f>IF(N95="sníž. přenesená",J95,0)</f>
        <v>0</v>
      </c>
      <c r="BI95" s="232">
        <f>IF(N95="nulová",J95,0)</f>
        <v>0</v>
      </c>
      <c r="BJ95" s="19" t="s">
        <v>79</v>
      </c>
      <c r="BK95" s="232">
        <f>ROUND(I95*H95,2)</f>
        <v>0</v>
      </c>
      <c r="BL95" s="19" t="s">
        <v>164</v>
      </c>
      <c r="BM95" s="231" t="s">
        <v>164</v>
      </c>
    </row>
    <row r="96" s="2" customFormat="1" ht="21.75" customHeight="1">
      <c r="A96" s="40"/>
      <c r="B96" s="41"/>
      <c r="C96" s="256" t="s">
        <v>167</v>
      </c>
      <c r="D96" s="256" t="s">
        <v>400</v>
      </c>
      <c r="E96" s="257" t="s">
        <v>1677</v>
      </c>
      <c r="F96" s="258" t="s">
        <v>1678</v>
      </c>
      <c r="G96" s="259" t="s">
        <v>1121</v>
      </c>
      <c r="H96" s="260">
        <v>0</v>
      </c>
      <c r="I96" s="261"/>
      <c r="J96" s="262">
        <f>ROUND(I96*H96,2)</f>
        <v>0</v>
      </c>
      <c r="K96" s="258" t="s">
        <v>19</v>
      </c>
      <c r="L96" s="263"/>
      <c r="M96" s="264" t="s">
        <v>19</v>
      </c>
      <c r="N96" s="265" t="s">
        <v>43</v>
      </c>
      <c r="O96" s="86"/>
      <c r="P96" s="229">
        <f>O96*H96</f>
        <v>0</v>
      </c>
      <c r="Q96" s="229">
        <v>0</v>
      </c>
      <c r="R96" s="229">
        <f>Q96*H96</f>
        <v>0</v>
      </c>
      <c r="S96" s="229">
        <v>0</v>
      </c>
      <c r="T96" s="230">
        <f>S96*H96</f>
        <v>0</v>
      </c>
      <c r="U96" s="40"/>
      <c r="V96" s="40"/>
      <c r="W96" s="40"/>
      <c r="X96" s="40"/>
      <c r="Y96" s="40"/>
      <c r="Z96" s="40"/>
      <c r="AA96" s="40"/>
      <c r="AB96" s="40"/>
      <c r="AC96" s="40"/>
      <c r="AD96" s="40"/>
      <c r="AE96" s="40"/>
      <c r="AR96" s="231" t="s">
        <v>174</v>
      </c>
      <c r="AT96" s="231" t="s">
        <v>400</v>
      </c>
      <c r="AU96" s="231" t="s">
        <v>81</v>
      </c>
      <c r="AY96" s="19" t="s">
        <v>159</v>
      </c>
      <c r="BE96" s="232">
        <f>IF(N96="základní",J96,0)</f>
        <v>0</v>
      </c>
      <c r="BF96" s="232">
        <f>IF(N96="snížená",J96,0)</f>
        <v>0</v>
      </c>
      <c r="BG96" s="232">
        <f>IF(N96="zákl. přenesená",J96,0)</f>
        <v>0</v>
      </c>
      <c r="BH96" s="232">
        <f>IF(N96="sníž. přenesená",J96,0)</f>
        <v>0</v>
      </c>
      <c r="BI96" s="232">
        <f>IF(N96="nulová",J96,0)</f>
        <v>0</v>
      </c>
      <c r="BJ96" s="19" t="s">
        <v>79</v>
      </c>
      <c r="BK96" s="232">
        <f>ROUND(I96*H96,2)</f>
        <v>0</v>
      </c>
      <c r="BL96" s="19" t="s">
        <v>164</v>
      </c>
      <c r="BM96" s="231" t="s">
        <v>170</v>
      </c>
    </row>
    <row r="97" s="2" customFormat="1" ht="16.5" customHeight="1">
      <c r="A97" s="40"/>
      <c r="B97" s="41"/>
      <c r="C97" s="256" t="s">
        <v>164</v>
      </c>
      <c r="D97" s="256" t="s">
        <v>400</v>
      </c>
      <c r="E97" s="257" t="s">
        <v>1679</v>
      </c>
      <c r="F97" s="258" t="s">
        <v>1680</v>
      </c>
      <c r="G97" s="259" t="s">
        <v>1121</v>
      </c>
      <c r="H97" s="260">
        <v>1</v>
      </c>
      <c r="I97" s="261"/>
      <c r="J97" s="262">
        <f>ROUND(I97*H97,2)</f>
        <v>0</v>
      </c>
      <c r="K97" s="258" t="s">
        <v>19</v>
      </c>
      <c r="L97" s="263"/>
      <c r="M97" s="264" t="s">
        <v>19</v>
      </c>
      <c r="N97" s="265"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174</v>
      </c>
      <c r="AT97" s="231" t="s">
        <v>400</v>
      </c>
      <c r="AU97" s="231" t="s">
        <v>81</v>
      </c>
      <c r="AY97" s="19" t="s">
        <v>159</v>
      </c>
      <c r="BE97" s="232">
        <f>IF(N97="základní",J97,0)</f>
        <v>0</v>
      </c>
      <c r="BF97" s="232">
        <f>IF(N97="snížená",J97,0)</f>
        <v>0</v>
      </c>
      <c r="BG97" s="232">
        <f>IF(N97="zákl. přenesená",J97,0)</f>
        <v>0</v>
      </c>
      <c r="BH97" s="232">
        <f>IF(N97="sníž. přenesená",J97,0)</f>
        <v>0</v>
      </c>
      <c r="BI97" s="232">
        <f>IF(N97="nulová",J97,0)</f>
        <v>0</v>
      </c>
      <c r="BJ97" s="19" t="s">
        <v>79</v>
      </c>
      <c r="BK97" s="232">
        <f>ROUND(I97*H97,2)</f>
        <v>0</v>
      </c>
      <c r="BL97" s="19" t="s">
        <v>164</v>
      </c>
      <c r="BM97" s="231" t="s">
        <v>174</v>
      </c>
    </row>
    <row r="98" s="2" customFormat="1" ht="16.5" customHeight="1">
      <c r="A98" s="40"/>
      <c r="B98" s="41"/>
      <c r="C98" s="256" t="s">
        <v>178</v>
      </c>
      <c r="D98" s="256" t="s">
        <v>400</v>
      </c>
      <c r="E98" s="257" t="s">
        <v>1681</v>
      </c>
      <c r="F98" s="258" t="s">
        <v>1682</v>
      </c>
      <c r="G98" s="259" t="s">
        <v>1121</v>
      </c>
      <c r="H98" s="260">
        <v>1</v>
      </c>
      <c r="I98" s="261"/>
      <c r="J98" s="262">
        <f>ROUND(I98*H98,2)</f>
        <v>0</v>
      </c>
      <c r="K98" s="258" t="s">
        <v>19</v>
      </c>
      <c r="L98" s="263"/>
      <c r="M98" s="264" t="s">
        <v>19</v>
      </c>
      <c r="N98" s="265"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174</v>
      </c>
      <c r="AT98" s="231" t="s">
        <v>400</v>
      </c>
      <c r="AU98" s="231" t="s">
        <v>81</v>
      </c>
      <c r="AY98" s="19" t="s">
        <v>159</v>
      </c>
      <c r="BE98" s="232">
        <f>IF(N98="základní",J98,0)</f>
        <v>0</v>
      </c>
      <c r="BF98" s="232">
        <f>IF(N98="snížená",J98,0)</f>
        <v>0</v>
      </c>
      <c r="BG98" s="232">
        <f>IF(N98="zákl. přenesená",J98,0)</f>
        <v>0</v>
      </c>
      <c r="BH98" s="232">
        <f>IF(N98="sníž. přenesená",J98,0)</f>
        <v>0</v>
      </c>
      <c r="BI98" s="232">
        <f>IF(N98="nulová",J98,0)</f>
        <v>0</v>
      </c>
      <c r="BJ98" s="19" t="s">
        <v>79</v>
      </c>
      <c r="BK98" s="232">
        <f>ROUND(I98*H98,2)</f>
        <v>0</v>
      </c>
      <c r="BL98" s="19" t="s">
        <v>164</v>
      </c>
      <c r="BM98" s="231" t="s">
        <v>181</v>
      </c>
    </row>
    <row r="99" s="2" customFormat="1" ht="21.75" customHeight="1">
      <c r="A99" s="40"/>
      <c r="B99" s="41"/>
      <c r="C99" s="256" t="s">
        <v>170</v>
      </c>
      <c r="D99" s="256" t="s">
        <v>400</v>
      </c>
      <c r="E99" s="257" t="s">
        <v>1683</v>
      </c>
      <c r="F99" s="258" t="s">
        <v>1684</v>
      </c>
      <c r="G99" s="259" t="s">
        <v>1121</v>
      </c>
      <c r="H99" s="260">
        <v>1</v>
      </c>
      <c r="I99" s="261"/>
      <c r="J99" s="262">
        <f>ROUND(I99*H99,2)</f>
        <v>0</v>
      </c>
      <c r="K99" s="258" t="s">
        <v>19</v>
      </c>
      <c r="L99" s="263"/>
      <c r="M99" s="264" t="s">
        <v>19</v>
      </c>
      <c r="N99" s="265"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174</v>
      </c>
      <c r="AT99" s="231" t="s">
        <v>400</v>
      </c>
      <c r="AU99" s="231" t="s">
        <v>81</v>
      </c>
      <c r="AY99" s="19" t="s">
        <v>159</v>
      </c>
      <c r="BE99" s="232">
        <f>IF(N99="základní",J99,0)</f>
        <v>0</v>
      </c>
      <c r="BF99" s="232">
        <f>IF(N99="snížená",J99,0)</f>
        <v>0</v>
      </c>
      <c r="BG99" s="232">
        <f>IF(N99="zákl. přenesená",J99,0)</f>
        <v>0</v>
      </c>
      <c r="BH99" s="232">
        <f>IF(N99="sníž. přenesená",J99,0)</f>
        <v>0</v>
      </c>
      <c r="BI99" s="232">
        <f>IF(N99="nulová",J99,0)</f>
        <v>0</v>
      </c>
      <c r="BJ99" s="19" t="s">
        <v>79</v>
      </c>
      <c r="BK99" s="232">
        <f>ROUND(I99*H99,2)</f>
        <v>0</v>
      </c>
      <c r="BL99" s="19" t="s">
        <v>164</v>
      </c>
      <c r="BM99" s="231" t="s">
        <v>184</v>
      </c>
    </row>
    <row r="100" s="2" customFormat="1" ht="21.75" customHeight="1">
      <c r="A100" s="40"/>
      <c r="B100" s="41"/>
      <c r="C100" s="256" t="s">
        <v>185</v>
      </c>
      <c r="D100" s="256" t="s">
        <v>400</v>
      </c>
      <c r="E100" s="257" t="s">
        <v>1685</v>
      </c>
      <c r="F100" s="258" t="s">
        <v>1686</v>
      </c>
      <c r="G100" s="259" t="s">
        <v>1121</v>
      </c>
      <c r="H100" s="260">
        <v>0</v>
      </c>
      <c r="I100" s="261"/>
      <c r="J100" s="262">
        <f>ROUND(I100*H100,2)</f>
        <v>0</v>
      </c>
      <c r="K100" s="258" t="s">
        <v>19</v>
      </c>
      <c r="L100" s="263"/>
      <c r="M100" s="264" t="s">
        <v>19</v>
      </c>
      <c r="N100" s="265" t="s">
        <v>43</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174</v>
      </c>
      <c r="AT100" s="231" t="s">
        <v>400</v>
      </c>
      <c r="AU100" s="231" t="s">
        <v>81</v>
      </c>
      <c r="AY100" s="19" t="s">
        <v>159</v>
      </c>
      <c r="BE100" s="232">
        <f>IF(N100="základní",J100,0)</f>
        <v>0</v>
      </c>
      <c r="BF100" s="232">
        <f>IF(N100="snížená",J100,0)</f>
        <v>0</v>
      </c>
      <c r="BG100" s="232">
        <f>IF(N100="zákl. přenesená",J100,0)</f>
        <v>0</v>
      </c>
      <c r="BH100" s="232">
        <f>IF(N100="sníž. přenesená",J100,0)</f>
        <v>0</v>
      </c>
      <c r="BI100" s="232">
        <f>IF(N100="nulová",J100,0)</f>
        <v>0</v>
      </c>
      <c r="BJ100" s="19" t="s">
        <v>79</v>
      </c>
      <c r="BK100" s="232">
        <f>ROUND(I100*H100,2)</f>
        <v>0</v>
      </c>
      <c r="BL100" s="19" t="s">
        <v>164</v>
      </c>
      <c r="BM100" s="231" t="s">
        <v>188</v>
      </c>
    </row>
    <row r="101" s="2" customFormat="1" ht="33" customHeight="1">
      <c r="A101" s="40"/>
      <c r="B101" s="41"/>
      <c r="C101" s="256" t="s">
        <v>174</v>
      </c>
      <c r="D101" s="256" t="s">
        <v>400</v>
      </c>
      <c r="E101" s="257" t="s">
        <v>1687</v>
      </c>
      <c r="F101" s="258" t="s">
        <v>1688</v>
      </c>
      <c r="G101" s="259" t="s">
        <v>1121</v>
      </c>
      <c r="H101" s="260">
        <v>1</v>
      </c>
      <c r="I101" s="261"/>
      <c r="J101" s="262">
        <f>ROUND(I101*H101,2)</f>
        <v>0</v>
      </c>
      <c r="K101" s="258" t="s">
        <v>19</v>
      </c>
      <c r="L101" s="263"/>
      <c r="M101" s="264" t="s">
        <v>19</v>
      </c>
      <c r="N101" s="265"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174</v>
      </c>
      <c r="AT101" s="231" t="s">
        <v>400</v>
      </c>
      <c r="AU101" s="231" t="s">
        <v>81</v>
      </c>
      <c r="AY101" s="19" t="s">
        <v>159</v>
      </c>
      <c r="BE101" s="232">
        <f>IF(N101="základní",J101,0)</f>
        <v>0</v>
      </c>
      <c r="BF101" s="232">
        <f>IF(N101="snížená",J101,0)</f>
        <v>0</v>
      </c>
      <c r="BG101" s="232">
        <f>IF(N101="zákl. přenesená",J101,0)</f>
        <v>0</v>
      </c>
      <c r="BH101" s="232">
        <f>IF(N101="sníž. přenesená",J101,0)</f>
        <v>0</v>
      </c>
      <c r="BI101" s="232">
        <f>IF(N101="nulová",J101,0)</f>
        <v>0</v>
      </c>
      <c r="BJ101" s="19" t="s">
        <v>79</v>
      </c>
      <c r="BK101" s="232">
        <f>ROUND(I101*H101,2)</f>
        <v>0</v>
      </c>
      <c r="BL101" s="19" t="s">
        <v>164</v>
      </c>
      <c r="BM101" s="231" t="s">
        <v>192</v>
      </c>
    </row>
    <row r="102" s="2" customFormat="1" ht="21.75" customHeight="1">
      <c r="A102" s="40"/>
      <c r="B102" s="41"/>
      <c r="C102" s="256" t="s">
        <v>198</v>
      </c>
      <c r="D102" s="256" t="s">
        <v>400</v>
      </c>
      <c r="E102" s="257" t="s">
        <v>1689</v>
      </c>
      <c r="F102" s="258" t="s">
        <v>1690</v>
      </c>
      <c r="G102" s="259" t="s">
        <v>1121</v>
      </c>
      <c r="H102" s="260">
        <v>5</v>
      </c>
      <c r="I102" s="261"/>
      <c r="J102" s="262">
        <f>ROUND(I102*H102,2)</f>
        <v>0</v>
      </c>
      <c r="K102" s="258" t="s">
        <v>19</v>
      </c>
      <c r="L102" s="263"/>
      <c r="M102" s="264" t="s">
        <v>19</v>
      </c>
      <c r="N102" s="265"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174</v>
      </c>
      <c r="AT102" s="231" t="s">
        <v>400</v>
      </c>
      <c r="AU102" s="231" t="s">
        <v>81</v>
      </c>
      <c r="AY102" s="19" t="s">
        <v>159</v>
      </c>
      <c r="BE102" s="232">
        <f>IF(N102="základní",J102,0)</f>
        <v>0</v>
      </c>
      <c r="BF102" s="232">
        <f>IF(N102="snížená",J102,0)</f>
        <v>0</v>
      </c>
      <c r="BG102" s="232">
        <f>IF(N102="zákl. přenesená",J102,0)</f>
        <v>0</v>
      </c>
      <c r="BH102" s="232">
        <f>IF(N102="sníž. přenesená",J102,0)</f>
        <v>0</v>
      </c>
      <c r="BI102" s="232">
        <f>IF(N102="nulová",J102,0)</f>
        <v>0</v>
      </c>
      <c r="BJ102" s="19" t="s">
        <v>79</v>
      </c>
      <c r="BK102" s="232">
        <f>ROUND(I102*H102,2)</f>
        <v>0</v>
      </c>
      <c r="BL102" s="19" t="s">
        <v>164</v>
      </c>
      <c r="BM102" s="231" t="s">
        <v>201</v>
      </c>
    </row>
    <row r="103" s="2" customFormat="1" ht="21.75" customHeight="1">
      <c r="A103" s="40"/>
      <c r="B103" s="41"/>
      <c r="C103" s="256" t="s">
        <v>181</v>
      </c>
      <c r="D103" s="256" t="s">
        <v>400</v>
      </c>
      <c r="E103" s="257" t="s">
        <v>1691</v>
      </c>
      <c r="F103" s="258" t="s">
        <v>1692</v>
      </c>
      <c r="G103" s="259" t="s">
        <v>1121</v>
      </c>
      <c r="H103" s="260">
        <v>1</v>
      </c>
      <c r="I103" s="261"/>
      <c r="J103" s="262">
        <f>ROUND(I103*H103,2)</f>
        <v>0</v>
      </c>
      <c r="K103" s="258" t="s">
        <v>19</v>
      </c>
      <c r="L103" s="263"/>
      <c r="M103" s="264" t="s">
        <v>19</v>
      </c>
      <c r="N103" s="265"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174</v>
      </c>
      <c r="AT103" s="231" t="s">
        <v>400</v>
      </c>
      <c r="AU103" s="231" t="s">
        <v>81</v>
      </c>
      <c r="AY103" s="19" t="s">
        <v>159</v>
      </c>
      <c r="BE103" s="232">
        <f>IF(N103="základní",J103,0)</f>
        <v>0</v>
      </c>
      <c r="BF103" s="232">
        <f>IF(N103="snížená",J103,0)</f>
        <v>0</v>
      </c>
      <c r="BG103" s="232">
        <f>IF(N103="zákl. přenesená",J103,0)</f>
        <v>0</v>
      </c>
      <c r="BH103" s="232">
        <f>IF(N103="sníž. přenesená",J103,0)</f>
        <v>0</v>
      </c>
      <c r="BI103" s="232">
        <f>IF(N103="nulová",J103,0)</f>
        <v>0</v>
      </c>
      <c r="BJ103" s="19" t="s">
        <v>79</v>
      </c>
      <c r="BK103" s="232">
        <f>ROUND(I103*H103,2)</f>
        <v>0</v>
      </c>
      <c r="BL103" s="19" t="s">
        <v>164</v>
      </c>
      <c r="BM103" s="231" t="s">
        <v>208</v>
      </c>
    </row>
    <row r="104" s="2" customFormat="1" ht="33" customHeight="1">
      <c r="A104" s="40"/>
      <c r="B104" s="41"/>
      <c r="C104" s="256" t="s">
        <v>209</v>
      </c>
      <c r="D104" s="256" t="s">
        <v>400</v>
      </c>
      <c r="E104" s="257" t="s">
        <v>1693</v>
      </c>
      <c r="F104" s="258" t="s">
        <v>1694</v>
      </c>
      <c r="G104" s="259" t="s">
        <v>1121</v>
      </c>
      <c r="H104" s="260">
        <v>6</v>
      </c>
      <c r="I104" s="261"/>
      <c r="J104" s="262">
        <f>ROUND(I104*H104,2)</f>
        <v>0</v>
      </c>
      <c r="K104" s="258" t="s">
        <v>19</v>
      </c>
      <c r="L104" s="263"/>
      <c r="M104" s="264" t="s">
        <v>19</v>
      </c>
      <c r="N104" s="265" t="s">
        <v>43</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174</v>
      </c>
      <c r="AT104" s="231" t="s">
        <v>400</v>
      </c>
      <c r="AU104" s="231" t="s">
        <v>81</v>
      </c>
      <c r="AY104" s="19" t="s">
        <v>159</v>
      </c>
      <c r="BE104" s="232">
        <f>IF(N104="základní",J104,0)</f>
        <v>0</v>
      </c>
      <c r="BF104" s="232">
        <f>IF(N104="snížená",J104,0)</f>
        <v>0</v>
      </c>
      <c r="BG104" s="232">
        <f>IF(N104="zákl. přenesená",J104,0)</f>
        <v>0</v>
      </c>
      <c r="BH104" s="232">
        <f>IF(N104="sníž. přenesená",J104,0)</f>
        <v>0</v>
      </c>
      <c r="BI104" s="232">
        <f>IF(N104="nulová",J104,0)</f>
        <v>0</v>
      </c>
      <c r="BJ104" s="19" t="s">
        <v>79</v>
      </c>
      <c r="BK104" s="232">
        <f>ROUND(I104*H104,2)</f>
        <v>0</v>
      </c>
      <c r="BL104" s="19" t="s">
        <v>164</v>
      </c>
      <c r="BM104" s="231" t="s">
        <v>212</v>
      </c>
    </row>
    <row r="105" s="2" customFormat="1" ht="33" customHeight="1">
      <c r="A105" s="40"/>
      <c r="B105" s="41"/>
      <c r="C105" s="256" t="s">
        <v>184</v>
      </c>
      <c r="D105" s="256" t="s">
        <v>400</v>
      </c>
      <c r="E105" s="257" t="s">
        <v>1695</v>
      </c>
      <c r="F105" s="258" t="s">
        <v>1696</v>
      </c>
      <c r="G105" s="259" t="s">
        <v>1121</v>
      </c>
      <c r="H105" s="260">
        <v>0</v>
      </c>
      <c r="I105" s="261"/>
      <c r="J105" s="262">
        <f>ROUND(I105*H105,2)</f>
        <v>0</v>
      </c>
      <c r="K105" s="258" t="s">
        <v>19</v>
      </c>
      <c r="L105" s="263"/>
      <c r="M105" s="264" t="s">
        <v>19</v>
      </c>
      <c r="N105" s="265" t="s">
        <v>43</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174</v>
      </c>
      <c r="AT105" s="231" t="s">
        <v>400</v>
      </c>
      <c r="AU105" s="231" t="s">
        <v>81</v>
      </c>
      <c r="AY105" s="19" t="s">
        <v>159</v>
      </c>
      <c r="BE105" s="232">
        <f>IF(N105="základní",J105,0)</f>
        <v>0</v>
      </c>
      <c r="BF105" s="232">
        <f>IF(N105="snížená",J105,0)</f>
        <v>0</v>
      </c>
      <c r="BG105" s="232">
        <f>IF(N105="zákl. přenesená",J105,0)</f>
        <v>0</v>
      </c>
      <c r="BH105" s="232">
        <f>IF(N105="sníž. přenesená",J105,0)</f>
        <v>0</v>
      </c>
      <c r="BI105" s="232">
        <f>IF(N105="nulová",J105,0)</f>
        <v>0</v>
      </c>
      <c r="BJ105" s="19" t="s">
        <v>79</v>
      </c>
      <c r="BK105" s="232">
        <f>ROUND(I105*H105,2)</f>
        <v>0</v>
      </c>
      <c r="BL105" s="19" t="s">
        <v>164</v>
      </c>
      <c r="BM105" s="231" t="s">
        <v>217</v>
      </c>
    </row>
    <row r="106" s="2" customFormat="1" ht="33" customHeight="1">
      <c r="A106" s="40"/>
      <c r="B106" s="41"/>
      <c r="C106" s="256" t="s">
        <v>225</v>
      </c>
      <c r="D106" s="256" t="s">
        <v>400</v>
      </c>
      <c r="E106" s="257" t="s">
        <v>1697</v>
      </c>
      <c r="F106" s="258" t="s">
        <v>1698</v>
      </c>
      <c r="G106" s="259" t="s">
        <v>1121</v>
      </c>
      <c r="H106" s="260">
        <v>7</v>
      </c>
      <c r="I106" s="261"/>
      <c r="J106" s="262">
        <f>ROUND(I106*H106,2)</f>
        <v>0</v>
      </c>
      <c r="K106" s="258" t="s">
        <v>19</v>
      </c>
      <c r="L106" s="263"/>
      <c r="M106" s="264" t="s">
        <v>19</v>
      </c>
      <c r="N106" s="265"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174</v>
      </c>
      <c r="AT106" s="231" t="s">
        <v>400</v>
      </c>
      <c r="AU106" s="231" t="s">
        <v>81</v>
      </c>
      <c r="AY106" s="19" t="s">
        <v>159</v>
      </c>
      <c r="BE106" s="232">
        <f>IF(N106="základní",J106,0)</f>
        <v>0</v>
      </c>
      <c r="BF106" s="232">
        <f>IF(N106="snížená",J106,0)</f>
        <v>0</v>
      </c>
      <c r="BG106" s="232">
        <f>IF(N106="zákl. přenesená",J106,0)</f>
        <v>0</v>
      </c>
      <c r="BH106" s="232">
        <f>IF(N106="sníž. přenesená",J106,0)</f>
        <v>0</v>
      </c>
      <c r="BI106" s="232">
        <f>IF(N106="nulová",J106,0)</f>
        <v>0</v>
      </c>
      <c r="BJ106" s="19" t="s">
        <v>79</v>
      </c>
      <c r="BK106" s="232">
        <f>ROUND(I106*H106,2)</f>
        <v>0</v>
      </c>
      <c r="BL106" s="19" t="s">
        <v>164</v>
      </c>
      <c r="BM106" s="231" t="s">
        <v>228</v>
      </c>
    </row>
    <row r="107" s="11" customFormat="1" ht="22.8" customHeight="1">
      <c r="A107" s="11"/>
      <c r="B107" s="206"/>
      <c r="C107" s="207"/>
      <c r="D107" s="208" t="s">
        <v>71</v>
      </c>
      <c r="E107" s="300" t="s">
        <v>1699</v>
      </c>
      <c r="F107" s="300" t="s">
        <v>1700</v>
      </c>
      <c r="G107" s="207"/>
      <c r="H107" s="207"/>
      <c r="I107" s="210"/>
      <c r="J107" s="301">
        <f>BK107</f>
        <v>0</v>
      </c>
      <c r="K107" s="207"/>
      <c r="L107" s="212"/>
      <c r="M107" s="213"/>
      <c r="N107" s="214"/>
      <c r="O107" s="214"/>
      <c r="P107" s="215">
        <f>SUM(P108:P118)</f>
        <v>0</v>
      </c>
      <c r="Q107" s="214"/>
      <c r="R107" s="215">
        <f>SUM(R108:R118)</f>
        <v>0</v>
      </c>
      <c r="S107" s="214"/>
      <c r="T107" s="216">
        <f>SUM(T108:T118)</f>
        <v>0</v>
      </c>
      <c r="U107" s="11"/>
      <c r="V107" s="11"/>
      <c r="W107" s="11"/>
      <c r="X107" s="11"/>
      <c r="Y107" s="11"/>
      <c r="Z107" s="11"/>
      <c r="AA107" s="11"/>
      <c r="AB107" s="11"/>
      <c r="AC107" s="11"/>
      <c r="AD107" s="11"/>
      <c r="AE107" s="11"/>
      <c r="AR107" s="217" t="s">
        <v>79</v>
      </c>
      <c r="AT107" s="218" t="s">
        <v>71</v>
      </c>
      <c r="AU107" s="218" t="s">
        <v>79</v>
      </c>
      <c r="AY107" s="217" t="s">
        <v>159</v>
      </c>
      <c r="BK107" s="219">
        <f>SUM(BK108:BK118)</f>
        <v>0</v>
      </c>
    </row>
    <row r="108" s="2" customFormat="1" ht="16.5" customHeight="1">
      <c r="A108" s="40"/>
      <c r="B108" s="41"/>
      <c r="C108" s="256" t="s">
        <v>188</v>
      </c>
      <c r="D108" s="256" t="s">
        <v>400</v>
      </c>
      <c r="E108" s="257" t="s">
        <v>1701</v>
      </c>
      <c r="F108" s="258" t="s">
        <v>1702</v>
      </c>
      <c r="G108" s="259" t="s">
        <v>1177</v>
      </c>
      <c r="H108" s="260">
        <v>190</v>
      </c>
      <c r="I108" s="261"/>
      <c r="J108" s="262">
        <f>ROUND(I108*H108,2)</f>
        <v>0</v>
      </c>
      <c r="K108" s="258" t="s">
        <v>19</v>
      </c>
      <c r="L108" s="263"/>
      <c r="M108" s="264" t="s">
        <v>19</v>
      </c>
      <c r="N108" s="265"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174</v>
      </c>
      <c r="AT108" s="231" t="s">
        <v>400</v>
      </c>
      <c r="AU108" s="231" t="s">
        <v>81</v>
      </c>
      <c r="AY108" s="19" t="s">
        <v>159</v>
      </c>
      <c r="BE108" s="232">
        <f>IF(N108="základní",J108,0)</f>
        <v>0</v>
      </c>
      <c r="BF108" s="232">
        <f>IF(N108="snížená",J108,0)</f>
        <v>0</v>
      </c>
      <c r="BG108" s="232">
        <f>IF(N108="zákl. přenesená",J108,0)</f>
        <v>0</v>
      </c>
      <c r="BH108" s="232">
        <f>IF(N108="sníž. přenesená",J108,0)</f>
        <v>0</v>
      </c>
      <c r="BI108" s="232">
        <f>IF(N108="nulová",J108,0)</f>
        <v>0</v>
      </c>
      <c r="BJ108" s="19" t="s">
        <v>79</v>
      </c>
      <c r="BK108" s="232">
        <f>ROUND(I108*H108,2)</f>
        <v>0</v>
      </c>
      <c r="BL108" s="19" t="s">
        <v>164</v>
      </c>
      <c r="BM108" s="231" t="s">
        <v>235</v>
      </c>
    </row>
    <row r="109" s="2" customFormat="1" ht="16.5" customHeight="1">
      <c r="A109" s="40"/>
      <c r="B109" s="41"/>
      <c r="C109" s="256" t="s">
        <v>8</v>
      </c>
      <c r="D109" s="256" t="s">
        <v>400</v>
      </c>
      <c r="E109" s="257" t="s">
        <v>1703</v>
      </c>
      <c r="F109" s="258" t="s">
        <v>1704</v>
      </c>
      <c r="G109" s="259" t="s">
        <v>1177</v>
      </c>
      <c r="H109" s="260">
        <v>290</v>
      </c>
      <c r="I109" s="261"/>
      <c r="J109" s="262">
        <f>ROUND(I109*H109,2)</f>
        <v>0</v>
      </c>
      <c r="K109" s="258" t="s">
        <v>19</v>
      </c>
      <c r="L109" s="263"/>
      <c r="M109" s="264" t="s">
        <v>19</v>
      </c>
      <c r="N109" s="265" t="s">
        <v>43</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174</v>
      </c>
      <c r="AT109" s="231" t="s">
        <v>400</v>
      </c>
      <c r="AU109" s="231" t="s">
        <v>81</v>
      </c>
      <c r="AY109" s="19" t="s">
        <v>159</v>
      </c>
      <c r="BE109" s="232">
        <f>IF(N109="základní",J109,0)</f>
        <v>0</v>
      </c>
      <c r="BF109" s="232">
        <f>IF(N109="snížená",J109,0)</f>
        <v>0</v>
      </c>
      <c r="BG109" s="232">
        <f>IF(N109="zákl. přenesená",J109,0)</f>
        <v>0</v>
      </c>
      <c r="BH109" s="232">
        <f>IF(N109="sníž. přenesená",J109,0)</f>
        <v>0</v>
      </c>
      <c r="BI109" s="232">
        <f>IF(N109="nulová",J109,0)</f>
        <v>0</v>
      </c>
      <c r="BJ109" s="19" t="s">
        <v>79</v>
      </c>
      <c r="BK109" s="232">
        <f>ROUND(I109*H109,2)</f>
        <v>0</v>
      </c>
      <c r="BL109" s="19" t="s">
        <v>164</v>
      </c>
      <c r="BM109" s="231" t="s">
        <v>242</v>
      </c>
    </row>
    <row r="110" s="2" customFormat="1" ht="21.75" customHeight="1">
      <c r="A110" s="40"/>
      <c r="B110" s="41"/>
      <c r="C110" s="256" t="s">
        <v>192</v>
      </c>
      <c r="D110" s="256" t="s">
        <v>400</v>
      </c>
      <c r="E110" s="257" t="s">
        <v>1705</v>
      </c>
      <c r="F110" s="258" t="s">
        <v>1706</v>
      </c>
      <c r="G110" s="259" t="s">
        <v>1177</v>
      </c>
      <c r="H110" s="260">
        <v>120</v>
      </c>
      <c r="I110" s="261"/>
      <c r="J110" s="262">
        <f>ROUND(I110*H110,2)</f>
        <v>0</v>
      </c>
      <c r="K110" s="258" t="s">
        <v>19</v>
      </c>
      <c r="L110" s="263"/>
      <c r="M110" s="264" t="s">
        <v>19</v>
      </c>
      <c r="N110" s="265" t="s">
        <v>43</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174</v>
      </c>
      <c r="AT110" s="231" t="s">
        <v>400</v>
      </c>
      <c r="AU110" s="231" t="s">
        <v>81</v>
      </c>
      <c r="AY110" s="19" t="s">
        <v>159</v>
      </c>
      <c r="BE110" s="232">
        <f>IF(N110="základní",J110,0)</f>
        <v>0</v>
      </c>
      <c r="BF110" s="232">
        <f>IF(N110="snížená",J110,0)</f>
        <v>0</v>
      </c>
      <c r="BG110" s="232">
        <f>IF(N110="zákl. přenesená",J110,0)</f>
        <v>0</v>
      </c>
      <c r="BH110" s="232">
        <f>IF(N110="sníž. přenesená",J110,0)</f>
        <v>0</v>
      </c>
      <c r="BI110" s="232">
        <f>IF(N110="nulová",J110,0)</f>
        <v>0</v>
      </c>
      <c r="BJ110" s="19" t="s">
        <v>79</v>
      </c>
      <c r="BK110" s="232">
        <f>ROUND(I110*H110,2)</f>
        <v>0</v>
      </c>
      <c r="BL110" s="19" t="s">
        <v>164</v>
      </c>
      <c r="BM110" s="231" t="s">
        <v>255</v>
      </c>
    </row>
    <row r="111" s="2" customFormat="1" ht="16.5" customHeight="1">
      <c r="A111" s="40"/>
      <c r="B111" s="41"/>
      <c r="C111" s="256" t="s">
        <v>256</v>
      </c>
      <c r="D111" s="256" t="s">
        <v>400</v>
      </c>
      <c r="E111" s="257" t="s">
        <v>1707</v>
      </c>
      <c r="F111" s="258" t="s">
        <v>1609</v>
      </c>
      <c r="G111" s="259" t="s">
        <v>1177</v>
      </c>
      <c r="H111" s="260">
        <v>90</v>
      </c>
      <c r="I111" s="261"/>
      <c r="J111" s="262">
        <f>ROUND(I111*H111,2)</f>
        <v>0</v>
      </c>
      <c r="K111" s="258" t="s">
        <v>19</v>
      </c>
      <c r="L111" s="263"/>
      <c r="M111" s="264" t="s">
        <v>19</v>
      </c>
      <c r="N111" s="265"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174</v>
      </c>
      <c r="AT111" s="231" t="s">
        <v>400</v>
      </c>
      <c r="AU111" s="231" t="s">
        <v>81</v>
      </c>
      <c r="AY111" s="19" t="s">
        <v>159</v>
      </c>
      <c r="BE111" s="232">
        <f>IF(N111="základní",J111,0)</f>
        <v>0</v>
      </c>
      <c r="BF111" s="232">
        <f>IF(N111="snížená",J111,0)</f>
        <v>0</v>
      </c>
      <c r="BG111" s="232">
        <f>IF(N111="zákl. přenesená",J111,0)</f>
        <v>0</v>
      </c>
      <c r="BH111" s="232">
        <f>IF(N111="sníž. přenesená",J111,0)</f>
        <v>0</v>
      </c>
      <c r="BI111" s="232">
        <f>IF(N111="nulová",J111,0)</f>
        <v>0</v>
      </c>
      <c r="BJ111" s="19" t="s">
        <v>79</v>
      </c>
      <c r="BK111" s="232">
        <f>ROUND(I111*H111,2)</f>
        <v>0</v>
      </c>
      <c r="BL111" s="19" t="s">
        <v>164</v>
      </c>
      <c r="BM111" s="231" t="s">
        <v>259</v>
      </c>
    </row>
    <row r="112" s="2" customFormat="1" ht="16.5" customHeight="1">
      <c r="A112" s="40"/>
      <c r="B112" s="41"/>
      <c r="C112" s="256" t="s">
        <v>201</v>
      </c>
      <c r="D112" s="256" t="s">
        <v>400</v>
      </c>
      <c r="E112" s="257" t="s">
        <v>1708</v>
      </c>
      <c r="F112" s="258" t="s">
        <v>1709</v>
      </c>
      <c r="G112" s="259" t="s">
        <v>1177</v>
      </c>
      <c r="H112" s="260">
        <v>10</v>
      </c>
      <c r="I112" s="261"/>
      <c r="J112" s="262">
        <f>ROUND(I112*H112,2)</f>
        <v>0</v>
      </c>
      <c r="K112" s="258" t="s">
        <v>19</v>
      </c>
      <c r="L112" s="263"/>
      <c r="M112" s="264" t="s">
        <v>19</v>
      </c>
      <c r="N112" s="265" t="s">
        <v>43</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174</v>
      </c>
      <c r="AT112" s="231" t="s">
        <v>400</v>
      </c>
      <c r="AU112" s="231" t="s">
        <v>81</v>
      </c>
      <c r="AY112" s="19" t="s">
        <v>159</v>
      </c>
      <c r="BE112" s="232">
        <f>IF(N112="základní",J112,0)</f>
        <v>0</v>
      </c>
      <c r="BF112" s="232">
        <f>IF(N112="snížená",J112,0)</f>
        <v>0</v>
      </c>
      <c r="BG112" s="232">
        <f>IF(N112="zákl. přenesená",J112,0)</f>
        <v>0</v>
      </c>
      <c r="BH112" s="232">
        <f>IF(N112="sníž. přenesená",J112,0)</f>
        <v>0</v>
      </c>
      <c r="BI112" s="232">
        <f>IF(N112="nulová",J112,0)</f>
        <v>0</v>
      </c>
      <c r="BJ112" s="19" t="s">
        <v>79</v>
      </c>
      <c r="BK112" s="232">
        <f>ROUND(I112*H112,2)</f>
        <v>0</v>
      </c>
      <c r="BL112" s="19" t="s">
        <v>164</v>
      </c>
      <c r="BM112" s="231" t="s">
        <v>262</v>
      </c>
    </row>
    <row r="113" s="2" customFormat="1" ht="21.75" customHeight="1">
      <c r="A113" s="40"/>
      <c r="B113" s="41"/>
      <c r="C113" s="256" t="s">
        <v>264</v>
      </c>
      <c r="D113" s="256" t="s">
        <v>400</v>
      </c>
      <c r="E113" s="257" t="s">
        <v>1710</v>
      </c>
      <c r="F113" s="258" t="s">
        <v>1621</v>
      </c>
      <c r="G113" s="259" t="s">
        <v>1177</v>
      </c>
      <c r="H113" s="260">
        <v>160</v>
      </c>
      <c r="I113" s="261"/>
      <c r="J113" s="262">
        <f>ROUND(I113*H113,2)</f>
        <v>0</v>
      </c>
      <c r="K113" s="258" t="s">
        <v>19</v>
      </c>
      <c r="L113" s="263"/>
      <c r="M113" s="264" t="s">
        <v>19</v>
      </c>
      <c r="N113" s="265"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174</v>
      </c>
      <c r="AT113" s="231" t="s">
        <v>400</v>
      </c>
      <c r="AU113" s="231" t="s">
        <v>81</v>
      </c>
      <c r="AY113" s="19" t="s">
        <v>159</v>
      </c>
      <c r="BE113" s="232">
        <f>IF(N113="základní",J113,0)</f>
        <v>0</v>
      </c>
      <c r="BF113" s="232">
        <f>IF(N113="snížená",J113,0)</f>
        <v>0</v>
      </c>
      <c r="BG113" s="232">
        <f>IF(N113="zákl. přenesená",J113,0)</f>
        <v>0</v>
      </c>
      <c r="BH113" s="232">
        <f>IF(N113="sníž. přenesená",J113,0)</f>
        <v>0</v>
      </c>
      <c r="BI113" s="232">
        <f>IF(N113="nulová",J113,0)</f>
        <v>0</v>
      </c>
      <c r="BJ113" s="19" t="s">
        <v>79</v>
      </c>
      <c r="BK113" s="232">
        <f>ROUND(I113*H113,2)</f>
        <v>0</v>
      </c>
      <c r="BL113" s="19" t="s">
        <v>164</v>
      </c>
      <c r="BM113" s="231" t="s">
        <v>267</v>
      </c>
    </row>
    <row r="114" s="2" customFormat="1" ht="21.75" customHeight="1">
      <c r="A114" s="40"/>
      <c r="B114" s="41"/>
      <c r="C114" s="256" t="s">
        <v>208</v>
      </c>
      <c r="D114" s="256" t="s">
        <v>400</v>
      </c>
      <c r="E114" s="257" t="s">
        <v>1711</v>
      </c>
      <c r="F114" s="258" t="s">
        <v>1623</v>
      </c>
      <c r="G114" s="259" t="s">
        <v>1177</v>
      </c>
      <c r="H114" s="260">
        <v>200</v>
      </c>
      <c r="I114" s="261"/>
      <c r="J114" s="262">
        <f>ROUND(I114*H114,2)</f>
        <v>0</v>
      </c>
      <c r="K114" s="258" t="s">
        <v>19</v>
      </c>
      <c r="L114" s="263"/>
      <c r="M114" s="264" t="s">
        <v>19</v>
      </c>
      <c r="N114" s="265"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174</v>
      </c>
      <c r="AT114" s="231" t="s">
        <v>400</v>
      </c>
      <c r="AU114" s="231" t="s">
        <v>81</v>
      </c>
      <c r="AY114" s="19" t="s">
        <v>159</v>
      </c>
      <c r="BE114" s="232">
        <f>IF(N114="základní",J114,0)</f>
        <v>0</v>
      </c>
      <c r="BF114" s="232">
        <f>IF(N114="snížená",J114,0)</f>
        <v>0</v>
      </c>
      <c r="BG114" s="232">
        <f>IF(N114="zákl. přenesená",J114,0)</f>
        <v>0</v>
      </c>
      <c r="BH114" s="232">
        <f>IF(N114="sníž. přenesená",J114,0)</f>
        <v>0</v>
      </c>
      <c r="BI114" s="232">
        <f>IF(N114="nulová",J114,0)</f>
        <v>0</v>
      </c>
      <c r="BJ114" s="19" t="s">
        <v>79</v>
      </c>
      <c r="BK114" s="232">
        <f>ROUND(I114*H114,2)</f>
        <v>0</v>
      </c>
      <c r="BL114" s="19" t="s">
        <v>164</v>
      </c>
      <c r="BM114" s="231" t="s">
        <v>272</v>
      </c>
    </row>
    <row r="115" s="2" customFormat="1" ht="16.5" customHeight="1">
      <c r="A115" s="40"/>
      <c r="B115" s="41"/>
      <c r="C115" s="256" t="s">
        <v>7</v>
      </c>
      <c r="D115" s="256" t="s">
        <v>400</v>
      </c>
      <c r="E115" s="257" t="s">
        <v>1712</v>
      </c>
      <c r="F115" s="258" t="s">
        <v>1631</v>
      </c>
      <c r="G115" s="259" t="s">
        <v>1121</v>
      </c>
      <c r="H115" s="260">
        <v>20</v>
      </c>
      <c r="I115" s="261"/>
      <c r="J115" s="262">
        <f>ROUND(I115*H115,2)</f>
        <v>0</v>
      </c>
      <c r="K115" s="258" t="s">
        <v>19</v>
      </c>
      <c r="L115" s="263"/>
      <c r="M115" s="264" t="s">
        <v>19</v>
      </c>
      <c r="N115" s="265"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174</v>
      </c>
      <c r="AT115" s="231" t="s">
        <v>400</v>
      </c>
      <c r="AU115" s="231" t="s">
        <v>81</v>
      </c>
      <c r="AY115" s="19" t="s">
        <v>159</v>
      </c>
      <c r="BE115" s="232">
        <f>IF(N115="základní",J115,0)</f>
        <v>0</v>
      </c>
      <c r="BF115" s="232">
        <f>IF(N115="snížená",J115,0)</f>
        <v>0</v>
      </c>
      <c r="BG115" s="232">
        <f>IF(N115="zákl. přenesená",J115,0)</f>
        <v>0</v>
      </c>
      <c r="BH115" s="232">
        <f>IF(N115="sníž. přenesená",J115,0)</f>
        <v>0</v>
      </c>
      <c r="BI115" s="232">
        <f>IF(N115="nulová",J115,0)</f>
        <v>0</v>
      </c>
      <c r="BJ115" s="19" t="s">
        <v>79</v>
      </c>
      <c r="BK115" s="232">
        <f>ROUND(I115*H115,2)</f>
        <v>0</v>
      </c>
      <c r="BL115" s="19" t="s">
        <v>164</v>
      </c>
      <c r="BM115" s="231" t="s">
        <v>279</v>
      </c>
    </row>
    <row r="116" s="2" customFormat="1" ht="16.5" customHeight="1">
      <c r="A116" s="40"/>
      <c r="B116" s="41"/>
      <c r="C116" s="256" t="s">
        <v>212</v>
      </c>
      <c r="D116" s="256" t="s">
        <v>400</v>
      </c>
      <c r="E116" s="257" t="s">
        <v>1713</v>
      </c>
      <c r="F116" s="258" t="s">
        <v>1633</v>
      </c>
      <c r="G116" s="259" t="s">
        <v>1121</v>
      </c>
      <c r="H116" s="260">
        <v>25</v>
      </c>
      <c r="I116" s="261"/>
      <c r="J116" s="262">
        <f>ROUND(I116*H116,2)</f>
        <v>0</v>
      </c>
      <c r="K116" s="258" t="s">
        <v>19</v>
      </c>
      <c r="L116" s="263"/>
      <c r="M116" s="264" t="s">
        <v>19</v>
      </c>
      <c r="N116" s="265" t="s">
        <v>43</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174</v>
      </c>
      <c r="AT116" s="231" t="s">
        <v>400</v>
      </c>
      <c r="AU116" s="231" t="s">
        <v>81</v>
      </c>
      <c r="AY116" s="19" t="s">
        <v>159</v>
      </c>
      <c r="BE116" s="232">
        <f>IF(N116="základní",J116,0)</f>
        <v>0</v>
      </c>
      <c r="BF116" s="232">
        <f>IF(N116="snížená",J116,0)</f>
        <v>0</v>
      </c>
      <c r="BG116" s="232">
        <f>IF(N116="zákl. přenesená",J116,0)</f>
        <v>0</v>
      </c>
      <c r="BH116" s="232">
        <f>IF(N116="sníž. přenesená",J116,0)</f>
        <v>0</v>
      </c>
      <c r="BI116" s="232">
        <f>IF(N116="nulová",J116,0)</f>
        <v>0</v>
      </c>
      <c r="BJ116" s="19" t="s">
        <v>79</v>
      </c>
      <c r="BK116" s="232">
        <f>ROUND(I116*H116,2)</f>
        <v>0</v>
      </c>
      <c r="BL116" s="19" t="s">
        <v>164</v>
      </c>
      <c r="BM116" s="231" t="s">
        <v>287</v>
      </c>
    </row>
    <row r="117" s="2" customFormat="1" ht="21.75" customHeight="1">
      <c r="A117" s="40"/>
      <c r="B117" s="41"/>
      <c r="C117" s="256" t="s">
        <v>290</v>
      </c>
      <c r="D117" s="256" t="s">
        <v>400</v>
      </c>
      <c r="E117" s="257" t="s">
        <v>1714</v>
      </c>
      <c r="F117" s="258" t="s">
        <v>1635</v>
      </c>
      <c r="G117" s="259" t="s">
        <v>1121</v>
      </c>
      <c r="H117" s="260">
        <v>1</v>
      </c>
      <c r="I117" s="261"/>
      <c r="J117" s="262">
        <f>ROUND(I117*H117,2)</f>
        <v>0</v>
      </c>
      <c r="K117" s="258" t="s">
        <v>19</v>
      </c>
      <c r="L117" s="263"/>
      <c r="M117" s="264" t="s">
        <v>19</v>
      </c>
      <c r="N117" s="265"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174</v>
      </c>
      <c r="AT117" s="231" t="s">
        <v>400</v>
      </c>
      <c r="AU117" s="231" t="s">
        <v>81</v>
      </c>
      <c r="AY117" s="19" t="s">
        <v>159</v>
      </c>
      <c r="BE117" s="232">
        <f>IF(N117="základní",J117,0)</f>
        <v>0</v>
      </c>
      <c r="BF117" s="232">
        <f>IF(N117="snížená",J117,0)</f>
        <v>0</v>
      </c>
      <c r="BG117" s="232">
        <f>IF(N117="zákl. přenesená",J117,0)</f>
        <v>0</v>
      </c>
      <c r="BH117" s="232">
        <f>IF(N117="sníž. přenesená",J117,0)</f>
        <v>0</v>
      </c>
      <c r="BI117" s="232">
        <f>IF(N117="nulová",J117,0)</f>
        <v>0</v>
      </c>
      <c r="BJ117" s="19" t="s">
        <v>79</v>
      </c>
      <c r="BK117" s="232">
        <f>ROUND(I117*H117,2)</f>
        <v>0</v>
      </c>
      <c r="BL117" s="19" t="s">
        <v>164</v>
      </c>
      <c r="BM117" s="231" t="s">
        <v>293</v>
      </c>
    </row>
    <row r="118" s="2" customFormat="1" ht="21.75" customHeight="1">
      <c r="A118" s="40"/>
      <c r="B118" s="41"/>
      <c r="C118" s="256" t="s">
        <v>217</v>
      </c>
      <c r="D118" s="256" t="s">
        <v>400</v>
      </c>
      <c r="E118" s="257" t="s">
        <v>1715</v>
      </c>
      <c r="F118" s="258" t="s">
        <v>1637</v>
      </c>
      <c r="G118" s="259" t="s">
        <v>1121</v>
      </c>
      <c r="H118" s="260">
        <v>1</v>
      </c>
      <c r="I118" s="261"/>
      <c r="J118" s="262">
        <f>ROUND(I118*H118,2)</f>
        <v>0</v>
      </c>
      <c r="K118" s="258" t="s">
        <v>19</v>
      </c>
      <c r="L118" s="263"/>
      <c r="M118" s="264" t="s">
        <v>19</v>
      </c>
      <c r="N118" s="265" t="s">
        <v>43</v>
      </c>
      <c r="O118" s="86"/>
      <c r="P118" s="229">
        <f>O118*H118</f>
        <v>0</v>
      </c>
      <c r="Q118" s="229">
        <v>0</v>
      </c>
      <c r="R118" s="229">
        <f>Q118*H118</f>
        <v>0</v>
      </c>
      <c r="S118" s="229">
        <v>0</v>
      </c>
      <c r="T118" s="230">
        <f>S118*H118</f>
        <v>0</v>
      </c>
      <c r="U118" s="40"/>
      <c r="V118" s="40"/>
      <c r="W118" s="40"/>
      <c r="X118" s="40"/>
      <c r="Y118" s="40"/>
      <c r="Z118" s="40"/>
      <c r="AA118" s="40"/>
      <c r="AB118" s="40"/>
      <c r="AC118" s="40"/>
      <c r="AD118" s="40"/>
      <c r="AE118" s="40"/>
      <c r="AR118" s="231" t="s">
        <v>174</v>
      </c>
      <c r="AT118" s="231" t="s">
        <v>400</v>
      </c>
      <c r="AU118" s="231" t="s">
        <v>81</v>
      </c>
      <c r="AY118" s="19" t="s">
        <v>159</v>
      </c>
      <c r="BE118" s="232">
        <f>IF(N118="základní",J118,0)</f>
        <v>0</v>
      </c>
      <c r="BF118" s="232">
        <f>IF(N118="snížená",J118,0)</f>
        <v>0</v>
      </c>
      <c r="BG118" s="232">
        <f>IF(N118="zákl. přenesená",J118,0)</f>
        <v>0</v>
      </c>
      <c r="BH118" s="232">
        <f>IF(N118="sníž. přenesená",J118,0)</f>
        <v>0</v>
      </c>
      <c r="BI118" s="232">
        <f>IF(N118="nulová",J118,0)</f>
        <v>0</v>
      </c>
      <c r="BJ118" s="19" t="s">
        <v>79</v>
      </c>
      <c r="BK118" s="232">
        <f>ROUND(I118*H118,2)</f>
        <v>0</v>
      </c>
      <c r="BL118" s="19" t="s">
        <v>164</v>
      </c>
      <c r="BM118" s="231" t="s">
        <v>298</v>
      </c>
    </row>
    <row r="119" s="11" customFormat="1" ht="22.8" customHeight="1">
      <c r="A119" s="11"/>
      <c r="B119" s="206"/>
      <c r="C119" s="207"/>
      <c r="D119" s="208" t="s">
        <v>71</v>
      </c>
      <c r="E119" s="300" t="s">
        <v>1716</v>
      </c>
      <c r="F119" s="300" t="s">
        <v>1717</v>
      </c>
      <c r="G119" s="207"/>
      <c r="H119" s="207"/>
      <c r="I119" s="210"/>
      <c r="J119" s="301">
        <f>BK119</f>
        <v>0</v>
      </c>
      <c r="K119" s="207"/>
      <c r="L119" s="212"/>
      <c r="M119" s="213"/>
      <c r="N119" s="214"/>
      <c r="O119" s="214"/>
      <c r="P119" s="215">
        <f>SUM(P120:P124)</f>
        <v>0</v>
      </c>
      <c r="Q119" s="214"/>
      <c r="R119" s="215">
        <f>SUM(R120:R124)</f>
        <v>0</v>
      </c>
      <c r="S119" s="214"/>
      <c r="T119" s="216">
        <f>SUM(T120:T124)</f>
        <v>0</v>
      </c>
      <c r="U119" s="11"/>
      <c r="V119" s="11"/>
      <c r="W119" s="11"/>
      <c r="X119" s="11"/>
      <c r="Y119" s="11"/>
      <c r="Z119" s="11"/>
      <c r="AA119" s="11"/>
      <c r="AB119" s="11"/>
      <c r="AC119" s="11"/>
      <c r="AD119" s="11"/>
      <c r="AE119" s="11"/>
      <c r="AR119" s="217" t="s">
        <v>79</v>
      </c>
      <c r="AT119" s="218" t="s">
        <v>71</v>
      </c>
      <c r="AU119" s="218" t="s">
        <v>79</v>
      </c>
      <c r="AY119" s="217" t="s">
        <v>159</v>
      </c>
      <c r="BK119" s="219">
        <f>SUM(BK120:BK124)</f>
        <v>0</v>
      </c>
    </row>
    <row r="120" s="2" customFormat="1" ht="21.75" customHeight="1">
      <c r="A120" s="40"/>
      <c r="B120" s="41"/>
      <c r="C120" s="220" t="s">
        <v>301</v>
      </c>
      <c r="D120" s="220" t="s">
        <v>160</v>
      </c>
      <c r="E120" s="221" t="s">
        <v>1718</v>
      </c>
      <c r="F120" s="222" t="s">
        <v>1641</v>
      </c>
      <c r="G120" s="223" t="s">
        <v>1121</v>
      </c>
      <c r="H120" s="224">
        <v>1</v>
      </c>
      <c r="I120" s="225"/>
      <c r="J120" s="226">
        <f>ROUND(I120*H120,2)</f>
        <v>0</v>
      </c>
      <c r="K120" s="222" t="s">
        <v>19</v>
      </c>
      <c r="L120" s="46"/>
      <c r="M120" s="227" t="s">
        <v>19</v>
      </c>
      <c r="N120" s="228"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164</v>
      </c>
      <c r="AT120" s="231" t="s">
        <v>160</v>
      </c>
      <c r="AU120" s="231" t="s">
        <v>81</v>
      </c>
      <c r="AY120" s="19" t="s">
        <v>159</v>
      </c>
      <c r="BE120" s="232">
        <f>IF(N120="základní",J120,0)</f>
        <v>0</v>
      </c>
      <c r="BF120" s="232">
        <f>IF(N120="snížená",J120,0)</f>
        <v>0</v>
      </c>
      <c r="BG120" s="232">
        <f>IF(N120="zákl. přenesená",J120,0)</f>
        <v>0</v>
      </c>
      <c r="BH120" s="232">
        <f>IF(N120="sníž. přenesená",J120,0)</f>
        <v>0</v>
      </c>
      <c r="BI120" s="232">
        <f>IF(N120="nulová",J120,0)</f>
        <v>0</v>
      </c>
      <c r="BJ120" s="19" t="s">
        <v>79</v>
      </c>
      <c r="BK120" s="232">
        <f>ROUND(I120*H120,2)</f>
        <v>0</v>
      </c>
      <c r="BL120" s="19" t="s">
        <v>164</v>
      </c>
      <c r="BM120" s="231" t="s">
        <v>304</v>
      </c>
    </row>
    <row r="121" s="2" customFormat="1" ht="16.5" customHeight="1">
      <c r="A121" s="40"/>
      <c r="B121" s="41"/>
      <c r="C121" s="220" t="s">
        <v>228</v>
      </c>
      <c r="D121" s="220" t="s">
        <v>160</v>
      </c>
      <c r="E121" s="221" t="s">
        <v>1719</v>
      </c>
      <c r="F121" s="222" t="s">
        <v>1643</v>
      </c>
      <c r="G121" s="223" t="s">
        <v>1121</v>
      </c>
      <c r="H121" s="224">
        <v>1</v>
      </c>
      <c r="I121" s="225"/>
      <c r="J121" s="226">
        <f>ROUND(I121*H121,2)</f>
        <v>0</v>
      </c>
      <c r="K121" s="222" t="s">
        <v>19</v>
      </c>
      <c r="L121" s="46"/>
      <c r="M121" s="227" t="s">
        <v>19</v>
      </c>
      <c r="N121" s="228" t="s">
        <v>43</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164</v>
      </c>
      <c r="AT121" s="231" t="s">
        <v>160</v>
      </c>
      <c r="AU121" s="231" t="s">
        <v>81</v>
      </c>
      <c r="AY121" s="19" t="s">
        <v>159</v>
      </c>
      <c r="BE121" s="232">
        <f>IF(N121="základní",J121,0)</f>
        <v>0</v>
      </c>
      <c r="BF121" s="232">
        <f>IF(N121="snížená",J121,0)</f>
        <v>0</v>
      </c>
      <c r="BG121" s="232">
        <f>IF(N121="zákl. přenesená",J121,0)</f>
        <v>0</v>
      </c>
      <c r="BH121" s="232">
        <f>IF(N121="sníž. přenesená",J121,0)</f>
        <v>0</v>
      </c>
      <c r="BI121" s="232">
        <f>IF(N121="nulová",J121,0)</f>
        <v>0</v>
      </c>
      <c r="BJ121" s="19" t="s">
        <v>79</v>
      </c>
      <c r="BK121" s="232">
        <f>ROUND(I121*H121,2)</f>
        <v>0</v>
      </c>
      <c r="BL121" s="19" t="s">
        <v>164</v>
      </c>
      <c r="BM121" s="231" t="s">
        <v>315</v>
      </c>
    </row>
    <row r="122" s="2" customFormat="1" ht="16.5" customHeight="1">
      <c r="A122" s="40"/>
      <c r="B122" s="41"/>
      <c r="C122" s="220" t="s">
        <v>317</v>
      </c>
      <c r="D122" s="220" t="s">
        <v>160</v>
      </c>
      <c r="E122" s="221" t="s">
        <v>1720</v>
      </c>
      <c r="F122" s="222" t="s">
        <v>1721</v>
      </c>
      <c r="G122" s="223" t="s">
        <v>1121</v>
      </c>
      <c r="H122" s="224">
        <v>1</v>
      </c>
      <c r="I122" s="225"/>
      <c r="J122" s="226">
        <f>ROUND(I122*H122,2)</f>
        <v>0</v>
      </c>
      <c r="K122" s="222" t="s">
        <v>19</v>
      </c>
      <c r="L122" s="46"/>
      <c r="M122" s="227" t="s">
        <v>19</v>
      </c>
      <c r="N122" s="228"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164</v>
      </c>
      <c r="AT122" s="231" t="s">
        <v>160</v>
      </c>
      <c r="AU122" s="231" t="s">
        <v>81</v>
      </c>
      <c r="AY122" s="19" t="s">
        <v>159</v>
      </c>
      <c r="BE122" s="232">
        <f>IF(N122="základní",J122,0)</f>
        <v>0</v>
      </c>
      <c r="BF122" s="232">
        <f>IF(N122="snížená",J122,0)</f>
        <v>0</v>
      </c>
      <c r="BG122" s="232">
        <f>IF(N122="zákl. přenesená",J122,0)</f>
        <v>0</v>
      </c>
      <c r="BH122" s="232">
        <f>IF(N122="sníž. přenesená",J122,0)</f>
        <v>0</v>
      </c>
      <c r="BI122" s="232">
        <f>IF(N122="nulová",J122,0)</f>
        <v>0</v>
      </c>
      <c r="BJ122" s="19" t="s">
        <v>79</v>
      </c>
      <c r="BK122" s="232">
        <f>ROUND(I122*H122,2)</f>
        <v>0</v>
      </c>
      <c r="BL122" s="19" t="s">
        <v>164</v>
      </c>
      <c r="BM122" s="231" t="s">
        <v>320</v>
      </c>
    </row>
    <row r="123" s="2" customFormat="1" ht="16.5" customHeight="1">
      <c r="A123" s="40"/>
      <c r="B123" s="41"/>
      <c r="C123" s="220" t="s">
        <v>235</v>
      </c>
      <c r="D123" s="220" t="s">
        <v>160</v>
      </c>
      <c r="E123" s="221" t="s">
        <v>1722</v>
      </c>
      <c r="F123" s="222" t="s">
        <v>1647</v>
      </c>
      <c r="G123" s="223" t="s">
        <v>1121</v>
      </c>
      <c r="H123" s="224">
        <v>1</v>
      </c>
      <c r="I123" s="225"/>
      <c r="J123" s="226">
        <f>ROUND(I123*H123,2)</f>
        <v>0</v>
      </c>
      <c r="K123" s="222" t="s">
        <v>19</v>
      </c>
      <c r="L123" s="46"/>
      <c r="M123" s="227" t="s">
        <v>19</v>
      </c>
      <c r="N123" s="228" t="s">
        <v>43</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164</v>
      </c>
      <c r="AT123" s="231" t="s">
        <v>160</v>
      </c>
      <c r="AU123" s="231" t="s">
        <v>81</v>
      </c>
      <c r="AY123" s="19" t="s">
        <v>159</v>
      </c>
      <c r="BE123" s="232">
        <f>IF(N123="základní",J123,0)</f>
        <v>0</v>
      </c>
      <c r="BF123" s="232">
        <f>IF(N123="snížená",J123,0)</f>
        <v>0</v>
      </c>
      <c r="BG123" s="232">
        <f>IF(N123="zákl. přenesená",J123,0)</f>
        <v>0</v>
      </c>
      <c r="BH123" s="232">
        <f>IF(N123="sníž. přenesená",J123,0)</f>
        <v>0</v>
      </c>
      <c r="BI123" s="232">
        <f>IF(N123="nulová",J123,0)</f>
        <v>0</v>
      </c>
      <c r="BJ123" s="19" t="s">
        <v>79</v>
      </c>
      <c r="BK123" s="232">
        <f>ROUND(I123*H123,2)</f>
        <v>0</v>
      </c>
      <c r="BL123" s="19" t="s">
        <v>164</v>
      </c>
      <c r="BM123" s="231" t="s">
        <v>325</v>
      </c>
    </row>
    <row r="124" s="2" customFormat="1" ht="16.5" customHeight="1">
      <c r="A124" s="40"/>
      <c r="B124" s="41"/>
      <c r="C124" s="220" t="s">
        <v>332</v>
      </c>
      <c r="D124" s="220" t="s">
        <v>160</v>
      </c>
      <c r="E124" s="221" t="s">
        <v>1723</v>
      </c>
      <c r="F124" s="222" t="s">
        <v>1724</v>
      </c>
      <c r="G124" s="223" t="s">
        <v>1121</v>
      </c>
      <c r="H124" s="224">
        <v>1</v>
      </c>
      <c r="I124" s="225"/>
      <c r="J124" s="226">
        <f>ROUND(I124*H124,2)</f>
        <v>0</v>
      </c>
      <c r="K124" s="222" t="s">
        <v>19</v>
      </c>
      <c r="L124" s="46"/>
      <c r="M124" s="227" t="s">
        <v>19</v>
      </c>
      <c r="N124" s="228" t="s">
        <v>43</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164</v>
      </c>
      <c r="AT124" s="231" t="s">
        <v>160</v>
      </c>
      <c r="AU124" s="231" t="s">
        <v>81</v>
      </c>
      <c r="AY124" s="19" t="s">
        <v>159</v>
      </c>
      <c r="BE124" s="232">
        <f>IF(N124="základní",J124,0)</f>
        <v>0</v>
      </c>
      <c r="BF124" s="232">
        <f>IF(N124="snížená",J124,0)</f>
        <v>0</v>
      </c>
      <c r="BG124" s="232">
        <f>IF(N124="zákl. přenesená",J124,0)</f>
        <v>0</v>
      </c>
      <c r="BH124" s="232">
        <f>IF(N124="sníž. přenesená",J124,0)</f>
        <v>0</v>
      </c>
      <c r="BI124" s="232">
        <f>IF(N124="nulová",J124,0)</f>
        <v>0</v>
      </c>
      <c r="BJ124" s="19" t="s">
        <v>79</v>
      </c>
      <c r="BK124" s="232">
        <f>ROUND(I124*H124,2)</f>
        <v>0</v>
      </c>
      <c r="BL124" s="19" t="s">
        <v>164</v>
      </c>
      <c r="BM124" s="231" t="s">
        <v>335</v>
      </c>
    </row>
    <row r="125" s="11" customFormat="1" ht="22.8" customHeight="1">
      <c r="A125" s="11"/>
      <c r="B125" s="206"/>
      <c r="C125" s="207"/>
      <c r="D125" s="208" t="s">
        <v>71</v>
      </c>
      <c r="E125" s="300" t="s">
        <v>1725</v>
      </c>
      <c r="F125" s="300" t="s">
        <v>1726</v>
      </c>
      <c r="G125" s="207"/>
      <c r="H125" s="207"/>
      <c r="I125" s="210"/>
      <c r="J125" s="301">
        <f>BK125</f>
        <v>0</v>
      </c>
      <c r="K125" s="207"/>
      <c r="L125" s="212"/>
      <c r="M125" s="213"/>
      <c r="N125" s="214"/>
      <c r="O125" s="214"/>
      <c r="P125" s="215">
        <f>SUM(P126:P135)</f>
        <v>0</v>
      </c>
      <c r="Q125" s="214"/>
      <c r="R125" s="215">
        <f>SUM(R126:R135)</f>
        <v>0</v>
      </c>
      <c r="S125" s="214"/>
      <c r="T125" s="216">
        <f>SUM(T126:T135)</f>
        <v>0</v>
      </c>
      <c r="U125" s="11"/>
      <c r="V125" s="11"/>
      <c r="W125" s="11"/>
      <c r="X125" s="11"/>
      <c r="Y125" s="11"/>
      <c r="Z125" s="11"/>
      <c r="AA125" s="11"/>
      <c r="AB125" s="11"/>
      <c r="AC125" s="11"/>
      <c r="AD125" s="11"/>
      <c r="AE125" s="11"/>
      <c r="AR125" s="217" t="s">
        <v>79</v>
      </c>
      <c r="AT125" s="218" t="s">
        <v>71</v>
      </c>
      <c r="AU125" s="218" t="s">
        <v>79</v>
      </c>
      <c r="AY125" s="217" t="s">
        <v>159</v>
      </c>
      <c r="BK125" s="219">
        <f>SUM(BK126:BK135)</f>
        <v>0</v>
      </c>
    </row>
    <row r="126" s="2" customFormat="1" ht="16.5" customHeight="1">
      <c r="A126" s="40"/>
      <c r="B126" s="41"/>
      <c r="C126" s="220" t="s">
        <v>242</v>
      </c>
      <c r="D126" s="220" t="s">
        <v>160</v>
      </c>
      <c r="E126" s="221" t="s">
        <v>1727</v>
      </c>
      <c r="F126" s="222" t="s">
        <v>1560</v>
      </c>
      <c r="G126" s="223" t="s">
        <v>1121</v>
      </c>
      <c r="H126" s="224">
        <v>1</v>
      </c>
      <c r="I126" s="225"/>
      <c r="J126" s="226">
        <f>ROUND(I126*H126,2)</f>
        <v>0</v>
      </c>
      <c r="K126" s="222" t="s">
        <v>19</v>
      </c>
      <c r="L126" s="46"/>
      <c r="M126" s="227" t="s">
        <v>19</v>
      </c>
      <c r="N126" s="228" t="s">
        <v>43</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164</v>
      </c>
      <c r="AT126" s="231" t="s">
        <v>160</v>
      </c>
      <c r="AU126" s="231" t="s">
        <v>81</v>
      </c>
      <c r="AY126" s="19" t="s">
        <v>159</v>
      </c>
      <c r="BE126" s="232">
        <f>IF(N126="základní",J126,0)</f>
        <v>0</v>
      </c>
      <c r="BF126" s="232">
        <f>IF(N126="snížená",J126,0)</f>
        <v>0</v>
      </c>
      <c r="BG126" s="232">
        <f>IF(N126="zákl. přenesená",J126,0)</f>
        <v>0</v>
      </c>
      <c r="BH126" s="232">
        <f>IF(N126="sníž. přenesená",J126,0)</f>
        <v>0</v>
      </c>
      <c r="BI126" s="232">
        <f>IF(N126="nulová",J126,0)</f>
        <v>0</v>
      </c>
      <c r="BJ126" s="19" t="s">
        <v>79</v>
      </c>
      <c r="BK126" s="232">
        <f>ROUND(I126*H126,2)</f>
        <v>0</v>
      </c>
      <c r="BL126" s="19" t="s">
        <v>164</v>
      </c>
      <c r="BM126" s="231" t="s">
        <v>343</v>
      </c>
    </row>
    <row r="127" s="2" customFormat="1" ht="16.5" customHeight="1">
      <c r="A127" s="40"/>
      <c r="B127" s="41"/>
      <c r="C127" s="220" t="s">
        <v>351</v>
      </c>
      <c r="D127" s="220" t="s">
        <v>160</v>
      </c>
      <c r="E127" s="221" t="s">
        <v>1728</v>
      </c>
      <c r="F127" s="222" t="s">
        <v>1552</v>
      </c>
      <c r="G127" s="223" t="s">
        <v>1121</v>
      </c>
      <c r="H127" s="224">
        <v>1</v>
      </c>
      <c r="I127" s="225"/>
      <c r="J127" s="226">
        <f>ROUND(I127*H127,2)</f>
        <v>0</v>
      </c>
      <c r="K127" s="222" t="s">
        <v>19</v>
      </c>
      <c r="L127" s="46"/>
      <c r="M127" s="227" t="s">
        <v>19</v>
      </c>
      <c r="N127" s="228" t="s">
        <v>43</v>
      </c>
      <c r="O127" s="86"/>
      <c r="P127" s="229">
        <f>O127*H127</f>
        <v>0</v>
      </c>
      <c r="Q127" s="229">
        <v>0</v>
      </c>
      <c r="R127" s="229">
        <f>Q127*H127</f>
        <v>0</v>
      </c>
      <c r="S127" s="229">
        <v>0</v>
      </c>
      <c r="T127" s="230">
        <f>S127*H127</f>
        <v>0</v>
      </c>
      <c r="U127" s="40"/>
      <c r="V127" s="40"/>
      <c r="W127" s="40"/>
      <c r="X127" s="40"/>
      <c r="Y127" s="40"/>
      <c r="Z127" s="40"/>
      <c r="AA127" s="40"/>
      <c r="AB127" s="40"/>
      <c r="AC127" s="40"/>
      <c r="AD127" s="40"/>
      <c r="AE127" s="40"/>
      <c r="AR127" s="231" t="s">
        <v>164</v>
      </c>
      <c r="AT127" s="231" t="s">
        <v>160</v>
      </c>
      <c r="AU127" s="231" t="s">
        <v>81</v>
      </c>
      <c r="AY127" s="19" t="s">
        <v>159</v>
      </c>
      <c r="BE127" s="232">
        <f>IF(N127="základní",J127,0)</f>
        <v>0</v>
      </c>
      <c r="BF127" s="232">
        <f>IF(N127="snížená",J127,0)</f>
        <v>0</v>
      </c>
      <c r="BG127" s="232">
        <f>IF(N127="zákl. přenesená",J127,0)</f>
        <v>0</v>
      </c>
      <c r="BH127" s="232">
        <f>IF(N127="sníž. přenesená",J127,0)</f>
        <v>0</v>
      </c>
      <c r="BI127" s="232">
        <f>IF(N127="nulová",J127,0)</f>
        <v>0</v>
      </c>
      <c r="BJ127" s="19" t="s">
        <v>79</v>
      </c>
      <c r="BK127" s="232">
        <f>ROUND(I127*H127,2)</f>
        <v>0</v>
      </c>
      <c r="BL127" s="19" t="s">
        <v>164</v>
      </c>
      <c r="BM127" s="231" t="s">
        <v>354</v>
      </c>
    </row>
    <row r="128" s="2" customFormat="1" ht="16.5" customHeight="1">
      <c r="A128" s="40"/>
      <c r="B128" s="41"/>
      <c r="C128" s="220" t="s">
        <v>255</v>
      </c>
      <c r="D128" s="220" t="s">
        <v>160</v>
      </c>
      <c r="E128" s="221" t="s">
        <v>1729</v>
      </c>
      <c r="F128" s="222" t="s">
        <v>1543</v>
      </c>
      <c r="G128" s="223" t="s">
        <v>1121</v>
      </c>
      <c r="H128" s="224">
        <v>1</v>
      </c>
      <c r="I128" s="225"/>
      <c r="J128" s="226">
        <f>ROUND(I128*H128,2)</f>
        <v>0</v>
      </c>
      <c r="K128" s="222" t="s">
        <v>19</v>
      </c>
      <c r="L128" s="46"/>
      <c r="M128" s="227" t="s">
        <v>19</v>
      </c>
      <c r="N128" s="228" t="s">
        <v>43</v>
      </c>
      <c r="O128" s="86"/>
      <c r="P128" s="229">
        <f>O128*H128</f>
        <v>0</v>
      </c>
      <c r="Q128" s="229">
        <v>0</v>
      </c>
      <c r="R128" s="229">
        <f>Q128*H128</f>
        <v>0</v>
      </c>
      <c r="S128" s="229">
        <v>0</v>
      </c>
      <c r="T128" s="230">
        <f>S128*H128</f>
        <v>0</v>
      </c>
      <c r="U128" s="40"/>
      <c r="V128" s="40"/>
      <c r="W128" s="40"/>
      <c r="X128" s="40"/>
      <c r="Y128" s="40"/>
      <c r="Z128" s="40"/>
      <c r="AA128" s="40"/>
      <c r="AB128" s="40"/>
      <c r="AC128" s="40"/>
      <c r="AD128" s="40"/>
      <c r="AE128" s="40"/>
      <c r="AR128" s="231" t="s">
        <v>164</v>
      </c>
      <c r="AT128" s="231" t="s">
        <v>160</v>
      </c>
      <c r="AU128" s="231" t="s">
        <v>81</v>
      </c>
      <c r="AY128" s="19" t="s">
        <v>159</v>
      </c>
      <c r="BE128" s="232">
        <f>IF(N128="základní",J128,0)</f>
        <v>0</v>
      </c>
      <c r="BF128" s="232">
        <f>IF(N128="snížená",J128,0)</f>
        <v>0</v>
      </c>
      <c r="BG128" s="232">
        <f>IF(N128="zákl. přenesená",J128,0)</f>
        <v>0</v>
      </c>
      <c r="BH128" s="232">
        <f>IF(N128="sníž. přenesená",J128,0)</f>
        <v>0</v>
      </c>
      <c r="BI128" s="232">
        <f>IF(N128="nulová",J128,0)</f>
        <v>0</v>
      </c>
      <c r="BJ128" s="19" t="s">
        <v>79</v>
      </c>
      <c r="BK128" s="232">
        <f>ROUND(I128*H128,2)</f>
        <v>0</v>
      </c>
      <c r="BL128" s="19" t="s">
        <v>164</v>
      </c>
      <c r="BM128" s="231" t="s">
        <v>362</v>
      </c>
    </row>
    <row r="129" s="2" customFormat="1" ht="16.5" customHeight="1">
      <c r="A129" s="40"/>
      <c r="B129" s="41"/>
      <c r="C129" s="220" t="s">
        <v>377</v>
      </c>
      <c r="D129" s="220" t="s">
        <v>160</v>
      </c>
      <c r="E129" s="221" t="s">
        <v>1730</v>
      </c>
      <c r="F129" s="222" t="s">
        <v>1545</v>
      </c>
      <c r="G129" s="223" t="s">
        <v>1121</v>
      </c>
      <c r="H129" s="224">
        <v>1</v>
      </c>
      <c r="I129" s="225"/>
      <c r="J129" s="226">
        <f>ROUND(I129*H129,2)</f>
        <v>0</v>
      </c>
      <c r="K129" s="222" t="s">
        <v>19</v>
      </c>
      <c r="L129" s="46"/>
      <c r="M129" s="227" t="s">
        <v>19</v>
      </c>
      <c r="N129" s="228" t="s">
        <v>43</v>
      </c>
      <c r="O129" s="86"/>
      <c r="P129" s="229">
        <f>O129*H129</f>
        <v>0</v>
      </c>
      <c r="Q129" s="229">
        <v>0</v>
      </c>
      <c r="R129" s="229">
        <f>Q129*H129</f>
        <v>0</v>
      </c>
      <c r="S129" s="229">
        <v>0</v>
      </c>
      <c r="T129" s="230">
        <f>S129*H129</f>
        <v>0</v>
      </c>
      <c r="U129" s="40"/>
      <c r="V129" s="40"/>
      <c r="W129" s="40"/>
      <c r="X129" s="40"/>
      <c r="Y129" s="40"/>
      <c r="Z129" s="40"/>
      <c r="AA129" s="40"/>
      <c r="AB129" s="40"/>
      <c r="AC129" s="40"/>
      <c r="AD129" s="40"/>
      <c r="AE129" s="40"/>
      <c r="AR129" s="231" t="s">
        <v>164</v>
      </c>
      <c r="AT129" s="231" t="s">
        <v>160</v>
      </c>
      <c r="AU129" s="231" t="s">
        <v>81</v>
      </c>
      <c r="AY129" s="19" t="s">
        <v>159</v>
      </c>
      <c r="BE129" s="232">
        <f>IF(N129="základní",J129,0)</f>
        <v>0</v>
      </c>
      <c r="BF129" s="232">
        <f>IF(N129="snížená",J129,0)</f>
        <v>0</v>
      </c>
      <c r="BG129" s="232">
        <f>IF(N129="zákl. přenesená",J129,0)</f>
        <v>0</v>
      </c>
      <c r="BH129" s="232">
        <f>IF(N129="sníž. přenesená",J129,0)</f>
        <v>0</v>
      </c>
      <c r="BI129" s="232">
        <f>IF(N129="nulová",J129,0)</f>
        <v>0</v>
      </c>
      <c r="BJ129" s="19" t="s">
        <v>79</v>
      </c>
      <c r="BK129" s="232">
        <f>ROUND(I129*H129,2)</f>
        <v>0</v>
      </c>
      <c r="BL129" s="19" t="s">
        <v>164</v>
      </c>
      <c r="BM129" s="231" t="s">
        <v>380</v>
      </c>
    </row>
    <row r="130" s="2" customFormat="1" ht="16.5" customHeight="1">
      <c r="A130" s="40"/>
      <c r="B130" s="41"/>
      <c r="C130" s="220" t="s">
        <v>259</v>
      </c>
      <c r="D130" s="220" t="s">
        <v>160</v>
      </c>
      <c r="E130" s="221" t="s">
        <v>1731</v>
      </c>
      <c r="F130" s="222" t="s">
        <v>1547</v>
      </c>
      <c r="G130" s="223" t="s">
        <v>1121</v>
      </c>
      <c r="H130" s="224">
        <v>1</v>
      </c>
      <c r="I130" s="225"/>
      <c r="J130" s="226">
        <f>ROUND(I130*H130,2)</f>
        <v>0</v>
      </c>
      <c r="K130" s="222" t="s">
        <v>19</v>
      </c>
      <c r="L130" s="46"/>
      <c r="M130" s="227" t="s">
        <v>19</v>
      </c>
      <c r="N130" s="22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164</v>
      </c>
      <c r="AT130" s="231" t="s">
        <v>160</v>
      </c>
      <c r="AU130" s="231" t="s">
        <v>81</v>
      </c>
      <c r="AY130" s="19" t="s">
        <v>159</v>
      </c>
      <c r="BE130" s="232">
        <f>IF(N130="základní",J130,0)</f>
        <v>0</v>
      </c>
      <c r="BF130" s="232">
        <f>IF(N130="snížená",J130,0)</f>
        <v>0</v>
      </c>
      <c r="BG130" s="232">
        <f>IF(N130="zákl. přenesená",J130,0)</f>
        <v>0</v>
      </c>
      <c r="BH130" s="232">
        <f>IF(N130="sníž. přenesená",J130,0)</f>
        <v>0</v>
      </c>
      <c r="BI130" s="232">
        <f>IF(N130="nulová",J130,0)</f>
        <v>0</v>
      </c>
      <c r="BJ130" s="19" t="s">
        <v>79</v>
      </c>
      <c r="BK130" s="232">
        <f>ROUND(I130*H130,2)</f>
        <v>0</v>
      </c>
      <c r="BL130" s="19" t="s">
        <v>164</v>
      </c>
      <c r="BM130" s="231" t="s">
        <v>383</v>
      </c>
    </row>
    <row r="131" s="2" customFormat="1" ht="16.5" customHeight="1">
      <c r="A131" s="40"/>
      <c r="B131" s="41"/>
      <c r="C131" s="220" t="s">
        <v>385</v>
      </c>
      <c r="D131" s="220" t="s">
        <v>160</v>
      </c>
      <c r="E131" s="221" t="s">
        <v>1732</v>
      </c>
      <c r="F131" s="222" t="s">
        <v>1733</v>
      </c>
      <c r="G131" s="223" t="s">
        <v>1121</v>
      </c>
      <c r="H131" s="224">
        <v>1</v>
      </c>
      <c r="I131" s="225"/>
      <c r="J131" s="226">
        <f>ROUND(I131*H131,2)</f>
        <v>0</v>
      </c>
      <c r="K131" s="222" t="s">
        <v>19</v>
      </c>
      <c r="L131" s="46"/>
      <c r="M131" s="227" t="s">
        <v>19</v>
      </c>
      <c r="N131" s="228" t="s">
        <v>43</v>
      </c>
      <c r="O131" s="86"/>
      <c r="P131" s="229">
        <f>O131*H131</f>
        <v>0</v>
      </c>
      <c r="Q131" s="229">
        <v>0</v>
      </c>
      <c r="R131" s="229">
        <f>Q131*H131</f>
        <v>0</v>
      </c>
      <c r="S131" s="229">
        <v>0</v>
      </c>
      <c r="T131" s="230">
        <f>S131*H131</f>
        <v>0</v>
      </c>
      <c r="U131" s="40"/>
      <c r="V131" s="40"/>
      <c r="W131" s="40"/>
      <c r="X131" s="40"/>
      <c r="Y131" s="40"/>
      <c r="Z131" s="40"/>
      <c r="AA131" s="40"/>
      <c r="AB131" s="40"/>
      <c r="AC131" s="40"/>
      <c r="AD131" s="40"/>
      <c r="AE131" s="40"/>
      <c r="AR131" s="231" t="s">
        <v>164</v>
      </c>
      <c r="AT131" s="231" t="s">
        <v>160</v>
      </c>
      <c r="AU131" s="231" t="s">
        <v>81</v>
      </c>
      <c r="AY131" s="19" t="s">
        <v>159</v>
      </c>
      <c r="BE131" s="232">
        <f>IF(N131="základní",J131,0)</f>
        <v>0</v>
      </c>
      <c r="BF131" s="232">
        <f>IF(N131="snížená",J131,0)</f>
        <v>0</v>
      </c>
      <c r="BG131" s="232">
        <f>IF(N131="zákl. přenesená",J131,0)</f>
        <v>0</v>
      </c>
      <c r="BH131" s="232">
        <f>IF(N131="sníž. přenesená",J131,0)</f>
        <v>0</v>
      </c>
      <c r="BI131" s="232">
        <f>IF(N131="nulová",J131,0)</f>
        <v>0</v>
      </c>
      <c r="BJ131" s="19" t="s">
        <v>79</v>
      </c>
      <c r="BK131" s="232">
        <f>ROUND(I131*H131,2)</f>
        <v>0</v>
      </c>
      <c r="BL131" s="19" t="s">
        <v>164</v>
      </c>
      <c r="BM131" s="231" t="s">
        <v>388</v>
      </c>
    </row>
    <row r="132" s="2" customFormat="1" ht="16.5" customHeight="1">
      <c r="A132" s="40"/>
      <c r="B132" s="41"/>
      <c r="C132" s="220" t="s">
        <v>262</v>
      </c>
      <c r="D132" s="220" t="s">
        <v>160</v>
      </c>
      <c r="E132" s="221" t="s">
        <v>1734</v>
      </c>
      <c r="F132" s="222" t="s">
        <v>1405</v>
      </c>
      <c r="G132" s="223" t="s">
        <v>1121</v>
      </c>
      <c r="H132" s="224">
        <v>1</v>
      </c>
      <c r="I132" s="225"/>
      <c r="J132" s="226">
        <f>ROUND(I132*H132,2)</f>
        <v>0</v>
      </c>
      <c r="K132" s="222" t="s">
        <v>19</v>
      </c>
      <c r="L132" s="46"/>
      <c r="M132" s="227" t="s">
        <v>19</v>
      </c>
      <c r="N132" s="228" t="s">
        <v>43</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164</v>
      </c>
      <c r="AT132" s="231" t="s">
        <v>160</v>
      </c>
      <c r="AU132" s="231" t="s">
        <v>81</v>
      </c>
      <c r="AY132" s="19" t="s">
        <v>159</v>
      </c>
      <c r="BE132" s="232">
        <f>IF(N132="základní",J132,0)</f>
        <v>0</v>
      </c>
      <c r="BF132" s="232">
        <f>IF(N132="snížená",J132,0)</f>
        <v>0</v>
      </c>
      <c r="BG132" s="232">
        <f>IF(N132="zákl. přenesená",J132,0)</f>
        <v>0</v>
      </c>
      <c r="BH132" s="232">
        <f>IF(N132="sníž. přenesená",J132,0)</f>
        <v>0</v>
      </c>
      <c r="BI132" s="232">
        <f>IF(N132="nulová",J132,0)</f>
        <v>0</v>
      </c>
      <c r="BJ132" s="19" t="s">
        <v>79</v>
      </c>
      <c r="BK132" s="232">
        <f>ROUND(I132*H132,2)</f>
        <v>0</v>
      </c>
      <c r="BL132" s="19" t="s">
        <v>164</v>
      </c>
      <c r="BM132" s="231" t="s">
        <v>393</v>
      </c>
    </row>
    <row r="133" s="2" customFormat="1" ht="16.5" customHeight="1">
      <c r="A133" s="40"/>
      <c r="B133" s="41"/>
      <c r="C133" s="220" t="s">
        <v>396</v>
      </c>
      <c r="D133" s="220" t="s">
        <v>160</v>
      </c>
      <c r="E133" s="221" t="s">
        <v>1735</v>
      </c>
      <c r="F133" s="222" t="s">
        <v>1554</v>
      </c>
      <c r="G133" s="223" t="s">
        <v>1121</v>
      </c>
      <c r="H133" s="224">
        <v>1</v>
      </c>
      <c r="I133" s="225"/>
      <c r="J133" s="226">
        <f>ROUND(I133*H133,2)</f>
        <v>0</v>
      </c>
      <c r="K133" s="222" t="s">
        <v>19</v>
      </c>
      <c r="L133" s="46"/>
      <c r="M133" s="227" t="s">
        <v>19</v>
      </c>
      <c r="N133" s="228" t="s">
        <v>43</v>
      </c>
      <c r="O133" s="86"/>
      <c r="P133" s="229">
        <f>O133*H133</f>
        <v>0</v>
      </c>
      <c r="Q133" s="229">
        <v>0</v>
      </c>
      <c r="R133" s="229">
        <f>Q133*H133</f>
        <v>0</v>
      </c>
      <c r="S133" s="229">
        <v>0</v>
      </c>
      <c r="T133" s="230">
        <f>S133*H133</f>
        <v>0</v>
      </c>
      <c r="U133" s="40"/>
      <c r="V133" s="40"/>
      <c r="W133" s="40"/>
      <c r="X133" s="40"/>
      <c r="Y133" s="40"/>
      <c r="Z133" s="40"/>
      <c r="AA133" s="40"/>
      <c r="AB133" s="40"/>
      <c r="AC133" s="40"/>
      <c r="AD133" s="40"/>
      <c r="AE133" s="40"/>
      <c r="AR133" s="231" t="s">
        <v>164</v>
      </c>
      <c r="AT133" s="231" t="s">
        <v>160</v>
      </c>
      <c r="AU133" s="231" t="s">
        <v>81</v>
      </c>
      <c r="AY133" s="19" t="s">
        <v>159</v>
      </c>
      <c r="BE133" s="232">
        <f>IF(N133="základní",J133,0)</f>
        <v>0</v>
      </c>
      <c r="BF133" s="232">
        <f>IF(N133="snížená",J133,0)</f>
        <v>0</v>
      </c>
      <c r="BG133" s="232">
        <f>IF(N133="zákl. přenesená",J133,0)</f>
        <v>0</v>
      </c>
      <c r="BH133" s="232">
        <f>IF(N133="sníž. přenesená",J133,0)</f>
        <v>0</v>
      </c>
      <c r="BI133" s="232">
        <f>IF(N133="nulová",J133,0)</f>
        <v>0</v>
      </c>
      <c r="BJ133" s="19" t="s">
        <v>79</v>
      </c>
      <c r="BK133" s="232">
        <f>ROUND(I133*H133,2)</f>
        <v>0</v>
      </c>
      <c r="BL133" s="19" t="s">
        <v>164</v>
      </c>
      <c r="BM133" s="231" t="s">
        <v>399</v>
      </c>
    </row>
    <row r="134" s="2" customFormat="1" ht="21.75" customHeight="1">
      <c r="A134" s="40"/>
      <c r="B134" s="41"/>
      <c r="C134" s="220" t="s">
        <v>267</v>
      </c>
      <c r="D134" s="220" t="s">
        <v>160</v>
      </c>
      <c r="E134" s="221" t="s">
        <v>1736</v>
      </c>
      <c r="F134" s="222" t="s">
        <v>1556</v>
      </c>
      <c r="G134" s="223" t="s">
        <v>1121</v>
      </c>
      <c r="H134" s="224">
        <v>1</v>
      </c>
      <c r="I134" s="225"/>
      <c r="J134" s="226">
        <f>ROUND(I134*H134,2)</f>
        <v>0</v>
      </c>
      <c r="K134" s="222" t="s">
        <v>19</v>
      </c>
      <c r="L134" s="46"/>
      <c r="M134" s="227" t="s">
        <v>19</v>
      </c>
      <c r="N134" s="228" t="s">
        <v>43</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164</v>
      </c>
      <c r="AT134" s="231" t="s">
        <v>160</v>
      </c>
      <c r="AU134" s="231" t="s">
        <v>81</v>
      </c>
      <c r="AY134" s="19" t="s">
        <v>159</v>
      </c>
      <c r="BE134" s="232">
        <f>IF(N134="základní",J134,0)</f>
        <v>0</v>
      </c>
      <c r="BF134" s="232">
        <f>IF(N134="snížená",J134,0)</f>
        <v>0</v>
      </c>
      <c r="BG134" s="232">
        <f>IF(N134="zákl. přenesená",J134,0)</f>
        <v>0</v>
      </c>
      <c r="BH134" s="232">
        <f>IF(N134="sníž. přenesená",J134,0)</f>
        <v>0</v>
      </c>
      <c r="BI134" s="232">
        <f>IF(N134="nulová",J134,0)</f>
        <v>0</v>
      </c>
      <c r="BJ134" s="19" t="s">
        <v>79</v>
      </c>
      <c r="BK134" s="232">
        <f>ROUND(I134*H134,2)</f>
        <v>0</v>
      </c>
      <c r="BL134" s="19" t="s">
        <v>164</v>
      </c>
      <c r="BM134" s="231" t="s">
        <v>403</v>
      </c>
    </row>
    <row r="135" s="2" customFormat="1" ht="16.5" customHeight="1">
      <c r="A135" s="40"/>
      <c r="B135" s="41"/>
      <c r="C135" s="220" t="s">
        <v>404</v>
      </c>
      <c r="D135" s="220" t="s">
        <v>160</v>
      </c>
      <c r="E135" s="221" t="s">
        <v>1737</v>
      </c>
      <c r="F135" s="222" t="s">
        <v>1558</v>
      </c>
      <c r="G135" s="223" t="s">
        <v>1121</v>
      </c>
      <c r="H135" s="224">
        <v>0</v>
      </c>
      <c r="I135" s="225"/>
      <c r="J135" s="226">
        <f>ROUND(I135*H135,2)</f>
        <v>0</v>
      </c>
      <c r="K135" s="222" t="s">
        <v>19</v>
      </c>
      <c r="L135" s="46"/>
      <c r="M135" s="227" t="s">
        <v>19</v>
      </c>
      <c r="N135" s="228" t="s">
        <v>43</v>
      </c>
      <c r="O135" s="86"/>
      <c r="P135" s="229">
        <f>O135*H135</f>
        <v>0</v>
      </c>
      <c r="Q135" s="229">
        <v>0</v>
      </c>
      <c r="R135" s="229">
        <f>Q135*H135</f>
        <v>0</v>
      </c>
      <c r="S135" s="229">
        <v>0</v>
      </c>
      <c r="T135" s="230">
        <f>S135*H135</f>
        <v>0</v>
      </c>
      <c r="U135" s="40"/>
      <c r="V135" s="40"/>
      <c r="W135" s="40"/>
      <c r="X135" s="40"/>
      <c r="Y135" s="40"/>
      <c r="Z135" s="40"/>
      <c r="AA135" s="40"/>
      <c r="AB135" s="40"/>
      <c r="AC135" s="40"/>
      <c r="AD135" s="40"/>
      <c r="AE135" s="40"/>
      <c r="AR135" s="231" t="s">
        <v>164</v>
      </c>
      <c r="AT135" s="231" t="s">
        <v>160</v>
      </c>
      <c r="AU135" s="231" t="s">
        <v>81</v>
      </c>
      <c r="AY135" s="19" t="s">
        <v>159</v>
      </c>
      <c r="BE135" s="232">
        <f>IF(N135="základní",J135,0)</f>
        <v>0</v>
      </c>
      <c r="BF135" s="232">
        <f>IF(N135="snížená",J135,0)</f>
        <v>0</v>
      </c>
      <c r="BG135" s="232">
        <f>IF(N135="zákl. přenesená",J135,0)</f>
        <v>0</v>
      </c>
      <c r="BH135" s="232">
        <f>IF(N135="sníž. přenesená",J135,0)</f>
        <v>0</v>
      </c>
      <c r="BI135" s="232">
        <f>IF(N135="nulová",J135,0)</f>
        <v>0</v>
      </c>
      <c r="BJ135" s="19" t="s">
        <v>79</v>
      </c>
      <c r="BK135" s="232">
        <f>ROUND(I135*H135,2)</f>
        <v>0</v>
      </c>
      <c r="BL135" s="19" t="s">
        <v>164</v>
      </c>
      <c r="BM135" s="231" t="s">
        <v>407</v>
      </c>
    </row>
    <row r="136" s="11" customFormat="1" ht="25.92" customHeight="1">
      <c r="A136" s="11"/>
      <c r="B136" s="206"/>
      <c r="C136" s="207"/>
      <c r="D136" s="208" t="s">
        <v>71</v>
      </c>
      <c r="E136" s="209" t="s">
        <v>1492</v>
      </c>
      <c r="F136" s="209" t="s">
        <v>1561</v>
      </c>
      <c r="G136" s="207"/>
      <c r="H136" s="207"/>
      <c r="I136" s="210"/>
      <c r="J136" s="211">
        <f>BK136</f>
        <v>0</v>
      </c>
      <c r="K136" s="207"/>
      <c r="L136" s="212"/>
      <c r="M136" s="213"/>
      <c r="N136" s="214"/>
      <c r="O136" s="214"/>
      <c r="P136" s="215">
        <f>P137</f>
        <v>0</v>
      </c>
      <c r="Q136" s="214"/>
      <c r="R136" s="215">
        <f>R137</f>
        <v>0</v>
      </c>
      <c r="S136" s="214"/>
      <c r="T136" s="216">
        <f>T137</f>
        <v>0</v>
      </c>
      <c r="U136" s="11"/>
      <c r="V136" s="11"/>
      <c r="W136" s="11"/>
      <c r="X136" s="11"/>
      <c r="Y136" s="11"/>
      <c r="Z136" s="11"/>
      <c r="AA136" s="11"/>
      <c r="AB136" s="11"/>
      <c r="AC136" s="11"/>
      <c r="AD136" s="11"/>
      <c r="AE136" s="11"/>
      <c r="AR136" s="217" t="s">
        <v>164</v>
      </c>
      <c r="AT136" s="218" t="s">
        <v>71</v>
      </c>
      <c r="AU136" s="218" t="s">
        <v>72</v>
      </c>
      <c r="AY136" s="217" t="s">
        <v>159</v>
      </c>
      <c r="BK136" s="219">
        <f>BK137</f>
        <v>0</v>
      </c>
    </row>
    <row r="137" s="2" customFormat="1" ht="33" customHeight="1">
      <c r="A137" s="40"/>
      <c r="B137" s="41"/>
      <c r="C137" s="220" t="s">
        <v>272</v>
      </c>
      <c r="D137" s="220" t="s">
        <v>160</v>
      </c>
      <c r="E137" s="221" t="s">
        <v>1562</v>
      </c>
      <c r="F137" s="222" t="s">
        <v>1563</v>
      </c>
      <c r="G137" s="223" t="s">
        <v>1307</v>
      </c>
      <c r="H137" s="224">
        <v>20</v>
      </c>
      <c r="I137" s="225"/>
      <c r="J137" s="226">
        <f>ROUND(I137*H137,2)</f>
        <v>0</v>
      </c>
      <c r="K137" s="222" t="s">
        <v>19</v>
      </c>
      <c r="L137" s="46"/>
      <c r="M137" s="287" t="s">
        <v>19</v>
      </c>
      <c r="N137" s="288" t="s">
        <v>43</v>
      </c>
      <c r="O137" s="289"/>
      <c r="P137" s="290">
        <f>O137*H137</f>
        <v>0</v>
      </c>
      <c r="Q137" s="290">
        <v>0</v>
      </c>
      <c r="R137" s="290">
        <f>Q137*H137</f>
        <v>0</v>
      </c>
      <c r="S137" s="290">
        <v>0</v>
      </c>
      <c r="T137" s="291">
        <f>S137*H137</f>
        <v>0</v>
      </c>
      <c r="U137" s="40"/>
      <c r="V137" s="40"/>
      <c r="W137" s="40"/>
      <c r="X137" s="40"/>
      <c r="Y137" s="40"/>
      <c r="Z137" s="40"/>
      <c r="AA137" s="40"/>
      <c r="AB137" s="40"/>
      <c r="AC137" s="40"/>
      <c r="AD137" s="40"/>
      <c r="AE137" s="40"/>
      <c r="AR137" s="231" t="s">
        <v>1564</v>
      </c>
      <c r="AT137" s="231" t="s">
        <v>160</v>
      </c>
      <c r="AU137" s="231" t="s">
        <v>79</v>
      </c>
      <c r="AY137" s="19" t="s">
        <v>159</v>
      </c>
      <c r="BE137" s="232">
        <f>IF(N137="základní",J137,0)</f>
        <v>0</v>
      </c>
      <c r="BF137" s="232">
        <f>IF(N137="snížená",J137,0)</f>
        <v>0</v>
      </c>
      <c r="BG137" s="232">
        <f>IF(N137="zákl. přenesená",J137,0)</f>
        <v>0</v>
      </c>
      <c r="BH137" s="232">
        <f>IF(N137="sníž. přenesená",J137,0)</f>
        <v>0</v>
      </c>
      <c r="BI137" s="232">
        <f>IF(N137="nulová",J137,0)</f>
        <v>0</v>
      </c>
      <c r="BJ137" s="19" t="s">
        <v>79</v>
      </c>
      <c r="BK137" s="232">
        <f>ROUND(I137*H137,2)</f>
        <v>0</v>
      </c>
      <c r="BL137" s="19" t="s">
        <v>1564</v>
      </c>
      <c r="BM137" s="231" t="s">
        <v>410</v>
      </c>
    </row>
    <row r="138" s="2" customFormat="1" ht="6.96" customHeight="1">
      <c r="A138" s="40"/>
      <c r="B138" s="61"/>
      <c r="C138" s="62"/>
      <c r="D138" s="62"/>
      <c r="E138" s="62"/>
      <c r="F138" s="62"/>
      <c r="G138" s="62"/>
      <c r="H138" s="62"/>
      <c r="I138" s="177"/>
      <c r="J138" s="62"/>
      <c r="K138" s="62"/>
      <c r="L138" s="46"/>
      <c r="M138" s="40"/>
      <c r="O138" s="40"/>
      <c r="P138" s="40"/>
      <c r="Q138" s="40"/>
      <c r="R138" s="40"/>
      <c r="S138" s="40"/>
      <c r="T138" s="40"/>
      <c r="U138" s="40"/>
      <c r="V138" s="40"/>
      <c r="W138" s="40"/>
      <c r="X138" s="40"/>
      <c r="Y138" s="40"/>
      <c r="Z138" s="40"/>
      <c r="AA138" s="40"/>
      <c r="AB138" s="40"/>
      <c r="AC138" s="40"/>
      <c r="AD138" s="40"/>
      <c r="AE138" s="40"/>
    </row>
  </sheetData>
  <sheetProtection sheet="1" autoFilter="0" formatColumns="0" formatRows="0" objects="1" scenarios="1" spinCount="100000" saltValue="z5zimapBuiWpfk+eqdAlFMEeMOv+PcNcK76VlpJLJKzxldzF1s4d4l2ZG+0pPSYJ9wtezJV7kVFNtyoggvA3ZQ==" hashValue="8mZqdu3Cw+AfG+SrG20HGj2Rj7qsC7PG4PgWVJKjxnpizwcjKL8JcEaSh/sXXj1ib23NrdBaQFJJcb5Enii55Q==" algorithmName="SHA-512" password="CC35"/>
  <autoFilter ref="C90:K137"/>
  <mergeCells count="12">
    <mergeCell ref="E7:H7"/>
    <mergeCell ref="E9:H9"/>
    <mergeCell ref="E11:H11"/>
    <mergeCell ref="E20:H20"/>
    <mergeCell ref="E29:H29"/>
    <mergeCell ref="E50:H50"/>
    <mergeCell ref="E52:H52"/>
    <mergeCell ref="E54:H54"/>
    <mergeCell ref="E79:H79"/>
    <mergeCell ref="E81:H81"/>
    <mergeCell ref="E83:H8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0"/>
      <c r="L2" s="1"/>
      <c r="M2" s="1"/>
      <c r="N2" s="1"/>
      <c r="O2" s="1"/>
      <c r="P2" s="1"/>
      <c r="Q2" s="1"/>
      <c r="R2" s="1"/>
      <c r="S2" s="1"/>
      <c r="T2" s="1"/>
      <c r="U2" s="1"/>
      <c r="V2" s="1"/>
      <c r="AT2" s="19" t="s">
        <v>113</v>
      </c>
    </row>
    <row r="3" s="1" customFormat="1" ht="6.96" customHeight="1">
      <c r="B3" s="141"/>
      <c r="C3" s="142"/>
      <c r="D3" s="142"/>
      <c r="E3" s="142"/>
      <c r="F3" s="142"/>
      <c r="G3" s="142"/>
      <c r="H3" s="142"/>
      <c r="I3" s="143"/>
      <c r="J3" s="142"/>
      <c r="K3" s="142"/>
      <c r="L3" s="22"/>
      <c r="AT3" s="19" t="s">
        <v>81</v>
      </c>
    </row>
    <row r="4" s="1" customFormat="1" ht="24.96" customHeight="1">
      <c r="B4" s="22"/>
      <c r="D4" s="144" t="s">
        <v>119</v>
      </c>
      <c r="I4" s="140"/>
      <c r="L4" s="22"/>
      <c r="M4" s="145" t="s">
        <v>10</v>
      </c>
      <c r="AT4" s="19" t="s">
        <v>4</v>
      </c>
    </row>
    <row r="5" s="1" customFormat="1" ht="6.96" customHeight="1">
      <c r="B5" s="22"/>
      <c r="I5" s="140"/>
      <c r="L5" s="22"/>
    </row>
    <row r="6" s="1" customFormat="1" ht="12" customHeight="1">
      <c r="B6" s="22"/>
      <c r="D6" s="146" t="s">
        <v>16</v>
      </c>
      <c r="I6" s="140"/>
      <c r="L6" s="22"/>
    </row>
    <row r="7" s="1" customFormat="1" ht="16.5" customHeight="1">
      <c r="B7" s="22"/>
      <c r="E7" s="147" t="str">
        <f>'Rekapitulace stavby'!K6</f>
        <v>WELCOME CENTRE ČZU</v>
      </c>
      <c r="F7" s="146"/>
      <c r="G7" s="146"/>
      <c r="H7" s="146"/>
      <c r="I7" s="140"/>
      <c r="L7" s="22"/>
    </row>
    <row r="8" s="1" customFormat="1" ht="12" customHeight="1">
      <c r="B8" s="22"/>
      <c r="D8" s="146" t="s">
        <v>120</v>
      </c>
      <c r="I8" s="140"/>
      <c r="L8" s="22"/>
    </row>
    <row r="9" s="2" customFormat="1" ht="16.5" customHeight="1">
      <c r="A9" s="40"/>
      <c r="B9" s="46"/>
      <c r="C9" s="40"/>
      <c r="D9" s="40"/>
      <c r="E9" s="147" t="s">
        <v>1517</v>
      </c>
      <c r="F9" s="40"/>
      <c r="G9" s="40"/>
      <c r="H9" s="40"/>
      <c r="I9" s="148"/>
      <c r="J9" s="40"/>
      <c r="K9" s="40"/>
      <c r="L9" s="149"/>
      <c r="S9" s="40"/>
      <c r="T9" s="40"/>
      <c r="U9" s="40"/>
      <c r="V9" s="40"/>
      <c r="W9" s="40"/>
      <c r="X9" s="40"/>
      <c r="Y9" s="40"/>
      <c r="Z9" s="40"/>
      <c r="AA9" s="40"/>
      <c r="AB9" s="40"/>
      <c r="AC9" s="40"/>
      <c r="AD9" s="40"/>
      <c r="AE9" s="40"/>
    </row>
    <row r="10" s="2" customFormat="1" ht="12" customHeight="1">
      <c r="A10" s="40"/>
      <c r="B10" s="46"/>
      <c r="C10" s="40"/>
      <c r="D10" s="146" t="s">
        <v>122</v>
      </c>
      <c r="E10" s="40"/>
      <c r="F10" s="40"/>
      <c r="G10" s="40"/>
      <c r="H10" s="40"/>
      <c r="I10" s="148"/>
      <c r="J10" s="40"/>
      <c r="K10" s="40"/>
      <c r="L10" s="149"/>
      <c r="S10" s="40"/>
      <c r="T10" s="40"/>
      <c r="U10" s="40"/>
      <c r="V10" s="40"/>
      <c r="W10" s="40"/>
      <c r="X10" s="40"/>
      <c r="Y10" s="40"/>
      <c r="Z10" s="40"/>
      <c r="AA10" s="40"/>
      <c r="AB10" s="40"/>
      <c r="AC10" s="40"/>
      <c r="AD10" s="40"/>
      <c r="AE10" s="40"/>
    </row>
    <row r="11" s="2" customFormat="1" ht="16.5" customHeight="1">
      <c r="A11" s="40"/>
      <c r="B11" s="46"/>
      <c r="C11" s="40"/>
      <c r="D11" s="40"/>
      <c r="E11" s="150" t="s">
        <v>1738</v>
      </c>
      <c r="F11" s="40"/>
      <c r="G11" s="40"/>
      <c r="H11" s="40"/>
      <c r="I11" s="148"/>
      <c r="J11" s="40"/>
      <c r="K11" s="40"/>
      <c r="L11" s="149"/>
      <c r="S11" s="40"/>
      <c r="T11" s="40"/>
      <c r="U11" s="40"/>
      <c r="V11" s="40"/>
      <c r="W11" s="40"/>
      <c r="X11" s="40"/>
      <c r="Y11" s="40"/>
      <c r="Z11" s="40"/>
      <c r="AA11" s="40"/>
      <c r="AB11" s="40"/>
      <c r="AC11" s="40"/>
      <c r="AD11" s="40"/>
      <c r="AE11" s="40"/>
    </row>
    <row r="12" s="2" customFormat="1">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2" customFormat="1" ht="12" customHeight="1">
      <c r="A14" s="40"/>
      <c r="B14" s="46"/>
      <c r="C14" s="40"/>
      <c r="D14" s="146" t="s">
        <v>21</v>
      </c>
      <c r="E14" s="40"/>
      <c r="F14" s="135" t="s">
        <v>22</v>
      </c>
      <c r="G14" s="40"/>
      <c r="H14" s="40"/>
      <c r="I14" s="151" t="s">
        <v>23</v>
      </c>
      <c r="J14" s="152" t="str">
        <f>'Rekapitulace stavby'!AN8</f>
        <v>25. 5. 2020</v>
      </c>
      <c r="K14" s="40"/>
      <c r="L14" s="149"/>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2" customFormat="1" ht="12" customHeight="1">
      <c r="A25" s="40"/>
      <c r="B25" s="46"/>
      <c r="C25" s="40"/>
      <c r="D25" s="146" t="s">
        <v>34</v>
      </c>
      <c r="E25" s="40"/>
      <c r="F25" s="40"/>
      <c r="G25" s="40"/>
      <c r="H25" s="40"/>
      <c r="I25" s="151" t="s">
        <v>26</v>
      </c>
      <c r="J25" s="135" t="str">
        <f>IF('Rekapitulace stavby'!AN19="","",'Rekapitulace stavby'!AN19)</f>
        <v/>
      </c>
      <c r="K25" s="40"/>
      <c r="L25" s="149"/>
      <c r="S25" s="40"/>
      <c r="T25" s="40"/>
      <c r="U25" s="40"/>
      <c r="V25" s="40"/>
      <c r="W25" s="40"/>
      <c r="X25" s="40"/>
      <c r="Y25" s="40"/>
      <c r="Z25" s="40"/>
      <c r="AA25" s="40"/>
      <c r="AB25" s="40"/>
      <c r="AC25" s="40"/>
      <c r="AD25" s="40"/>
      <c r="AE25" s="40"/>
    </row>
    <row r="26" s="2" customFormat="1" ht="18" customHeight="1">
      <c r="A26" s="40"/>
      <c r="B26" s="46"/>
      <c r="C26" s="40"/>
      <c r="D26" s="40"/>
      <c r="E26" s="135" t="str">
        <f>IF('Rekapitulace stavby'!E20="","",'Rekapitulace stavby'!E20)</f>
        <v xml:space="preserve"> </v>
      </c>
      <c r="F26" s="40"/>
      <c r="G26" s="40"/>
      <c r="H26" s="40"/>
      <c r="I26" s="151" t="s">
        <v>28</v>
      </c>
      <c r="J26" s="135" t="str">
        <f>IF('Rekapitulace stavby'!AN20="","",'Rekapitulace stavby'!AN20)</f>
        <v/>
      </c>
      <c r="K26" s="40"/>
      <c r="L26" s="149"/>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2" customFormat="1" ht="6.96"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2" customFormat="1" ht="6.96"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2" customFormat="1" ht="25.44" customHeight="1">
      <c r="A32" s="40"/>
      <c r="B32" s="46"/>
      <c r="C32" s="40"/>
      <c r="D32" s="160" t="s">
        <v>38</v>
      </c>
      <c r="E32" s="40"/>
      <c r="F32" s="40"/>
      <c r="G32" s="40"/>
      <c r="H32" s="40"/>
      <c r="I32" s="148"/>
      <c r="J32" s="161">
        <f>ROUND(J91, 2)</f>
        <v>0</v>
      </c>
      <c r="K32" s="40"/>
      <c r="L32" s="149"/>
      <c r="S32" s="40"/>
      <c r="T32" s="40"/>
      <c r="U32" s="40"/>
      <c r="V32" s="40"/>
      <c r="W32" s="40"/>
      <c r="X32" s="40"/>
      <c r="Y32" s="40"/>
      <c r="Z32" s="40"/>
      <c r="AA32" s="40"/>
      <c r="AB32" s="40"/>
      <c r="AC32" s="40"/>
      <c r="AD32" s="40"/>
      <c r="AE32" s="40"/>
    </row>
    <row r="33" s="2" customFormat="1" ht="6.96"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2" customFormat="1" ht="14.4" customHeight="1">
      <c r="A35" s="40"/>
      <c r="B35" s="46"/>
      <c r="C35" s="40"/>
      <c r="D35" s="164" t="s">
        <v>42</v>
      </c>
      <c r="E35" s="146" t="s">
        <v>43</v>
      </c>
      <c r="F35" s="165">
        <f>ROUND((SUM(BE91:BE131)),  2)</f>
        <v>0</v>
      </c>
      <c r="G35" s="40"/>
      <c r="H35" s="40"/>
      <c r="I35" s="166">
        <v>0.20999999999999999</v>
      </c>
      <c r="J35" s="165">
        <f>ROUND(((SUM(BE91:BE131))*I35),  2)</f>
        <v>0</v>
      </c>
      <c r="K35" s="40"/>
      <c r="L35" s="149"/>
      <c r="S35" s="40"/>
      <c r="T35" s="40"/>
      <c r="U35" s="40"/>
      <c r="V35" s="40"/>
      <c r="W35" s="40"/>
      <c r="X35" s="40"/>
      <c r="Y35" s="40"/>
      <c r="Z35" s="40"/>
      <c r="AA35" s="40"/>
      <c r="AB35" s="40"/>
      <c r="AC35" s="40"/>
      <c r="AD35" s="40"/>
      <c r="AE35" s="40"/>
    </row>
    <row r="36" s="2" customFormat="1" ht="14.4" customHeight="1">
      <c r="A36" s="40"/>
      <c r="B36" s="46"/>
      <c r="C36" s="40"/>
      <c r="D36" s="40"/>
      <c r="E36" s="146" t="s">
        <v>44</v>
      </c>
      <c r="F36" s="165">
        <f>ROUND((SUM(BF91:BF131)),  2)</f>
        <v>0</v>
      </c>
      <c r="G36" s="40"/>
      <c r="H36" s="40"/>
      <c r="I36" s="166">
        <v>0.14999999999999999</v>
      </c>
      <c r="J36" s="165">
        <f>ROUND(((SUM(BF91:BF131))*I36),  2)</f>
        <v>0</v>
      </c>
      <c r="K36" s="40"/>
      <c r="L36" s="149"/>
      <c r="S36" s="40"/>
      <c r="T36" s="40"/>
      <c r="U36" s="40"/>
      <c r="V36" s="40"/>
      <c r="W36" s="40"/>
      <c r="X36" s="40"/>
      <c r="Y36" s="40"/>
      <c r="Z36" s="40"/>
      <c r="AA36" s="40"/>
      <c r="AB36" s="40"/>
      <c r="AC36" s="40"/>
      <c r="AD36" s="40"/>
      <c r="AE36" s="40"/>
    </row>
    <row r="37" hidden="1" s="2" customFormat="1" ht="14.4" customHeight="1">
      <c r="A37" s="40"/>
      <c r="B37" s="46"/>
      <c r="C37" s="40"/>
      <c r="D37" s="40"/>
      <c r="E37" s="146" t="s">
        <v>45</v>
      </c>
      <c r="F37" s="165">
        <f>ROUND((SUM(BG91:BG131)),  2)</f>
        <v>0</v>
      </c>
      <c r="G37" s="40"/>
      <c r="H37" s="40"/>
      <c r="I37" s="166">
        <v>0.20999999999999999</v>
      </c>
      <c r="J37" s="165">
        <f>0</f>
        <v>0</v>
      </c>
      <c r="K37" s="40"/>
      <c r="L37" s="149"/>
      <c r="S37" s="40"/>
      <c r="T37" s="40"/>
      <c r="U37" s="40"/>
      <c r="V37" s="40"/>
      <c r="W37" s="40"/>
      <c r="X37" s="40"/>
      <c r="Y37" s="40"/>
      <c r="Z37" s="40"/>
      <c r="AA37" s="40"/>
      <c r="AB37" s="40"/>
      <c r="AC37" s="40"/>
      <c r="AD37" s="40"/>
      <c r="AE37" s="40"/>
    </row>
    <row r="38" hidden="1" s="2" customFormat="1" ht="14.4" customHeight="1">
      <c r="A38" s="40"/>
      <c r="B38" s="46"/>
      <c r="C38" s="40"/>
      <c r="D38" s="40"/>
      <c r="E38" s="146" t="s">
        <v>46</v>
      </c>
      <c r="F38" s="165">
        <f>ROUND((SUM(BH91:BH131)),  2)</f>
        <v>0</v>
      </c>
      <c r="G38" s="40"/>
      <c r="H38" s="40"/>
      <c r="I38" s="166">
        <v>0.14999999999999999</v>
      </c>
      <c r="J38" s="165">
        <f>0</f>
        <v>0</v>
      </c>
      <c r="K38" s="40"/>
      <c r="L38" s="149"/>
      <c r="S38" s="40"/>
      <c r="T38" s="40"/>
      <c r="U38" s="40"/>
      <c r="V38" s="40"/>
      <c r="W38" s="40"/>
      <c r="X38" s="40"/>
      <c r="Y38" s="40"/>
      <c r="Z38" s="40"/>
      <c r="AA38" s="40"/>
      <c r="AB38" s="40"/>
      <c r="AC38" s="40"/>
      <c r="AD38" s="40"/>
      <c r="AE38" s="40"/>
    </row>
    <row r="39" hidden="1" s="2" customFormat="1" ht="14.4" customHeight="1">
      <c r="A39" s="40"/>
      <c r="B39" s="46"/>
      <c r="C39" s="40"/>
      <c r="D39" s="40"/>
      <c r="E39" s="146" t="s">
        <v>47</v>
      </c>
      <c r="F39" s="165">
        <f>ROUND((SUM(BI91:BI131)),  2)</f>
        <v>0</v>
      </c>
      <c r="G39" s="40"/>
      <c r="H39" s="40"/>
      <c r="I39" s="166">
        <v>0</v>
      </c>
      <c r="J39" s="165">
        <f>0</f>
        <v>0</v>
      </c>
      <c r="K39" s="40"/>
      <c r="L39" s="149"/>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2" customFormat="1" ht="25.4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2" customFormat="1" ht="6.96"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2" customFormat="1" ht="24.96" customHeight="1">
      <c r="A47" s="40"/>
      <c r="B47" s="41"/>
      <c r="C47" s="25" t="s">
        <v>124</v>
      </c>
      <c r="D47" s="42"/>
      <c r="E47" s="42"/>
      <c r="F47" s="42"/>
      <c r="G47" s="42"/>
      <c r="H47" s="42"/>
      <c r="I47" s="148"/>
      <c r="J47" s="42"/>
      <c r="K47" s="42"/>
      <c r="L47" s="149"/>
      <c r="S47" s="40"/>
      <c r="T47" s="40"/>
      <c r="U47" s="40"/>
      <c r="V47" s="40"/>
      <c r="W47" s="40"/>
      <c r="X47" s="40"/>
      <c r="Y47" s="40"/>
      <c r="Z47" s="40"/>
      <c r="AA47" s="40"/>
      <c r="AB47" s="40"/>
      <c r="AC47" s="40"/>
      <c r="AD47" s="40"/>
      <c r="AE47" s="40"/>
    </row>
    <row r="48" s="2" customFormat="1" ht="6.96"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2" customFormat="1" ht="16.5" customHeight="1">
      <c r="A50" s="40"/>
      <c r="B50" s="41"/>
      <c r="C50" s="42"/>
      <c r="D50" s="42"/>
      <c r="E50" s="181" t="str">
        <f>E7</f>
        <v>WELCOME CENTRE ČZU</v>
      </c>
      <c r="F50" s="34"/>
      <c r="G50" s="34"/>
      <c r="H50" s="34"/>
      <c r="I50" s="148"/>
      <c r="J50" s="42"/>
      <c r="K50" s="42"/>
      <c r="L50" s="149"/>
      <c r="S50" s="40"/>
      <c r="T50" s="40"/>
      <c r="U50" s="40"/>
      <c r="V50" s="40"/>
      <c r="W50" s="40"/>
      <c r="X50" s="40"/>
      <c r="Y50" s="40"/>
      <c r="Z50" s="40"/>
      <c r="AA50" s="40"/>
      <c r="AB50" s="40"/>
      <c r="AC50" s="40"/>
      <c r="AD50" s="40"/>
      <c r="AE50" s="40"/>
    </row>
    <row r="51" s="1" customFormat="1" ht="12" customHeight="1">
      <c r="B51" s="23"/>
      <c r="C51" s="34" t="s">
        <v>120</v>
      </c>
      <c r="D51" s="24"/>
      <c r="E51" s="24"/>
      <c r="F51" s="24"/>
      <c r="G51" s="24"/>
      <c r="H51" s="24"/>
      <c r="I51" s="140"/>
      <c r="J51" s="24"/>
      <c r="K51" s="24"/>
      <c r="L51" s="22"/>
    </row>
    <row r="52" s="2" customFormat="1" ht="16.5" customHeight="1">
      <c r="A52" s="40"/>
      <c r="B52" s="41"/>
      <c r="C52" s="42"/>
      <c r="D52" s="42"/>
      <c r="E52" s="181" t="s">
        <v>1517</v>
      </c>
      <c r="F52" s="42"/>
      <c r="G52" s="42"/>
      <c r="H52" s="42"/>
      <c r="I52" s="148"/>
      <c r="J52" s="42"/>
      <c r="K52" s="42"/>
      <c r="L52" s="149"/>
      <c r="S52" s="40"/>
      <c r="T52" s="40"/>
      <c r="U52" s="40"/>
      <c r="V52" s="40"/>
      <c r="W52" s="40"/>
      <c r="X52" s="40"/>
      <c r="Y52" s="40"/>
      <c r="Z52" s="40"/>
      <c r="AA52" s="40"/>
      <c r="AB52" s="40"/>
      <c r="AC52" s="40"/>
      <c r="AD52" s="40"/>
      <c r="AE52" s="40"/>
    </row>
    <row r="53" s="2" customFormat="1" ht="12" customHeight="1">
      <c r="A53" s="40"/>
      <c r="B53" s="41"/>
      <c r="C53" s="34" t="s">
        <v>122</v>
      </c>
      <c r="D53" s="42"/>
      <c r="E53" s="42"/>
      <c r="F53" s="42"/>
      <c r="G53" s="42"/>
      <c r="H53" s="42"/>
      <c r="I53" s="148"/>
      <c r="J53" s="42"/>
      <c r="K53" s="42"/>
      <c r="L53" s="149"/>
      <c r="S53" s="40"/>
      <c r="T53" s="40"/>
      <c r="U53" s="40"/>
      <c r="V53" s="40"/>
      <c r="W53" s="40"/>
      <c r="X53" s="40"/>
      <c r="Y53" s="40"/>
      <c r="Z53" s="40"/>
      <c r="AA53" s="40"/>
      <c r="AB53" s="40"/>
      <c r="AC53" s="40"/>
      <c r="AD53" s="40"/>
      <c r="AE53" s="40"/>
    </row>
    <row r="54" s="2" customFormat="1" ht="16.5" customHeight="1">
      <c r="A54" s="40"/>
      <c r="B54" s="41"/>
      <c r="C54" s="42"/>
      <c r="D54" s="42"/>
      <c r="E54" s="71" t="str">
        <f>E11</f>
        <v>04 - STK - pasivní prvky</v>
      </c>
      <c r="F54" s="42"/>
      <c r="G54" s="42"/>
      <c r="H54" s="42"/>
      <c r="I54" s="148"/>
      <c r="J54" s="42"/>
      <c r="K54" s="42"/>
      <c r="L54" s="149"/>
      <c r="S54" s="40"/>
      <c r="T54" s="40"/>
      <c r="U54" s="40"/>
      <c r="V54" s="40"/>
      <c r="W54" s="40"/>
      <c r="X54" s="40"/>
      <c r="Y54" s="40"/>
      <c r="Z54" s="40"/>
      <c r="AA54" s="40"/>
      <c r="AB54" s="40"/>
      <c r="AC54" s="40"/>
      <c r="AD54" s="40"/>
      <c r="AE54" s="40"/>
    </row>
    <row r="55" s="2" customFormat="1" ht="6.96"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2" customFormat="1" ht="12" customHeight="1">
      <c r="A56" s="40"/>
      <c r="B56" s="41"/>
      <c r="C56" s="34" t="s">
        <v>21</v>
      </c>
      <c r="D56" s="42"/>
      <c r="E56" s="42"/>
      <c r="F56" s="29" t="str">
        <f>F14</f>
        <v>Praha 6 - Suchdol</v>
      </c>
      <c r="G56" s="42"/>
      <c r="H56" s="42"/>
      <c r="I56" s="151" t="s">
        <v>23</v>
      </c>
      <c r="J56" s="74" t="str">
        <f>IF(J14="","",J14)</f>
        <v>25. 5. 2020</v>
      </c>
      <c r="K56" s="42"/>
      <c r="L56" s="149"/>
      <c r="S56" s="40"/>
      <c r="T56" s="40"/>
      <c r="U56" s="40"/>
      <c r="V56" s="40"/>
      <c r="W56" s="40"/>
      <c r="X56" s="40"/>
      <c r="Y56" s="40"/>
      <c r="Z56" s="40"/>
      <c r="AA56" s="40"/>
      <c r="AB56" s="40"/>
      <c r="AC56" s="40"/>
      <c r="AD56" s="40"/>
      <c r="AE56" s="40"/>
    </row>
    <row r="57" s="2" customFormat="1" ht="6.96"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2" customFormat="1" ht="15.15" customHeight="1">
      <c r="A58" s="40"/>
      <c r="B58" s="41"/>
      <c r="C58" s="34" t="s">
        <v>25</v>
      </c>
      <c r="D58" s="42"/>
      <c r="E58" s="42"/>
      <c r="F58" s="29" t="str">
        <f>E17</f>
        <v>ČZU Praha</v>
      </c>
      <c r="G58" s="42"/>
      <c r="H58" s="42"/>
      <c r="I58" s="151" t="s">
        <v>31</v>
      </c>
      <c r="J58" s="38" t="str">
        <f>E23</f>
        <v>GREBNER</v>
      </c>
      <c r="K58" s="42"/>
      <c r="L58" s="149"/>
      <c r="S58" s="40"/>
      <c r="T58" s="40"/>
      <c r="U58" s="40"/>
      <c r="V58" s="40"/>
      <c r="W58" s="40"/>
      <c r="X58" s="40"/>
      <c r="Y58" s="40"/>
      <c r="Z58" s="40"/>
      <c r="AA58" s="40"/>
      <c r="AB58" s="40"/>
      <c r="AC58" s="40"/>
      <c r="AD58" s="40"/>
      <c r="AE58" s="40"/>
    </row>
    <row r="59" s="2" customFormat="1" ht="15.15" customHeight="1">
      <c r="A59" s="40"/>
      <c r="B59" s="41"/>
      <c r="C59" s="34" t="s">
        <v>29</v>
      </c>
      <c r="D59" s="42"/>
      <c r="E59" s="42"/>
      <c r="F59" s="29" t="str">
        <f>IF(E20="","",E20)</f>
        <v>Vyplň údaj</v>
      </c>
      <c r="G59" s="42"/>
      <c r="H59" s="42"/>
      <c r="I59" s="151" t="s">
        <v>34</v>
      </c>
      <c r="J59" s="38" t="str">
        <f>E26</f>
        <v xml:space="preserve"> </v>
      </c>
      <c r="K59" s="42"/>
      <c r="L59" s="149"/>
      <c r="S59" s="40"/>
      <c r="T59" s="40"/>
      <c r="U59" s="40"/>
      <c r="V59" s="40"/>
      <c r="W59" s="40"/>
      <c r="X59" s="40"/>
      <c r="Y59" s="40"/>
      <c r="Z59" s="40"/>
      <c r="AA59" s="40"/>
      <c r="AB59" s="40"/>
      <c r="AC59" s="40"/>
      <c r="AD59" s="40"/>
      <c r="AE59" s="40"/>
    </row>
    <row r="60" s="2" customFormat="1" ht="10.32"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2" customFormat="1" ht="29.28" customHeight="1">
      <c r="A61" s="40"/>
      <c r="B61" s="41"/>
      <c r="C61" s="182" t="s">
        <v>125</v>
      </c>
      <c r="D61" s="183"/>
      <c r="E61" s="183"/>
      <c r="F61" s="183"/>
      <c r="G61" s="183"/>
      <c r="H61" s="183"/>
      <c r="I61" s="184"/>
      <c r="J61" s="185" t="s">
        <v>126</v>
      </c>
      <c r="K61" s="183"/>
      <c r="L61" s="149"/>
      <c r="S61" s="40"/>
      <c r="T61" s="40"/>
      <c r="U61" s="40"/>
      <c r="V61" s="40"/>
      <c r="W61" s="40"/>
      <c r="X61" s="40"/>
      <c r="Y61" s="40"/>
      <c r="Z61" s="40"/>
      <c r="AA61" s="40"/>
      <c r="AB61" s="40"/>
      <c r="AC61" s="40"/>
      <c r="AD61" s="40"/>
      <c r="AE61" s="40"/>
    </row>
    <row r="62" s="2" customFormat="1" ht="10.32"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2" customFormat="1" ht="22.8" customHeight="1">
      <c r="A63" s="40"/>
      <c r="B63" s="41"/>
      <c r="C63" s="186" t="s">
        <v>70</v>
      </c>
      <c r="D63" s="42"/>
      <c r="E63" s="42"/>
      <c r="F63" s="42"/>
      <c r="G63" s="42"/>
      <c r="H63" s="42"/>
      <c r="I63" s="148"/>
      <c r="J63" s="104">
        <f>J91</f>
        <v>0</v>
      </c>
      <c r="K63" s="42"/>
      <c r="L63" s="149"/>
      <c r="S63" s="40"/>
      <c r="T63" s="40"/>
      <c r="U63" s="40"/>
      <c r="V63" s="40"/>
      <c r="W63" s="40"/>
      <c r="X63" s="40"/>
      <c r="Y63" s="40"/>
      <c r="Z63" s="40"/>
      <c r="AA63" s="40"/>
      <c r="AB63" s="40"/>
      <c r="AC63" s="40"/>
      <c r="AD63" s="40"/>
      <c r="AE63" s="40"/>
      <c r="AU63" s="19" t="s">
        <v>127</v>
      </c>
    </row>
    <row r="64" s="9" customFormat="1" ht="24.96" customHeight="1">
      <c r="A64" s="9"/>
      <c r="B64" s="187"/>
      <c r="C64" s="188"/>
      <c r="D64" s="189" t="s">
        <v>1519</v>
      </c>
      <c r="E64" s="190"/>
      <c r="F64" s="190"/>
      <c r="G64" s="190"/>
      <c r="H64" s="190"/>
      <c r="I64" s="191"/>
      <c r="J64" s="192">
        <f>J92</f>
        <v>0</v>
      </c>
      <c r="K64" s="188"/>
      <c r="L64" s="193"/>
      <c r="S64" s="9"/>
      <c r="T64" s="9"/>
      <c r="U64" s="9"/>
      <c r="V64" s="9"/>
      <c r="W64" s="9"/>
      <c r="X64" s="9"/>
      <c r="Y64" s="9"/>
      <c r="Z64" s="9"/>
      <c r="AA64" s="9"/>
      <c r="AB64" s="9"/>
      <c r="AC64" s="9"/>
      <c r="AD64" s="9"/>
      <c r="AE64" s="9"/>
    </row>
    <row r="65" s="16" customFormat="1" ht="19.92" customHeight="1">
      <c r="A65" s="16"/>
      <c r="B65" s="294"/>
      <c r="C65" s="127"/>
      <c r="D65" s="295" t="s">
        <v>1739</v>
      </c>
      <c r="E65" s="296"/>
      <c r="F65" s="296"/>
      <c r="G65" s="296"/>
      <c r="H65" s="296"/>
      <c r="I65" s="297"/>
      <c r="J65" s="298">
        <f>J93</f>
        <v>0</v>
      </c>
      <c r="K65" s="127"/>
      <c r="L65" s="299"/>
      <c r="S65" s="16"/>
      <c r="T65" s="16"/>
      <c r="U65" s="16"/>
      <c r="V65" s="16"/>
      <c r="W65" s="16"/>
      <c r="X65" s="16"/>
      <c r="Y65" s="16"/>
      <c r="Z65" s="16"/>
      <c r="AA65" s="16"/>
      <c r="AB65" s="16"/>
      <c r="AC65" s="16"/>
      <c r="AD65" s="16"/>
      <c r="AE65" s="16"/>
    </row>
    <row r="66" s="16" customFormat="1" ht="19.92" customHeight="1">
      <c r="A66" s="16"/>
      <c r="B66" s="294"/>
      <c r="C66" s="127"/>
      <c r="D66" s="295" t="s">
        <v>1740</v>
      </c>
      <c r="E66" s="296"/>
      <c r="F66" s="296"/>
      <c r="G66" s="296"/>
      <c r="H66" s="296"/>
      <c r="I66" s="297"/>
      <c r="J66" s="298">
        <f>J101</f>
        <v>0</v>
      </c>
      <c r="K66" s="127"/>
      <c r="L66" s="299"/>
      <c r="S66" s="16"/>
      <c r="T66" s="16"/>
      <c r="U66" s="16"/>
      <c r="V66" s="16"/>
      <c r="W66" s="16"/>
      <c r="X66" s="16"/>
      <c r="Y66" s="16"/>
      <c r="Z66" s="16"/>
      <c r="AA66" s="16"/>
      <c r="AB66" s="16"/>
      <c r="AC66" s="16"/>
      <c r="AD66" s="16"/>
      <c r="AE66" s="16"/>
    </row>
    <row r="67" s="16" customFormat="1" ht="19.92" customHeight="1">
      <c r="A67" s="16"/>
      <c r="B67" s="294"/>
      <c r="C67" s="127"/>
      <c r="D67" s="295" t="s">
        <v>1741</v>
      </c>
      <c r="E67" s="296"/>
      <c r="F67" s="296"/>
      <c r="G67" s="296"/>
      <c r="H67" s="296"/>
      <c r="I67" s="297"/>
      <c r="J67" s="298">
        <f>J112</f>
        <v>0</v>
      </c>
      <c r="K67" s="127"/>
      <c r="L67" s="299"/>
      <c r="S67" s="16"/>
      <c r="T67" s="16"/>
      <c r="U67" s="16"/>
      <c r="V67" s="16"/>
      <c r="W67" s="16"/>
      <c r="X67" s="16"/>
      <c r="Y67" s="16"/>
      <c r="Z67" s="16"/>
      <c r="AA67" s="16"/>
      <c r="AB67" s="16"/>
      <c r="AC67" s="16"/>
      <c r="AD67" s="16"/>
      <c r="AE67" s="16"/>
    </row>
    <row r="68" s="16" customFormat="1" ht="19.92" customHeight="1">
      <c r="A68" s="16"/>
      <c r="B68" s="294"/>
      <c r="C68" s="127"/>
      <c r="D68" s="295" t="s">
        <v>1742</v>
      </c>
      <c r="E68" s="296"/>
      <c r="F68" s="296"/>
      <c r="G68" s="296"/>
      <c r="H68" s="296"/>
      <c r="I68" s="297"/>
      <c r="J68" s="298">
        <f>J118</f>
        <v>0</v>
      </c>
      <c r="K68" s="127"/>
      <c r="L68" s="299"/>
      <c r="S68" s="16"/>
      <c r="T68" s="16"/>
      <c r="U68" s="16"/>
      <c r="V68" s="16"/>
      <c r="W68" s="16"/>
      <c r="X68" s="16"/>
      <c r="Y68" s="16"/>
      <c r="Z68" s="16"/>
      <c r="AA68" s="16"/>
      <c r="AB68" s="16"/>
      <c r="AC68" s="16"/>
      <c r="AD68" s="16"/>
      <c r="AE68" s="16"/>
    </row>
    <row r="69" s="9" customFormat="1" ht="24.96" customHeight="1">
      <c r="A69" s="9"/>
      <c r="B69" s="187"/>
      <c r="C69" s="188"/>
      <c r="D69" s="189" t="s">
        <v>1523</v>
      </c>
      <c r="E69" s="190"/>
      <c r="F69" s="190"/>
      <c r="G69" s="190"/>
      <c r="H69" s="190"/>
      <c r="I69" s="191"/>
      <c r="J69" s="192">
        <f>J130</f>
        <v>0</v>
      </c>
      <c r="K69" s="188"/>
      <c r="L69" s="193"/>
      <c r="S69" s="9"/>
      <c r="T69" s="9"/>
      <c r="U69" s="9"/>
      <c r="V69" s="9"/>
      <c r="W69" s="9"/>
      <c r="X69" s="9"/>
      <c r="Y69" s="9"/>
      <c r="Z69" s="9"/>
      <c r="AA69" s="9"/>
      <c r="AB69" s="9"/>
      <c r="AC69" s="9"/>
      <c r="AD69" s="9"/>
      <c r="AE69" s="9"/>
    </row>
    <row r="70" s="2" customFormat="1" ht="21.84" customHeight="1">
      <c r="A70" s="40"/>
      <c r="B70" s="41"/>
      <c r="C70" s="42"/>
      <c r="D70" s="42"/>
      <c r="E70" s="42"/>
      <c r="F70" s="42"/>
      <c r="G70" s="42"/>
      <c r="H70" s="42"/>
      <c r="I70" s="148"/>
      <c r="J70" s="42"/>
      <c r="K70" s="42"/>
      <c r="L70" s="149"/>
      <c r="S70" s="40"/>
      <c r="T70" s="40"/>
      <c r="U70" s="40"/>
      <c r="V70" s="40"/>
      <c r="W70" s="40"/>
      <c r="X70" s="40"/>
      <c r="Y70" s="40"/>
      <c r="Z70" s="40"/>
      <c r="AA70" s="40"/>
      <c r="AB70" s="40"/>
      <c r="AC70" s="40"/>
      <c r="AD70" s="40"/>
      <c r="AE70" s="40"/>
    </row>
    <row r="71" s="2" customFormat="1" ht="6.96" customHeight="1">
      <c r="A71" s="40"/>
      <c r="B71" s="61"/>
      <c r="C71" s="62"/>
      <c r="D71" s="62"/>
      <c r="E71" s="62"/>
      <c r="F71" s="62"/>
      <c r="G71" s="62"/>
      <c r="H71" s="62"/>
      <c r="I71" s="177"/>
      <c r="J71" s="62"/>
      <c r="K71" s="62"/>
      <c r="L71" s="149"/>
      <c r="S71" s="40"/>
      <c r="T71" s="40"/>
      <c r="U71" s="40"/>
      <c r="V71" s="40"/>
      <c r="W71" s="40"/>
      <c r="X71" s="40"/>
      <c r="Y71" s="40"/>
      <c r="Z71" s="40"/>
      <c r="AA71" s="40"/>
      <c r="AB71" s="40"/>
      <c r="AC71" s="40"/>
      <c r="AD71" s="40"/>
      <c r="AE71" s="40"/>
    </row>
    <row r="75" s="2" customFormat="1" ht="6.96" customHeight="1">
      <c r="A75" s="40"/>
      <c r="B75" s="63"/>
      <c r="C75" s="64"/>
      <c r="D75" s="64"/>
      <c r="E75" s="64"/>
      <c r="F75" s="64"/>
      <c r="G75" s="64"/>
      <c r="H75" s="64"/>
      <c r="I75" s="180"/>
      <c r="J75" s="64"/>
      <c r="K75" s="64"/>
      <c r="L75" s="149"/>
      <c r="S75" s="40"/>
      <c r="T75" s="40"/>
      <c r="U75" s="40"/>
      <c r="V75" s="40"/>
      <c r="W75" s="40"/>
      <c r="X75" s="40"/>
      <c r="Y75" s="40"/>
      <c r="Z75" s="40"/>
      <c r="AA75" s="40"/>
      <c r="AB75" s="40"/>
      <c r="AC75" s="40"/>
      <c r="AD75" s="40"/>
      <c r="AE75" s="40"/>
    </row>
    <row r="76" s="2" customFormat="1" ht="24.96" customHeight="1">
      <c r="A76" s="40"/>
      <c r="B76" s="41"/>
      <c r="C76" s="25" t="s">
        <v>144</v>
      </c>
      <c r="D76" s="42"/>
      <c r="E76" s="42"/>
      <c r="F76" s="42"/>
      <c r="G76" s="42"/>
      <c r="H76" s="42"/>
      <c r="I76" s="148"/>
      <c r="J76" s="42"/>
      <c r="K76" s="42"/>
      <c r="L76" s="149"/>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148"/>
      <c r="J77" s="42"/>
      <c r="K77" s="42"/>
      <c r="L77" s="149"/>
      <c r="S77" s="40"/>
      <c r="T77" s="40"/>
      <c r="U77" s="40"/>
      <c r="V77" s="40"/>
      <c r="W77" s="40"/>
      <c r="X77" s="40"/>
      <c r="Y77" s="40"/>
      <c r="Z77" s="40"/>
      <c r="AA77" s="40"/>
      <c r="AB77" s="40"/>
      <c r="AC77" s="40"/>
      <c r="AD77" s="40"/>
      <c r="AE77" s="40"/>
    </row>
    <row r="78" s="2" customFormat="1" ht="12" customHeight="1">
      <c r="A78" s="40"/>
      <c r="B78" s="41"/>
      <c r="C78" s="34" t="s">
        <v>16</v>
      </c>
      <c r="D78" s="42"/>
      <c r="E78" s="42"/>
      <c r="F78" s="42"/>
      <c r="G78" s="42"/>
      <c r="H78" s="42"/>
      <c r="I78" s="148"/>
      <c r="J78" s="42"/>
      <c r="K78" s="42"/>
      <c r="L78" s="149"/>
      <c r="S78" s="40"/>
      <c r="T78" s="40"/>
      <c r="U78" s="40"/>
      <c r="V78" s="40"/>
      <c r="W78" s="40"/>
      <c r="X78" s="40"/>
      <c r="Y78" s="40"/>
      <c r="Z78" s="40"/>
      <c r="AA78" s="40"/>
      <c r="AB78" s="40"/>
      <c r="AC78" s="40"/>
      <c r="AD78" s="40"/>
      <c r="AE78" s="40"/>
    </row>
    <row r="79" s="2" customFormat="1" ht="16.5" customHeight="1">
      <c r="A79" s="40"/>
      <c r="B79" s="41"/>
      <c r="C79" s="42"/>
      <c r="D79" s="42"/>
      <c r="E79" s="181" t="str">
        <f>E7</f>
        <v>WELCOME CENTRE ČZU</v>
      </c>
      <c r="F79" s="34"/>
      <c r="G79" s="34"/>
      <c r="H79" s="34"/>
      <c r="I79" s="148"/>
      <c r="J79" s="42"/>
      <c r="K79" s="42"/>
      <c r="L79" s="149"/>
      <c r="S79" s="40"/>
      <c r="T79" s="40"/>
      <c r="U79" s="40"/>
      <c r="V79" s="40"/>
      <c r="W79" s="40"/>
      <c r="X79" s="40"/>
      <c r="Y79" s="40"/>
      <c r="Z79" s="40"/>
      <c r="AA79" s="40"/>
      <c r="AB79" s="40"/>
      <c r="AC79" s="40"/>
      <c r="AD79" s="40"/>
      <c r="AE79" s="40"/>
    </row>
    <row r="80" s="1" customFormat="1" ht="12" customHeight="1">
      <c r="B80" s="23"/>
      <c r="C80" s="34" t="s">
        <v>120</v>
      </c>
      <c r="D80" s="24"/>
      <c r="E80" s="24"/>
      <c r="F80" s="24"/>
      <c r="G80" s="24"/>
      <c r="H80" s="24"/>
      <c r="I80" s="140"/>
      <c r="J80" s="24"/>
      <c r="K80" s="24"/>
      <c r="L80" s="22"/>
    </row>
    <row r="81" s="2" customFormat="1" ht="16.5" customHeight="1">
      <c r="A81" s="40"/>
      <c r="B81" s="41"/>
      <c r="C81" s="42"/>
      <c r="D81" s="42"/>
      <c r="E81" s="181" t="s">
        <v>1517</v>
      </c>
      <c r="F81" s="42"/>
      <c r="G81" s="42"/>
      <c r="H81" s="42"/>
      <c r="I81" s="148"/>
      <c r="J81" s="42"/>
      <c r="K81" s="42"/>
      <c r="L81" s="149"/>
      <c r="S81" s="40"/>
      <c r="T81" s="40"/>
      <c r="U81" s="40"/>
      <c r="V81" s="40"/>
      <c r="W81" s="40"/>
      <c r="X81" s="40"/>
      <c r="Y81" s="40"/>
      <c r="Z81" s="40"/>
      <c r="AA81" s="40"/>
      <c r="AB81" s="40"/>
      <c r="AC81" s="40"/>
      <c r="AD81" s="40"/>
      <c r="AE81" s="40"/>
    </row>
    <row r="82" s="2" customFormat="1" ht="12" customHeight="1">
      <c r="A82" s="40"/>
      <c r="B82" s="41"/>
      <c r="C82" s="34" t="s">
        <v>122</v>
      </c>
      <c r="D82" s="42"/>
      <c r="E82" s="42"/>
      <c r="F82" s="42"/>
      <c r="G82" s="42"/>
      <c r="H82" s="42"/>
      <c r="I82" s="148"/>
      <c r="J82" s="42"/>
      <c r="K82" s="42"/>
      <c r="L82" s="149"/>
      <c r="S82" s="40"/>
      <c r="T82" s="40"/>
      <c r="U82" s="40"/>
      <c r="V82" s="40"/>
      <c r="W82" s="40"/>
      <c r="X82" s="40"/>
      <c r="Y82" s="40"/>
      <c r="Z82" s="40"/>
      <c r="AA82" s="40"/>
      <c r="AB82" s="40"/>
      <c r="AC82" s="40"/>
      <c r="AD82" s="40"/>
      <c r="AE82" s="40"/>
    </row>
    <row r="83" s="2" customFormat="1" ht="16.5" customHeight="1">
      <c r="A83" s="40"/>
      <c r="B83" s="41"/>
      <c r="C83" s="42"/>
      <c r="D83" s="42"/>
      <c r="E83" s="71" t="str">
        <f>E11</f>
        <v>04 - STK - pasivní prvky</v>
      </c>
      <c r="F83" s="42"/>
      <c r="G83" s="42"/>
      <c r="H83" s="42"/>
      <c r="I83" s="148"/>
      <c r="J83" s="42"/>
      <c r="K83" s="42"/>
      <c r="L83" s="149"/>
      <c r="S83" s="40"/>
      <c r="T83" s="40"/>
      <c r="U83" s="40"/>
      <c r="V83" s="40"/>
      <c r="W83" s="40"/>
      <c r="X83" s="40"/>
      <c r="Y83" s="40"/>
      <c r="Z83" s="40"/>
      <c r="AA83" s="40"/>
      <c r="AB83" s="40"/>
      <c r="AC83" s="40"/>
      <c r="AD83" s="40"/>
      <c r="AE83" s="40"/>
    </row>
    <row r="84" s="2" customFormat="1" ht="6.96" customHeight="1">
      <c r="A84" s="40"/>
      <c r="B84" s="41"/>
      <c r="C84" s="42"/>
      <c r="D84" s="42"/>
      <c r="E84" s="42"/>
      <c r="F84" s="42"/>
      <c r="G84" s="42"/>
      <c r="H84" s="42"/>
      <c r="I84" s="148"/>
      <c r="J84" s="42"/>
      <c r="K84" s="42"/>
      <c r="L84" s="149"/>
      <c r="S84" s="40"/>
      <c r="T84" s="40"/>
      <c r="U84" s="40"/>
      <c r="V84" s="40"/>
      <c r="W84" s="40"/>
      <c r="X84" s="40"/>
      <c r="Y84" s="40"/>
      <c r="Z84" s="40"/>
      <c r="AA84" s="40"/>
      <c r="AB84" s="40"/>
      <c r="AC84" s="40"/>
      <c r="AD84" s="40"/>
      <c r="AE84" s="40"/>
    </row>
    <row r="85" s="2" customFormat="1" ht="12" customHeight="1">
      <c r="A85" s="40"/>
      <c r="B85" s="41"/>
      <c r="C85" s="34" t="s">
        <v>21</v>
      </c>
      <c r="D85" s="42"/>
      <c r="E85" s="42"/>
      <c r="F85" s="29" t="str">
        <f>F14</f>
        <v>Praha 6 - Suchdol</v>
      </c>
      <c r="G85" s="42"/>
      <c r="H85" s="42"/>
      <c r="I85" s="151" t="s">
        <v>23</v>
      </c>
      <c r="J85" s="74" t="str">
        <f>IF(J14="","",J14)</f>
        <v>25. 5. 2020</v>
      </c>
      <c r="K85" s="42"/>
      <c r="L85" s="149"/>
      <c r="S85" s="40"/>
      <c r="T85" s="40"/>
      <c r="U85" s="40"/>
      <c r="V85" s="40"/>
      <c r="W85" s="40"/>
      <c r="X85" s="40"/>
      <c r="Y85" s="40"/>
      <c r="Z85" s="40"/>
      <c r="AA85" s="40"/>
      <c r="AB85" s="40"/>
      <c r="AC85" s="40"/>
      <c r="AD85" s="40"/>
      <c r="AE85" s="40"/>
    </row>
    <row r="86" s="2" customFormat="1" ht="6.96" customHeight="1">
      <c r="A86" s="40"/>
      <c r="B86" s="41"/>
      <c r="C86" s="42"/>
      <c r="D86" s="42"/>
      <c r="E86" s="42"/>
      <c r="F86" s="42"/>
      <c r="G86" s="42"/>
      <c r="H86" s="42"/>
      <c r="I86" s="148"/>
      <c r="J86" s="42"/>
      <c r="K86" s="42"/>
      <c r="L86" s="149"/>
      <c r="S86" s="40"/>
      <c r="T86" s="40"/>
      <c r="U86" s="40"/>
      <c r="V86" s="40"/>
      <c r="W86" s="40"/>
      <c r="X86" s="40"/>
      <c r="Y86" s="40"/>
      <c r="Z86" s="40"/>
      <c r="AA86" s="40"/>
      <c r="AB86" s="40"/>
      <c r="AC86" s="40"/>
      <c r="AD86" s="40"/>
      <c r="AE86" s="40"/>
    </row>
    <row r="87" s="2" customFormat="1" ht="15.15" customHeight="1">
      <c r="A87" s="40"/>
      <c r="B87" s="41"/>
      <c r="C87" s="34" t="s">
        <v>25</v>
      </c>
      <c r="D87" s="42"/>
      <c r="E87" s="42"/>
      <c r="F87" s="29" t="str">
        <f>E17</f>
        <v>ČZU Praha</v>
      </c>
      <c r="G87" s="42"/>
      <c r="H87" s="42"/>
      <c r="I87" s="151" t="s">
        <v>31</v>
      </c>
      <c r="J87" s="38" t="str">
        <f>E23</f>
        <v>GREBNER</v>
      </c>
      <c r="K87" s="42"/>
      <c r="L87" s="149"/>
      <c r="S87" s="40"/>
      <c r="T87" s="40"/>
      <c r="U87" s="40"/>
      <c r="V87" s="40"/>
      <c r="W87" s="40"/>
      <c r="X87" s="40"/>
      <c r="Y87" s="40"/>
      <c r="Z87" s="40"/>
      <c r="AA87" s="40"/>
      <c r="AB87" s="40"/>
      <c r="AC87" s="40"/>
      <c r="AD87" s="40"/>
      <c r="AE87" s="40"/>
    </row>
    <row r="88" s="2" customFormat="1" ht="15.15" customHeight="1">
      <c r="A88" s="40"/>
      <c r="B88" s="41"/>
      <c r="C88" s="34" t="s">
        <v>29</v>
      </c>
      <c r="D88" s="42"/>
      <c r="E88" s="42"/>
      <c r="F88" s="29" t="str">
        <f>IF(E20="","",E20)</f>
        <v>Vyplň údaj</v>
      </c>
      <c r="G88" s="42"/>
      <c r="H88" s="42"/>
      <c r="I88" s="151" t="s">
        <v>34</v>
      </c>
      <c r="J88" s="38" t="str">
        <f>E26</f>
        <v xml:space="preserve"> </v>
      </c>
      <c r="K88" s="42"/>
      <c r="L88" s="149"/>
      <c r="S88" s="40"/>
      <c r="T88" s="40"/>
      <c r="U88" s="40"/>
      <c r="V88" s="40"/>
      <c r="W88" s="40"/>
      <c r="X88" s="40"/>
      <c r="Y88" s="40"/>
      <c r="Z88" s="40"/>
      <c r="AA88" s="40"/>
      <c r="AB88" s="40"/>
      <c r="AC88" s="40"/>
      <c r="AD88" s="40"/>
      <c r="AE88" s="40"/>
    </row>
    <row r="89" s="2" customFormat="1" ht="10.32" customHeight="1">
      <c r="A89" s="40"/>
      <c r="B89" s="41"/>
      <c r="C89" s="42"/>
      <c r="D89" s="42"/>
      <c r="E89" s="42"/>
      <c r="F89" s="42"/>
      <c r="G89" s="42"/>
      <c r="H89" s="42"/>
      <c r="I89" s="148"/>
      <c r="J89" s="42"/>
      <c r="K89" s="42"/>
      <c r="L89" s="149"/>
      <c r="S89" s="40"/>
      <c r="T89" s="40"/>
      <c r="U89" s="40"/>
      <c r="V89" s="40"/>
      <c r="W89" s="40"/>
      <c r="X89" s="40"/>
      <c r="Y89" s="40"/>
      <c r="Z89" s="40"/>
      <c r="AA89" s="40"/>
      <c r="AB89" s="40"/>
      <c r="AC89" s="40"/>
      <c r="AD89" s="40"/>
      <c r="AE89" s="40"/>
    </row>
    <row r="90" s="10" customFormat="1" ht="29.28" customHeight="1">
      <c r="A90" s="194"/>
      <c r="B90" s="195"/>
      <c r="C90" s="196" t="s">
        <v>145</v>
      </c>
      <c r="D90" s="197" t="s">
        <v>57</v>
      </c>
      <c r="E90" s="197" t="s">
        <v>53</v>
      </c>
      <c r="F90" s="197" t="s">
        <v>54</v>
      </c>
      <c r="G90" s="197" t="s">
        <v>146</v>
      </c>
      <c r="H90" s="197" t="s">
        <v>147</v>
      </c>
      <c r="I90" s="198" t="s">
        <v>148</v>
      </c>
      <c r="J90" s="197" t="s">
        <v>126</v>
      </c>
      <c r="K90" s="199" t="s">
        <v>149</v>
      </c>
      <c r="L90" s="200"/>
      <c r="M90" s="94" t="s">
        <v>19</v>
      </c>
      <c r="N90" s="95" t="s">
        <v>42</v>
      </c>
      <c r="O90" s="95" t="s">
        <v>150</v>
      </c>
      <c r="P90" s="95" t="s">
        <v>151</v>
      </c>
      <c r="Q90" s="95" t="s">
        <v>152</v>
      </c>
      <c r="R90" s="95" t="s">
        <v>153</v>
      </c>
      <c r="S90" s="95" t="s">
        <v>154</v>
      </c>
      <c r="T90" s="96" t="s">
        <v>155</v>
      </c>
      <c r="U90" s="194"/>
      <c r="V90" s="194"/>
      <c r="W90" s="194"/>
      <c r="X90" s="194"/>
      <c r="Y90" s="194"/>
      <c r="Z90" s="194"/>
      <c r="AA90" s="194"/>
      <c r="AB90" s="194"/>
      <c r="AC90" s="194"/>
      <c r="AD90" s="194"/>
      <c r="AE90" s="194"/>
    </row>
    <row r="91" s="2" customFormat="1" ht="22.8" customHeight="1">
      <c r="A91" s="40"/>
      <c r="B91" s="41"/>
      <c r="C91" s="101" t="s">
        <v>156</v>
      </c>
      <c r="D91" s="42"/>
      <c r="E91" s="42"/>
      <c r="F91" s="42"/>
      <c r="G91" s="42"/>
      <c r="H91" s="42"/>
      <c r="I91" s="148"/>
      <c r="J91" s="201">
        <f>BK91</f>
        <v>0</v>
      </c>
      <c r="K91" s="42"/>
      <c r="L91" s="46"/>
      <c r="M91" s="97"/>
      <c r="N91" s="202"/>
      <c r="O91" s="98"/>
      <c r="P91" s="203">
        <f>P92+P130</f>
        <v>0</v>
      </c>
      <c r="Q91" s="98"/>
      <c r="R91" s="203">
        <f>R92+R130</f>
        <v>0</v>
      </c>
      <c r="S91" s="98"/>
      <c r="T91" s="204">
        <f>T92+T130</f>
        <v>0</v>
      </c>
      <c r="U91" s="40"/>
      <c r="V91" s="40"/>
      <c r="W91" s="40"/>
      <c r="X91" s="40"/>
      <c r="Y91" s="40"/>
      <c r="Z91" s="40"/>
      <c r="AA91" s="40"/>
      <c r="AB91" s="40"/>
      <c r="AC91" s="40"/>
      <c r="AD91" s="40"/>
      <c r="AE91" s="40"/>
      <c r="AT91" s="19" t="s">
        <v>71</v>
      </c>
      <c r="AU91" s="19" t="s">
        <v>127</v>
      </c>
      <c r="BK91" s="205">
        <f>BK92+BK130</f>
        <v>0</v>
      </c>
    </row>
    <row r="92" s="11" customFormat="1" ht="25.92" customHeight="1">
      <c r="A92" s="11"/>
      <c r="B92" s="206"/>
      <c r="C92" s="207"/>
      <c r="D92" s="208" t="s">
        <v>71</v>
      </c>
      <c r="E92" s="209" t="s">
        <v>1524</v>
      </c>
      <c r="F92" s="209" t="s">
        <v>1525</v>
      </c>
      <c r="G92" s="207"/>
      <c r="H92" s="207"/>
      <c r="I92" s="210"/>
      <c r="J92" s="211">
        <f>BK92</f>
        <v>0</v>
      </c>
      <c r="K92" s="207"/>
      <c r="L92" s="212"/>
      <c r="M92" s="213"/>
      <c r="N92" s="214"/>
      <c r="O92" s="214"/>
      <c r="P92" s="215">
        <f>P93+P101+P112+P118</f>
        <v>0</v>
      </c>
      <c r="Q92" s="214"/>
      <c r="R92" s="215">
        <f>R93+R101+R112+R118</f>
        <v>0</v>
      </c>
      <c r="S92" s="214"/>
      <c r="T92" s="216">
        <f>T93+T101+T112+T118</f>
        <v>0</v>
      </c>
      <c r="U92" s="11"/>
      <c r="V92" s="11"/>
      <c r="W92" s="11"/>
      <c r="X92" s="11"/>
      <c r="Y92" s="11"/>
      <c r="Z92" s="11"/>
      <c r="AA92" s="11"/>
      <c r="AB92" s="11"/>
      <c r="AC92" s="11"/>
      <c r="AD92" s="11"/>
      <c r="AE92" s="11"/>
      <c r="AR92" s="217" t="s">
        <v>81</v>
      </c>
      <c r="AT92" s="218" t="s">
        <v>71</v>
      </c>
      <c r="AU92" s="218" t="s">
        <v>72</v>
      </c>
      <c r="AY92" s="217" t="s">
        <v>159</v>
      </c>
      <c r="BK92" s="219">
        <f>BK93+BK101+BK112+BK118</f>
        <v>0</v>
      </c>
    </row>
    <row r="93" s="11" customFormat="1" ht="22.8" customHeight="1">
      <c r="A93" s="11"/>
      <c r="B93" s="206"/>
      <c r="C93" s="207"/>
      <c r="D93" s="208" t="s">
        <v>71</v>
      </c>
      <c r="E93" s="300" t="s">
        <v>1743</v>
      </c>
      <c r="F93" s="300" t="s">
        <v>1744</v>
      </c>
      <c r="G93" s="207"/>
      <c r="H93" s="207"/>
      <c r="I93" s="210"/>
      <c r="J93" s="301">
        <f>BK93</f>
        <v>0</v>
      </c>
      <c r="K93" s="207"/>
      <c r="L93" s="212"/>
      <c r="M93" s="213"/>
      <c r="N93" s="214"/>
      <c r="O93" s="214"/>
      <c r="P93" s="215">
        <f>SUM(P94:P100)</f>
        <v>0</v>
      </c>
      <c r="Q93" s="214"/>
      <c r="R93" s="215">
        <f>SUM(R94:R100)</f>
        <v>0</v>
      </c>
      <c r="S93" s="214"/>
      <c r="T93" s="216">
        <f>SUM(T94:T100)</f>
        <v>0</v>
      </c>
      <c r="U93" s="11"/>
      <c r="V93" s="11"/>
      <c r="W93" s="11"/>
      <c r="X93" s="11"/>
      <c r="Y93" s="11"/>
      <c r="Z93" s="11"/>
      <c r="AA93" s="11"/>
      <c r="AB93" s="11"/>
      <c r="AC93" s="11"/>
      <c r="AD93" s="11"/>
      <c r="AE93" s="11"/>
      <c r="AR93" s="217" t="s">
        <v>79</v>
      </c>
      <c r="AT93" s="218" t="s">
        <v>71</v>
      </c>
      <c r="AU93" s="218" t="s">
        <v>79</v>
      </c>
      <c r="AY93" s="217" t="s">
        <v>159</v>
      </c>
      <c r="BK93" s="219">
        <f>SUM(BK94:BK100)</f>
        <v>0</v>
      </c>
    </row>
    <row r="94" s="2" customFormat="1" ht="21.75" customHeight="1">
      <c r="A94" s="40"/>
      <c r="B94" s="41"/>
      <c r="C94" s="256" t="s">
        <v>79</v>
      </c>
      <c r="D94" s="256" t="s">
        <v>400</v>
      </c>
      <c r="E94" s="257" t="s">
        <v>1745</v>
      </c>
      <c r="F94" s="258" t="s">
        <v>1746</v>
      </c>
      <c r="G94" s="259" t="s">
        <v>1121</v>
      </c>
      <c r="H94" s="260">
        <v>3</v>
      </c>
      <c r="I94" s="261"/>
      <c r="J94" s="262">
        <f>ROUND(I94*H94,2)</f>
        <v>0</v>
      </c>
      <c r="K94" s="258" t="s">
        <v>19</v>
      </c>
      <c r="L94" s="263"/>
      <c r="M94" s="264" t="s">
        <v>19</v>
      </c>
      <c r="N94" s="265" t="s">
        <v>43</v>
      </c>
      <c r="O94" s="86"/>
      <c r="P94" s="229">
        <f>O94*H94</f>
        <v>0</v>
      </c>
      <c r="Q94" s="229">
        <v>0</v>
      </c>
      <c r="R94" s="229">
        <f>Q94*H94</f>
        <v>0</v>
      </c>
      <c r="S94" s="229">
        <v>0</v>
      </c>
      <c r="T94" s="230">
        <f>S94*H94</f>
        <v>0</v>
      </c>
      <c r="U94" s="40"/>
      <c r="V94" s="40"/>
      <c r="W94" s="40"/>
      <c r="X94" s="40"/>
      <c r="Y94" s="40"/>
      <c r="Z94" s="40"/>
      <c r="AA94" s="40"/>
      <c r="AB94" s="40"/>
      <c r="AC94" s="40"/>
      <c r="AD94" s="40"/>
      <c r="AE94" s="40"/>
      <c r="AR94" s="231" t="s">
        <v>174</v>
      </c>
      <c r="AT94" s="231" t="s">
        <v>400</v>
      </c>
      <c r="AU94" s="231" t="s">
        <v>81</v>
      </c>
      <c r="AY94" s="19" t="s">
        <v>159</v>
      </c>
      <c r="BE94" s="232">
        <f>IF(N94="základní",J94,0)</f>
        <v>0</v>
      </c>
      <c r="BF94" s="232">
        <f>IF(N94="snížená",J94,0)</f>
        <v>0</v>
      </c>
      <c r="BG94" s="232">
        <f>IF(N94="zákl. přenesená",J94,0)</f>
        <v>0</v>
      </c>
      <c r="BH94" s="232">
        <f>IF(N94="sníž. přenesená",J94,0)</f>
        <v>0</v>
      </c>
      <c r="BI94" s="232">
        <f>IF(N94="nulová",J94,0)</f>
        <v>0</v>
      </c>
      <c r="BJ94" s="19" t="s">
        <v>79</v>
      </c>
      <c r="BK94" s="232">
        <f>ROUND(I94*H94,2)</f>
        <v>0</v>
      </c>
      <c r="BL94" s="19" t="s">
        <v>164</v>
      </c>
      <c r="BM94" s="231" t="s">
        <v>81</v>
      </c>
    </row>
    <row r="95" s="2" customFormat="1" ht="21.75" customHeight="1">
      <c r="A95" s="40"/>
      <c r="B95" s="41"/>
      <c r="C95" s="256" t="s">
        <v>81</v>
      </c>
      <c r="D95" s="256" t="s">
        <v>400</v>
      </c>
      <c r="E95" s="257" t="s">
        <v>1747</v>
      </c>
      <c r="F95" s="258" t="s">
        <v>1748</v>
      </c>
      <c r="G95" s="259" t="s">
        <v>1121</v>
      </c>
      <c r="H95" s="260">
        <v>3</v>
      </c>
      <c r="I95" s="261"/>
      <c r="J95" s="262">
        <f>ROUND(I95*H95,2)</f>
        <v>0</v>
      </c>
      <c r="K95" s="258" t="s">
        <v>19</v>
      </c>
      <c r="L95" s="263"/>
      <c r="M95" s="264" t="s">
        <v>19</v>
      </c>
      <c r="N95" s="265"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174</v>
      </c>
      <c r="AT95" s="231" t="s">
        <v>400</v>
      </c>
      <c r="AU95" s="231" t="s">
        <v>81</v>
      </c>
      <c r="AY95" s="19" t="s">
        <v>159</v>
      </c>
      <c r="BE95" s="232">
        <f>IF(N95="základní",J95,0)</f>
        <v>0</v>
      </c>
      <c r="BF95" s="232">
        <f>IF(N95="snížená",J95,0)</f>
        <v>0</v>
      </c>
      <c r="BG95" s="232">
        <f>IF(N95="zákl. přenesená",J95,0)</f>
        <v>0</v>
      </c>
      <c r="BH95" s="232">
        <f>IF(N95="sníž. přenesená",J95,0)</f>
        <v>0</v>
      </c>
      <c r="BI95" s="232">
        <f>IF(N95="nulová",J95,0)</f>
        <v>0</v>
      </c>
      <c r="BJ95" s="19" t="s">
        <v>79</v>
      </c>
      <c r="BK95" s="232">
        <f>ROUND(I95*H95,2)</f>
        <v>0</v>
      </c>
      <c r="BL95" s="19" t="s">
        <v>164</v>
      </c>
      <c r="BM95" s="231" t="s">
        <v>164</v>
      </c>
    </row>
    <row r="96" s="2" customFormat="1" ht="55.5" customHeight="1">
      <c r="A96" s="40"/>
      <c r="B96" s="41"/>
      <c r="C96" s="256" t="s">
        <v>167</v>
      </c>
      <c r="D96" s="256" t="s">
        <v>400</v>
      </c>
      <c r="E96" s="257" t="s">
        <v>1749</v>
      </c>
      <c r="F96" s="258" t="s">
        <v>1750</v>
      </c>
      <c r="G96" s="259" t="s">
        <v>1121</v>
      </c>
      <c r="H96" s="260">
        <v>116</v>
      </c>
      <c r="I96" s="261"/>
      <c r="J96" s="262">
        <f>ROUND(I96*H96,2)</f>
        <v>0</v>
      </c>
      <c r="K96" s="258" t="s">
        <v>19</v>
      </c>
      <c r="L96" s="263"/>
      <c r="M96" s="264" t="s">
        <v>19</v>
      </c>
      <c r="N96" s="265" t="s">
        <v>43</v>
      </c>
      <c r="O96" s="86"/>
      <c r="P96" s="229">
        <f>O96*H96</f>
        <v>0</v>
      </c>
      <c r="Q96" s="229">
        <v>0</v>
      </c>
      <c r="R96" s="229">
        <f>Q96*H96</f>
        <v>0</v>
      </c>
      <c r="S96" s="229">
        <v>0</v>
      </c>
      <c r="T96" s="230">
        <f>S96*H96</f>
        <v>0</v>
      </c>
      <c r="U96" s="40"/>
      <c r="V96" s="40"/>
      <c r="W96" s="40"/>
      <c r="X96" s="40"/>
      <c r="Y96" s="40"/>
      <c r="Z96" s="40"/>
      <c r="AA96" s="40"/>
      <c r="AB96" s="40"/>
      <c r="AC96" s="40"/>
      <c r="AD96" s="40"/>
      <c r="AE96" s="40"/>
      <c r="AR96" s="231" t="s">
        <v>174</v>
      </c>
      <c r="AT96" s="231" t="s">
        <v>400</v>
      </c>
      <c r="AU96" s="231" t="s">
        <v>81</v>
      </c>
      <c r="AY96" s="19" t="s">
        <v>159</v>
      </c>
      <c r="BE96" s="232">
        <f>IF(N96="základní",J96,0)</f>
        <v>0</v>
      </c>
      <c r="BF96" s="232">
        <f>IF(N96="snížená",J96,0)</f>
        <v>0</v>
      </c>
      <c r="BG96" s="232">
        <f>IF(N96="zákl. přenesená",J96,0)</f>
        <v>0</v>
      </c>
      <c r="BH96" s="232">
        <f>IF(N96="sníž. přenesená",J96,0)</f>
        <v>0</v>
      </c>
      <c r="BI96" s="232">
        <f>IF(N96="nulová",J96,0)</f>
        <v>0</v>
      </c>
      <c r="BJ96" s="19" t="s">
        <v>79</v>
      </c>
      <c r="BK96" s="232">
        <f>ROUND(I96*H96,2)</f>
        <v>0</v>
      </c>
      <c r="BL96" s="19" t="s">
        <v>164</v>
      </c>
      <c r="BM96" s="231" t="s">
        <v>170</v>
      </c>
    </row>
    <row r="97" s="2" customFormat="1" ht="33" customHeight="1">
      <c r="A97" s="40"/>
      <c r="B97" s="41"/>
      <c r="C97" s="256" t="s">
        <v>164</v>
      </c>
      <c r="D97" s="256" t="s">
        <v>400</v>
      </c>
      <c r="E97" s="257" t="s">
        <v>1751</v>
      </c>
      <c r="F97" s="258" t="s">
        <v>1752</v>
      </c>
      <c r="G97" s="259" t="s">
        <v>1121</v>
      </c>
      <c r="H97" s="260">
        <v>29</v>
      </c>
      <c r="I97" s="261"/>
      <c r="J97" s="262">
        <f>ROUND(I97*H97,2)</f>
        <v>0</v>
      </c>
      <c r="K97" s="258" t="s">
        <v>19</v>
      </c>
      <c r="L97" s="263"/>
      <c r="M97" s="264" t="s">
        <v>19</v>
      </c>
      <c r="N97" s="265"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174</v>
      </c>
      <c r="AT97" s="231" t="s">
        <v>400</v>
      </c>
      <c r="AU97" s="231" t="s">
        <v>81</v>
      </c>
      <c r="AY97" s="19" t="s">
        <v>159</v>
      </c>
      <c r="BE97" s="232">
        <f>IF(N97="základní",J97,0)</f>
        <v>0</v>
      </c>
      <c r="BF97" s="232">
        <f>IF(N97="snížená",J97,0)</f>
        <v>0</v>
      </c>
      <c r="BG97" s="232">
        <f>IF(N97="zákl. přenesená",J97,0)</f>
        <v>0</v>
      </c>
      <c r="BH97" s="232">
        <f>IF(N97="sníž. přenesená",J97,0)</f>
        <v>0</v>
      </c>
      <c r="BI97" s="232">
        <f>IF(N97="nulová",J97,0)</f>
        <v>0</v>
      </c>
      <c r="BJ97" s="19" t="s">
        <v>79</v>
      </c>
      <c r="BK97" s="232">
        <f>ROUND(I97*H97,2)</f>
        <v>0</v>
      </c>
      <c r="BL97" s="19" t="s">
        <v>164</v>
      </c>
      <c r="BM97" s="231" t="s">
        <v>174</v>
      </c>
    </row>
    <row r="98" s="2" customFormat="1" ht="21.75" customHeight="1">
      <c r="A98" s="40"/>
      <c r="B98" s="41"/>
      <c r="C98" s="256" t="s">
        <v>178</v>
      </c>
      <c r="D98" s="256" t="s">
        <v>400</v>
      </c>
      <c r="E98" s="257" t="s">
        <v>1753</v>
      </c>
      <c r="F98" s="258" t="s">
        <v>1754</v>
      </c>
      <c r="G98" s="259" t="s">
        <v>1121</v>
      </c>
      <c r="H98" s="260">
        <v>1</v>
      </c>
      <c r="I98" s="261"/>
      <c r="J98" s="262">
        <f>ROUND(I98*H98,2)</f>
        <v>0</v>
      </c>
      <c r="K98" s="258" t="s">
        <v>19</v>
      </c>
      <c r="L98" s="263"/>
      <c r="M98" s="264" t="s">
        <v>19</v>
      </c>
      <c r="N98" s="265"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174</v>
      </c>
      <c r="AT98" s="231" t="s">
        <v>400</v>
      </c>
      <c r="AU98" s="231" t="s">
        <v>81</v>
      </c>
      <c r="AY98" s="19" t="s">
        <v>159</v>
      </c>
      <c r="BE98" s="232">
        <f>IF(N98="základní",J98,0)</f>
        <v>0</v>
      </c>
      <c r="BF98" s="232">
        <f>IF(N98="snížená",J98,0)</f>
        <v>0</v>
      </c>
      <c r="BG98" s="232">
        <f>IF(N98="zákl. přenesená",J98,0)</f>
        <v>0</v>
      </c>
      <c r="BH98" s="232">
        <f>IF(N98="sníž. přenesená",J98,0)</f>
        <v>0</v>
      </c>
      <c r="BI98" s="232">
        <f>IF(N98="nulová",J98,0)</f>
        <v>0</v>
      </c>
      <c r="BJ98" s="19" t="s">
        <v>79</v>
      </c>
      <c r="BK98" s="232">
        <f>ROUND(I98*H98,2)</f>
        <v>0</v>
      </c>
      <c r="BL98" s="19" t="s">
        <v>164</v>
      </c>
      <c r="BM98" s="231" t="s">
        <v>181</v>
      </c>
    </row>
    <row r="99" s="2" customFormat="1" ht="21.75" customHeight="1">
      <c r="A99" s="40"/>
      <c r="B99" s="41"/>
      <c r="C99" s="256" t="s">
        <v>170</v>
      </c>
      <c r="D99" s="256" t="s">
        <v>400</v>
      </c>
      <c r="E99" s="257" t="s">
        <v>1755</v>
      </c>
      <c r="F99" s="258" t="s">
        <v>1756</v>
      </c>
      <c r="G99" s="259" t="s">
        <v>1121</v>
      </c>
      <c r="H99" s="260">
        <v>0</v>
      </c>
      <c r="I99" s="261"/>
      <c r="J99" s="262">
        <f>ROUND(I99*H99,2)</f>
        <v>0</v>
      </c>
      <c r="K99" s="258" t="s">
        <v>19</v>
      </c>
      <c r="L99" s="263"/>
      <c r="M99" s="264" t="s">
        <v>19</v>
      </c>
      <c r="N99" s="265"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174</v>
      </c>
      <c r="AT99" s="231" t="s">
        <v>400</v>
      </c>
      <c r="AU99" s="231" t="s">
        <v>81</v>
      </c>
      <c r="AY99" s="19" t="s">
        <v>159</v>
      </c>
      <c r="BE99" s="232">
        <f>IF(N99="základní",J99,0)</f>
        <v>0</v>
      </c>
      <c r="BF99" s="232">
        <f>IF(N99="snížená",J99,0)</f>
        <v>0</v>
      </c>
      <c r="BG99" s="232">
        <f>IF(N99="zákl. přenesená",J99,0)</f>
        <v>0</v>
      </c>
      <c r="BH99" s="232">
        <f>IF(N99="sníž. přenesená",J99,0)</f>
        <v>0</v>
      </c>
      <c r="BI99" s="232">
        <f>IF(N99="nulová",J99,0)</f>
        <v>0</v>
      </c>
      <c r="BJ99" s="19" t="s">
        <v>79</v>
      </c>
      <c r="BK99" s="232">
        <f>ROUND(I99*H99,2)</f>
        <v>0</v>
      </c>
      <c r="BL99" s="19" t="s">
        <v>164</v>
      </c>
      <c r="BM99" s="231" t="s">
        <v>184</v>
      </c>
    </row>
    <row r="100" s="2" customFormat="1" ht="21.75" customHeight="1">
      <c r="A100" s="40"/>
      <c r="B100" s="41"/>
      <c r="C100" s="256" t="s">
        <v>185</v>
      </c>
      <c r="D100" s="256" t="s">
        <v>400</v>
      </c>
      <c r="E100" s="257" t="s">
        <v>1757</v>
      </c>
      <c r="F100" s="258" t="s">
        <v>1758</v>
      </c>
      <c r="G100" s="259" t="s">
        <v>1121</v>
      </c>
      <c r="H100" s="260">
        <v>0</v>
      </c>
      <c r="I100" s="261"/>
      <c r="J100" s="262">
        <f>ROUND(I100*H100,2)</f>
        <v>0</v>
      </c>
      <c r="K100" s="258" t="s">
        <v>19</v>
      </c>
      <c r="L100" s="263"/>
      <c r="M100" s="264" t="s">
        <v>19</v>
      </c>
      <c r="N100" s="265" t="s">
        <v>43</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174</v>
      </c>
      <c r="AT100" s="231" t="s">
        <v>400</v>
      </c>
      <c r="AU100" s="231" t="s">
        <v>81</v>
      </c>
      <c r="AY100" s="19" t="s">
        <v>159</v>
      </c>
      <c r="BE100" s="232">
        <f>IF(N100="základní",J100,0)</f>
        <v>0</v>
      </c>
      <c r="BF100" s="232">
        <f>IF(N100="snížená",J100,0)</f>
        <v>0</v>
      </c>
      <c r="BG100" s="232">
        <f>IF(N100="zákl. přenesená",J100,0)</f>
        <v>0</v>
      </c>
      <c r="BH100" s="232">
        <f>IF(N100="sníž. přenesená",J100,0)</f>
        <v>0</v>
      </c>
      <c r="BI100" s="232">
        <f>IF(N100="nulová",J100,0)</f>
        <v>0</v>
      </c>
      <c r="BJ100" s="19" t="s">
        <v>79</v>
      </c>
      <c r="BK100" s="232">
        <f>ROUND(I100*H100,2)</f>
        <v>0</v>
      </c>
      <c r="BL100" s="19" t="s">
        <v>164</v>
      </c>
      <c r="BM100" s="231" t="s">
        <v>188</v>
      </c>
    </row>
    <row r="101" s="11" customFormat="1" ht="22.8" customHeight="1">
      <c r="A101" s="11"/>
      <c r="B101" s="206"/>
      <c r="C101" s="207"/>
      <c r="D101" s="208" t="s">
        <v>71</v>
      </c>
      <c r="E101" s="300" t="s">
        <v>1759</v>
      </c>
      <c r="F101" s="300" t="s">
        <v>1760</v>
      </c>
      <c r="G101" s="207"/>
      <c r="H101" s="207"/>
      <c r="I101" s="210"/>
      <c r="J101" s="301">
        <f>BK101</f>
        <v>0</v>
      </c>
      <c r="K101" s="207"/>
      <c r="L101" s="212"/>
      <c r="M101" s="213"/>
      <c r="N101" s="214"/>
      <c r="O101" s="214"/>
      <c r="P101" s="215">
        <f>SUM(P102:P111)</f>
        <v>0</v>
      </c>
      <c r="Q101" s="214"/>
      <c r="R101" s="215">
        <f>SUM(R102:R111)</f>
        <v>0</v>
      </c>
      <c r="S101" s="214"/>
      <c r="T101" s="216">
        <f>SUM(T102:T111)</f>
        <v>0</v>
      </c>
      <c r="U101" s="11"/>
      <c r="V101" s="11"/>
      <c r="W101" s="11"/>
      <c r="X101" s="11"/>
      <c r="Y101" s="11"/>
      <c r="Z101" s="11"/>
      <c r="AA101" s="11"/>
      <c r="AB101" s="11"/>
      <c r="AC101" s="11"/>
      <c r="AD101" s="11"/>
      <c r="AE101" s="11"/>
      <c r="AR101" s="217" t="s">
        <v>79</v>
      </c>
      <c r="AT101" s="218" t="s">
        <v>71</v>
      </c>
      <c r="AU101" s="218" t="s">
        <v>79</v>
      </c>
      <c r="AY101" s="217" t="s">
        <v>159</v>
      </c>
      <c r="BK101" s="219">
        <f>SUM(BK102:BK111)</f>
        <v>0</v>
      </c>
    </row>
    <row r="102" s="2" customFormat="1" ht="16.5" customHeight="1">
      <c r="A102" s="40"/>
      <c r="B102" s="41"/>
      <c r="C102" s="256" t="s">
        <v>174</v>
      </c>
      <c r="D102" s="256" t="s">
        <v>400</v>
      </c>
      <c r="E102" s="257" t="s">
        <v>1761</v>
      </c>
      <c r="F102" s="258" t="s">
        <v>1762</v>
      </c>
      <c r="G102" s="259" t="s">
        <v>1177</v>
      </c>
      <c r="H102" s="260">
        <v>4000</v>
      </c>
      <c r="I102" s="261"/>
      <c r="J102" s="262">
        <f>ROUND(I102*H102,2)</f>
        <v>0</v>
      </c>
      <c r="K102" s="258" t="s">
        <v>19</v>
      </c>
      <c r="L102" s="263"/>
      <c r="M102" s="264" t="s">
        <v>19</v>
      </c>
      <c r="N102" s="265"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174</v>
      </c>
      <c r="AT102" s="231" t="s">
        <v>400</v>
      </c>
      <c r="AU102" s="231" t="s">
        <v>81</v>
      </c>
      <c r="AY102" s="19" t="s">
        <v>159</v>
      </c>
      <c r="BE102" s="232">
        <f>IF(N102="základní",J102,0)</f>
        <v>0</v>
      </c>
      <c r="BF102" s="232">
        <f>IF(N102="snížená",J102,0)</f>
        <v>0</v>
      </c>
      <c r="BG102" s="232">
        <f>IF(N102="zákl. přenesená",J102,0)</f>
        <v>0</v>
      </c>
      <c r="BH102" s="232">
        <f>IF(N102="sníž. přenesená",J102,0)</f>
        <v>0</v>
      </c>
      <c r="BI102" s="232">
        <f>IF(N102="nulová",J102,0)</f>
        <v>0</v>
      </c>
      <c r="BJ102" s="19" t="s">
        <v>79</v>
      </c>
      <c r="BK102" s="232">
        <f>ROUND(I102*H102,2)</f>
        <v>0</v>
      </c>
      <c r="BL102" s="19" t="s">
        <v>164</v>
      </c>
      <c r="BM102" s="231" t="s">
        <v>192</v>
      </c>
    </row>
    <row r="103" s="2" customFormat="1" ht="33" customHeight="1">
      <c r="A103" s="40"/>
      <c r="B103" s="41"/>
      <c r="C103" s="256" t="s">
        <v>198</v>
      </c>
      <c r="D103" s="256" t="s">
        <v>400</v>
      </c>
      <c r="E103" s="257" t="s">
        <v>1763</v>
      </c>
      <c r="F103" s="258" t="s">
        <v>1764</v>
      </c>
      <c r="G103" s="259" t="s">
        <v>1177</v>
      </c>
      <c r="H103" s="260">
        <v>120</v>
      </c>
      <c r="I103" s="261"/>
      <c r="J103" s="262">
        <f>ROUND(I103*H103,2)</f>
        <v>0</v>
      </c>
      <c r="K103" s="258" t="s">
        <v>19</v>
      </c>
      <c r="L103" s="263"/>
      <c r="M103" s="264" t="s">
        <v>19</v>
      </c>
      <c r="N103" s="265"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174</v>
      </c>
      <c r="AT103" s="231" t="s">
        <v>400</v>
      </c>
      <c r="AU103" s="231" t="s">
        <v>81</v>
      </c>
      <c r="AY103" s="19" t="s">
        <v>159</v>
      </c>
      <c r="BE103" s="232">
        <f>IF(N103="základní",J103,0)</f>
        <v>0</v>
      </c>
      <c r="BF103" s="232">
        <f>IF(N103="snížená",J103,0)</f>
        <v>0</v>
      </c>
      <c r="BG103" s="232">
        <f>IF(N103="zákl. přenesená",J103,0)</f>
        <v>0</v>
      </c>
      <c r="BH103" s="232">
        <f>IF(N103="sníž. přenesená",J103,0)</f>
        <v>0</v>
      </c>
      <c r="BI103" s="232">
        <f>IF(N103="nulová",J103,0)</f>
        <v>0</v>
      </c>
      <c r="BJ103" s="19" t="s">
        <v>79</v>
      </c>
      <c r="BK103" s="232">
        <f>ROUND(I103*H103,2)</f>
        <v>0</v>
      </c>
      <c r="BL103" s="19" t="s">
        <v>164</v>
      </c>
      <c r="BM103" s="231" t="s">
        <v>201</v>
      </c>
    </row>
    <row r="104" s="2" customFormat="1" ht="16.5" customHeight="1">
      <c r="A104" s="40"/>
      <c r="B104" s="41"/>
      <c r="C104" s="256" t="s">
        <v>181</v>
      </c>
      <c r="D104" s="256" t="s">
        <v>400</v>
      </c>
      <c r="E104" s="257" t="s">
        <v>1765</v>
      </c>
      <c r="F104" s="258" t="s">
        <v>1766</v>
      </c>
      <c r="G104" s="259" t="s">
        <v>1177</v>
      </c>
      <c r="H104" s="260">
        <v>12</v>
      </c>
      <c r="I104" s="261"/>
      <c r="J104" s="262">
        <f>ROUND(I104*H104,2)</f>
        <v>0</v>
      </c>
      <c r="K104" s="258" t="s">
        <v>19</v>
      </c>
      <c r="L104" s="263"/>
      <c r="M104" s="264" t="s">
        <v>19</v>
      </c>
      <c r="N104" s="265" t="s">
        <v>43</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174</v>
      </c>
      <c r="AT104" s="231" t="s">
        <v>400</v>
      </c>
      <c r="AU104" s="231" t="s">
        <v>81</v>
      </c>
      <c r="AY104" s="19" t="s">
        <v>159</v>
      </c>
      <c r="BE104" s="232">
        <f>IF(N104="základní",J104,0)</f>
        <v>0</v>
      </c>
      <c r="BF104" s="232">
        <f>IF(N104="snížená",J104,0)</f>
        <v>0</v>
      </c>
      <c r="BG104" s="232">
        <f>IF(N104="zákl. přenesená",J104,0)</f>
        <v>0</v>
      </c>
      <c r="BH104" s="232">
        <f>IF(N104="sníž. přenesená",J104,0)</f>
        <v>0</v>
      </c>
      <c r="BI104" s="232">
        <f>IF(N104="nulová",J104,0)</f>
        <v>0</v>
      </c>
      <c r="BJ104" s="19" t="s">
        <v>79</v>
      </c>
      <c r="BK104" s="232">
        <f>ROUND(I104*H104,2)</f>
        <v>0</v>
      </c>
      <c r="BL104" s="19" t="s">
        <v>164</v>
      </c>
      <c r="BM104" s="231" t="s">
        <v>208</v>
      </c>
    </row>
    <row r="105" s="2" customFormat="1" ht="16.5" customHeight="1">
      <c r="A105" s="40"/>
      <c r="B105" s="41"/>
      <c r="C105" s="256" t="s">
        <v>209</v>
      </c>
      <c r="D105" s="256" t="s">
        <v>400</v>
      </c>
      <c r="E105" s="257" t="s">
        <v>1767</v>
      </c>
      <c r="F105" s="258" t="s">
        <v>1619</v>
      </c>
      <c r="G105" s="259" t="s">
        <v>1121</v>
      </c>
      <c r="H105" s="260">
        <v>100</v>
      </c>
      <c r="I105" s="261"/>
      <c r="J105" s="262">
        <f>ROUND(I105*H105,2)</f>
        <v>0</v>
      </c>
      <c r="K105" s="258" t="s">
        <v>19</v>
      </c>
      <c r="L105" s="263"/>
      <c r="M105" s="264" t="s">
        <v>19</v>
      </c>
      <c r="N105" s="265" t="s">
        <v>43</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174</v>
      </c>
      <c r="AT105" s="231" t="s">
        <v>400</v>
      </c>
      <c r="AU105" s="231" t="s">
        <v>81</v>
      </c>
      <c r="AY105" s="19" t="s">
        <v>159</v>
      </c>
      <c r="BE105" s="232">
        <f>IF(N105="základní",J105,0)</f>
        <v>0</v>
      </c>
      <c r="BF105" s="232">
        <f>IF(N105="snížená",J105,0)</f>
        <v>0</v>
      </c>
      <c r="BG105" s="232">
        <f>IF(N105="zákl. přenesená",J105,0)</f>
        <v>0</v>
      </c>
      <c r="BH105" s="232">
        <f>IF(N105="sníž. přenesená",J105,0)</f>
        <v>0</v>
      </c>
      <c r="BI105" s="232">
        <f>IF(N105="nulová",J105,0)</f>
        <v>0</v>
      </c>
      <c r="BJ105" s="19" t="s">
        <v>79</v>
      </c>
      <c r="BK105" s="232">
        <f>ROUND(I105*H105,2)</f>
        <v>0</v>
      </c>
      <c r="BL105" s="19" t="s">
        <v>164</v>
      </c>
      <c r="BM105" s="231" t="s">
        <v>212</v>
      </c>
    </row>
    <row r="106" s="2" customFormat="1" ht="21.75" customHeight="1">
      <c r="A106" s="40"/>
      <c r="B106" s="41"/>
      <c r="C106" s="256" t="s">
        <v>184</v>
      </c>
      <c r="D106" s="256" t="s">
        <v>400</v>
      </c>
      <c r="E106" s="257" t="s">
        <v>1768</v>
      </c>
      <c r="F106" s="258" t="s">
        <v>1621</v>
      </c>
      <c r="G106" s="259" t="s">
        <v>1177</v>
      </c>
      <c r="H106" s="260">
        <v>240</v>
      </c>
      <c r="I106" s="261"/>
      <c r="J106" s="262">
        <f>ROUND(I106*H106,2)</f>
        <v>0</v>
      </c>
      <c r="K106" s="258" t="s">
        <v>19</v>
      </c>
      <c r="L106" s="263"/>
      <c r="M106" s="264" t="s">
        <v>19</v>
      </c>
      <c r="N106" s="265"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174</v>
      </c>
      <c r="AT106" s="231" t="s">
        <v>400</v>
      </c>
      <c r="AU106" s="231" t="s">
        <v>81</v>
      </c>
      <c r="AY106" s="19" t="s">
        <v>159</v>
      </c>
      <c r="BE106" s="232">
        <f>IF(N106="základní",J106,0)</f>
        <v>0</v>
      </c>
      <c r="BF106" s="232">
        <f>IF(N106="snížená",J106,0)</f>
        <v>0</v>
      </c>
      <c r="BG106" s="232">
        <f>IF(N106="zákl. přenesená",J106,0)</f>
        <v>0</v>
      </c>
      <c r="BH106" s="232">
        <f>IF(N106="sníž. přenesená",J106,0)</f>
        <v>0</v>
      </c>
      <c r="BI106" s="232">
        <f>IF(N106="nulová",J106,0)</f>
        <v>0</v>
      </c>
      <c r="BJ106" s="19" t="s">
        <v>79</v>
      </c>
      <c r="BK106" s="232">
        <f>ROUND(I106*H106,2)</f>
        <v>0</v>
      </c>
      <c r="BL106" s="19" t="s">
        <v>164</v>
      </c>
      <c r="BM106" s="231" t="s">
        <v>217</v>
      </c>
    </row>
    <row r="107" s="2" customFormat="1" ht="21.75" customHeight="1">
      <c r="A107" s="40"/>
      <c r="B107" s="41"/>
      <c r="C107" s="256" t="s">
        <v>225</v>
      </c>
      <c r="D107" s="256" t="s">
        <v>400</v>
      </c>
      <c r="E107" s="257" t="s">
        <v>1769</v>
      </c>
      <c r="F107" s="258" t="s">
        <v>1770</v>
      </c>
      <c r="G107" s="259" t="s">
        <v>1177</v>
      </c>
      <c r="H107" s="260">
        <v>280</v>
      </c>
      <c r="I107" s="261"/>
      <c r="J107" s="262">
        <f>ROUND(I107*H107,2)</f>
        <v>0</v>
      </c>
      <c r="K107" s="258" t="s">
        <v>19</v>
      </c>
      <c r="L107" s="263"/>
      <c r="M107" s="264" t="s">
        <v>19</v>
      </c>
      <c r="N107" s="265" t="s">
        <v>43</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174</v>
      </c>
      <c r="AT107" s="231" t="s">
        <v>400</v>
      </c>
      <c r="AU107" s="231" t="s">
        <v>81</v>
      </c>
      <c r="AY107" s="19" t="s">
        <v>159</v>
      </c>
      <c r="BE107" s="232">
        <f>IF(N107="základní",J107,0)</f>
        <v>0</v>
      </c>
      <c r="BF107" s="232">
        <f>IF(N107="snížená",J107,0)</f>
        <v>0</v>
      </c>
      <c r="BG107" s="232">
        <f>IF(N107="zákl. přenesená",J107,0)</f>
        <v>0</v>
      </c>
      <c r="BH107" s="232">
        <f>IF(N107="sníž. přenesená",J107,0)</f>
        <v>0</v>
      </c>
      <c r="BI107" s="232">
        <f>IF(N107="nulová",J107,0)</f>
        <v>0</v>
      </c>
      <c r="BJ107" s="19" t="s">
        <v>79</v>
      </c>
      <c r="BK107" s="232">
        <f>ROUND(I107*H107,2)</f>
        <v>0</v>
      </c>
      <c r="BL107" s="19" t="s">
        <v>164</v>
      </c>
      <c r="BM107" s="231" t="s">
        <v>228</v>
      </c>
    </row>
    <row r="108" s="2" customFormat="1" ht="16.5" customHeight="1">
      <c r="A108" s="40"/>
      <c r="B108" s="41"/>
      <c r="C108" s="256" t="s">
        <v>188</v>
      </c>
      <c r="D108" s="256" t="s">
        <v>400</v>
      </c>
      <c r="E108" s="257" t="s">
        <v>1771</v>
      </c>
      <c r="F108" s="258" t="s">
        <v>1631</v>
      </c>
      <c r="G108" s="259" t="s">
        <v>1121</v>
      </c>
      <c r="H108" s="260">
        <v>5</v>
      </c>
      <c r="I108" s="261"/>
      <c r="J108" s="262">
        <f>ROUND(I108*H108,2)</f>
        <v>0</v>
      </c>
      <c r="K108" s="258" t="s">
        <v>19</v>
      </c>
      <c r="L108" s="263"/>
      <c r="M108" s="264" t="s">
        <v>19</v>
      </c>
      <c r="N108" s="265"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174</v>
      </c>
      <c r="AT108" s="231" t="s">
        <v>400</v>
      </c>
      <c r="AU108" s="231" t="s">
        <v>81</v>
      </c>
      <c r="AY108" s="19" t="s">
        <v>159</v>
      </c>
      <c r="BE108" s="232">
        <f>IF(N108="základní",J108,0)</f>
        <v>0</v>
      </c>
      <c r="BF108" s="232">
        <f>IF(N108="snížená",J108,0)</f>
        <v>0</v>
      </c>
      <c r="BG108" s="232">
        <f>IF(N108="zákl. přenesená",J108,0)</f>
        <v>0</v>
      </c>
      <c r="BH108" s="232">
        <f>IF(N108="sníž. přenesená",J108,0)</f>
        <v>0</v>
      </c>
      <c r="BI108" s="232">
        <f>IF(N108="nulová",J108,0)</f>
        <v>0</v>
      </c>
      <c r="BJ108" s="19" t="s">
        <v>79</v>
      </c>
      <c r="BK108" s="232">
        <f>ROUND(I108*H108,2)</f>
        <v>0</v>
      </c>
      <c r="BL108" s="19" t="s">
        <v>164</v>
      </c>
      <c r="BM108" s="231" t="s">
        <v>235</v>
      </c>
    </row>
    <row r="109" s="2" customFormat="1" ht="16.5" customHeight="1">
      <c r="A109" s="40"/>
      <c r="B109" s="41"/>
      <c r="C109" s="256" t="s">
        <v>8</v>
      </c>
      <c r="D109" s="256" t="s">
        <v>400</v>
      </c>
      <c r="E109" s="257" t="s">
        <v>1772</v>
      </c>
      <c r="F109" s="258" t="s">
        <v>1633</v>
      </c>
      <c r="G109" s="259" t="s">
        <v>1121</v>
      </c>
      <c r="H109" s="260">
        <v>30</v>
      </c>
      <c r="I109" s="261"/>
      <c r="J109" s="262">
        <f>ROUND(I109*H109,2)</f>
        <v>0</v>
      </c>
      <c r="K109" s="258" t="s">
        <v>19</v>
      </c>
      <c r="L109" s="263"/>
      <c r="M109" s="264" t="s">
        <v>19</v>
      </c>
      <c r="N109" s="265" t="s">
        <v>43</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174</v>
      </c>
      <c r="AT109" s="231" t="s">
        <v>400</v>
      </c>
      <c r="AU109" s="231" t="s">
        <v>81</v>
      </c>
      <c r="AY109" s="19" t="s">
        <v>159</v>
      </c>
      <c r="BE109" s="232">
        <f>IF(N109="základní",J109,0)</f>
        <v>0</v>
      </c>
      <c r="BF109" s="232">
        <f>IF(N109="snížená",J109,0)</f>
        <v>0</v>
      </c>
      <c r="BG109" s="232">
        <f>IF(N109="zákl. přenesená",J109,0)</f>
        <v>0</v>
      </c>
      <c r="BH109" s="232">
        <f>IF(N109="sníž. přenesená",J109,0)</f>
        <v>0</v>
      </c>
      <c r="BI109" s="232">
        <f>IF(N109="nulová",J109,0)</f>
        <v>0</v>
      </c>
      <c r="BJ109" s="19" t="s">
        <v>79</v>
      </c>
      <c r="BK109" s="232">
        <f>ROUND(I109*H109,2)</f>
        <v>0</v>
      </c>
      <c r="BL109" s="19" t="s">
        <v>164</v>
      </c>
      <c r="BM109" s="231" t="s">
        <v>242</v>
      </c>
    </row>
    <row r="110" s="2" customFormat="1" ht="21.75" customHeight="1">
      <c r="A110" s="40"/>
      <c r="B110" s="41"/>
      <c r="C110" s="256" t="s">
        <v>192</v>
      </c>
      <c r="D110" s="256" t="s">
        <v>400</v>
      </c>
      <c r="E110" s="257" t="s">
        <v>1773</v>
      </c>
      <c r="F110" s="258" t="s">
        <v>1635</v>
      </c>
      <c r="G110" s="259" t="s">
        <v>1121</v>
      </c>
      <c r="H110" s="260">
        <v>6</v>
      </c>
      <c r="I110" s="261"/>
      <c r="J110" s="262">
        <f>ROUND(I110*H110,2)</f>
        <v>0</v>
      </c>
      <c r="K110" s="258" t="s">
        <v>19</v>
      </c>
      <c r="L110" s="263"/>
      <c r="M110" s="264" t="s">
        <v>19</v>
      </c>
      <c r="N110" s="265" t="s">
        <v>43</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174</v>
      </c>
      <c r="AT110" s="231" t="s">
        <v>400</v>
      </c>
      <c r="AU110" s="231" t="s">
        <v>81</v>
      </c>
      <c r="AY110" s="19" t="s">
        <v>159</v>
      </c>
      <c r="BE110" s="232">
        <f>IF(N110="základní",J110,0)</f>
        <v>0</v>
      </c>
      <c r="BF110" s="232">
        <f>IF(N110="snížená",J110,0)</f>
        <v>0</v>
      </c>
      <c r="BG110" s="232">
        <f>IF(N110="zákl. přenesená",J110,0)</f>
        <v>0</v>
      </c>
      <c r="BH110" s="232">
        <f>IF(N110="sníž. přenesená",J110,0)</f>
        <v>0</v>
      </c>
      <c r="BI110" s="232">
        <f>IF(N110="nulová",J110,0)</f>
        <v>0</v>
      </c>
      <c r="BJ110" s="19" t="s">
        <v>79</v>
      </c>
      <c r="BK110" s="232">
        <f>ROUND(I110*H110,2)</f>
        <v>0</v>
      </c>
      <c r="BL110" s="19" t="s">
        <v>164</v>
      </c>
      <c r="BM110" s="231" t="s">
        <v>255</v>
      </c>
    </row>
    <row r="111" s="2" customFormat="1" ht="21.75" customHeight="1">
      <c r="A111" s="40"/>
      <c r="B111" s="41"/>
      <c r="C111" s="256" t="s">
        <v>256</v>
      </c>
      <c r="D111" s="256" t="s">
        <v>400</v>
      </c>
      <c r="E111" s="257" t="s">
        <v>1774</v>
      </c>
      <c r="F111" s="258" t="s">
        <v>1637</v>
      </c>
      <c r="G111" s="259" t="s">
        <v>1121</v>
      </c>
      <c r="H111" s="260">
        <v>1</v>
      </c>
      <c r="I111" s="261"/>
      <c r="J111" s="262">
        <f>ROUND(I111*H111,2)</f>
        <v>0</v>
      </c>
      <c r="K111" s="258" t="s">
        <v>19</v>
      </c>
      <c r="L111" s="263"/>
      <c r="M111" s="264" t="s">
        <v>19</v>
      </c>
      <c r="N111" s="265"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174</v>
      </c>
      <c r="AT111" s="231" t="s">
        <v>400</v>
      </c>
      <c r="AU111" s="231" t="s">
        <v>81</v>
      </c>
      <c r="AY111" s="19" t="s">
        <v>159</v>
      </c>
      <c r="BE111" s="232">
        <f>IF(N111="základní",J111,0)</f>
        <v>0</v>
      </c>
      <c r="BF111" s="232">
        <f>IF(N111="snížená",J111,0)</f>
        <v>0</v>
      </c>
      <c r="BG111" s="232">
        <f>IF(N111="zákl. přenesená",J111,0)</f>
        <v>0</v>
      </c>
      <c r="BH111" s="232">
        <f>IF(N111="sníž. přenesená",J111,0)</f>
        <v>0</v>
      </c>
      <c r="BI111" s="232">
        <f>IF(N111="nulová",J111,0)</f>
        <v>0</v>
      </c>
      <c r="BJ111" s="19" t="s">
        <v>79</v>
      </c>
      <c r="BK111" s="232">
        <f>ROUND(I111*H111,2)</f>
        <v>0</v>
      </c>
      <c r="BL111" s="19" t="s">
        <v>164</v>
      </c>
      <c r="BM111" s="231" t="s">
        <v>259</v>
      </c>
    </row>
    <row r="112" s="11" customFormat="1" ht="22.8" customHeight="1">
      <c r="A112" s="11"/>
      <c r="B112" s="206"/>
      <c r="C112" s="207"/>
      <c r="D112" s="208" t="s">
        <v>71</v>
      </c>
      <c r="E112" s="300" t="s">
        <v>1775</v>
      </c>
      <c r="F112" s="300" t="s">
        <v>1776</v>
      </c>
      <c r="G112" s="207"/>
      <c r="H112" s="207"/>
      <c r="I112" s="210"/>
      <c r="J112" s="301">
        <f>BK112</f>
        <v>0</v>
      </c>
      <c r="K112" s="207"/>
      <c r="L112" s="212"/>
      <c r="M112" s="213"/>
      <c r="N112" s="214"/>
      <c r="O112" s="214"/>
      <c r="P112" s="215">
        <f>SUM(P113:P117)</f>
        <v>0</v>
      </c>
      <c r="Q112" s="214"/>
      <c r="R112" s="215">
        <f>SUM(R113:R117)</f>
        <v>0</v>
      </c>
      <c r="S112" s="214"/>
      <c r="T112" s="216">
        <f>SUM(T113:T117)</f>
        <v>0</v>
      </c>
      <c r="U112" s="11"/>
      <c r="V112" s="11"/>
      <c r="W112" s="11"/>
      <c r="X112" s="11"/>
      <c r="Y112" s="11"/>
      <c r="Z112" s="11"/>
      <c r="AA112" s="11"/>
      <c r="AB112" s="11"/>
      <c r="AC112" s="11"/>
      <c r="AD112" s="11"/>
      <c r="AE112" s="11"/>
      <c r="AR112" s="217" t="s">
        <v>79</v>
      </c>
      <c r="AT112" s="218" t="s">
        <v>71</v>
      </c>
      <c r="AU112" s="218" t="s">
        <v>79</v>
      </c>
      <c r="AY112" s="217" t="s">
        <v>159</v>
      </c>
      <c r="BK112" s="219">
        <f>SUM(BK113:BK117)</f>
        <v>0</v>
      </c>
    </row>
    <row r="113" s="2" customFormat="1" ht="21.75" customHeight="1">
      <c r="A113" s="40"/>
      <c r="B113" s="41"/>
      <c r="C113" s="220" t="s">
        <v>201</v>
      </c>
      <c r="D113" s="220" t="s">
        <v>160</v>
      </c>
      <c r="E113" s="221" t="s">
        <v>1777</v>
      </c>
      <c r="F113" s="222" t="s">
        <v>1641</v>
      </c>
      <c r="G113" s="223" t="s">
        <v>1121</v>
      </c>
      <c r="H113" s="224">
        <v>1</v>
      </c>
      <c r="I113" s="225"/>
      <c r="J113" s="226">
        <f>ROUND(I113*H113,2)</f>
        <v>0</v>
      </c>
      <c r="K113" s="222" t="s">
        <v>19</v>
      </c>
      <c r="L113" s="46"/>
      <c r="M113" s="227" t="s">
        <v>19</v>
      </c>
      <c r="N113" s="228"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164</v>
      </c>
      <c r="AT113" s="231" t="s">
        <v>160</v>
      </c>
      <c r="AU113" s="231" t="s">
        <v>81</v>
      </c>
      <c r="AY113" s="19" t="s">
        <v>159</v>
      </c>
      <c r="BE113" s="232">
        <f>IF(N113="základní",J113,0)</f>
        <v>0</v>
      </c>
      <c r="BF113" s="232">
        <f>IF(N113="snížená",J113,0)</f>
        <v>0</v>
      </c>
      <c r="BG113" s="232">
        <f>IF(N113="zákl. přenesená",J113,0)</f>
        <v>0</v>
      </c>
      <c r="BH113" s="232">
        <f>IF(N113="sníž. přenesená",J113,0)</f>
        <v>0</v>
      </c>
      <c r="BI113" s="232">
        <f>IF(N113="nulová",J113,0)</f>
        <v>0</v>
      </c>
      <c r="BJ113" s="19" t="s">
        <v>79</v>
      </c>
      <c r="BK113" s="232">
        <f>ROUND(I113*H113,2)</f>
        <v>0</v>
      </c>
      <c r="BL113" s="19" t="s">
        <v>164</v>
      </c>
      <c r="BM113" s="231" t="s">
        <v>262</v>
      </c>
    </row>
    <row r="114" s="2" customFormat="1" ht="16.5" customHeight="1">
      <c r="A114" s="40"/>
      <c r="B114" s="41"/>
      <c r="C114" s="220" t="s">
        <v>264</v>
      </c>
      <c r="D114" s="220" t="s">
        <v>160</v>
      </c>
      <c r="E114" s="221" t="s">
        <v>1778</v>
      </c>
      <c r="F114" s="222" t="s">
        <v>1643</v>
      </c>
      <c r="G114" s="223" t="s">
        <v>1121</v>
      </c>
      <c r="H114" s="224">
        <v>1</v>
      </c>
      <c r="I114" s="225"/>
      <c r="J114" s="226">
        <f>ROUND(I114*H114,2)</f>
        <v>0</v>
      </c>
      <c r="K114" s="222" t="s">
        <v>19</v>
      </c>
      <c r="L114" s="46"/>
      <c r="M114" s="227" t="s">
        <v>19</v>
      </c>
      <c r="N114" s="228"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164</v>
      </c>
      <c r="AT114" s="231" t="s">
        <v>160</v>
      </c>
      <c r="AU114" s="231" t="s">
        <v>81</v>
      </c>
      <c r="AY114" s="19" t="s">
        <v>159</v>
      </c>
      <c r="BE114" s="232">
        <f>IF(N114="základní",J114,0)</f>
        <v>0</v>
      </c>
      <c r="BF114" s="232">
        <f>IF(N114="snížená",J114,0)</f>
        <v>0</v>
      </c>
      <c r="BG114" s="232">
        <f>IF(N114="zákl. přenesená",J114,0)</f>
        <v>0</v>
      </c>
      <c r="BH114" s="232">
        <f>IF(N114="sníž. přenesená",J114,0)</f>
        <v>0</v>
      </c>
      <c r="BI114" s="232">
        <f>IF(N114="nulová",J114,0)</f>
        <v>0</v>
      </c>
      <c r="BJ114" s="19" t="s">
        <v>79</v>
      </c>
      <c r="BK114" s="232">
        <f>ROUND(I114*H114,2)</f>
        <v>0</v>
      </c>
      <c r="BL114" s="19" t="s">
        <v>164</v>
      </c>
      <c r="BM114" s="231" t="s">
        <v>267</v>
      </c>
    </row>
    <row r="115" s="2" customFormat="1" ht="16.5" customHeight="1">
      <c r="A115" s="40"/>
      <c r="B115" s="41"/>
      <c r="C115" s="220" t="s">
        <v>208</v>
      </c>
      <c r="D115" s="220" t="s">
        <v>160</v>
      </c>
      <c r="E115" s="221" t="s">
        <v>1779</v>
      </c>
      <c r="F115" s="222" t="s">
        <v>1780</v>
      </c>
      <c r="G115" s="223" t="s">
        <v>1121</v>
      </c>
      <c r="H115" s="224">
        <v>1</v>
      </c>
      <c r="I115" s="225"/>
      <c r="J115" s="226">
        <f>ROUND(I115*H115,2)</f>
        <v>0</v>
      </c>
      <c r="K115" s="222" t="s">
        <v>19</v>
      </c>
      <c r="L115" s="46"/>
      <c r="M115" s="227" t="s">
        <v>19</v>
      </c>
      <c r="N115" s="228"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164</v>
      </c>
      <c r="AT115" s="231" t="s">
        <v>160</v>
      </c>
      <c r="AU115" s="231" t="s">
        <v>81</v>
      </c>
      <c r="AY115" s="19" t="s">
        <v>159</v>
      </c>
      <c r="BE115" s="232">
        <f>IF(N115="základní",J115,0)</f>
        <v>0</v>
      </c>
      <c r="BF115" s="232">
        <f>IF(N115="snížená",J115,0)</f>
        <v>0</v>
      </c>
      <c r="BG115" s="232">
        <f>IF(N115="zákl. přenesená",J115,0)</f>
        <v>0</v>
      </c>
      <c r="BH115" s="232">
        <f>IF(N115="sníž. přenesená",J115,0)</f>
        <v>0</v>
      </c>
      <c r="BI115" s="232">
        <f>IF(N115="nulová",J115,0)</f>
        <v>0</v>
      </c>
      <c r="BJ115" s="19" t="s">
        <v>79</v>
      </c>
      <c r="BK115" s="232">
        <f>ROUND(I115*H115,2)</f>
        <v>0</v>
      </c>
      <c r="BL115" s="19" t="s">
        <v>164</v>
      </c>
      <c r="BM115" s="231" t="s">
        <v>272</v>
      </c>
    </row>
    <row r="116" s="2" customFormat="1" ht="16.5" customHeight="1">
      <c r="A116" s="40"/>
      <c r="B116" s="41"/>
      <c r="C116" s="220" t="s">
        <v>7</v>
      </c>
      <c r="D116" s="220" t="s">
        <v>160</v>
      </c>
      <c r="E116" s="221" t="s">
        <v>1781</v>
      </c>
      <c r="F116" s="222" t="s">
        <v>1782</v>
      </c>
      <c r="G116" s="223" t="s">
        <v>1121</v>
      </c>
      <c r="H116" s="224">
        <v>1</v>
      </c>
      <c r="I116" s="225"/>
      <c r="J116" s="226">
        <f>ROUND(I116*H116,2)</f>
        <v>0</v>
      </c>
      <c r="K116" s="222" t="s">
        <v>19</v>
      </c>
      <c r="L116" s="46"/>
      <c r="M116" s="227" t="s">
        <v>19</v>
      </c>
      <c r="N116" s="228" t="s">
        <v>43</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164</v>
      </c>
      <c r="AT116" s="231" t="s">
        <v>160</v>
      </c>
      <c r="AU116" s="231" t="s">
        <v>81</v>
      </c>
      <c r="AY116" s="19" t="s">
        <v>159</v>
      </c>
      <c r="BE116" s="232">
        <f>IF(N116="základní",J116,0)</f>
        <v>0</v>
      </c>
      <c r="BF116" s="232">
        <f>IF(N116="snížená",J116,0)</f>
        <v>0</v>
      </c>
      <c r="BG116" s="232">
        <f>IF(N116="zákl. přenesená",J116,0)</f>
        <v>0</v>
      </c>
      <c r="BH116" s="232">
        <f>IF(N116="sníž. přenesená",J116,0)</f>
        <v>0</v>
      </c>
      <c r="BI116" s="232">
        <f>IF(N116="nulová",J116,0)</f>
        <v>0</v>
      </c>
      <c r="BJ116" s="19" t="s">
        <v>79</v>
      </c>
      <c r="BK116" s="232">
        <f>ROUND(I116*H116,2)</f>
        <v>0</v>
      </c>
      <c r="BL116" s="19" t="s">
        <v>164</v>
      </c>
      <c r="BM116" s="231" t="s">
        <v>279</v>
      </c>
    </row>
    <row r="117" s="2" customFormat="1" ht="16.5" customHeight="1">
      <c r="A117" s="40"/>
      <c r="B117" s="41"/>
      <c r="C117" s="220" t="s">
        <v>212</v>
      </c>
      <c r="D117" s="220" t="s">
        <v>160</v>
      </c>
      <c r="E117" s="221" t="s">
        <v>1783</v>
      </c>
      <c r="F117" s="222" t="s">
        <v>1784</v>
      </c>
      <c r="G117" s="223" t="s">
        <v>1121</v>
      </c>
      <c r="H117" s="224">
        <v>1</v>
      </c>
      <c r="I117" s="225"/>
      <c r="J117" s="226">
        <f>ROUND(I117*H117,2)</f>
        <v>0</v>
      </c>
      <c r="K117" s="222" t="s">
        <v>19</v>
      </c>
      <c r="L117" s="46"/>
      <c r="M117" s="227" t="s">
        <v>19</v>
      </c>
      <c r="N117" s="228"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164</v>
      </c>
      <c r="AT117" s="231" t="s">
        <v>160</v>
      </c>
      <c r="AU117" s="231" t="s">
        <v>81</v>
      </c>
      <c r="AY117" s="19" t="s">
        <v>159</v>
      </c>
      <c r="BE117" s="232">
        <f>IF(N117="základní",J117,0)</f>
        <v>0</v>
      </c>
      <c r="BF117" s="232">
        <f>IF(N117="snížená",J117,0)</f>
        <v>0</v>
      </c>
      <c r="BG117" s="232">
        <f>IF(N117="zákl. přenesená",J117,0)</f>
        <v>0</v>
      </c>
      <c r="BH117" s="232">
        <f>IF(N117="sníž. přenesená",J117,0)</f>
        <v>0</v>
      </c>
      <c r="BI117" s="232">
        <f>IF(N117="nulová",J117,0)</f>
        <v>0</v>
      </c>
      <c r="BJ117" s="19" t="s">
        <v>79</v>
      </c>
      <c r="BK117" s="232">
        <f>ROUND(I117*H117,2)</f>
        <v>0</v>
      </c>
      <c r="BL117" s="19" t="s">
        <v>164</v>
      </c>
      <c r="BM117" s="231" t="s">
        <v>287</v>
      </c>
    </row>
    <row r="118" s="11" customFormat="1" ht="22.8" customHeight="1">
      <c r="A118" s="11"/>
      <c r="B118" s="206"/>
      <c r="C118" s="207"/>
      <c r="D118" s="208" t="s">
        <v>71</v>
      </c>
      <c r="E118" s="300" t="s">
        <v>1785</v>
      </c>
      <c r="F118" s="300" t="s">
        <v>1786</v>
      </c>
      <c r="G118" s="207"/>
      <c r="H118" s="207"/>
      <c r="I118" s="210"/>
      <c r="J118" s="301">
        <f>BK118</f>
        <v>0</v>
      </c>
      <c r="K118" s="207"/>
      <c r="L118" s="212"/>
      <c r="M118" s="213"/>
      <c r="N118" s="214"/>
      <c r="O118" s="214"/>
      <c r="P118" s="215">
        <f>SUM(P119:P129)</f>
        <v>0</v>
      </c>
      <c r="Q118" s="214"/>
      <c r="R118" s="215">
        <f>SUM(R119:R129)</f>
        <v>0</v>
      </c>
      <c r="S118" s="214"/>
      <c r="T118" s="216">
        <f>SUM(T119:T129)</f>
        <v>0</v>
      </c>
      <c r="U118" s="11"/>
      <c r="V118" s="11"/>
      <c r="W118" s="11"/>
      <c r="X118" s="11"/>
      <c r="Y118" s="11"/>
      <c r="Z118" s="11"/>
      <c r="AA118" s="11"/>
      <c r="AB118" s="11"/>
      <c r="AC118" s="11"/>
      <c r="AD118" s="11"/>
      <c r="AE118" s="11"/>
      <c r="AR118" s="217" t="s">
        <v>79</v>
      </c>
      <c r="AT118" s="218" t="s">
        <v>71</v>
      </c>
      <c r="AU118" s="218" t="s">
        <v>79</v>
      </c>
      <c r="AY118" s="217" t="s">
        <v>159</v>
      </c>
      <c r="BK118" s="219">
        <f>SUM(BK119:BK129)</f>
        <v>0</v>
      </c>
    </row>
    <row r="119" s="2" customFormat="1" ht="16.5" customHeight="1">
      <c r="A119" s="40"/>
      <c r="B119" s="41"/>
      <c r="C119" s="220" t="s">
        <v>290</v>
      </c>
      <c r="D119" s="220" t="s">
        <v>160</v>
      </c>
      <c r="E119" s="221" t="s">
        <v>1787</v>
      </c>
      <c r="F119" s="222" t="s">
        <v>1560</v>
      </c>
      <c r="G119" s="223" t="s">
        <v>1121</v>
      </c>
      <c r="H119" s="224">
        <v>1</v>
      </c>
      <c r="I119" s="225"/>
      <c r="J119" s="226">
        <f>ROUND(I119*H119,2)</f>
        <v>0</v>
      </c>
      <c r="K119" s="222" t="s">
        <v>19</v>
      </c>
      <c r="L119" s="46"/>
      <c r="M119" s="227" t="s">
        <v>19</v>
      </c>
      <c r="N119" s="228" t="s">
        <v>43</v>
      </c>
      <c r="O119" s="86"/>
      <c r="P119" s="229">
        <f>O119*H119</f>
        <v>0</v>
      </c>
      <c r="Q119" s="229">
        <v>0</v>
      </c>
      <c r="R119" s="229">
        <f>Q119*H119</f>
        <v>0</v>
      </c>
      <c r="S119" s="229">
        <v>0</v>
      </c>
      <c r="T119" s="230">
        <f>S119*H119</f>
        <v>0</v>
      </c>
      <c r="U119" s="40"/>
      <c r="V119" s="40"/>
      <c r="W119" s="40"/>
      <c r="X119" s="40"/>
      <c r="Y119" s="40"/>
      <c r="Z119" s="40"/>
      <c r="AA119" s="40"/>
      <c r="AB119" s="40"/>
      <c r="AC119" s="40"/>
      <c r="AD119" s="40"/>
      <c r="AE119" s="40"/>
      <c r="AR119" s="231" t="s">
        <v>164</v>
      </c>
      <c r="AT119" s="231" t="s">
        <v>160</v>
      </c>
      <c r="AU119" s="231" t="s">
        <v>81</v>
      </c>
      <c r="AY119" s="19" t="s">
        <v>159</v>
      </c>
      <c r="BE119" s="232">
        <f>IF(N119="základní",J119,0)</f>
        <v>0</v>
      </c>
      <c r="BF119" s="232">
        <f>IF(N119="snížená",J119,0)</f>
        <v>0</v>
      </c>
      <c r="BG119" s="232">
        <f>IF(N119="zákl. přenesená",J119,0)</f>
        <v>0</v>
      </c>
      <c r="BH119" s="232">
        <f>IF(N119="sníž. přenesená",J119,0)</f>
        <v>0</v>
      </c>
      <c r="BI119" s="232">
        <f>IF(N119="nulová",J119,0)</f>
        <v>0</v>
      </c>
      <c r="BJ119" s="19" t="s">
        <v>79</v>
      </c>
      <c r="BK119" s="232">
        <f>ROUND(I119*H119,2)</f>
        <v>0</v>
      </c>
      <c r="BL119" s="19" t="s">
        <v>164</v>
      </c>
      <c r="BM119" s="231" t="s">
        <v>293</v>
      </c>
    </row>
    <row r="120" s="2" customFormat="1" ht="16.5" customHeight="1">
      <c r="A120" s="40"/>
      <c r="B120" s="41"/>
      <c r="C120" s="220" t="s">
        <v>217</v>
      </c>
      <c r="D120" s="220" t="s">
        <v>160</v>
      </c>
      <c r="E120" s="221" t="s">
        <v>1788</v>
      </c>
      <c r="F120" s="222" t="s">
        <v>1789</v>
      </c>
      <c r="G120" s="223" t="s">
        <v>1121</v>
      </c>
      <c r="H120" s="224">
        <v>1</v>
      </c>
      <c r="I120" s="225"/>
      <c r="J120" s="226">
        <f>ROUND(I120*H120,2)</f>
        <v>0</v>
      </c>
      <c r="K120" s="222" t="s">
        <v>19</v>
      </c>
      <c r="L120" s="46"/>
      <c r="M120" s="227" t="s">
        <v>19</v>
      </c>
      <c r="N120" s="228"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164</v>
      </c>
      <c r="AT120" s="231" t="s">
        <v>160</v>
      </c>
      <c r="AU120" s="231" t="s">
        <v>81</v>
      </c>
      <c r="AY120" s="19" t="s">
        <v>159</v>
      </c>
      <c r="BE120" s="232">
        <f>IF(N120="základní",J120,0)</f>
        <v>0</v>
      </c>
      <c r="BF120" s="232">
        <f>IF(N120="snížená",J120,0)</f>
        <v>0</v>
      </c>
      <c r="BG120" s="232">
        <f>IF(N120="zákl. přenesená",J120,0)</f>
        <v>0</v>
      </c>
      <c r="BH120" s="232">
        <f>IF(N120="sníž. přenesená",J120,0)</f>
        <v>0</v>
      </c>
      <c r="BI120" s="232">
        <f>IF(N120="nulová",J120,0)</f>
        <v>0</v>
      </c>
      <c r="BJ120" s="19" t="s">
        <v>79</v>
      </c>
      <c r="BK120" s="232">
        <f>ROUND(I120*H120,2)</f>
        <v>0</v>
      </c>
      <c r="BL120" s="19" t="s">
        <v>164</v>
      </c>
      <c r="BM120" s="231" t="s">
        <v>298</v>
      </c>
    </row>
    <row r="121" s="2" customFormat="1" ht="21.75" customHeight="1">
      <c r="A121" s="40"/>
      <c r="B121" s="41"/>
      <c r="C121" s="220" t="s">
        <v>301</v>
      </c>
      <c r="D121" s="220" t="s">
        <v>160</v>
      </c>
      <c r="E121" s="221" t="s">
        <v>1790</v>
      </c>
      <c r="F121" s="222" t="s">
        <v>1791</v>
      </c>
      <c r="G121" s="223" t="s">
        <v>1121</v>
      </c>
      <c r="H121" s="224">
        <v>1</v>
      </c>
      <c r="I121" s="225"/>
      <c r="J121" s="226">
        <f>ROUND(I121*H121,2)</f>
        <v>0</v>
      </c>
      <c r="K121" s="222" t="s">
        <v>19</v>
      </c>
      <c r="L121" s="46"/>
      <c r="M121" s="227" t="s">
        <v>19</v>
      </c>
      <c r="N121" s="228" t="s">
        <v>43</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164</v>
      </c>
      <c r="AT121" s="231" t="s">
        <v>160</v>
      </c>
      <c r="AU121" s="231" t="s">
        <v>81</v>
      </c>
      <c r="AY121" s="19" t="s">
        <v>159</v>
      </c>
      <c r="BE121" s="232">
        <f>IF(N121="základní",J121,0)</f>
        <v>0</v>
      </c>
      <c r="BF121" s="232">
        <f>IF(N121="snížená",J121,0)</f>
        <v>0</v>
      </c>
      <c r="BG121" s="232">
        <f>IF(N121="zákl. přenesená",J121,0)</f>
        <v>0</v>
      </c>
      <c r="BH121" s="232">
        <f>IF(N121="sníž. přenesená",J121,0)</f>
        <v>0</v>
      </c>
      <c r="BI121" s="232">
        <f>IF(N121="nulová",J121,0)</f>
        <v>0</v>
      </c>
      <c r="BJ121" s="19" t="s">
        <v>79</v>
      </c>
      <c r="BK121" s="232">
        <f>ROUND(I121*H121,2)</f>
        <v>0</v>
      </c>
      <c r="BL121" s="19" t="s">
        <v>164</v>
      </c>
      <c r="BM121" s="231" t="s">
        <v>304</v>
      </c>
    </row>
    <row r="122" s="2" customFormat="1" ht="21.75" customHeight="1">
      <c r="A122" s="40"/>
      <c r="B122" s="41"/>
      <c r="C122" s="220" t="s">
        <v>228</v>
      </c>
      <c r="D122" s="220" t="s">
        <v>160</v>
      </c>
      <c r="E122" s="221" t="s">
        <v>1792</v>
      </c>
      <c r="F122" s="222" t="s">
        <v>1793</v>
      </c>
      <c r="G122" s="223" t="s">
        <v>1121</v>
      </c>
      <c r="H122" s="224">
        <v>1</v>
      </c>
      <c r="I122" s="225"/>
      <c r="J122" s="226">
        <f>ROUND(I122*H122,2)</f>
        <v>0</v>
      </c>
      <c r="K122" s="222" t="s">
        <v>19</v>
      </c>
      <c r="L122" s="46"/>
      <c r="M122" s="227" t="s">
        <v>19</v>
      </c>
      <c r="N122" s="228"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164</v>
      </c>
      <c r="AT122" s="231" t="s">
        <v>160</v>
      </c>
      <c r="AU122" s="231" t="s">
        <v>81</v>
      </c>
      <c r="AY122" s="19" t="s">
        <v>159</v>
      </c>
      <c r="BE122" s="232">
        <f>IF(N122="základní",J122,0)</f>
        <v>0</v>
      </c>
      <c r="BF122" s="232">
        <f>IF(N122="snížená",J122,0)</f>
        <v>0</v>
      </c>
      <c r="BG122" s="232">
        <f>IF(N122="zákl. přenesená",J122,0)</f>
        <v>0</v>
      </c>
      <c r="BH122" s="232">
        <f>IF(N122="sníž. přenesená",J122,0)</f>
        <v>0</v>
      </c>
      <c r="BI122" s="232">
        <f>IF(N122="nulová",J122,0)</f>
        <v>0</v>
      </c>
      <c r="BJ122" s="19" t="s">
        <v>79</v>
      </c>
      <c r="BK122" s="232">
        <f>ROUND(I122*H122,2)</f>
        <v>0</v>
      </c>
      <c r="BL122" s="19" t="s">
        <v>164</v>
      </c>
      <c r="BM122" s="231" t="s">
        <v>315</v>
      </c>
    </row>
    <row r="123" s="2" customFormat="1" ht="16.5" customHeight="1">
      <c r="A123" s="40"/>
      <c r="B123" s="41"/>
      <c r="C123" s="220" t="s">
        <v>317</v>
      </c>
      <c r="D123" s="220" t="s">
        <v>160</v>
      </c>
      <c r="E123" s="221" t="s">
        <v>1794</v>
      </c>
      <c r="F123" s="222" t="s">
        <v>1545</v>
      </c>
      <c r="G123" s="223" t="s">
        <v>1121</v>
      </c>
      <c r="H123" s="224">
        <v>1</v>
      </c>
      <c r="I123" s="225"/>
      <c r="J123" s="226">
        <f>ROUND(I123*H123,2)</f>
        <v>0</v>
      </c>
      <c r="K123" s="222" t="s">
        <v>19</v>
      </c>
      <c r="L123" s="46"/>
      <c r="M123" s="227" t="s">
        <v>19</v>
      </c>
      <c r="N123" s="228" t="s">
        <v>43</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164</v>
      </c>
      <c r="AT123" s="231" t="s">
        <v>160</v>
      </c>
      <c r="AU123" s="231" t="s">
        <v>81</v>
      </c>
      <c r="AY123" s="19" t="s">
        <v>159</v>
      </c>
      <c r="BE123" s="232">
        <f>IF(N123="základní",J123,0)</f>
        <v>0</v>
      </c>
      <c r="BF123" s="232">
        <f>IF(N123="snížená",J123,0)</f>
        <v>0</v>
      </c>
      <c r="BG123" s="232">
        <f>IF(N123="zákl. přenesená",J123,0)</f>
        <v>0</v>
      </c>
      <c r="BH123" s="232">
        <f>IF(N123="sníž. přenesená",J123,0)</f>
        <v>0</v>
      </c>
      <c r="BI123" s="232">
        <f>IF(N123="nulová",J123,0)</f>
        <v>0</v>
      </c>
      <c r="BJ123" s="19" t="s">
        <v>79</v>
      </c>
      <c r="BK123" s="232">
        <f>ROUND(I123*H123,2)</f>
        <v>0</v>
      </c>
      <c r="BL123" s="19" t="s">
        <v>164</v>
      </c>
      <c r="BM123" s="231" t="s">
        <v>320</v>
      </c>
    </row>
    <row r="124" s="2" customFormat="1" ht="16.5" customHeight="1">
      <c r="A124" s="40"/>
      <c r="B124" s="41"/>
      <c r="C124" s="220" t="s">
        <v>235</v>
      </c>
      <c r="D124" s="220" t="s">
        <v>160</v>
      </c>
      <c r="E124" s="221" t="s">
        <v>1795</v>
      </c>
      <c r="F124" s="222" t="s">
        <v>1543</v>
      </c>
      <c r="G124" s="223" t="s">
        <v>1121</v>
      </c>
      <c r="H124" s="224">
        <v>1</v>
      </c>
      <c r="I124" s="225"/>
      <c r="J124" s="226">
        <f>ROUND(I124*H124,2)</f>
        <v>0</v>
      </c>
      <c r="K124" s="222" t="s">
        <v>19</v>
      </c>
      <c r="L124" s="46"/>
      <c r="M124" s="227" t="s">
        <v>19</v>
      </c>
      <c r="N124" s="228" t="s">
        <v>43</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164</v>
      </c>
      <c r="AT124" s="231" t="s">
        <v>160</v>
      </c>
      <c r="AU124" s="231" t="s">
        <v>81</v>
      </c>
      <c r="AY124" s="19" t="s">
        <v>159</v>
      </c>
      <c r="BE124" s="232">
        <f>IF(N124="základní",J124,0)</f>
        <v>0</v>
      </c>
      <c r="BF124" s="232">
        <f>IF(N124="snížená",J124,0)</f>
        <v>0</v>
      </c>
      <c r="BG124" s="232">
        <f>IF(N124="zákl. přenesená",J124,0)</f>
        <v>0</v>
      </c>
      <c r="BH124" s="232">
        <f>IF(N124="sníž. přenesená",J124,0)</f>
        <v>0</v>
      </c>
      <c r="BI124" s="232">
        <f>IF(N124="nulová",J124,0)</f>
        <v>0</v>
      </c>
      <c r="BJ124" s="19" t="s">
        <v>79</v>
      </c>
      <c r="BK124" s="232">
        <f>ROUND(I124*H124,2)</f>
        <v>0</v>
      </c>
      <c r="BL124" s="19" t="s">
        <v>164</v>
      </c>
      <c r="BM124" s="231" t="s">
        <v>325</v>
      </c>
    </row>
    <row r="125" s="2" customFormat="1" ht="16.5" customHeight="1">
      <c r="A125" s="40"/>
      <c r="B125" s="41"/>
      <c r="C125" s="220" t="s">
        <v>332</v>
      </c>
      <c r="D125" s="220" t="s">
        <v>160</v>
      </c>
      <c r="E125" s="221" t="s">
        <v>1796</v>
      </c>
      <c r="F125" s="222" t="s">
        <v>1405</v>
      </c>
      <c r="G125" s="223" t="s">
        <v>1121</v>
      </c>
      <c r="H125" s="224">
        <v>1</v>
      </c>
      <c r="I125" s="225"/>
      <c r="J125" s="226">
        <f>ROUND(I125*H125,2)</f>
        <v>0</v>
      </c>
      <c r="K125" s="222" t="s">
        <v>19</v>
      </c>
      <c r="L125" s="46"/>
      <c r="M125" s="227" t="s">
        <v>19</v>
      </c>
      <c r="N125" s="228" t="s">
        <v>43</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164</v>
      </c>
      <c r="AT125" s="231" t="s">
        <v>160</v>
      </c>
      <c r="AU125" s="231" t="s">
        <v>81</v>
      </c>
      <c r="AY125" s="19" t="s">
        <v>159</v>
      </c>
      <c r="BE125" s="232">
        <f>IF(N125="základní",J125,0)</f>
        <v>0</v>
      </c>
      <c r="BF125" s="232">
        <f>IF(N125="snížená",J125,0)</f>
        <v>0</v>
      </c>
      <c r="BG125" s="232">
        <f>IF(N125="zákl. přenesená",J125,0)</f>
        <v>0</v>
      </c>
      <c r="BH125" s="232">
        <f>IF(N125="sníž. přenesená",J125,0)</f>
        <v>0</v>
      </c>
      <c r="BI125" s="232">
        <f>IF(N125="nulová",J125,0)</f>
        <v>0</v>
      </c>
      <c r="BJ125" s="19" t="s">
        <v>79</v>
      </c>
      <c r="BK125" s="232">
        <f>ROUND(I125*H125,2)</f>
        <v>0</v>
      </c>
      <c r="BL125" s="19" t="s">
        <v>164</v>
      </c>
      <c r="BM125" s="231" t="s">
        <v>335</v>
      </c>
    </row>
    <row r="126" s="2" customFormat="1" ht="21.75" customHeight="1">
      <c r="A126" s="40"/>
      <c r="B126" s="41"/>
      <c r="C126" s="220" t="s">
        <v>242</v>
      </c>
      <c r="D126" s="220" t="s">
        <v>160</v>
      </c>
      <c r="E126" s="221" t="s">
        <v>1797</v>
      </c>
      <c r="F126" s="222" t="s">
        <v>1556</v>
      </c>
      <c r="G126" s="223" t="s">
        <v>1121</v>
      </c>
      <c r="H126" s="224">
        <v>1</v>
      </c>
      <c r="I126" s="225"/>
      <c r="J126" s="226">
        <f>ROUND(I126*H126,2)</f>
        <v>0</v>
      </c>
      <c r="K126" s="222" t="s">
        <v>19</v>
      </c>
      <c r="L126" s="46"/>
      <c r="M126" s="227" t="s">
        <v>19</v>
      </c>
      <c r="N126" s="228" t="s">
        <v>43</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164</v>
      </c>
      <c r="AT126" s="231" t="s">
        <v>160</v>
      </c>
      <c r="AU126" s="231" t="s">
        <v>81</v>
      </c>
      <c r="AY126" s="19" t="s">
        <v>159</v>
      </c>
      <c r="BE126" s="232">
        <f>IF(N126="základní",J126,0)</f>
        <v>0</v>
      </c>
      <c r="BF126" s="232">
        <f>IF(N126="snížená",J126,0)</f>
        <v>0</v>
      </c>
      <c r="BG126" s="232">
        <f>IF(N126="zákl. přenesená",J126,0)</f>
        <v>0</v>
      </c>
      <c r="BH126" s="232">
        <f>IF(N126="sníž. přenesená",J126,0)</f>
        <v>0</v>
      </c>
      <c r="BI126" s="232">
        <f>IF(N126="nulová",J126,0)</f>
        <v>0</v>
      </c>
      <c r="BJ126" s="19" t="s">
        <v>79</v>
      </c>
      <c r="BK126" s="232">
        <f>ROUND(I126*H126,2)</f>
        <v>0</v>
      </c>
      <c r="BL126" s="19" t="s">
        <v>164</v>
      </c>
      <c r="BM126" s="231" t="s">
        <v>343</v>
      </c>
    </row>
    <row r="127" s="2" customFormat="1" ht="21.75" customHeight="1">
      <c r="A127" s="40"/>
      <c r="B127" s="41"/>
      <c r="C127" s="220" t="s">
        <v>351</v>
      </c>
      <c r="D127" s="220" t="s">
        <v>160</v>
      </c>
      <c r="E127" s="221" t="s">
        <v>1798</v>
      </c>
      <c r="F127" s="222" t="s">
        <v>1799</v>
      </c>
      <c r="G127" s="223" t="s">
        <v>1121</v>
      </c>
      <c r="H127" s="224">
        <v>1</v>
      </c>
      <c r="I127" s="225"/>
      <c r="J127" s="226">
        <f>ROUND(I127*H127,2)</f>
        <v>0</v>
      </c>
      <c r="K127" s="222" t="s">
        <v>19</v>
      </c>
      <c r="L127" s="46"/>
      <c r="M127" s="227" t="s">
        <v>19</v>
      </c>
      <c r="N127" s="228" t="s">
        <v>43</v>
      </c>
      <c r="O127" s="86"/>
      <c r="P127" s="229">
        <f>O127*H127</f>
        <v>0</v>
      </c>
      <c r="Q127" s="229">
        <v>0</v>
      </c>
      <c r="R127" s="229">
        <f>Q127*H127</f>
        <v>0</v>
      </c>
      <c r="S127" s="229">
        <v>0</v>
      </c>
      <c r="T127" s="230">
        <f>S127*H127</f>
        <v>0</v>
      </c>
      <c r="U127" s="40"/>
      <c r="V127" s="40"/>
      <c r="W127" s="40"/>
      <c r="X127" s="40"/>
      <c r="Y127" s="40"/>
      <c r="Z127" s="40"/>
      <c r="AA127" s="40"/>
      <c r="AB127" s="40"/>
      <c r="AC127" s="40"/>
      <c r="AD127" s="40"/>
      <c r="AE127" s="40"/>
      <c r="AR127" s="231" t="s">
        <v>164</v>
      </c>
      <c r="AT127" s="231" t="s">
        <v>160</v>
      </c>
      <c r="AU127" s="231" t="s">
        <v>81</v>
      </c>
      <c r="AY127" s="19" t="s">
        <v>159</v>
      </c>
      <c r="BE127" s="232">
        <f>IF(N127="základní",J127,0)</f>
        <v>0</v>
      </c>
      <c r="BF127" s="232">
        <f>IF(N127="snížená",J127,0)</f>
        <v>0</v>
      </c>
      <c r="BG127" s="232">
        <f>IF(N127="zákl. přenesená",J127,0)</f>
        <v>0</v>
      </c>
      <c r="BH127" s="232">
        <f>IF(N127="sníž. přenesená",J127,0)</f>
        <v>0</v>
      </c>
      <c r="BI127" s="232">
        <f>IF(N127="nulová",J127,0)</f>
        <v>0</v>
      </c>
      <c r="BJ127" s="19" t="s">
        <v>79</v>
      </c>
      <c r="BK127" s="232">
        <f>ROUND(I127*H127,2)</f>
        <v>0</v>
      </c>
      <c r="BL127" s="19" t="s">
        <v>164</v>
      </c>
      <c r="BM127" s="231" t="s">
        <v>354</v>
      </c>
    </row>
    <row r="128" s="2" customFormat="1" ht="16.5" customHeight="1">
      <c r="A128" s="40"/>
      <c r="B128" s="41"/>
      <c r="C128" s="220" t="s">
        <v>255</v>
      </c>
      <c r="D128" s="220" t="s">
        <v>160</v>
      </c>
      <c r="E128" s="221" t="s">
        <v>1800</v>
      </c>
      <c r="F128" s="222" t="s">
        <v>1547</v>
      </c>
      <c r="G128" s="223" t="s">
        <v>1121</v>
      </c>
      <c r="H128" s="224">
        <v>1</v>
      </c>
      <c r="I128" s="225"/>
      <c r="J128" s="226">
        <f>ROUND(I128*H128,2)</f>
        <v>0</v>
      </c>
      <c r="K128" s="222" t="s">
        <v>19</v>
      </c>
      <c r="L128" s="46"/>
      <c r="M128" s="227" t="s">
        <v>19</v>
      </c>
      <c r="N128" s="228" t="s">
        <v>43</v>
      </c>
      <c r="O128" s="86"/>
      <c r="P128" s="229">
        <f>O128*H128</f>
        <v>0</v>
      </c>
      <c r="Q128" s="229">
        <v>0</v>
      </c>
      <c r="R128" s="229">
        <f>Q128*H128</f>
        <v>0</v>
      </c>
      <c r="S128" s="229">
        <v>0</v>
      </c>
      <c r="T128" s="230">
        <f>S128*H128</f>
        <v>0</v>
      </c>
      <c r="U128" s="40"/>
      <c r="V128" s="40"/>
      <c r="W128" s="40"/>
      <c r="X128" s="40"/>
      <c r="Y128" s="40"/>
      <c r="Z128" s="40"/>
      <c r="AA128" s="40"/>
      <c r="AB128" s="40"/>
      <c r="AC128" s="40"/>
      <c r="AD128" s="40"/>
      <c r="AE128" s="40"/>
      <c r="AR128" s="231" t="s">
        <v>164</v>
      </c>
      <c r="AT128" s="231" t="s">
        <v>160</v>
      </c>
      <c r="AU128" s="231" t="s">
        <v>81</v>
      </c>
      <c r="AY128" s="19" t="s">
        <v>159</v>
      </c>
      <c r="BE128" s="232">
        <f>IF(N128="základní",J128,0)</f>
        <v>0</v>
      </c>
      <c r="BF128" s="232">
        <f>IF(N128="snížená",J128,0)</f>
        <v>0</v>
      </c>
      <c r="BG128" s="232">
        <f>IF(N128="zákl. přenesená",J128,0)</f>
        <v>0</v>
      </c>
      <c r="BH128" s="232">
        <f>IF(N128="sníž. přenesená",J128,0)</f>
        <v>0</v>
      </c>
      <c r="BI128" s="232">
        <f>IF(N128="nulová",J128,0)</f>
        <v>0</v>
      </c>
      <c r="BJ128" s="19" t="s">
        <v>79</v>
      </c>
      <c r="BK128" s="232">
        <f>ROUND(I128*H128,2)</f>
        <v>0</v>
      </c>
      <c r="BL128" s="19" t="s">
        <v>164</v>
      </c>
      <c r="BM128" s="231" t="s">
        <v>362</v>
      </c>
    </row>
    <row r="129" s="2" customFormat="1" ht="16.5" customHeight="1">
      <c r="A129" s="40"/>
      <c r="B129" s="41"/>
      <c r="C129" s="220" t="s">
        <v>377</v>
      </c>
      <c r="D129" s="220" t="s">
        <v>160</v>
      </c>
      <c r="E129" s="221" t="s">
        <v>1801</v>
      </c>
      <c r="F129" s="222" t="s">
        <v>1554</v>
      </c>
      <c r="G129" s="223" t="s">
        <v>1121</v>
      </c>
      <c r="H129" s="224">
        <v>1</v>
      </c>
      <c r="I129" s="225"/>
      <c r="J129" s="226">
        <f>ROUND(I129*H129,2)</f>
        <v>0</v>
      </c>
      <c r="K129" s="222" t="s">
        <v>19</v>
      </c>
      <c r="L129" s="46"/>
      <c r="M129" s="227" t="s">
        <v>19</v>
      </c>
      <c r="N129" s="228" t="s">
        <v>43</v>
      </c>
      <c r="O129" s="86"/>
      <c r="P129" s="229">
        <f>O129*H129</f>
        <v>0</v>
      </c>
      <c r="Q129" s="229">
        <v>0</v>
      </c>
      <c r="R129" s="229">
        <f>Q129*H129</f>
        <v>0</v>
      </c>
      <c r="S129" s="229">
        <v>0</v>
      </c>
      <c r="T129" s="230">
        <f>S129*H129</f>
        <v>0</v>
      </c>
      <c r="U129" s="40"/>
      <c r="V129" s="40"/>
      <c r="W129" s="40"/>
      <c r="X129" s="40"/>
      <c r="Y129" s="40"/>
      <c r="Z129" s="40"/>
      <c r="AA129" s="40"/>
      <c r="AB129" s="40"/>
      <c r="AC129" s="40"/>
      <c r="AD129" s="40"/>
      <c r="AE129" s="40"/>
      <c r="AR129" s="231" t="s">
        <v>164</v>
      </c>
      <c r="AT129" s="231" t="s">
        <v>160</v>
      </c>
      <c r="AU129" s="231" t="s">
        <v>81</v>
      </c>
      <c r="AY129" s="19" t="s">
        <v>159</v>
      </c>
      <c r="BE129" s="232">
        <f>IF(N129="základní",J129,0)</f>
        <v>0</v>
      </c>
      <c r="BF129" s="232">
        <f>IF(N129="snížená",J129,0)</f>
        <v>0</v>
      </c>
      <c r="BG129" s="232">
        <f>IF(N129="zákl. přenesená",J129,0)</f>
        <v>0</v>
      </c>
      <c r="BH129" s="232">
        <f>IF(N129="sníž. přenesená",J129,0)</f>
        <v>0</v>
      </c>
      <c r="BI129" s="232">
        <f>IF(N129="nulová",J129,0)</f>
        <v>0</v>
      </c>
      <c r="BJ129" s="19" t="s">
        <v>79</v>
      </c>
      <c r="BK129" s="232">
        <f>ROUND(I129*H129,2)</f>
        <v>0</v>
      </c>
      <c r="BL129" s="19" t="s">
        <v>164</v>
      </c>
      <c r="BM129" s="231" t="s">
        <v>380</v>
      </c>
    </row>
    <row r="130" s="11" customFormat="1" ht="25.92" customHeight="1">
      <c r="A130" s="11"/>
      <c r="B130" s="206"/>
      <c r="C130" s="207"/>
      <c r="D130" s="208" t="s">
        <v>71</v>
      </c>
      <c r="E130" s="209" t="s">
        <v>1492</v>
      </c>
      <c r="F130" s="209" t="s">
        <v>1561</v>
      </c>
      <c r="G130" s="207"/>
      <c r="H130" s="207"/>
      <c r="I130" s="210"/>
      <c r="J130" s="211">
        <f>BK130</f>
        <v>0</v>
      </c>
      <c r="K130" s="207"/>
      <c r="L130" s="212"/>
      <c r="M130" s="213"/>
      <c r="N130" s="214"/>
      <c r="O130" s="214"/>
      <c r="P130" s="215">
        <f>P131</f>
        <v>0</v>
      </c>
      <c r="Q130" s="214"/>
      <c r="R130" s="215">
        <f>R131</f>
        <v>0</v>
      </c>
      <c r="S130" s="214"/>
      <c r="T130" s="216">
        <f>T131</f>
        <v>0</v>
      </c>
      <c r="U130" s="11"/>
      <c r="V130" s="11"/>
      <c r="W130" s="11"/>
      <c r="X130" s="11"/>
      <c r="Y130" s="11"/>
      <c r="Z130" s="11"/>
      <c r="AA130" s="11"/>
      <c r="AB130" s="11"/>
      <c r="AC130" s="11"/>
      <c r="AD130" s="11"/>
      <c r="AE130" s="11"/>
      <c r="AR130" s="217" t="s">
        <v>164</v>
      </c>
      <c r="AT130" s="218" t="s">
        <v>71</v>
      </c>
      <c r="AU130" s="218" t="s">
        <v>72</v>
      </c>
      <c r="AY130" s="217" t="s">
        <v>159</v>
      </c>
      <c r="BK130" s="219">
        <f>BK131</f>
        <v>0</v>
      </c>
    </row>
    <row r="131" s="2" customFormat="1" ht="33" customHeight="1">
      <c r="A131" s="40"/>
      <c r="B131" s="41"/>
      <c r="C131" s="220" t="s">
        <v>259</v>
      </c>
      <c r="D131" s="220" t="s">
        <v>160</v>
      </c>
      <c r="E131" s="221" t="s">
        <v>1562</v>
      </c>
      <c r="F131" s="222" t="s">
        <v>1563</v>
      </c>
      <c r="G131" s="223" t="s">
        <v>1307</v>
      </c>
      <c r="H131" s="224">
        <v>70</v>
      </c>
      <c r="I131" s="225"/>
      <c r="J131" s="226">
        <f>ROUND(I131*H131,2)</f>
        <v>0</v>
      </c>
      <c r="K131" s="222" t="s">
        <v>19</v>
      </c>
      <c r="L131" s="46"/>
      <c r="M131" s="287" t="s">
        <v>19</v>
      </c>
      <c r="N131" s="288" t="s">
        <v>43</v>
      </c>
      <c r="O131" s="289"/>
      <c r="P131" s="290">
        <f>O131*H131</f>
        <v>0</v>
      </c>
      <c r="Q131" s="290">
        <v>0</v>
      </c>
      <c r="R131" s="290">
        <f>Q131*H131</f>
        <v>0</v>
      </c>
      <c r="S131" s="290">
        <v>0</v>
      </c>
      <c r="T131" s="291">
        <f>S131*H131</f>
        <v>0</v>
      </c>
      <c r="U131" s="40"/>
      <c r="V131" s="40"/>
      <c r="W131" s="40"/>
      <c r="X131" s="40"/>
      <c r="Y131" s="40"/>
      <c r="Z131" s="40"/>
      <c r="AA131" s="40"/>
      <c r="AB131" s="40"/>
      <c r="AC131" s="40"/>
      <c r="AD131" s="40"/>
      <c r="AE131" s="40"/>
      <c r="AR131" s="231" t="s">
        <v>1564</v>
      </c>
      <c r="AT131" s="231" t="s">
        <v>160</v>
      </c>
      <c r="AU131" s="231" t="s">
        <v>79</v>
      </c>
      <c r="AY131" s="19" t="s">
        <v>159</v>
      </c>
      <c r="BE131" s="232">
        <f>IF(N131="základní",J131,0)</f>
        <v>0</v>
      </c>
      <c r="BF131" s="232">
        <f>IF(N131="snížená",J131,0)</f>
        <v>0</v>
      </c>
      <c r="BG131" s="232">
        <f>IF(N131="zákl. přenesená",J131,0)</f>
        <v>0</v>
      </c>
      <c r="BH131" s="232">
        <f>IF(N131="sníž. přenesená",J131,0)</f>
        <v>0</v>
      </c>
      <c r="BI131" s="232">
        <f>IF(N131="nulová",J131,0)</f>
        <v>0</v>
      </c>
      <c r="BJ131" s="19" t="s">
        <v>79</v>
      </c>
      <c r="BK131" s="232">
        <f>ROUND(I131*H131,2)</f>
        <v>0</v>
      </c>
      <c r="BL131" s="19" t="s">
        <v>1564</v>
      </c>
      <c r="BM131" s="231" t="s">
        <v>383</v>
      </c>
    </row>
    <row r="132" s="2" customFormat="1" ht="6.96" customHeight="1">
      <c r="A132" s="40"/>
      <c r="B132" s="61"/>
      <c r="C132" s="62"/>
      <c r="D132" s="62"/>
      <c r="E132" s="62"/>
      <c r="F132" s="62"/>
      <c r="G132" s="62"/>
      <c r="H132" s="62"/>
      <c r="I132" s="177"/>
      <c r="J132" s="62"/>
      <c r="K132" s="62"/>
      <c r="L132" s="46"/>
      <c r="M132" s="40"/>
      <c r="O132" s="40"/>
      <c r="P132" s="40"/>
      <c r="Q132" s="40"/>
      <c r="R132" s="40"/>
      <c r="S132" s="40"/>
      <c r="T132" s="40"/>
      <c r="U132" s="40"/>
      <c r="V132" s="40"/>
      <c r="W132" s="40"/>
      <c r="X132" s="40"/>
      <c r="Y132" s="40"/>
      <c r="Z132" s="40"/>
      <c r="AA132" s="40"/>
      <c r="AB132" s="40"/>
      <c r="AC132" s="40"/>
      <c r="AD132" s="40"/>
      <c r="AE132" s="40"/>
    </row>
  </sheetData>
  <sheetProtection sheet="1" autoFilter="0" formatColumns="0" formatRows="0" objects="1" scenarios="1" spinCount="100000" saltValue="g7osfAbvFsMNvifboLM+I9WUGob1mtdkY/JjVIsgxuh9wWvQl969b5gMRo1MuqQTIv/Y0P8WN3jpzZTBcEx2fA==" hashValue="yRWkgoAkuQ2BadMrcTn6E0ILf2kfa8qFA4is7E/bFOVLmEOUhH+zmGFqvsmAbFFo2Nql7GBtdT+PH/aV5sJaCg==" algorithmName="SHA-512" password="CC35"/>
  <autoFilter ref="C90:K131"/>
  <mergeCells count="12">
    <mergeCell ref="E7:H7"/>
    <mergeCell ref="E9:H9"/>
    <mergeCell ref="E11:H11"/>
    <mergeCell ref="E20:H20"/>
    <mergeCell ref="E29:H29"/>
    <mergeCell ref="E50:H50"/>
    <mergeCell ref="E52:H52"/>
    <mergeCell ref="E54:H54"/>
    <mergeCell ref="E79:H79"/>
    <mergeCell ref="E81:H81"/>
    <mergeCell ref="E83:H8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0"/>
      <c r="L2" s="1"/>
      <c r="M2" s="1"/>
      <c r="N2" s="1"/>
      <c r="O2" s="1"/>
      <c r="P2" s="1"/>
      <c r="Q2" s="1"/>
      <c r="R2" s="1"/>
      <c r="S2" s="1"/>
      <c r="T2" s="1"/>
      <c r="U2" s="1"/>
      <c r="V2" s="1"/>
      <c r="AT2" s="19" t="s">
        <v>115</v>
      </c>
    </row>
    <row r="3" s="1" customFormat="1" ht="6.96" customHeight="1">
      <c r="B3" s="141"/>
      <c r="C3" s="142"/>
      <c r="D3" s="142"/>
      <c r="E3" s="142"/>
      <c r="F3" s="142"/>
      <c r="G3" s="142"/>
      <c r="H3" s="142"/>
      <c r="I3" s="143"/>
      <c r="J3" s="142"/>
      <c r="K3" s="142"/>
      <c r="L3" s="22"/>
      <c r="AT3" s="19" t="s">
        <v>81</v>
      </c>
    </row>
    <row r="4" s="1" customFormat="1" ht="24.96" customHeight="1">
      <c r="B4" s="22"/>
      <c r="D4" s="144" t="s">
        <v>119</v>
      </c>
      <c r="I4" s="140"/>
      <c r="L4" s="22"/>
      <c r="M4" s="145" t="s">
        <v>10</v>
      </c>
      <c r="AT4" s="19" t="s">
        <v>4</v>
      </c>
    </row>
    <row r="5" s="1" customFormat="1" ht="6.96" customHeight="1">
      <c r="B5" s="22"/>
      <c r="I5" s="140"/>
      <c r="L5" s="22"/>
    </row>
    <row r="6" s="1" customFormat="1" ht="12" customHeight="1">
      <c r="B6" s="22"/>
      <c r="D6" s="146" t="s">
        <v>16</v>
      </c>
      <c r="I6" s="140"/>
      <c r="L6" s="22"/>
    </row>
    <row r="7" s="1" customFormat="1" ht="16.5" customHeight="1">
      <c r="B7" s="22"/>
      <c r="E7" s="147" t="str">
        <f>'Rekapitulace stavby'!K6</f>
        <v>WELCOME CENTRE ČZU</v>
      </c>
      <c r="F7" s="146"/>
      <c r="G7" s="146"/>
      <c r="H7" s="146"/>
      <c r="I7" s="140"/>
      <c r="L7" s="22"/>
    </row>
    <row r="8" s="1" customFormat="1" ht="12" customHeight="1">
      <c r="B8" s="22"/>
      <c r="D8" s="146" t="s">
        <v>120</v>
      </c>
      <c r="I8" s="140"/>
      <c r="L8" s="22"/>
    </row>
    <row r="9" s="2" customFormat="1" ht="16.5" customHeight="1">
      <c r="A9" s="40"/>
      <c r="B9" s="46"/>
      <c r="C9" s="40"/>
      <c r="D9" s="40"/>
      <c r="E9" s="147" t="s">
        <v>1517</v>
      </c>
      <c r="F9" s="40"/>
      <c r="G9" s="40"/>
      <c r="H9" s="40"/>
      <c r="I9" s="148"/>
      <c r="J9" s="40"/>
      <c r="K9" s="40"/>
      <c r="L9" s="149"/>
      <c r="S9" s="40"/>
      <c r="T9" s="40"/>
      <c r="U9" s="40"/>
      <c r="V9" s="40"/>
      <c r="W9" s="40"/>
      <c r="X9" s="40"/>
      <c r="Y9" s="40"/>
      <c r="Z9" s="40"/>
      <c r="AA9" s="40"/>
      <c r="AB9" s="40"/>
      <c r="AC9" s="40"/>
      <c r="AD9" s="40"/>
      <c r="AE9" s="40"/>
    </row>
    <row r="10" s="2" customFormat="1" ht="12" customHeight="1">
      <c r="A10" s="40"/>
      <c r="B10" s="46"/>
      <c r="C10" s="40"/>
      <c r="D10" s="146" t="s">
        <v>122</v>
      </c>
      <c r="E10" s="40"/>
      <c r="F10" s="40"/>
      <c r="G10" s="40"/>
      <c r="H10" s="40"/>
      <c r="I10" s="148"/>
      <c r="J10" s="40"/>
      <c r="K10" s="40"/>
      <c r="L10" s="149"/>
      <c r="S10" s="40"/>
      <c r="T10" s="40"/>
      <c r="U10" s="40"/>
      <c r="V10" s="40"/>
      <c r="W10" s="40"/>
      <c r="X10" s="40"/>
      <c r="Y10" s="40"/>
      <c r="Z10" s="40"/>
      <c r="AA10" s="40"/>
      <c r="AB10" s="40"/>
      <c r="AC10" s="40"/>
      <c r="AD10" s="40"/>
      <c r="AE10" s="40"/>
    </row>
    <row r="11" s="2" customFormat="1" ht="16.5" customHeight="1">
      <c r="A11" s="40"/>
      <c r="B11" s="46"/>
      <c r="C11" s="40"/>
      <c r="D11" s="40"/>
      <c r="E11" s="150" t="s">
        <v>1802</v>
      </c>
      <c r="F11" s="40"/>
      <c r="G11" s="40"/>
      <c r="H11" s="40"/>
      <c r="I11" s="148"/>
      <c r="J11" s="40"/>
      <c r="K11" s="40"/>
      <c r="L11" s="149"/>
      <c r="S11" s="40"/>
      <c r="T11" s="40"/>
      <c r="U11" s="40"/>
      <c r="V11" s="40"/>
      <c r="W11" s="40"/>
      <c r="X11" s="40"/>
      <c r="Y11" s="40"/>
      <c r="Z11" s="40"/>
      <c r="AA11" s="40"/>
      <c r="AB11" s="40"/>
      <c r="AC11" s="40"/>
      <c r="AD11" s="40"/>
      <c r="AE11" s="40"/>
    </row>
    <row r="12" s="2" customFormat="1">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2" customFormat="1" ht="12" customHeight="1">
      <c r="A14" s="40"/>
      <c r="B14" s="46"/>
      <c r="C14" s="40"/>
      <c r="D14" s="146" t="s">
        <v>21</v>
      </c>
      <c r="E14" s="40"/>
      <c r="F14" s="135" t="s">
        <v>22</v>
      </c>
      <c r="G14" s="40"/>
      <c r="H14" s="40"/>
      <c r="I14" s="151" t="s">
        <v>23</v>
      </c>
      <c r="J14" s="152" t="str">
        <f>'Rekapitulace stavby'!AN8</f>
        <v>25. 5. 2020</v>
      </c>
      <c r="K14" s="40"/>
      <c r="L14" s="149"/>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2" customFormat="1" ht="12" customHeight="1">
      <c r="A25" s="40"/>
      <c r="B25" s="46"/>
      <c r="C25" s="40"/>
      <c r="D25" s="146" t="s">
        <v>34</v>
      </c>
      <c r="E25" s="40"/>
      <c r="F25" s="40"/>
      <c r="G25" s="40"/>
      <c r="H25" s="40"/>
      <c r="I25" s="151" t="s">
        <v>26</v>
      </c>
      <c r="J25" s="135" t="str">
        <f>IF('Rekapitulace stavby'!AN19="","",'Rekapitulace stavby'!AN19)</f>
        <v/>
      </c>
      <c r="K25" s="40"/>
      <c r="L25" s="149"/>
      <c r="S25" s="40"/>
      <c r="T25" s="40"/>
      <c r="U25" s="40"/>
      <c r="V25" s="40"/>
      <c r="W25" s="40"/>
      <c r="X25" s="40"/>
      <c r="Y25" s="40"/>
      <c r="Z25" s="40"/>
      <c r="AA25" s="40"/>
      <c r="AB25" s="40"/>
      <c r="AC25" s="40"/>
      <c r="AD25" s="40"/>
      <c r="AE25" s="40"/>
    </row>
    <row r="26" s="2" customFormat="1" ht="18" customHeight="1">
      <c r="A26" s="40"/>
      <c r="B26" s="46"/>
      <c r="C26" s="40"/>
      <c r="D26" s="40"/>
      <c r="E26" s="135" t="str">
        <f>IF('Rekapitulace stavby'!E20="","",'Rekapitulace stavby'!E20)</f>
        <v xml:space="preserve"> </v>
      </c>
      <c r="F26" s="40"/>
      <c r="G26" s="40"/>
      <c r="H26" s="40"/>
      <c r="I26" s="151" t="s">
        <v>28</v>
      </c>
      <c r="J26" s="135" t="str">
        <f>IF('Rekapitulace stavby'!AN20="","",'Rekapitulace stavby'!AN20)</f>
        <v/>
      </c>
      <c r="K26" s="40"/>
      <c r="L26" s="149"/>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2" customFormat="1" ht="6.96"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2" customFormat="1" ht="6.96"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2" customFormat="1" ht="25.44" customHeight="1">
      <c r="A32" s="40"/>
      <c r="B32" s="46"/>
      <c r="C32" s="40"/>
      <c r="D32" s="160" t="s">
        <v>38</v>
      </c>
      <c r="E32" s="40"/>
      <c r="F32" s="40"/>
      <c r="G32" s="40"/>
      <c r="H32" s="40"/>
      <c r="I32" s="148"/>
      <c r="J32" s="161">
        <f>ROUND(J92, 2)</f>
        <v>0</v>
      </c>
      <c r="K32" s="40"/>
      <c r="L32" s="149"/>
      <c r="S32" s="40"/>
      <c r="T32" s="40"/>
      <c r="U32" s="40"/>
      <c r="V32" s="40"/>
      <c r="W32" s="40"/>
      <c r="X32" s="40"/>
      <c r="Y32" s="40"/>
      <c r="Z32" s="40"/>
      <c r="AA32" s="40"/>
      <c r="AB32" s="40"/>
      <c r="AC32" s="40"/>
      <c r="AD32" s="40"/>
      <c r="AE32" s="40"/>
    </row>
    <row r="33" s="2" customFormat="1" ht="6.96"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2" customFormat="1" ht="14.4" customHeight="1">
      <c r="A35" s="40"/>
      <c r="B35" s="46"/>
      <c r="C35" s="40"/>
      <c r="D35" s="164" t="s">
        <v>42</v>
      </c>
      <c r="E35" s="146" t="s">
        <v>43</v>
      </c>
      <c r="F35" s="165">
        <f>ROUND((SUM(BE92:BE119)),  2)</f>
        <v>0</v>
      </c>
      <c r="G35" s="40"/>
      <c r="H35" s="40"/>
      <c r="I35" s="166">
        <v>0.20999999999999999</v>
      </c>
      <c r="J35" s="165">
        <f>ROUND(((SUM(BE92:BE119))*I35),  2)</f>
        <v>0</v>
      </c>
      <c r="K35" s="40"/>
      <c r="L35" s="149"/>
      <c r="S35" s="40"/>
      <c r="T35" s="40"/>
      <c r="U35" s="40"/>
      <c r="V35" s="40"/>
      <c r="W35" s="40"/>
      <c r="X35" s="40"/>
      <c r="Y35" s="40"/>
      <c r="Z35" s="40"/>
      <c r="AA35" s="40"/>
      <c r="AB35" s="40"/>
      <c r="AC35" s="40"/>
      <c r="AD35" s="40"/>
      <c r="AE35" s="40"/>
    </row>
    <row r="36" s="2" customFormat="1" ht="14.4" customHeight="1">
      <c r="A36" s="40"/>
      <c r="B36" s="46"/>
      <c r="C36" s="40"/>
      <c r="D36" s="40"/>
      <c r="E36" s="146" t="s">
        <v>44</v>
      </c>
      <c r="F36" s="165">
        <f>ROUND((SUM(BF92:BF119)),  2)</f>
        <v>0</v>
      </c>
      <c r="G36" s="40"/>
      <c r="H36" s="40"/>
      <c r="I36" s="166">
        <v>0.14999999999999999</v>
      </c>
      <c r="J36" s="165">
        <f>ROUND(((SUM(BF92:BF119))*I36),  2)</f>
        <v>0</v>
      </c>
      <c r="K36" s="40"/>
      <c r="L36" s="149"/>
      <c r="S36" s="40"/>
      <c r="T36" s="40"/>
      <c r="U36" s="40"/>
      <c r="V36" s="40"/>
      <c r="W36" s="40"/>
      <c r="X36" s="40"/>
      <c r="Y36" s="40"/>
      <c r="Z36" s="40"/>
      <c r="AA36" s="40"/>
      <c r="AB36" s="40"/>
      <c r="AC36" s="40"/>
      <c r="AD36" s="40"/>
      <c r="AE36" s="40"/>
    </row>
    <row r="37" hidden="1" s="2" customFormat="1" ht="14.4" customHeight="1">
      <c r="A37" s="40"/>
      <c r="B37" s="46"/>
      <c r="C37" s="40"/>
      <c r="D37" s="40"/>
      <c r="E37" s="146" t="s">
        <v>45</v>
      </c>
      <c r="F37" s="165">
        <f>ROUND((SUM(BG92:BG119)),  2)</f>
        <v>0</v>
      </c>
      <c r="G37" s="40"/>
      <c r="H37" s="40"/>
      <c r="I37" s="166">
        <v>0.20999999999999999</v>
      </c>
      <c r="J37" s="165">
        <f>0</f>
        <v>0</v>
      </c>
      <c r="K37" s="40"/>
      <c r="L37" s="149"/>
      <c r="S37" s="40"/>
      <c r="T37" s="40"/>
      <c r="U37" s="40"/>
      <c r="V37" s="40"/>
      <c r="W37" s="40"/>
      <c r="X37" s="40"/>
      <c r="Y37" s="40"/>
      <c r="Z37" s="40"/>
      <c r="AA37" s="40"/>
      <c r="AB37" s="40"/>
      <c r="AC37" s="40"/>
      <c r="AD37" s="40"/>
      <c r="AE37" s="40"/>
    </row>
    <row r="38" hidden="1" s="2" customFormat="1" ht="14.4" customHeight="1">
      <c r="A38" s="40"/>
      <c r="B38" s="46"/>
      <c r="C38" s="40"/>
      <c r="D38" s="40"/>
      <c r="E38" s="146" t="s">
        <v>46</v>
      </c>
      <c r="F38" s="165">
        <f>ROUND((SUM(BH92:BH119)),  2)</f>
        <v>0</v>
      </c>
      <c r="G38" s="40"/>
      <c r="H38" s="40"/>
      <c r="I38" s="166">
        <v>0.14999999999999999</v>
      </c>
      <c r="J38" s="165">
        <f>0</f>
        <v>0</v>
      </c>
      <c r="K38" s="40"/>
      <c r="L38" s="149"/>
      <c r="S38" s="40"/>
      <c r="T38" s="40"/>
      <c r="U38" s="40"/>
      <c r="V38" s="40"/>
      <c r="W38" s="40"/>
      <c r="X38" s="40"/>
      <c r="Y38" s="40"/>
      <c r="Z38" s="40"/>
      <c r="AA38" s="40"/>
      <c r="AB38" s="40"/>
      <c r="AC38" s="40"/>
      <c r="AD38" s="40"/>
      <c r="AE38" s="40"/>
    </row>
    <row r="39" hidden="1" s="2" customFormat="1" ht="14.4" customHeight="1">
      <c r="A39" s="40"/>
      <c r="B39" s="46"/>
      <c r="C39" s="40"/>
      <c r="D39" s="40"/>
      <c r="E39" s="146" t="s">
        <v>47</v>
      </c>
      <c r="F39" s="165">
        <f>ROUND((SUM(BI92:BI119)),  2)</f>
        <v>0</v>
      </c>
      <c r="G39" s="40"/>
      <c r="H39" s="40"/>
      <c r="I39" s="166">
        <v>0</v>
      </c>
      <c r="J39" s="165">
        <f>0</f>
        <v>0</v>
      </c>
      <c r="K39" s="40"/>
      <c r="L39" s="149"/>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2" customFormat="1" ht="25.4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2" customFormat="1" ht="6.96"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2" customFormat="1" ht="24.96" customHeight="1">
      <c r="A47" s="40"/>
      <c r="B47" s="41"/>
      <c r="C47" s="25" t="s">
        <v>124</v>
      </c>
      <c r="D47" s="42"/>
      <c r="E47" s="42"/>
      <c r="F47" s="42"/>
      <c r="G47" s="42"/>
      <c r="H47" s="42"/>
      <c r="I47" s="148"/>
      <c r="J47" s="42"/>
      <c r="K47" s="42"/>
      <c r="L47" s="149"/>
      <c r="S47" s="40"/>
      <c r="T47" s="40"/>
      <c r="U47" s="40"/>
      <c r="V47" s="40"/>
      <c r="W47" s="40"/>
      <c r="X47" s="40"/>
      <c r="Y47" s="40"/>
      <c r="Z47" s="40"/>
      <c r="AA47" s="40"/>
      <c r="AB47" s="40"/>
      <c r="AC47" s="40"/>
      <c r="AD47" s="40"/>
      <c r="AE47" s="40"/>
    </row>
    <row r="48" s="2" customFormat="1" ht="6.96"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2" customFormat="1" ht="16.5" customHeight="1">
      <c r="A50" s="40"/>
      <c r="B50" s="41"/>
      <c r="C50" s="42"/>
      <c r="D50" s="42"/>
      <c r="E50" s="181" t="str">
        <f>E7</f>
        <v>WELCOME CENTRE ČZU</v>
      </c>
      <c r="F50" s="34"/>
      <c r="G50" s="34"/>
      <c r="H50" s="34"/>
      <c r="I50" s="148"/>
      <c r="J50" s="42"/>
      <c r="K50" s="42"/>
      <c r="L50" s="149"/>
      <c r="S50" s="40"/>
      <c r="T50" s="40"/>
      <c r="U50" s="40"/>
      <c r="V50" s="40"/>
      <c r="W50" s="40"/>
      <c r="X50" s="40"/>
      <c r="Y50" s="40"/>
      <c r="Z50" s="40"/>
      <c r="AA50" s="40"/>
      <c r="AB50" s="40"/>
      <c r="AC50" s="40"/>
      <c r="AD50" s="40"/>
      <c r="AE50" s="40"/>
    </row>
    <row r="51" s="1" customFormat="1" ht="12" customHeight="1">
      <c r="B51" s="23"/>
      <c r="C51" s="34" t="s">
        <v>120</v>
      </c>
      <c r="D51" s="24"/>
      <c r="E51" s="24"/>
      <c r="F51" s="24"/>
      <c r="G51" s="24"/>
      <c r="H51" s="24"/>
      <c r="I51" s="140"/>
      <c r="J51" s="24"/>
      <c r="K51" s="24"/>
      <c r="L51" s="22"/>
    </row>
    <row r="52" s="2" customFormat="1" ht="16.5" customHeight="1">
      <c r="A52" s="40"/>
      <c r="B52" s="41"/>
      <c r="C52" s="42"/>
      <c r="D52" s="42"/>
      <c r="E52" s="181" t="s">
        <v>1517</v>
      </c>
      <c r="F52" s="42"/>
      <c r="G52" s="42"/>
      <c r="H52" s="42"/>
      <c r="I52" s="148"/>
      <c r="J52" s="42"/>
      <c r="K52" s="42"/>
      <c r="L52" s="149"/>
      <c r="S52" s="40"/>
      <c r="T52" s="40"/>
      <c r="U52" s="40"/>
      <c r="V52" s="40"/>
      <c r="W52" s="40"/>
      <c r="X52" s="40"/>
      <c r="Y52" s="40"/>
      <c r="Z52" s="40"/>
      <c r="AA52" s="40"/>
      <c r="AB52" s="40"/>
      <c r="AC52" s="40"/>
      <c r="AD52" s="40"/>
      <c r="AE52" s="40"/>
    </row>
    <row r="53" s="2" customFormat="1" ht="12" customHeight="1">
      <c r="A53" s="40"/>
      <c r="B53" s="41"/>
      <c r="C53" s="34" t="s">
        <v>122</v>
      </c>
      <c r="D53" s="42"/>
      <c r="E53" s="42"/>
      <c r="F53" s="42"/>
      <c r="G53" s="42"/>
      <c r="H53" s="42"/>
      <c r="I53" s="148"/>
      <c r="J53" s="42"/>
      <c r="K53" s="42"/>
      <c r="L53" s="149"/>
      <c r="S53" s="40"/>
      <c r="T53" s="40"/>
      <c r="U53" s="40"/>
      <c r="V53" s="40"/>
      <c r="W53" s="40"/>
      <c r="X53" s="40"/>
      <c r="Y53" s="40"/>
      <c r="Z53" s="40"/>
      <c r="AA53" s="40"/>
      <c r="AB53" s="40"/>
      <c r="AC53" s="40"/>
      <c r="AD53" s="40"/>
      <c r="AE53" s="40"/>
    </row>
    <row r="54" s="2" customFormat="1" ht="16.5" customHeight="1">
      <c r="A54" s="40"/>
      <c r="B54" s="41"/>
      <c r="C54" s="42"/>
      <c r="D54" s="42"/>
      <c r="E54" s="71" t="str">
        <f>E11</f>
        <v>05 - STK - aktivní prvky</v>
      </c>
      <c r="F54" s="42"/>
      <c r="G54" s="42"/>
      <c r="H54" s="42"/>
      <c r="I54" s="148"/>
      <c r="J54" s="42"/>
      <c r="K54" s="42"/>
      <c r="L54" s="149"/>
      <c r="S54" s="40"/>
      <c r="T54" s="40"/>
      <c r="U54" s="40"/>
      <c r="V54" s="40"/>
      <c r="W54" s="40"/>
      <c r="X54" s="40"/>
      <c r="Y54" s="40"/>
      <c r="Z54" s="40"/>
      <c r="AA54" s="40"/>
      <c r="AB54" s="40"/>
      <c r="AC54" s="40"/>
      <c r="AD54" s="40"/>
      <c r="AE54" s="40"/>
    </row>
    <row r="55" s="2" customFormat="1" ht="6.96"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2" customFormat="1" ht="12" customHeight="1">
      <c r="A56" s="40"/>
      <c r="B56" s="41"/>
      <c r="C56" s="34" t="s">
        <v>21</v>
      </c>
      <c r="D56" s="42"/>
      <c r="E56" s="42"/>
      <c r="F56" s="29" t="str">
        <f>F14</f>
        <v>Praha 6 - Suchdol</v>
      </c>
      <c r="G56" s="42"/>
      <c r="H56" s="42"/>
      <c r="I56" s="151" t="s">
        <v>23</v>
      </c>
      <c r="J56" s="74" t="str">
        <f>IF(J14="","",J14)</f>
        <v>25. 5. 2020</v>
      </c>
      <c r="K56" s="42"/>
      <c r="L56" s="149"/>
      <c r="S56" s="40"/>
      <c r="T56" s="40"/>
      <c r="U56" s="40"/>
      <c r="V56" s="40"/>
      <c r="W56" s="40"/>
      <c r="X56" s="40"/>
      <c r="Y56" s="40"/>
      <c r="Z56" s="40"/>
      <c r="AA56" s="40"/>
      <c r="AB56" s="40"/>
      <c r="AC56" s="40"/>
      <c r="AD56" s="40"/>
      <c r="AE56" s="40"/>
    </row>
    <row r="57" s="2" customFormat="1" ht="6.96"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2" customFormat="1" ht="15.15" customHeight="1">
      <c r="A58" s="40"/>
      <c r="B58" s="41"/>
      <c r="C58" s="34" t="s">
        <v>25</v>
      </c>
      <c r="D58" s="42"/>
      <c r="E58" s="42"/>
      <c r="F58" s="29" t="str">
        <f>E17</f>
        <v>ČZU Praha</v>
      </c>
      <c r="G58" s="42"/>
      <c r="H58" s="42"/>
      <c r="I58" s="151" t="s">
        <v>31</v>
      </c>
      <c r="J58" s="38" t="str">
        <f>E23</f>
        <v>GREBNER</v>
      </c>
      <c r="K58" s="42"/>
      <c r="L58" s="149"/>
      <c r="S58" s="40"/>
      <c r="T58" s="40"/>
      <c r="U58" s="40"/>
      <c r="V58" s="40"/>
      <c r="W58" s="40"/>
      <c r="X58" s="40"/>
      <c r="Y58" s="40"/>
      <c r="Z58" s="40"/>
      <c r="AA58" s="40"/>
      <c r="AB58" s="40"/>
      <c r="AC58" s="40"/>
      <c r="AD58" s="40"/>
      <c r="AE58" s="40"/>
    </row>
    <row r="59" s="2" customFormat="1" ht="15.15" customHeight="1">
      <c r="A59" s="40"/>
      <c r="B59" s="41"/>
      <c r="C59" s="34" t="s">
        <v>29</v>
      </c>
      <c r="D59" s="42"/>
      <c r="E59" s="42"/>
      <c r="F59" s="29" t="str">
        <f>IF(E20="","",E20)</f>
        <v>Vyplň údaj</v>
      </c>
      <c r="G59" s="42"/>
      <c r="H59" s="42"/>
      <c r="I59" s="151" t="s">
        <v>34</v>
      </c>
      <c r="J59" s="38" t="str">
        <f>E26</f>
        <v xml:space="preserve"> </v>
      </c>
      <c r="K59" s="42"/>
      <c r="L59" s="149"/>
      <c r="S59" s="40"/>
      <c r="T59" s="40"/>
      <c r="U59" s="40"/>
      <c r="V59" s="40"/>
      <c r="W59" s="40"/>
      <c r="X59" s="40"/>
      <c r="Y59" s="40"/>
      <c r="Z59" s="40"/>
      <c r="AA59" s="40"/>
      <c r="AB59" s="40"/>
      <c r="AC59" s="40"/>
      <c r="AD59" s="40"/>
      <c r="AE59" s="40"/>
    </row>
    <row r="60" s="2" customFormat="1" ht="10.32"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2" customFormat="1" ht="29.28" customHeight="1">
      <c r="A61" s="40"/>
      <c r="B61" s="41"/>
      <c r="C61" s="182" t="s">
        <v>125</v>
      </c>
      <c r="D61" s="183"/>
      <c r="E61" s="183"/>
      <c r="F61" s="183"/>
      <c r="G61" s="183"/>
      <c r="H61" s="183"/>
      <c r="I61" s="184"/>
      <c r="J61" s="185" t="s">
        <v>126</v>
      </c>
      <c r="K61" s="183"/>
      <c r="L61" s="149"/>
      <c r="S61" s="40"/>
      <c r="T61" s="40"/>
      <c r="U61" s="40"/>
      <c r="V61" s="40"/>
      <c r="W61" s="40"/>
      <c r="X61" s="40"/>
      <c r="Y61" s="40"/>
      <c r="Z61" s="40"/>
      <c r="AA61" s="40"/>
      <c r="AB61" s="40"/>
      <c r="AC61" s="40"/>
      <c r="AD61" s="40"/>
      <c r="AE61" s="40"/>
    </row>
    <row r="62" s="2" customFormat="1" ht="10.32"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2" customFormat="1" ht="22.8" customHeight="1">
      <c r="A63" s="40"/>
      <c r="B63" s="41"/>
      <c r="C63" s="186" t="s">
        <v>70</v>
      </c>
      <c r="D63" s="42"/>
      <c r="E63" s="42"/>
      <c r="F63" s="42"/>
      <c r="G63" s="42"/>
      <c r="H63" s="42"/>
      <c r="I63" s="148"/>
      <c r="J63" s="104">
        <f>J92</f>
        <v>0</v>
      </c>
      <c r="K63" s="42"/>
      <c r="L63" s="149"/>
      <c r="S63" s="40"/>
      <c r="T63" s="40"/>
      <c r="U63" s="40"/>
      <c r="V63" s="40"/>
      <c r="W63" s="40"/>
      <c r="X63" s="40"/>
      <c r="Y63" s="40"/>
      <c r="Z63" s="40"/>
      <c r="AA63" s="40"/>
      <c r="AB63" s="40"/>
      <c r="AC63" s="40"/>
      <c r="AD63" s="40"/>
      <c r="AE63" s="40"/>
      <c r="AU63" s="19" t="s">
        <v>127</v>
      </c>
    </row>
    <row r="64" s="9" customFormat="1" ht="24.96" customHeight="1">
      <c r="A64" s="9"/>
      <c r="B64" s="187"/>
      <c r="C64" s="188"/>
      <c r="D64" s="189" t="s">
        <v>1519</v>
      </c>
      <c r="E64" s="190"/>
      <c r="F64" s="190"/>
      <c r="G64" s="190"/>
      <c r="H64" s="190"/>
      <c r="I64" s="191"/>
      <c r="J64" s="192">
        <f>J93</f>
        <v>0</v>
      </c>
      <c r="K64" s="188"/>
      <c r="L64" s="193"/>
      <c r="S64" s="9"/>
      <c r="T64" s="9"/>
      <c r="U64" s="9"/>
      <c r="V64" s="9"/>
      <c r="W64" s="9"/>
      <c r="X64" s="9"/>
      <c r="Y64" s="9"/>
      <c r="Z64" s="9"/>
      <c r="AA64" s="9"/>
      <c r="AB64" s="9"/>
      <c r="AC64" s="9"/>
      <c r="AD64" s="9"/>
      <c r="AE64" s="9"/>
    </row>
    <row r="65" s="16" customFormat="1" ht="19.92" customHeight="1">
      <c r="A65" s="16"/>
      <c r="B65" s="294"/>
      <c r="C65" s="127"/>
      <c r="D65" s="295" t="s">
        <v>1803</v>
      </c>
      <c r="E65" s="296"/>
      <c r="F65" s="296"/>
      <c r="G65" s="296"/>
      <c r="H65" s="296"/>
      <c r="I65" s="297"/>
      <c r="J65" s="298">
        <f>J94</f>
        <v>0</v>
      </c>
      <c r="K65" s="127"/>
      <c r="L65" s="299"/>
      <c r="S65" s="16"/>
      <c r="T65" s="16"/>
      <c r="U65" s="16"/>
      <c r="V65" s="16"/>
      <c r="W65" s="16"/>
      <c r="X65" s="16"/>
      <c r="Y65" s="16"/>
      <c r="Z65" s="16"/>
      <c r="AA65" s="16"/>
      <c r="AB65" s="16"/>
      <c r="AC65" s="16"/>
      <c r="AD65" s="16"/>
      <c r="AE65" s="16"/>
    </row>
    <row r="66" s="16" customFormat="1" ht="19.92" customHeight="1">
      <c r="A66" s="16"/>
      <c r="B66" s="294"/>
      <c r="C66" s="127"/>
      <c r="D66" s="295" t="s">
        <v>1804</v>
      </c>
      <c r="E66" s="296"/>
      <c r="F66" s="296"/>
      <c r="G66" s="296"/>
      <c r="H66" s="296"/>
      <c r="I66" s="297"/>
      <c r="J66" s="298">
        <f>J96</f>
        <v>0</v>
      </c>
      <c r="K66" s="127"/>
      <c r="L66" s="299"/>
      <c r="S66" s="16"/>
      <c r="T66" s="16"/>
      <c r="U66" s="16"/>
      <c r="V66" s="16"/>
      <c r="W66" s="16"/>
      <c r="X66" s="16"/>
      <c r="Y66" s="16"/>
      <c r="Z66" s="16"/>
      <c r="AA66" s="16"/>
      <c r="AB66" s="16"/>
      <c r="AC66" s="16"/>
      <c r="AD66" s="16"/>
      <c r="AE66" s="16"/>
    </row>
    <row r="67" s="16" customFormat="1" ht="19.92" customHeight="1">
      <c r="A67" s="16"/>
      <c r="B67" s="294"/>
      <c r="C67" s="127"/>
      <c r="D67" s="295" t="s">
        <v>1805</v>
      </c>
      <c r="E67" s="296"/>
      <c r="F67" s="296"/>
      <c r="G67" s="296"/>
      <c r="H67" s="296"/>
      <c r="I67" s="297"/>
      <c r="J67" s="298">
        <f>J98</f>
        <v>0</v>
      </c>
      <c r="K67" s="127"/>
      <c r="L67" s="299"/>
      <c r="S67" s="16"/>
      <c r="T67" s="16"/>
      <c r="U67" s="16"/>
      <c r="V67" s="16"/>
      <c r="W67" s="16"/>
      <c r="X67" s="16"/>
      <c r="Y67" s="16"/>
      <c r="Z67" s="16"/>
      <c r="AA67" s="16"/>
      <c r="AB67" s="16"/>
      <c r="AC67" s="16"/>
      <c r="AD67" s="16"/>
      <c r="AE67" s="16"/>
    </row>
    <row r="68" s="16" customFormat="1" ht="19.92" customHeight="1">
      <c r="A68" s="16"/>
      <c r="B68" s="294"/>
      <c r="C68" s="127"/>
      <c r="D68" s="295" t="s">
        <v>1806</v>
      </c>
      <c r="E68" s="296"/>
      <c r="F68" s="296"/>
      <c r="G68" s="296"/>
      <c r="H68" s="296"/>
      <c r="I68" s="297"/>
      <c r="J68" s="298">
        <f>J104</f>
        <v>0</v>
      </c>
      <c r="K68" s="127"/>
      <c r="L68" s="299"/>
      <c r="S68" s="16"/>
      <c r="T68" s="16"/>
      <c r="U68" s="16"/>
      <c r="V68" s="16"/>
      <c r="W68" s="16"/>
      <c r="X68" s="16"/>
      <c r="Y68" s="16"/>
      <c r="Z68" s="16"/>
      <c r="AA68" s="16"/>
      <c r="AB68" s="16"/>
      <c r="AC68" s="16"/>
      <c r="AD68" s="16"/>
      <c r="AE68" s="16"/>
    </row>
    <row r="69" s="16" customFormat="1" ht="19.92" customHeight="1">
      <c r="A69" s="16"/>
      <c r="B69" s="294"/>
      <c r="C69" s="127"/>
      <c r="D69" s="295" t="s">
        <v>1807</v>
      </c>
      <c r="E69" s="296"/>
      <c r="F69" s="296"/>
      <c r="G69" s="296"/>
      <c r="H69" s="296"/>
      <c r="I69" s="297"/>
      <c r="J69" s="298">
        <f>J106</f>
        <v>0</v>
      </c>
      <c r="K69" s="127"/>
      <c r="L69" s="299"/>
      <c r="S69" s="16"/>
      <c r="T69" s="16"/>
      <c r="U69" s="16"/>
      <c r="V69" s="16"/>
      <c r="W69" s="16"/>
      <c r="X69" s="16"/>
      <c r="Y69" s="16"/>
      <c r="Z69" s="16"/>
      <c r="AA69" s="16"/>
      <c r="AB69" s="16"/>
      <c r="AC69" s="16"/>
      <c r="AD69" s="16"/>
      <c r="AE69" s="16"/>
    </row>
    <row r="70" s="9" customFormat="1" ht="24.96" customHeight="1">
      <c r="A70" s="9"/>
      <c r="B70" s="187"/>
      <c r="C70" s="188"/>
      <c r="D70" s="189" t="s">
        <v>1523</v>
      </c>
      <c r="E70" s="190"/>
      <c r="F70" s="190"/>
      <c r="G70" s="190"/>
      <c r="H70" s="190"/>
      <c r="I70" s="191"/>
      <c r="J70" s="192">
        <f>J118</f>
        <v>0</v>
      </c>
      <c r="K70" s="188"/>
      <c r="L70" s="193"/>
      <c r="S70" s="9"/>
      <c r="T70" s="9"/>
      <c r="U70" s="9"/>
      <c r="V70" s="9"/>
      <c r="W70" s="9"/>
      <c r="X70" s="9"/>
      <c r="Y70" s="9"/>
      <c r="Z70" s="9"/>
      <c r="AA70" s="9"/>
      <c r="AB70" s="9"/>
      <c r="AC70" s="9"/>
      <c r="AD70" s="9"/>
      <c r="AE70" s="9"/>
    </row>
    <row r="71" s="2" customFormat="1" ht="21.84" customHeight="1">
      <c r="A71" s="40"/>
      <c r="B71" s="41"/>
      <c r="C71" s="42"/>
      <c r="D71" s="42"/>
      <c r="E71" s="42"/>
      <c r="F71" s="42"/>
      <c r="G71" s="42"/>
      <c r="H71" s="42"/>
      <c r="I71" s="148"/>
      <c r="J71" s="42"/>
      <c r="K71" s="42"/>
      <c r="L71" s="149"/>
      <c r="S71" s="40"/>
      <c r="T71" s="40"/>
      <c r="U71" s="40"/>
      <c r="V71" s="40"/>
      <c r="W71" s="40"/>
      <c r="X71" s="40"/>
      <c r="Y71" s="40"/>
      <c r="Z71" s="40"/>
      <c r="AA71" s="40"/>
      <c r="AB71" s="40"/>
      <c r="AC71" s="40"/>
      <c r="AD71" s="40"/>
      <c r="AE71" s="40"/>
    </row>
    <row r="72" s="2" customFormat="1" ht="6.96" customHeight="1">
      <c r="A72" s="40"/>
      <c r="B72" s="61"/>
      <c r="C72" s="62"/>
      <c r="D72" s="62"/>
      <c r="E72" s="62"/>
      <c r="F72" s="62"/>
      <c r="G72" s="62"/>
      <c r="H72" s="62"/>
      <c r="I72" s="177"/>
      <c r="J72" s="62"/>
      <c r="K72" s="62"/>
      <c r="L72" s="149"/>
      <c r="S72" s="40"/>
      <c r="T72" s="40"/>
      <c r="U72" s="40"/>
      <c r="V72" s="40"/>
      <c r="W72" s="40"/>
      <c r="X72" s="40"/>
      <c r="Y72" s="40"/>
      <c r="Z72" s="40"/>
      <c r="AA72" s="40"/>
      <c r="AB72" s="40"/>
      <c r="AC72" s="40"/>
      <c r="AD72" s="40"/>
      <c r="AE72" s="40"/>
    </row>
    <row r="76" s="2" customFormat="1" ht="6.96" customHeight="1">
      <c r="A76" s="40"/>
      <c r="B76" s="63"/>
      <c r="C76" s="64"/>
      <c r="D76" s="64"/>
      <c r="E76" s="64"/>
      <c r="F76" s="64"/>
      <c r="G76" s="64"/>
      <c r="H76" s="64"/>
      <c r="I76" s="180"/>
      <c r="J76" s="64"/>
      <c r="K76" s="64"/>
      <c r="L76" s="149"/>
      <c r="S76" s="40"/>
      <c r="T76" s="40"/>
      <c r="U76" s="40"/>
      <c r="V76" s="40"/>
      <c r="W76" s="40"/>
      <c r="X76" s="40"/>
      <c r="Y76" s="40"/>
      <c r="Z76" s="40"/>
      <c r="AA76" s="40"/>
      <c r="AB76" s="40"/>
      <c r="AC76" s="40"/>
      <c r="AD76" s="40"/>
      <c r="AE76" s="40"/>
    </row>
    <row r="77" s="2" customFormat="1" ht="24.96" customHeight="1">
      <c r="A77" s="40"/>
      <c r="B77" s="41"/>
      <c r="C77" s="25" t="s">
        <v>144</v>
      </c>
      <c r="D77" s="42"/>
      <c r="E77" s="42"/>
      <c r="F77" s="42"/>
      <c r="G77" s="42"/>
      <c r="H77" s="42"/>
      <c r="I77" s="148"/>
      <c r="J77" s="42"/>
      <c r="K77" s="42"/>
      <c r="L77" s="149"/>
      <c r="S77" s="40"/>
      <c r="T77" s="40"/>
      <c r="U77" s="40"/>
      <c r="V77" s="40"/>
      <c r="W77" s="40"/>
      <c r="X77" s="40"/>
      <c r="Y77" s="40"/>
      <c r="Z77" s="40"/>
      <c r="AA77" s="40"/>
      <c r="AB77" s="40"/>
      <c r="AC77" s="40"/>
      <c r="AD77" s="40"/>
      <c r="AE77" s="40"/>
    </row>
    <row r="78" s="2" customFormat="1" ht="6.96" customHeight="1">
      <c r="A78" s="40"/>
      <c r="B78" s="41"/>
      <c r="C78" s="42"/>
      <c r="D78" s="42"/>
      <c r="E78" s="42"/>
      <c r="F78" s="42"/>
      <c r="G78" s="42"/>
      <c r="H78" s="42"/>
      <c r="I78" s="148"/>
      <c r="J78" s="42"/>
      <c r="K78" s="42"/>
      <c r="L78" s="149"/>
      <c r="S78" s="40"/>
      <c r="T78" s="40"/>
      <c r="U78" s="40"/>
      <c r="V78" s="40"/>
      <c r="W78" s="40"/>
      <c r="X78" s="40"/>
      <c r="Y78" s="40"/>
      <c r="Z78" s="40"/>
      <c r="AA78" s="40"/>
      <c r="AB78" s="40"/>
      <c r="AC78" s="40"/>
      <c r="AD78" s="40"/>
      <c r="AE78" s="40"/>
    </row>
    <row r="79" s="2" customFormat="1" ht="12" customHeight="1">
      <c r="A79" s="40"/>
      <c r="B79" s="41"/>
      <c r="C79" s="34" t="s">
        <v>16</v>
      </c>
      <c r="D79" s="42"/>
      <c r="E79" s="42"/>
      <c r="F79" s="42"/>
      <c r="G79" s="42"/>
      <c r="H79" s="42"/>
      <c r="I79" s="148"/>
      <c r="J79" s="42"/>
      <c r="K79" s="42"/>
      <c r="L79" s="149"/>
      <c r="S79" s="40"/>
      <c r="T79" s="40"/>
      <c r="U79" s="40"/>
      <c r="V79" s="40"/>
      <c r="W79" s="40"/>
      <c r="X79" s="40"/>
      <c r="Y79" s="40"/>
      <c r="Z79" s="40"/>
      <c r="AA79" s="40"/>
      <c r="AB79" s="40"/>
      <c r="AC79" s="40"/>
      <c r="AD79" s="40"/>
      <c r="AE79" s="40"/>
    </row>
    <row r="80" s="2" customFormat="1" ht="16.5" customHeight="1">
      <c r="A80" s="40"/>
      <c r="B80" s="41"/>
      <c r="C80" s="42"/>
      <c r="D80" s="42"/>
      <c r="E80" s="181" t="str">
        <f>E7</f>
        <v>WELCOME CENTRE ČZU</v>
      </c>
      <c r="F80" s="34"/>
      <c r="G80" s="34"/>
      <c r="H80" s="34"/>
      <c r="I80" s="148"/>
      <c r="J80" s="42"/>
      <c r="K80" s="42"/>
      <c r="L80" s="149"/>
      <c r="S80" s="40"/>
      <c r="T80" s="40"/>
      <c r="U80" s="40"/>
      <c r="V80" s="40"/>
      <c r="W80" s="40"/>
      <c r="X80" s="40"/>
      <c r="Y80" s="40"/>
      <c r="Z80" s="40"/>
      <c r="AA80" s="40"/>
      <c r="AB80" s="40"/>
      <c r="AC80" s="40"/>
      <c r="AD80" s="40"/>
      <c r="AE80" s="40"/>
    </row>
    <row r="81" s="1" customFormat="1" ht="12" customHeight="1">
      <c r="B81" s="23"/>
      <c r="C81" s="34" t="s">
        <v>120</v>
      </c>
      <c r="D81" s="24"/>
      <c r="E81" s="24"/>
      <c r="F81" s="24"/>
      <c r="G81" s="24"/>
      <c r="H81" s="24"/>
      <c r="I81" s="140"/>
      <c r="J81" s="24"/>
      <c r="K81" s="24"/>
      <c r="L81" s="22"/>
    </row>
    <row r="82" s="2" customFormat="1" ht="16.5" customHeight="1">
      <c r="A82" s="40"/>
      <c r="B82" s="41"/>
      <c r="C82" s="42"/>
      <c r="D82" s="42"/>
      <c r="E82" s="181" t="s">
        <v>1517</v>
      </c>
      <c r="F82" s="42"/>
      <c r="G82" s="42"/>
      <c r="H82" s="42"/>
      <c r="I82" s="148"/>
      <c r="J82" s="42"/>
      <c r="K82" s="42"/>
      <c r="L82" s="149"/>
      <c r="S82" s="40"/>
      <c r="T82" s="40"/>
      <c r="U82" s="40"/>
      <c r="V82" s="40"/>
      <c r="W82" s="40"/>
      <c r="X82" s="40"/>
      <c r="Y82" s="40"/>
      <c r="Z82" s="40"/>
      <c r="AA82" s="40"/>
      <c r="AB82" s="40"/>
      <c r="AC82" s="40"/>
      <c r="AD82" s="40"/>
      <c r="AE82" s="40"/>
    </row>
    <row r="83" s="2" customFormat="1" ht="12" customHeight="1">
      <c r="A83" s="40"/>
      <c r="B83" s="41"/>
      <c r="C83" s="34" t="s">
        <v>122</v>
      </c>
      <c r="D83" s="42"/>
      <c r="E83" s="42"/>
      <c r="F83" s="42"/>
      <c r="G83" s="42"/>
      <c r="H83" s="42"/>
      <c r="I83" s="148"/>
      <c r="J83" s="42"/>
      <c r="K83" s="42"/>
      <c r="L83" s="149"/>
      <c r="S83" s="40"/>
      <c r="T83" s="40"/>
      <c r="U83" s="40"/>
      <c r="V83" s="40"/>
      <c r="W83" s="40"/>
      <c r="X83" s="40"/>
      <c r="Y83" s="40"/>
      <c r="Z83" s="40"/>
      <c r="AA83" s="40"/>
      <c r="AB83" s="40"/>
      <c r="AC83" s="40"/>
      <c r="AD83" s="40"/>
      <c r="AE83" s="40"/>
    </row>
    <row r="84" s="2" customFormat="1" ht="16.5" customHeight="1">
      <c r="A84" s="40"/>
      <c r="B84" s="41"/>
      <c r="C84" s="42"/>
      <c r="D84" s="42"/>
      <c r="E84" s="71" t="str">
        <f>E11</f>
        <v>05 - STK - aktivní prvky</v>
      </c>
      <c r="F84" s="42"/>
      <c r="G84" s="42"/>
      <c r="H84" s="42"/>
      <c r="I84" s="148"/>
      <c r="J84" s="42"/>
      <c r="K84" s="42"/>
      <c r="L84" s="149"/>
      <c r="S84" s="40"/>
      <c r="T84" s="40"/>
      <c r="U84" s="40"/>
      <c r="V84" s="40"/>
      <c r="W84" s="40"/>
      <c r="X84" s="40"/>
      <c r="Y84" s="40"/>
      <c r="Z84" s="40"/>
      <c r="AA84" s="40"/>
      <c r="AB84" s="40"/>
      <c r="AC84" s="40"/>
      <c r="AD84" s="40"/>
      <c r="AE84" s="40"/>
    </row>
    <row r="85" s="2" customFormat="1" ht="6.96" customHeight="1">
      <c r="A85" s="40"/>
      <c r="B85" s="41"/>
      <c r="C85" s="42"/>
      <c r="D85" s="42"/>
      <c r="E85" s="42"/>
      <c r="F85" s="42"/>
      <c r="G85" s="42"/>
      <c r="H85" s="42"/>
      <c r="I85" s="148"/>
      <c r="J85" s="42"/>
      <c r="K85" s="42"/>
      <c r="L85" s="149"/>
      <c r="S85" s="40"/>
      <c r="T85" s="40"/>
      <c r="U85" s="40"/>
      <c r="V85" s="40"/>
      <c r="W85" s="40"/>
      <c r="X85" s="40"/>
      <c r="Y85" s="40"/>
      <c r="Z85" s="40"/>
      <c r="AA85" s="40"/>
      <c r="AB85" s="40"/>
      <c r="AC85" s="40"/>
      <c r="AD85" s="40"/>
      <c r="AE85" s="40"/>
    </row>
    <row r="86" s="2" customFormat="1" ht="12" customHeight="1">
      <c r="A86" s="40"/>
      <c r="B86" s="41"/>
      <c r="C86" s="34" t="s">
        <v>21</v>
      </c>
      <c r="D86" s="42"/>
      <c r="E86" s="42"/>
      <c r="F86" s="29" t="str">
        <f>F14</f>
        <v>Praha 6 - Suchdol</v>
      </c>
      <c r="G86" s="42"/>
      <c r="H86" s="42"/>
      <c r="I86" s="151" t="s">
        <v>23</v>
      </c>
      <c r="J86" s="74" t="str">
        <f>IF(J14="","",J14)</f>
        <v>25. 5. 2020</v>
      </c>
      <c r="K86" s="42"/>
      <c r="L86" s="149"/>
      <c r="S86" s="40"/>
      <c r="T86" s="40"/>
      <c r="U86" s="40"/>
      <c r="V86" s="40"/>
      <c r="W86" s="40"/>
      <c r="X86" s="40"/>
      <c r="Y86" s="40"/>
      <c r="Z86" s="40"/>
      <c r="AA86" s="40"/>
      <c r="AB86" s="40"/>
      <c r="AC86" s="40"/>
      <c r="AD86" s="40"/>
      <c r="AE86" s="40"/>
    </row>
    <row r="87" s="2" customFormat="1" ht="6.96" customHeight="1">
      <c r="A87" s="40"/>
      <c r="B87" s="41"/>
      <c r="C87" s="42"/>
      <c r="D87" s="42"/>
      <c r="E87" s="42"/>
      <c r="F87" s="42"/>
      <c r="G87" s="42"/>
      <c r="H87" s="42"/>
      <c r="I87" s="148"/>
      <c r="J87" s="42"/>
      <c r="K87" s="42"/>
      <c r="L87" s="149"/>
      <c r="S87" s="40"/>
      <c r="T87" s="40"/>
      <c r="U87" s="40"/>
      <c r="V87" s="40"/>
      <c r="W87" s="40"/>
      <c r="X87" s="40"/>
      <c r="Y87" s="40"/>
      <c r="Z87" s="40"/>
      <c r="AA87" s="40"/>
      <c r="AB87" s="40"/>
      <c r="AC87" s="40"/>
      <c r="AD87" s="40"/>
      <c r="AE87" s="40"/>
    </row>
    <row r="88" s="2" customFormat="1" ht="15.15" customHeight="1">
      <c r="A88" s="40"/>
      <c r="B88" s="41"/>
      <c r="C88" s="34" t="s">
        <v>25</v>
      </c>
      <c r="D88" s="42"/>
      <c r="E88" s="42"/>
      <c r="F88" s="29" t="str">
        <f>E17</f>
        <v>ČZU Praha</v>
      </c>
      <c r="G88" s="42"/>
      <c r="H88" s="42"/>
      <c r="I88" s="151" t="s">
        <v>31</v>
      </c>
      <c r="J88" s="38" t="str">
        <f>E23</f>
        <v>GREBNER</v>
      </c>
      <c r="K88" s="42"/>
      <c r="L88" s="149"/>
      <c r="S88" s="40"/>
      <c r="T88" s="40"/>
      <c r="U88" s="40"/>
      <c r="V88" s="40"/>
      <c r="W88" s="40"/>
      <c r="X88" s="40"/>
      <c r="Y88" s="40"/>
      <c r="Z88" s="40"/>
      <c r="AA88" s="40"/>
      <c r="AB88" s="40"/>
      <c r="AC88" s="40"/>
      <c r="AD88" s="40"/>
      <c r="AE88" s="40"/>
    </row>
    <row r="89" s="2" customFormat="1" ht="15.15" customHeight="1">
      <c r="A89" s="40"/>
      <c r="B89" s="41"/>
      <c r="C89" s="34" t="s">
        <v>29</v>
      </c>
      <c r="D89" s="42"/>
      <c r="E89" s="42"/>
      <c r="F89" s="29" t="str">
        <f>IF(E20="","",E20)</f>
        <v>Vyplň údaj</v>
      </c>
      <c r="G89" s="42"/>
      <c r="H89" s="42"/>
      <c r="I89" s="151" t="s">
        <v>34</v>
      </c>
      <c r="J89" s="38" t="str">
        <f>E26</f>
        <v xml:space="preserve"> </v>
      </c>
      <c r="K89" s="42"/>
      <c r="L89" s="149"/>
      <c r="S89" s="40"/>
      <c r="T89" s="40"/>
      <c r="U89" s="40"/>
      <c r="V89" s="40"/>
      <c r="W89" s="40"/>
      <c r="X89" s="40"/>
      <c r="Y89" s="40"/>
      <c r="Z89" s="40"/>
      <c r="AA89" s="40"/>
      <c r="AB89" s="40"/>
      <c r="AC89" s="40"/>
      <c r="AD89" s="40"/>
      <c r="AE89" s="40"/>
    </row>
    <row r="90" s="2" customFormat="1" ht="10.32" customHeight="1">
      <c r="A90" s="40"/>
      <c r="B90" s="41"/>
      <c r="C90" s="42"/>
      <c r="D90" s="42"/>
      <c r="E90" s="42"/>
      <c r="F90" s="42"/>
      <c r="G90" s="42"/>
      <c r="H90" s="42"/>
      <c r="I90" s="148"/>
      <c r="J90" s="42"/>
      <c r="K90" s="42"/>
      <c r="L90" s="149"/>
      <c r="S90" s="40"/>
      <c r="T90" s="40"/>
      <c r="U90" s="40"/>
      <c r="V90" s="40"/>
      <c r="W90" s="40"/>
      <c r="X90" s="40"/>
      <c r="Y90" s="40"/>
      <c r="Z90" s="40"/>
      <c r="AA90" s="40"/>
      <c r="AB90" s="40"/>
      <c r="AC90" s="40"/>
      <c r="AD90" s="40"/>
      <c r="AE90" s="40"/>
    </row>
    <row r="91" s="10" customFormat="1" ht="29.28" customHeight="1">
      <c r="A91" s="194"/>
      <c r="B91" s="195"/>
      <c r="C91" s="196" t="s">
        <v>145</v>
      </c>
      <c r="D91" s="197" t="s">
        <v>57</v>
      </c>
      <c r="E91" s="197" t="s">
        <v>53</v>
      </c>
      <c r="F91" s="197" t="s">
        <v>54</v>
      </c>
      <c r="G91" s="197" t="s">
        <v>146</v>
      </c>
      <c r="H91" s="197" t="s">
        <v>147</v>
      </c>
      <c r="I91" s="198" t="s">
        <v>148</v>
      </c>
      <c r="J91" s="197" t="s">
        <v>126</v>
      </c>
      <c r="K91" s="199" t="s">
        <v>149</v>
      </c>
      <c r="L91" s="200"/>
      <c r="M91" s="94" t="s">
        <v>19</v>
      </c>
      <c r="N91" s="95" t="s">
        <v>42</v>
      </c>
      <c r="O91" s="95" t="s">
        <v>150</v>
      </c>
      <c r="P91" s="95" t="s">
        <v>151</v>
      </c>
      <c r="Q91" s="95" t="s">
        <v>152</v>
      </c>
      <c r="R91" s="95" t="s">
        <v>153</v>
      </c>
      <c r="S91" s="95" t="s">
        <v>154</v>
      </c>
      <c r="T91" s="96" t="s">
        <v>155</v>
      </c>
      <c r="U91" s="194"/>
      <c r="V91" s="194"/>
      <c r="W91" s="194"/>
      <c r="X91" s="194"/>
      <c r="Y91" s="194"/>
      <c r="Z91" s="194"/>
      <c r="AA91" s="194"/>
      <c r="AB91" s="194"/>
      <c r="AC91" s="194"/>
      <c r="AD91" s="194"/>
      <c r="AE91" s="194"/>
    </row>
    <row r="92" s="2" customFormat="1" ht="22.8" customHeight="1">
      <c r="A92" s="40"/>
      <c r="B92" s="41"/>
      <c r="C92" s="101" t="s">
        <v>156</v>
      </c>
      <c r="D92" s="42"/>
      <c r="E92" s="42"/>
      <c r="F92" s="42"/>
      <c r="G92" s="42"/>
      <c r="H92" s="42"/>
      <c r="I92" s="148"/>
      <c r="J92" s="201">
        <f>BK92</f>
        <v>0</v>
      </c>
      <c r="K92" s="42"/>
      <c r="L92" s="46"/>
      <c r="M92" s="97"/>
      <c r="N92" s="202"/>
      <c r="O92" s="98"/>
      <c r="P92" s="203">
        <f>P93+P118</f>
        <v>0</v>
      </c>
      <c r="Q92" s="98"/>
      <c r="R92" s="203">
        <f>R93+R118</f>
        <v>0</v>
      </c>
      <c r="S92" s="98"/>
      <c r="T92" s="204">
        <f>T93+T118</f>
        <v>0</v>
      </c>
      <c r="U92" s="40"/>
      <c r="V92" s="40"/>
      <c r="W92" s="40"/>
      <c r="X92" s="40"/>
      <c r="Y92" s="40"/>
      <c r="Z92" s="40"/>
      <c r="AA92" s="40"/>
      <c r="AB92" s="40"/>
      <c r="AC92" s="40"/>
      <c r="AD92" s="40"/>
      <c r="AE92" s="40"/>
      <c r="AT92" s="19" t="s">
        <v>71</v>
      </c>
      <c r="AU92" s="19" t="s">
        <v>127</v>
      </c>
      <c r="BK92" s="205">
        <f>BK93+BK118</f>
        <v>0</v>
      </c>
    </row>
    <row r="93" s="11" customFormat="1" ht="25.92" customHeight="1">
      <c r="A93" s="11"/>
      <c r="B93" s="206"/>
      <c r="C93" s="207"/>
      <c r="D93" s="208" t="s">
        <v>71</v>
      </c>
      <c r="E93" s="209" t="s">
        <v>1524</v>
      </c>
      <c r="F93" s="209" t="s">
        <v>1525</v>
      </c>
      <c r="G93" s="207"/>
      <c r="H93" s="207"/>
      <c r="I93" s="210"/>
      <c r="J93" s="211">
        <f>BK93</f>
        <v>0</v>
      </c>
      <c r="K93" s="207"/>
      <c r="L93" s="212"/>
      <c r="M93" s="213"/>
      <c r="N93" s="214"/>
      <c r="O93" s="214"/>
      <c r="P93" s="215">
        <f>P94+P96+P98+P104+P106</f>
        <v>0</v>
      </c>
      <c r="Q93" s="214"/>
      <c r="R93" s="215">
        <f>R94+R96+R98+R104+R106</f>
        <v>0</v>
      </c>
      <c r="S93" s="214"/>
      <c r="T93" s="216">
        <f>T94+T96+T98+T104+T106</f>
        <v>0</v>
      </c>
      <c r="U93" s="11"/>
      <c r="V93" s="11"/>
      <c r="W93" s="11"/>
      <c r="X93" s="11"/>
      <c r="Y93" s="11"/>
      <c r="Z93" s="11"/>
      <c r="AA93" s="11"/>
      <c r="AB93" s="11"/>
      <c r="AC93" s="11"/>
      <c r="AD93" s="11"/>
      <c r="AE93" s="11"/>
      <c r="AR93" s="217" t="s">
        <v>81</v>
      </c>
      <c r="AT93" s="218" t="s">
        <v>71</v>
      </c>
      <c r="AU93" s="218" t="s">
        <v>72</v>
      </c>
      <c r="AY93" s="217" t="s">
        <v>159</v>
      </c>
      <c r="BK93" s="219">
        <f>BK94+BK96+BK98+BK104+BK106</f>
        <v>0</v>
      </c>
    </row>
    <row r="94" s="11" customFormat="1" ht="22.8" customHeight="1">
      <c r="A94" s="11"/>
      <c r="B94" s="206"/>
      <c r="C94" s="207"/>
      <c r="D94" s="208" t="s">
        <v>71</v>
      </c>
      <c r="E94" s="300" t="s">
        <v>1808</v>
      </c>
      <c r="F94" s="300" t="s">
        <v>1809</v>
      </c>
      <c r="G94" s="207"/>
      <c r="H94" s="207"/>
      <c r="I94" s="210"/>
      <c r="J94" s="301">
        <f>BK94</f>
        <v>0</v>
      </c>
      <c r="K94" s="207"/>
      <c r="L94" s="212"/>
      <c r="M94" s="213"/>
      <c r="N94" s="214"/>
      <c r="O94" s="214"/>
      <c r="P94" s="215">
        <f>P95</f>
        <v>0</v>
      </c>
      <c r="Q94" s="214"/>
      <c r="R94" s="215">
        <f>R95</f>
        <v>0</v>
      </c>
      <c r="S94" s="214"/>
      <c r="T94" s="216">
        <f>T95</f>
        <v>0</v>
      </c>
      <c r="U94" s="11"/>
      <c r="V94" s="11"/>
      <c r="W94" s="11"/>
      <c r="X94" s="11"/>
      <c r="Y94" s="11"/>
      <c r="Z94" s="11"/>
      <c r="AA94" s="11"/>
      <c r="AB94" s="11"/>
      <c r="AC94" s="11"/>
      <c r="AD94" s="11"/>
      <c r="AE94" s="11"/>
      <c r="AR94" s="217" t="s">
        <v>79</v>
      </c>
      <c r="AT94" s="218" t="s">
        <v>71</v>
      </c>
      <c r="AU94" s="218" t="s">
        <v>79</v>
      </c>
      <c r="AY94" s="217" t="s">
        <v>159</v>
      </c>
      <c r="BK94" s="219">
        <f>BK95</f>
        <v>0</v>
      </c>
    </row>
    <row r="95" s="2" customFormat="1" ht="111.75" customHeight="1">
      <c r="A95" s="40"/>
      <c r="B95" s="41"/>
      <c r="C95" s="256" t="s">
        <v>79</v>
      </c>
      <c r="D95" s="256" t="s">
        <v>400</v>
      </c>
      <c r="E95" s="257" t="s">
        <v>1810</v>
      </c>
      <c r="F95" s="258" t="s">
        <v>1811</v>
      </c>
      <c r="G95" s="259" t="s">
        <v>1121</v>
      </c>
      <c r="H95" s="260">
        <v>0</v>
      </c>
      <c r="I95" s="261"/>
      <c r="J95" s="262">
        <f>ROUND(I95*H95,2)</f>
        <v>0</v>
      </c>
      <c r="K95" s="258" t="s">
        <v>19</v>
      </c>
      <c r="L95" s="263"/>
      <c r="M95" s="264" t="s">
        <v>19</v>
      </c>
      <c r="N95" s="265"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174</v>
      </c>
      <c r="AT95" s="231" t="s">
        <v>400</v>
      </c>
      <c r="AU95" s="231" t="s">
        <v>81</v>
      </c>
      <c r="AY95" s="19" t="s">
        <v>159</v>
      </c>
      <c r="BE95" s="232">
        <f>IF(N95="základní",J95,0)</f>
        <v>0</v>
      </c>
      <c r="BF95" s="232">
        <f>IF(N95="snížená",J95,0)</f>
        <v>0</v>
      </c>
      <c r="BG95" s="232">
        <f>IF(N95="zákl. přenesená",J95,0)</f>
        <v>0</v>
      </c>
      <c r="BH95" s="232">
        <f>IF(N95="sníž. přenesená",J95,0)</f>
        <v>0</v>
      </c>
      <c r="BI95" s="232">
        <f>IF(N95="nulová",J95,0)</f>
        <v>0</v>
      </c>
      <c r="BJ95" s="19" t="s">
        <v>79</v>
      </c>
      <c r="BK95" s="232">
        <f>ROUND(I95*H95,2)</f>
        <v>0</v>
      </c>
      <c r="BL95" s="19" t="s">
        <v>164</v>
      </c>
      <c r="BM95" s="231" t="s">
        <v>81</v>
      </c>
    </row>
    <row r="96" s="11" customFormat="1" ht="22.8" customHeight="1">
      <c r="A96" s="11"/>
      <c r="B96" s="206"/>
      <c r="C96" s="207"/>
      <c r="D96" s="208" t="s">
        <v>71</v>
      </c>
      <c r="E96" s="300" t="s">
        <v>1812</v>
      </c>
      <c r="F96" s="300" t="s">
        <v>1813</v>
      </c>
      <c r="G96" s="207"/>
      <c r="H96" s="207"/>
      <c r="I96" s="210"/>
      <c r="J96" s="301">
        <f>BK96</f>
        <v>0</v>
      </c>
      <c r="K96" s="207"/>
      <c r="L96" s="212"/>
      <c r="M96" s="213"/>
      <c r="N96" s="214"/>
      <c r="O96" s="214"/>
      <c r="P96" s="215">
        <f>P97</f>
        <v>0</v>
      </c>
      <c r="Q96" s="214"/>
      <c r="R96" s="215">
        <f>R97</f>
        <v>0</v>
      </c>
      <c r="S96" s="214"/>
      <c r="T96" s="216">
        <f>T97</f>
        <v>0</v>
      </c>
      <c r="U96" s="11"/>
      <c r="V96" s="11"/>
      <c r="W96" s="11"/>
      <c r="X96" s="11"/>
      <c r="Y96" s="11"/>
      <c r="Z96" s="11"/>
      <c r="AA96" s="11"/>
      <c r="AB96" s="11"/>
      <c r="AC96" s="11"/>
      <c r="AD96" s="11"/>
      <c r="AE96" s="11"/>
      <c r="AR96" s="217" t="s">
        <v>79</v>
      </c>
      <c r="AT96" s="218" t="s">
        <v>71</v>
      </c>
      <c r="AU96" s="218" t="s">
        <v>79</v>
      </c>
      <c r="AY96" s="217" t="s">
        <v>159</v>
      </c>
      <c r="BK96" s="219">
        <f>BK97</f>
        <v>0</v>
      </c>
    </row>
    <row r="97" s="2" customFormat="1" ht="16.5" customHeight="1">
      <c r="A97" s="40"/>
      <c r="B97" s="41"/>
      <c r="C97" s="256" t="s">
        <v>81</v>
      </c>
      <c r="D97" s="256" t="s">
        <v>400</v>
      </c>
      <c r="E97" s="257" t="s">
        <v>1814</v>
      </c>
      <c r="F97" s="258" t="s">
        <v>1815</v>
      </c>
      <c r="G97" s="259" t="s">
        <v>1121</v>
      </c>
      <c r="H97" s="260">
        <v>0</v>
      </c>
      <c r="I97" s="261"/>
      <c r="J97" s="262">
        <f>ROUND(I97*H97,2)</f>
        <v>0</v>
      </c>
      <c r="K97" s="258" t="s">
        <v>19</v>
      </c>
      <c r="L97" s="263"/>
      <c r="M97" s="264" t="s">
        <v>19</v>
      </c>
      <c r="N97" s="265"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174</v>
      </c>
      <c r="AT97" s="231" t="s">
        <v>400</v>
      </c>
      <c r="AU97" s="231" t="s">
        <v>81</v>
      </c>
      <c r="AY97" s="19" t="s">
        <v>159</v>
      </c>
      <c r="BE97" s="232">
        <f>IF(N97="základní",J97,0)</f>
        <v>0</v>
      </c>
      <c r="BF97" s="232">
        <f>IF(N97="snížená",J97,0)</f>
        <v>0</v>
      </c>
      <c r="BG97" s="232">
        <f>IF(N97="zákl. přenesená",J97,0)</f>
        <v>0</v>
      </c>
      <c r="BH97" s="232">
        <f>IF(N97="sníž. přenesená",J97,0)</f>
        <v>0</v>
      </c>
      <c r="BI97" s="232">
        <f>IF(N97="nulová",J97,0)</f>
        <v>0</v>
      </c>
      <c r="BJ97" s="19" t="s">
        <v>79</v>
      </c>
      <c r="BK97" s="232">
        <f>ROUND(I97*H97,2)</f>
        <v>0</v>
      </c>
      <c r="BL97" s="19" t="s">
        <v>164</v>
      </c>
      <c r="BM97" s="231" t="s">
        <v>164</v>
      </c>
    </row>
    <row r="98" s="11" customFormat="1" ht="22.8" customHeight="1">
      <c r="A98" s="11"/>
      <c r="B98" s="206"/>
      <c r="C98" s="207"/>
      <c r="D98" s="208" t="s">
        <v>71</v>
      </c>
      <c r="E98" s="300" t="s">
        <v>1816</v>
      </c>
      <c r="F98" s="300" t="s">
        <v>1817</v>
      </c>
      <c r="G98" s="207"/>
      <c r="H98" s="207"/>
      <c r="I98" s="210"/>
      <c r="J98" s="301">
        <f>BK98</f>
        <v>0</v>
      </c>
      <c r="K98" s="207"/>
      <c r="L98" s="212"/>
      <c r="M98" s="213"/>
      <c r="N98" s="214"/>
      <c r="O98" s="214"/>
      <c r="P98" s="215">
        <f>SUM(P99:P103)</f>
        <v>0</v>
      </c>
      <c r="Q98" s="214"/>
      <c r="R98" s="215">
        <f>SUM(R99:R103)</f>
        <v>0</v>
      </c>
      <c r="S98" s="214"/>
      <c r="T98" s="216">
        <f>SUM(T99:T103)</f>
        <v>0</v>
      </c>
      <c r="U98" s="11"/>
      <c r="V98" s="11"/>
      <c r="W98" s="11"/>
      <c r="X98" s="11"/>
      <c r="Y98" s="11"/>
      <c r="Z98" s="11"/>
      <c r="AA98" s="11"/>
      <c r="AB98" s="11"/>
      <c r="AC98" s="11"/>
      <c r="AD98" s="11"/>
      <c r="AE98" s="11"/>
      <c r="AR98" s="217" t="s">
        <v>79</v>
      </c>
      <c r="AT98" s="218" t="s">
        <v>71</v>
      </c>
      <c r="AU98" s="218" t="s">
        <v>79</v>
      </c>
      <c r="AY98" s="217" t="s">
        <v>159</v>
      </c>
      <c r="BK98" s="219">
        <f>SUM(BK99:BK103)</f>
        <v>0</v>
      </c>
    </row>
    <row r="99" s="2" customFormat="1" ht="44.25" customHeight="1">
      <c r="A99" s="40"/>
      <c r="B99" s="41"/>
      <c r="C99" s="256" t="s">
        <v>167</v>
      </c>
      <c r="D99" s="256" t="s">
        <v>400</v>
      </c>
      <c r="E99" s="257" t="s">
        <v>1818</v>
      </c>
      <c r="F99" s="258" t="s">
        <v>1819</v>
      </c>
      <c r="G99" s="259" t="s">
        <v>1121</v>
      </c>
      <c r="H99" s="260">
        <v>2</v>
      </c>
      <c r="I99" s="261"/>
      <c r="J99" s="262">
        <f>ROUND(I99*H99,2)</f>
        <v>0</v>
      </c>
      <c r="K99" s="258" t="s">
        <v>19</v>
      </c>
      <c r="L99" s="263"/>
      <c r="M99" s="264" t="s">
        <v>19</v>
      </c>
      <c r="N99" s="265"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174</v>
      </c>
      <c r="AT99" s="231" t="s">
        <v>400</v>
      </c>
      <c r="AU99" s="231" t="s">
        <v>81</v>
      </c>
      <c r="AY99" s="19" t="s">
        <v>159</v>
      </c>
      <c r="BE99" s="232">
        <f>IF(N99="základní",J99,0)</f>
        <v>0</v>
      </c>
      <c r="BF99" s="232">
        <f>IF(N99="snížená",J99,0)</f>
        <v>0</v>
      </c>
      <c r="BG99" s="232">
        <f>IF(N99="zákl. přenesená",J99,0)</f>
        <v>0</v>
      </c>
      <c r="BH99" s="232">
        <f>IF(N99="sníž. přenesená",J99,0)</f>
        <v>0</v>
      </c>
      <c r="BI99" s="232">
        <f>IF(N99="nulová",J99,0)</f>
        <v>0</v>
      </c>
      <c r="BJ99" s="19" t="s">
        <v>79</v>
      </c>
      <c r="BK99" s="232">
        <f>ROUND(I99*H99,2)</f>
        <v>0</v>
      </c>
      <c r="BL99" s="19" t="s">
        <v>164</v>
      </c>
      <c r="BM99" s="231" t="s">
        <v>170</v>
      </c>
    </row>
    <row r="100" s="2" customFormat="1" ht="44.25" customHeight="1">
      <c r="A100" s="40"/>
      <c r="B100" s="41"/>
      <c r="C100" s="256" t="s">
        <v>164</v>
      </c>
      <c r="D100" s="256" t="s">
        <v>400</v>
      </c>
      <c r="E100" s="257" t="s">
        <v>1820</v>
      </c>
      <c r="F100" s="258" t="s">
        <v>1821</v>
      </c>
      <c r="G100" s="259" t="s">
        <v>1121</v>
      </c>
      <c r="H100" s="260">
        <v>2</v>
      </c>
      <c r="I100" s="261"/>
      <c r="J100" s="262">
        <f>ROUND(I100*H100,2)</f>
        <v>0</v>
      </c>
      <c r="K100" s="258" t="s">
        <v>19</v>
      </c>
      <c r="L100" s="263"/>
      <c r="M100" s="264" t="s">
        <v>19</v>
      </c>
      <c r="N100" s="265" t="s">
        <v>43</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174</v>
      </c>
      <c r="AT100" s="231" t="s">
        <v>400</v>
      </c>
      <c r="AU100" s="231" t="s">
        <v>81</v>
      </c>
      <c r="AY100" s="19" t="s">
        <v>159</v>
      </c>
      <c r="BE100" s="232">
        <f>IF(N100="základní",J100,0)</f>
        <v>0</v>
      </c>
      <c r="BF100" s="232">
        <f>IF(N100="snížená",J100,0)</f>
        <v>0</v>
      </c>
      <c r="BG100" s="232">
        <f>IF(N100="zákl. přenesená",J100,0)</f>
        <v>0</v>
      </c>
      <c r="BH100" s="232">
        <f>IF(N100="sníž. přenesená",J100,0)</f>
        <v>0</v>
      </c>
      <c r="BI100" s="232">
        <f>IF(N100="nulová",J100,0)</f>
        <v>0</v>
      </c>
      <c r="BJ100" s="19" t="s">
        <v>79</v>
      </c>
      <c r="BK100" s="232">
        <f>ROUND(I100*H100,2)</f>
        <v>0</v>
      </c>
      <c r="BL100" s="19" t="s">
        <v>164</v>
      </c>
      <c r="BM100" s="231" t="s">
        <v>174</v>
      </c>
    </row>
    <row r="101" s="2" customFormat="1" ht="21.75" customHeight="1">
      <c r="A101" s="40"/>
      <c r="B101" s="41"/>
      <c r="C101" s="256" t="s">
        <v>178</v>
      </c>
      <c r="D101" s="256" t="s">
        <v>400</v>
      </c>
      <c r="E101" s="257" t="s">
        <v>1822</v>
      </c>
      <c r="F101" s="258" t="s">
        <v>1823</v>
      </c>
      <c r="G101" s="259" t="s">
        <v>1121</v>
      </c>
      <c r="H101" s="260">
        <v>4</v>
      </c>
      <c r="I101" s="261"/>
      <c r="J101" s="262">
        <f>ROUND(I101*H101,2)</f>
        <v>0</v>
      </c>
      <c r="K101" s="258" t="s">
        <v>19</v>
      </c>
      <c r="L101" s="263"/>
      <c r="M101" s="264" t="s">
        <v>19</v>
      </c>
      <c r="N101" s="265"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174</v>
      </c>
      <c r="AT101" s="231" t="s">
        <v>400</v>
      </c>
      <c r="AU101" s="231" t="s">
        <v>81</v>
      </c>
      <c r="AY101" s="19" t="s">
        <v>159</v>
      </c>
      <c r="BE101" s="232">
        <f>IF(N101="základní",J101,0)</f>
        <v>0</v>
      </c>
      <c r="BF101" s="232">
        <f>IF(N101="snížená",J101,0)</f>
        <v>0</v>
      </c>
      <c r="BG101" s="232">
        <f>IF(N101="zákl. přenesená",J101,0)</f>
        <v>0</v>
      </c>
      <c r="BH101" s="232">
        <f>IF(N101="sníž. přenesená",J101,0)</f>
        <v>0</v>
      </c>
      <c r="BI101" s="232">
        <f>IF(N101="nulová",J101,0)</f>
        <v>0</v>
      </c>
      <c r="BJ101" s="19" t="s">
        <v>79</v>
      </c>
      <c r="BK101" s="232">
        <f>ROUND(I101*H101,2)</f>
        <v>0</v>
      </c>
      <c r="BL101" s="19" t="s">
        <v>164</v>
      </c>
      <c r="BM101" s="231" t="s">
        <v>181</v>
      </c>
    </row>
    <row r="102" s="2" customFormat="1" ht="21.75" customHeight="1">
      <c r="A102" s="40"/>
      <c r="B102" s="41"/>
      <c r="C102" s="256" t="s">
        <v>170</v>
      </c>
      <c r="D102" s="256" t="s">
        <v>400</v>
      </c>
      <c r="E102" s="257" t="s">
        <v>1824</v>
      </c>
      <c r="F102" s="258" t="s">
        <v>1825</v>
      </c>
      <c r="G102" s="259" t="s">
        <v>1121</v>
      </c>
      <c r="H102" s="260">
        <v>4</v>
      </c>
      <c r="I102" s="261"/>
      <c r="J102" s="262">
        <f>ROUND(I102*H102,2)</f>
        <v>0</v>
      </c>
      <c r="K102" s="258" t="s">
        <v>19</v>
      </c>
      <c r="L102" s="263"/>
      <c r="M102" s="264" t="s">
        <v>19</v>
      </c>
      <c r="N102" s="265"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174</v>
      </c>
      <c r="AT102" s="231" t="s">
        <v>400</v>
      </c>
      <c r="AU102" s="231" t="s">
        <v>81</v>
      </c>
      <c r="AY102" s="19" t="s">
        <v>159</v>
      </c>
      <c r="BE102" s="232">
        <f>IF(N102="základní",J102,0)</f>
        <v>0</v>
      </c>
      <c r="BF102" s="232">
        <f>IF(N102="snížená",J102,0)</f>
        <v>0</v>
      </c>
      <c r="BG102" s="232">
        <f>IF(N102="zákl. přenesená",J102,0)</f>
        <v>0</v>
      </c>
      <c r="BH102" s="232">
        <f>IF(N102="sníž. přenesená",J102,0)</f>
        <v>0</v>
      </c>
      <c r="BI102" s="232">
        <f>IF(N102="nulová",J102,0)</f>
        <v>0</v>
      </c>
      <c r="BJ102" s="19" t="s">
        <v>79</v>
      </c>
      <c r="BK102" s="232">
        <f>ROUND(I102*H102,2)</f>
        <v>0</v>
      </c>
      <c r="BL102" s="19" t="s">
        <v>164</v>
      </c>
      <c r="BM102" s="231" t="s">
        <v>184</v>
      </c>
    </row>
    <row r="103" s="2" customFormat="1" ht="21.75" customHeight="1">
      <c r="A103" s="40"/>
      <c r="B103" s="41"/>
      <c r="C103" s="256" t="s">
        <v>185</v>
      </c>
      <c r="D103" s="256" t="s">
        <v>400</v>
      </c>
      <c r="E103" s="257" t="s">
        <v>1826</v>
      </c>
      <c r="F103" s="258" t="s">
        <v>1827</v>
      </c>
      <c r="G103" s="259" t="s">
        <v>1121</v>
      </c>
      <c r="H103" s="260">
        <v>4</v>
      </c>
      <c r="I103" s="261"/>
      <c r="J103" s="262">
        <f>ROUND(I103*H103,2)</f>
        <v>0</v>
      </c>
      <c r="K103" s="258" t="s">
        <v>19</v>
      </c>
      <c r="L103" s="263"/>
      <c r="M103" s="264" t="s">
        <v>19</v>
      </c>
      <c r="N103" s="265"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174</v>
      </c>
      <c r="AT103" s="231" t="s">
        <v>400</v>
      </c>
      <c r="AU103" s="231" t="s">
        <v>81</v>
      </c>
      <c r="AY103" s="19" t="s">
        <v>159</v>
      </c>
      <c r="BE103" s="232">
        <f>IF(N103="základní",J103,0)</f>
        <v>0</v>
      </c>
      <c r="BF103" s="232">
        <f>IF(N103="snížená",J103,0)</f>
        <v>0</v>
      </c>
      <c r="BG103" s="232">
        <f>IF(N103="zákl. přenesená",J103,0)</f>
        <v>0</v>
      </c>
      <c r="BH103" s="232">
        <f>IF(N103="sníž. přenesená",J103,0)</f>
        <v>0</v>
      </c>
      <c r="BI103" s="232">
        <f>IF(N103="nulová",J103,0)</f>
        <v>0</v>
      </c>
      <c r="BJ103" s="19" t="s">
        <v>79</v>
      </c>
      <c r="BK103" s="232">
        <f>ROUND(I103*H103,2)</f>
        <v>0</v>
      </c>
      <c r="BL103" s="19" t="s">
        <v>164</v>
      </c>
      <c r="BM103" s="231" t="s">
        <v>188</v>
      </c>
    </row>
    <row r="104" s="11" customFormat="1" ht="22.8" customHeight="1">
      <c r="A104" s="11"/>
      <c r="B104" s="206"/>
      <c r="C104" s="207"/>
      <c r="D104" s="208" t="s">
        <v>71</v>
      </c>
      <c r="E104" s="300" t="s">
        <v>996</v>
      </c>
      <c r="F104" s="300" t="s">
        <v>1828</v>
      </c>
      <c r="G104" s="207"/>
      <c r="H104" s="207"/>
      <c r="I104" s="210"/>
      <c r="J104" s="301">
        <f>BK104</f>
        <v>0</v>
      </c>
      <c r="K104" s="207"/>
      <c r="L104" s="212"/>
      <c r="M104" s="213"/>
      <c r="N104" s="214"/>
      <c r="O104" s="214"/>
      <c r="P104" s="215">
        <f>P105</f>
        <v>0</v>
      </c>
      <c r="Q104" s="214"/>
      <c r="R104" s="215">
        <f>R105</f>
        <v>0</v>
      </c>
      <c r="S104" s="214"/>
      <c r="T104" s="216">
        <f>T105</f>
        <v>0</v>
      </c>
      <c r="U104" s="11"/>
      <c r="V104" s="11"/>
      <c r="W104" s="11"/>
      <c r="X104" s="11"/>
      <c r="Y104" s="11"/>
      <c r="Z104" s="11"/>
      <c r="AA104" s="11"/>
      <c r="AB104" s="11"/>
      <c r="AC104" s="11"/>
      <c r="AD104" s="11"/>
      <c r="AE104" s="11"/>
      <c r="AR104" s="217" t="s">
        <v>79</v>
      </c>
      <c r="AT104" s="218" t="s">
        <v>71</v>
      </c>
      <c r="AU104" s="218" t="s">
        <v>79</v>
      </c>
      <c r="AY104" s="217" t="s">
        <v>159</v>
      </c>
      <c r="BK104" s="219">
        <f>BK105</f>
        <v>0</v>
      </c>
    </row>
    <row r="105" s="2" customFormat="1" ht="44.25" customHeight="1">
      <c r="A105" s="40"/>
      <c r="B105" s="41"/>
      <c r="C105" s="256" t="s">
        <v>174</v>
      </c>
      <c r="D105" s="256" t="s">
        <v>400</v>
      </c>
      <c r="E105" s="257" t="s">
        <v>1829</v>
      </c>
      <c r="F105" s="258" t="s">
        <v>1830</v>
      </c>
      <c r="G105" s="259" t="s">
        <v>1121</v>
      </c>
      <c r="H105" s="260">
        <v>0</v>
      </c>
      <c r="I105" s="261"/>
      <c r="J105" s="262">
        <f>ROUND(I105*H105,2)</f>
        <v>0</v>
      </c>
      <c r="K105" s="258" t="s">
        <v>19</v>
      </c>
      <c r="L105" s="263"/>
      <c r="M105" s="264" t="s">
        <v>19</v>
      </c>
      <c r="N105" s="265" t="s">
        <v>43</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174</v>
      </c>
      <c r="AT105" s="231" t="s">
        <v>400</v>
      </c>
      <c r="AU105" s="231" t="s">
        <v>81</v>
      </c>
      <c r="AY105" s="19" t="s">
        <v>159</v>
      </c>
      <c r="BE105" s="232">
        <f>IF(N105="základní",J105,0)</f>
        <v>0</v>
      </c>
      <c r="BF105" s="232">
        <f>IF(N105="snížená",J105,0)</f>
        <v>0</v>
      </c>
      <c r="BG105" s="232">
        <f>IF(N105="zákl. přenesená",J105,0)</f>
        <v>0</v>
      </c>
      <c r="BH105" s="232">
        <f>IF(N105="sníž. přenesená",J105,0)</f>
        <v>0</v>
      </c>
      <c r="BI105" s="232">
        <f>IF(N105="nulová",J105,0)</f>
        <v>0</v>
      </c>
      <c r="BJ105" s="19" t="s">
        <v>79</v>
      </c>
      <c r="BK105" s="232">
        <f>ROUND(I105*H105,2)</f>
        <v>0</v>
      </c>
      <c r="BL105" s="19" t="s">
        <v>164</v>
      </c>
      <c r="BM105" s="231" t="s">
        <v>192</v>
      </c>
    </row>
    <row r="106" s="11" customFormat="1" ht="22.8" customHeight="1">
      <c r="A106" s="11"/>
      <c r="B106" s="206"/>
      <c r="C106" s="207"/>
      <c r="D106" s="208" t="s">
        <v>71</v>
      </c>
      <c r="E106" s="300" t="s">
        <v>1831</v>
      </c>
      <c r="F106" s="300" t="s">
        <v>1832</v>
      </c>
      <c r="G106" s="207"/>
      <c r="H106" s="207"/>
      <c r="I106" s="210"/>
      <c r="J106" s="301">
        <f>BK106</f>
        <v>0</v>
      </c>
      <c r="K106" s="207"/>
      <c r="L106" s="212"/>
      <c r="M106" s="213"/>
      <c r="N106" s="214"/>
      <c r="O106" s="214"/>
      <c r="P106" s="215">
        <f>SUM(P107:P117)</f>
        <v>0</v>
      </c>
      <c r="Q106" s="214"/>
      <c r="R106" s="215">
        <f>SUM(R107:R117)</f>
        <v>0</v>
      </c>
      <c r="S106" s="214"/>
      <c r="T106" s="216">
        <f>SUM(T107:T117)</f>
        <v>0</v>
      </c>
      <c r="U106" s="11"/>
      <c r="V106" s="11"/>
      <c r="W106" s="11"/>
      <c r="X106" s="11"/>
      <c r="Y106" s="11"/>
      <c r="Z106" s="11"/>
      <c r="AA106" s="11"/>
      <c r="AB106" s="11"/>
      <c r="AC106" s="11"/>
      <c r="AD106" s="11"/>
      <c r="AE106" s="11"/>
      <c r="AR106" s="217" t="s">
        <v>79</v>
      </c>
      <c r="AT106" s="218" t="s">
        <v>71</v>
      </c>
      <c r="AU106" s="218" t="s">
        <v>79</v>
      </c>
      <c r="AY106" s="217" t="s">
        <v>159</v>
      </c>
      <c r="BK106" s="219">
        <f>SUM(BK107:BK117)</f>
        <v>0</v>
      </c>
    </row>
    <row r="107" s="2" customFormat="1" ht="16.5" customHeight="1">
      <c r="A107" s="40"/>
      <c r="B107" s="41"/>
      <c r="C107" s="220" t="s">
        <v>198</v>
      </c>
      <c r="D107" s="220" t="s">
        <v>160</v>
      </c>
      <c r="E107" s="221" t="s">
        <v>1833</v>
      </c>
      <c r="F107" s="222" t="s">
        <v>1834</v>
      </c>
      <c r="G107" s="223" t="s">
        <v>1121</v>
      </c>
      <c r="H107" s="224">
        <v>0</v>
      </c>
      <c r="I107" s="225"/>
      <c r="J107" s="226">
        <f>ROUND(I107*H107,2)</f>
        <v>0</v>
      </c>
      <c r="K107" s="222" t="s">
        <v>19</v>
      </c>
      <c r="L107" s="46"/>
      <c r="M107" s="227" t="s">
        <v>19</v>
      </c>
      <c r="N107" s="228" t="s">
        <v>43</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164</v>
      </c>
      <c r="AT107" s="231" t="s">
        <v>160</v>
      </c>
      <c r="AU107" s="231" t="s">
        <v>81</v>
      </c>
      <c r="AY107" s="19" t="s">
        <v>159</v>
      </c>
      <c r="BE107" s="232">
        <f>IF(N107="základní",J107,0)</f>
        <v>0</v>
      </c>
      <c r="BF107" s="232">
        <f>IF(N107="snížená",J107,0)</f>
        <v>0</v>
      </c>
      <c r="BG107" s="232">
        <f>IF(N107="zákl. přenesená",J107,0)</f>
        <v>0</v>
      </c>
      <c r="BH107" s="232">
        <f>IF(N107="sníž. přenesená",J107,0)</f>
        <v>0</v>
      </c>
      <c r="BI107" s="232">
        <f>IF(N107="nulová",J107,0)</f>
        <v>0</v>
      </c>
      <c r="BJ107" s="19" t="s">
        <v>79</v>
      </c>
      <c r="BK107" s="232">
        <f>ROUND(I107*H107,2)</f>
        <v>0</v>
      </c>
      <c r="BL107" s="19" t="s">
        <v>164</v>
      </c>
      <c r="BM107" s="231" t="s">
        <v>201</v>
      </c>
    </row>
    <row r="108" s="2" customFormat="1" ht="16.5" customHeight="1">
      <c r="A108" s="40"/>
      <c r="B108" s="41"/>
      <c r="C108" s="220" t="s">
        <v>181</v>
      </c>
      <c r="D108" s="220" t="s">
        <v>160</v>
      </c>
      <c r="E108" s="221" t="s">
        <v>1835</v>
      </c>
      <c r="F108" s="222" t="s">
        <v>1836</v>
      </c>
      <c r="G108" s="223" t="s">
        <v>1121</v>
      </c>
      <c r="H108" s="224">
        <v>0</v>
      </c>
      <c r="I108" s="225"/>
      <c r="J108" s="226">
        <f>ROUND(I108*H108,2)</f>
        <v>0</v>
      </c>
      <c r="K108" s="222" t="s">
        <v>19</v>
      </c>
      <c r="L108" s="46"/>
      <c r="M108" s="227" t="s">
        <v>19</v>
      </c>
      <c r="N108" s="228"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164</v>
      </c>
      <c r="AT108" s="231" t="s">
        <v>160</v>
      </c>
      <c r="AU108" s="231" t="s">
        <v>81</v>
      </c>
      <c r="AY108" s="19" t="s">
        <v>159</v>
      </c>
      <c r="BE108" s="232">
        <f>IF(N108="základní",J108,0)</f>
        <v>0</v>
      </c>
      <c r="BF108" s="232">
        <f>IF(N108="snížená",J108,0)</f>
        <v>0</v>
      </c>
      <c r="BG108" s="232">
        <f>IF(N108="zákl. přenesená",J108,0)</f>
        <v>0</v>
      </c>
      <c r="BH108" s="232">
        <f>IF(N108="sníž. přenesená",J108,0)</f>
        <v>0</v>
      </c>
      <c r="BI108" s="232">
        <f>IF(N108="nulová",J108,0)</f>
        <v>0</v>
      </c>
      <c r="BJ108" s="19" t="s">
        <v>79</v>
      </c>
      <c r="BK108" s="232">
        <f>ROUND(I108*H108,2)</f>
        <v>0</v>
      </c>
      <c r="BL108" s="19" t="s">
        <v>164</v>
      </c>
      <c r="BM108" s="231" t="s">
        <v>208</v>
      </c>
    </row>
    <row r="109" s="2" customFormat="1" ht="16.5" customHeight="1">
      <c r="A109" s="40"/>
      <c r="B109" s="41"/>
      <c r="C109" s="220" t="s">
        <v>209</v>
      </c>
      <c r="D109" s="220" t="s">
        <v>160</v>
      </c>
      <c r="E109" s="221" t="s">
        <v>1837</v>
      </c>
      <c r="F109" s="222" t="s">
        <v>1838</v>
      </c>
      <c r="G109" s="223" t="s">
        <v>1121</v>
      </c>
      <c r="H109" s="224">
        <v>1</v>
      </c>
      <c r="I109" s="225"/>
      <c r="J109" s="226">
        <f>ROUND(I109*H109,2)</f>
        <v>0</v>
      </c>
      <c r="K109" s="222" t="s">
        <v>19</v>
      </c>
      <c r="L109" s="46"/>
      <c r="M109" s="227" t="s">
        <v>19</v>
      </c>
      <c r="N109" s="228" t="s">
        <v>43</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164</v>
      </c>
      <c r="AT109" s="231" t="s">
        <v>160</v>
      </c>
      <c r="AU109" s="231" t="s">
        <v>81</v>
      </c>
      <c r="AY109" s="19" t="s">
        <v>159</v>
      </c>
      <c r="BE109" s="232">
        <f>IF(N109="základní",J109,0)</f>
        <v>0</v>
      </c>
      <c r="BF109" s="232">
        <f>IF(N109="snížená",J109,0)</f>
        <v>0</v>
      </c>
      <c r="BG109" s="232">
        <f>IF(N109="zákl. přenesená",J109,0)</f>
        <v>0</v>
      </c>
      <c r="BH109" s="232">
        <f>IF(N109="sníž. přenesená",J109,0)</f>
        <v>0</v>
      </c>
      <c r="BI109" s="232">
        <f>IF(N109="nulová",J109,0)</f>
        <v>0</v>
      </c>
      <c r="BJ109" s="19" t="s">
        <v>79</v>
      </c>
      <c r="BK109" s="232">
        <f>ROUND(I109*H109,2)</f>
        <v>0</v>
      </c>
      <c r="BL109" s="19" t="s">
        <v>164</v>
      </c>
      <c r="BM109" s="231" t="s">
        <v>212</v>
      </c>
    </row>
    <row r="110" s="2" customFormat="1" ht="16.5" customHeight="1">
      <c r="A110" s="40"/>
      <c r="B110" s="41"/>
      <c r="C110" s="220" t="s">
        <v>184</v>
      </c>
      <c r="D110" s="220" t="s">
        <v>160</v>
      </c>
      <c r="E110" s="221" t="s">
        <v>1839</v>
      </c>
      <c r="F110" s="222" t="s">
        <v>1840</v>
      </c>
      <c r="G110" s="223" t="s">
        <v>1121</v>
      </c>
      <c r="H110" s="224">
        <v>0</v>
      </c>
      <c r="I110" s="225"/>
      <c r="J110" s="226">
        <f>ROUND(I110*H110,2)</f>
        <v>0</v>
      </c>
      <c r="K110" s="222" t="s">
        <v>19</v>
      </c>
      <c r="L110" s="46"/>
      <c r="M110" s="227" t="s">
        <v>19</v>
      </c>
      <c r="N110" s="228" t="s">
        <v>43</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164</v>
      </c>
      <c r="AT110" s="231" t="s">
        <v>160</v>
      </c>
      <c r="AU110" s="231" t="s">
        <v>81</v>
      </c>
      <c r="AY110" s="19" t="s">
        <v>159</v>
      </c>
      <c r="BE110" s="232">
        <f>IF(N110="základní",J110,0)</f>
        <v>0</v>
      </c>
      <c r="BF110" s="232">
        <f>IF(N110="snížená",J110,0)</f>
        <v>0</v>
      </c>
      <c r="BG110" s="232">
        <f>IF(N110="zákl. přenesená",J110,0)</f>
        <v>0</v>
      </c>
      <c r="BH110" s="232">
        <f>IF(N110="sníž. přenesená",J110,0)</f>
        <v>0</v>
      </c>
      <c r="BI110" s="232">
        <f>IF(N110="nulová",J110,0)</f>
        <v>0</v>
      </c>
      <c r="BJ110" s="19" t="s">
        <v>79</v>
      </c>
      <c r="BK110" s="232">
        <f>ROUND(I110*H110,2)</f>
        <v>0</v>
      </c>
      <c r="BL110" s="19" t="s">
        <v>164</v>
      </c>
      <c r="BM110" s="231" t="s">
        <v>217</v>
      </c>
    </row>
    <row r="111" s="2" customFormat="1" ht="16.5" customHeight="1">
      <c r="A111" s="40"/>
      <c r="B111" s="41"/>
      <c r="C111" s="220" t="s">
        <v>225</v>
      </c>
      <c r="D111" s="220" t="s">
        <v>160</v>
      </c>
      <c r="E111" s="221" t="s">
        <v>1841</v>
      </c>
      <c r="F111" s="222" t="s">
        <v>1842</v>
      </c>
      <c r="G111" s="223" t="s">
        <v>1121</v>
      </c>
      <c r="H111" s="224">
        <v>0</v>
      </c>
      <c r="I111" s="225"/>
      <c r="J111" s="226">
        <f>ROUND(I111*H111,2)</f>
        <v>0</v>
      </c>
      <c r="K111" s="222" t="s">
        <v>19</v>
      </c>
      <c r="L111" s="46"/>
      <c r="M111" s="227" t="s">
        <v>19</v>
      </c>
      <c r="N111" s="228"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164</v>
      </c>
      <c r="AT111" s="231" t="s">
        <v>160</v>
      </c>
      <c r="AU111" s="231" t="s">
        <v>81</v>
      </c>
      <c r="AY111" s="19" t="s">
        <v>159</v>
      </c>
      <c r="BE111" s="232">
        <f>IF(N111="základní",J111,0)</f>
        <v>0</v>
      </c>
      <c r="BF111" s="232">
        <f>IF(N111="snížená",J111,0)</f>
        <v>0</v>
      </c>
      <c r="BG111" s="232">
        <f>IF(N111="zákl. přenesená",J111,0)</f>
        <v>0</v>
      </c>
      <c r="BH111" s="232">
        <f>IF(N111="sníž. přenesená",J111,0)</f>
        <v>0</v>
      </c>
      <c r="BI111" s="232">
        <f>IF(N111="nulová",J111,0)</f>
        <v>0</v>
      </c>
      <c r="BJ111" s="19" t="s">
        <v>79</v>
      </c>
      <c r="BK111" s="232">
        <f>ROUND(I111*H111,2)</f>
        <v>0</v>
      </c>
      <c r="BL111" s="19" t="s">
        <v>164</v>
      </c>
      <c r="BM111" s="231" t="s">
        <v>228</v>
      </c>
    </row>
    <row r="112" s="2" customFormat="1" ht="16.5" customHeight="1">
      <c r="A112" s="40"/>
      <c r="B112" s="41"/>
      <c r="C112" s="220" t="s">
        <v>188</v>
      </c>
      <c r="D112" s="220" t="s">
        <v>160</v>
      </c>
      <c r="E112" s="221" t="s">
        <v>1843</v>
      </c>
      <c r="F112" s="222" t="s">
        <v>1405</v>
      </c>
      <c r="G112" s="223" t="s">
        <v>1121</v>
      </c>
      <c r="H112" s="224">
        <v>1</v>
      </c>
      <c r="I112" s="225"/>
      <c r="J112" s="226">
        <f>ROUND(I112*H112,2)</f>
        <v>0</v>
      </c>
      <c r="K112" s="222" t="s">
        <v>19</v>
      </c>
      <c r="L112" s="46"/>
      <c r="M112" s="227" t="s">
        <v>19</v>
      </c>
      <c r="N112" s="228" t="s">
        <v>43</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164</v>
      </c>
      <c r="AT112" s="231" t="s">
        <v>160</v>
      </c>
      <c r="AU112" s="231" t="s">
        <v>81</v>
      </c>
      <c r="AY112" s="19" t="s">
        <v>159</v>
      </c>
      <c r="BE112" s="232">
        <f>IF(N112="základní",J112,0)</f>
        <v>0</v>
      </c>
      <c r="BF112" s="232">
        <f>IF(N112="snížená",J112,0)</f>
        <v>0</v>
      </c>
      <c r="BG112" s="232">
        <f>IF(N112="zákl. přenesená",J112,0)</f>
        <v>0</v>
      </c>
      <c r="BH112" s="232">
        <f>IF(N112="sníž. přenesená",J112,0)</f>
        <v>0</v>
      </c>
      <c r="BI112" s="232">
        <f>IF(N112="nulová",J112,0)</f>
        <v>0</v>
      </c>
      <c r="BJ112" s="19" t="s">
        <v>79</v>
      </c>
      <c r="BK112" s="232">
        <f>ROUND(I112*H112,2)</f>
        <v>0</v>
      </c>
      <c r="BL112" s="19" t="s">
        <v>164</v>
      </c>
      <c r="BM112" s="231" t="s">
        <v>235</v>
      </c>
    </row>
    <row r="113" s="2" customFormat="1" ht="16.5" customHeight="1">
      <c r="A113" s="40"/>
      <c r="B113" s="41"/>
      <c r="C113" s="220" t="s">
        <v>8</v>
      </c>
      <c r="D113" s="220" t="s">
        <v>160</v>
      </c>
      <c r="E113" s="221" t="s">
        <v>1844</v>
      </c>
      <c r="F113" s="222" t="s">
        <v>1554</v>
      </c>
      <c r="G113" s="223" t="s">
        <v>1121</v>
      </c>
      <c r="H113" s="224">
        <v>1</v>
      </c>
      <c r="I113" s="225"/>
      <c r="J113" s="226">
        <f>ROUND(I113*H113,2)</f>
        <v>0</v>
      </c>
      <c r="K113" s="222" t="s">
        <v>19</v>
      </c>
      <c r="L113" s="46"/>
      <c r="M113" s="227" t="s">
        <v>19</v>
      </c>
      <c r="N113" s="228"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164</v>
      </c>
      <c r="AT113" s="231" t="s">
        <v>160</v>
      </c>
      <c r="AU113" s="231" t="s">
        <v>81</v>
      </c>
      <c r="AY113" s="19" t="s">
        <v>159</v>
      </c>
      <c r="BE113" s="232">
        <f>IF(N113="základní",J113,0)</f>
        <v>0</v>
      </c>
      <c r="BF113" s="232">
        <f>IF(N113="snížená",J113,0)</f>
        <v>0</v>
      </c>
      <c r="BG113" s="232">
        <f>IF(N113="zákl. přenesená",J113,0)</f>
        <v>0</v>
      </c>
      <c r="BH113" s="232">
        <f>IF(N113="sníž. přenesená",J113,0)</f>
        <v>0</v>
      </c>
      <c r="BI113" s="232">
        <f>IF(N113="nulová",J113,0)</f>
        <v>0</v>
      </c>
      <c r="BJ113" s="19" t="s">
        <v>79</v>
      </c>
      <c r="BK113" s="232">
        <f>ROUND(I113*H113,2)</f>
        <v>0</v>
      </c>
      <c r="BL113" s="19" t="s">
        <v>164</v>
      </c>
      <c r="BM113" s="231" t="s">
        <v>242</v>
      </c>
    </row>
    <row r="114" s="2" customFormat="1" ht="16.5" customHeight="1">
      <c r="A114" s="40"/>
      <c r="B114" s="41"/>
      <c r="C114" s="220" t="s">
        <v>192</v>
      </c>
      <c r="D114" s="220" t="s">
        <v>160</v>
      </c>
      <c r="E114" s="221" t="s">
        <v>1845</v>
      </c>
      <c r="F114" s="222" t="s">
        <v>1543</v>
      </c>
      <c r="G114" s="223" t="s">
        <v>1121</v>
      </c>
      <c r="H114" s="224">
        <v>0</v>
      </c>
      <c r="I114" s="225"/>
      <c r="J114" s="226">
        <f>ROUND(I114*H114,2)</f>
        <v>0</v>
      </c>
      <c r="K114" s="222" t="s">
        <v>19</v>
      </c>
      <c r="L114" s="46"/>
      <c r="M114" s="227" t="s">
        <v>19</v>
      </c>
      <c r="N114" s="228"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164</v>
      </c>
      <c r="AT114" s="231" t="s">
        <v>160</v>
      </c>
      <c r="AU114" s="231" t="s">
        <v>81</v>
      </c>
      <c r="AY114" s="19" t="s">
        <v>159</v>
      </c>
      <c r="BE114" s="232">
        <f>IF(N114="základní",J114,0)</f>
        <v>0</v>
      </c>
      <c r="BF114" s="232">
        <f>IF(N114="snížená",J114,0)</f>
        <v>0</v>
      </c>
      <c r="BG114" s="232">
        <f>IF(N114="zákl. přenesená",J114,0)</f>
        <v>0</v>
      </c>
      <c r="BH114" s="232">
        <f>IF(N114="sníž. přenesená",J114,0)</f>
        <v>0</v>
      </c>
      <c r="BI114" s="232">
        <f>IF(N114="nulová",J114,0)</f>
        <v>0</v>
      </c>
      <c r="BJ114" s="19" t="s">
        <v>79</v>
      </c>
      <c r="BK114" s="232">
        <f>ROUND(I114*H114,2)</f>
        <v>0</v>
      </c>
      <c r="BL114" s="19" t="s">
        <v>164</v>
      </c>
      <c r="BM114" s="231" t="s">
        <v>255</v>
      </c>
    </row>
    <row r="115" s="2" customFormat="1" ht="16.5" customHeight="1">
      <c r="A115" s="40"/>
      <c r="B115" s="41"/>
      <c r="C115" s="220" t="s">
        <v>256</v>
      </c>
      <c r="D115" s="220" t="s">
        <v>160</v>
      </c>
      <c r="E115" s="221" t="s">
        <v>1846</v>
      </c>
      <c r="F115" s="222" t="s">
        <v>1545</v>
      </c>
      <c r="G115" s="223" t="s">
        <v>1121</v>
      </c>
      <c r="H115" s="224">
        <v>0</v>
      </c>
      <c r="I115" s="225"/>
      <c r="J115" s="226">
        <f>ROUND(I115*H115,2)</f>
        <v>0</v>
      </c>
      <c r="K115" s="222" t="s">
        <v>19</v>
      </c>
      <c r="L115" s="46"/>
      <c r="M115" s="227" t="s">
        <v>19</v>
      </c>
      <c r="N115" s="228"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164</v>
      </c>
      <c r="AT115" s="231" t="s">
        <v>160</v>
      </c>
      <c r="AU115" s="231" t="s">
        <v>81</v>
      </c>
      <c r="AY115" s="19" t="s">
        <v>159</v>
      </c>
      <c r="BE115" s="232">
        <f>IF(N115="základní",J115,0)</f>
        <v>0</v>
      </c>
      <c r="BF115" s="232">
        <f>IF(N115="snížená",J115,0)</f>
        <v>0</v>
      </c>
      <c r="BG115" s="232">
        <f>IF(N115="zákl. přenesená",J115,0)</f>
        <v>0</v>
      </c>
      <c r="BH115" s="232">
        <f>IF(N115="sníž. přenesená",J115,0)</f>
        <v>0</v>
      </c>
      <c r="BI115" s="232">
        <f>IF(N115="nulová",J115,0)</f>
        <v>0</v>
      </c>
      <c r="BJ115" s="19" t="s">
        <v>79</v>
      </c>
      <c r="BK115" s="232">
        <f>ROUND(I115*H115,2)</f>
        <v>0</v>
      </c>
      <c r="BL115" s="19" t="s">
        <v>164</v>
      </c>
      <c r="BM115" s="231" t="s">
        <v>259</v>
      </c>
    </row>
    <row r="116" s="2" customFormat="1" ht="16.5" customHeight="1">
      <c r="A116" s="40"/>
      <c r="B116" s="41"/>
      <c r="C116" s="220" t="s">
        <v>201</v>
      </c>
      <c r="D116" s="220" t="s">
        <v>160</v>
      </c>
      <c r="E116" s="221" t="s">
        <v>1847</v>
      </c>
      <c r="F116" s="222" t="s">
        <v>1547</v>
      </c>
      <c r="G116" s="223" t="s">
        <v>1121</v>
      </c>
      <c r="H116" s="224">
        <v>0</v>
      </c>
      <c r="I116" s="225"/>
      <c r="J116" s="226">
        <f>ROUND(I116*H116,2)</f>
        <v>0</v>
      </c>
      <c r="K116" s="222" t="s">
        <v>19</v>
      </c>
      <c r="L116" s="46"/>
      <c r="M116" s="227" t="s">
        <v>19</v>
      </c>
      <c r="N116" s="228" t="s">
        <v>43</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164</v>
      </c>
      <c r="AT116" s="231" t="s">
        <v>160</v>
      </c>
      <c r="AU116" s="231" t="s">
        <v>81</v>
      </c>
      <c r="AY116" s="19" t="s">
        <v>159</v>
      </c>
      <c r="BE116" s="232">
        <f>IF(N116="základní",J116,0)</f>
        <v>0</v>
      </c>
      <c r="BF116" s="232">
        <f>IF(N116="snížená",J116,0)</f>
        <v>0</v>
      </c>
      <c r="BG116" s="232">
        <f>IF(N116="zákl. přenesená",J116,0)</f>
        <v>0</v>
      </c>
      <c r="BH116" s="232">
        <f>IF(N116="sníž. přenesená",J116,0)</f>
        <v>0</v>
      </c>
      <c r="BI116" s="232">
        <f>IF(N116="nulová",J116,0)</f>
        <v>0</v>
      </c>
      <c r="BJ116" s="19" t="s">
        <v>79</v>
      </c>
      <c r="BK116" s="232">
        <f>ROUND(I116*H116,2)</f>
        <v>0</v>
      </c>
      <c r="BL116" s="19" t="s">
        <v>164</v>
      </c>
      <c r="BM116" s="231" t="s">
        <v>262</v>
      </c>
    </row>
    <row r="117" s="2" customFormat="1" ht="21.75" customHeight="1">
      <c r="A117" s="40"/>
      <c r="B117" s="41"/>
      <c r="C117" s="220" t="s">
        <v>264</v>
      </c>
      <c r="D117" s="220" t="s">
        <v>160</v>
      </c>
      <c r="E117" s="221" t="s">
        <v>1848</v>
      </c>
      <c r="F117" s="222" t="s">
        <v>1556</v>
      </c>
      <c r="G117" s="223" t="s">
        <v>1121</v>
      </c>
      <c r="H117" s="224">
        <v>1</v>
      </c>
      <c r="I117" s="225"/>
      <c r="J117" s="226">
        <f>ROUND(I117*H117,2)</f>
        <v>0</v>
      </c>
      <c r="K117" s="222" t="s">
        <v>19</v>
      </c>
      <c r="L117" s="46"/>
      <c r="M117" s="227" t="s">
        <v>19</v>
      </c>
      <c r="N117" s="228"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164</v>
      </c>
      <c r="AT117" s="231" t="s">
        <v>160</v>
      </c>
      <c r="AU117" s="231" t="s">
        <v>81</v>
      </c>
      <c r="AY117" s="19" t="s">
        <v>159</v>
      </c>
      <c r="BE117" s="232">
        <f>IF(N117="základní",J117,0)</f>
        <v>0</v>
      </c>
      <c r="BF117" s="232">
        <f>IF(N117="snížená",J117,0)</f>
        <v>0</v>
      </c>
      <c r="BG117" s="232">
        <f>IF(N117="zákl. přenesená",J117,0)</f>
        <v>0</v>
      </c>
      <c r="BH117" s="232">
        <f>IF(N117="sníž. přenesená",J117,0)</f>
        <v>0</v>
      </c>
      <c r="BI117" s="232">
        <f>IF(N117="nulová",J117,0)</f>
        <v>0</v>
      </c>
      <c r="BJ117" s="19" t="s">
        <v>79</v>
      </c>
      <c r="BK117" s="232">
        <f>ROUND(I117*H117,2)</f>
        <v>0</v>
      </c>
      <c r="BL117" s="19" t="s">
        <v>164</v>
      </c>
      <c r="BM117" s="231" t="s">
        <v>267</v>
      </c>
    </row>
    <row r="118" s="11" customFormat="1" ht="25.92" customHeight="1">
      <c r="A118" s="11"/>
      <c r="B118" s="206"/>
      <c r="C118" s="207"/>
      <c r="D118" s="208" t="s">
        <v>71</v>
      </c>
      <c r="E118" s="209" t="s">
        <v>1492</v>
      </c>
      <c r="F118" s="209" t="s">
        <v>1561</v>
      </c>
      <c r="G118" s="207"/>
      <c r="H118" s="207"/>
      <c r="I118" s="210"/>
      <c r="J118" s="211">
        <f>BK118</f>
        <v>0</v>
      </c>
      <c r="K118" s="207"/>
      <c r="L118" s="212"/>
      <c r="M118" s="213"/>
      <c r="N118" s="214"/>
      <c r="O118" s="214"/>
      <c r="P118" s="215">
        <f>P119</f>
        <v>0</v>
      </c>
      <c r="Q118" s="214"/>
      <c r="R118" s="215">
        <f>R119</f>
        <v>0</v>
      </c>
      <c r="S118" s="214"/>
      <c r="T118" s="216">
        <f>T119</f>
        <v>0</v>
      </c>
      <c r="U118" s="11"/>
      <c r="V118" s="11"/>
      <c r="W118" s="11"/>
      <c r="X118" s="11"/>
      <c r="Y118" s="11"/>
      <c r="Z118" s="11"/>
      <c r="AA118" s="11"/>
      <c r="AB118" s="11"/>
      <c r="AC118" s="11"/>
      <c r="AD118" s="11"/>
      <c r="AE118" s="11"/>
      <c r="AR118" s="217" t="s">
        <v>164</v>
      </c>
      <c r="AT118" s="218" t="s">
        <v>71</v>
      </c>
      <c r="AU118" s="218" t="s">
        <v>72</v>
      </c>
      <c r="AY118" s="217" t="s">
        <v>159</v>
      </c>
      <c r="BK118" s="219">
        <f>BK119</f>
        <v>0</v>
      </c>
    </row>
    <row r="119" s="2" customFormat="1" ht="33" customHeight="1">
      <c r="A119" s="40"/>
      <c r="B119" s="41"/>
      <c r="C119" s="220" t="s">
        <v>208</v>
      </c>
      <c r="D119" s="220" t="s">
        <v>160</v>
      </c>
      <c r="E119" s="221" t="s">
        <v>1562</v>
      </c>
      <c r="F119" s="222" t="s">
        <v>1563</v>
      </c>
      <c r="G119" s="223" t="s">
        <v>1307</v>
      </c>
      <c r="H119" s="224">
        <v>7</v>
      </c>
      <c r="I119" s="225"/>
      <c r="J119" s="226">
        <f>ROUND(I119*H119,2)</f>
        <v>0</v>
      </c>
      <c r="K119" s="222" t="s">
        <v>19</v>
      </c>
      <c r="L119" s="46"/>
      <c r="M119" s="287" t="s">
        <v>19</v>
      </c>
      <c r="N119" s="288" t="s">
        <v>43</v>
      </c>
      <c r="O119" s="289"/>
      <c r="P119" s="290">
        <f>O119*H119</f>
        <v>0</v>
      </c>
      <c r="Q119" s="290">
        <v>0</v>
      </c>
      <c r="R119" s="290">
        <f>Q119*H119</f>
        <v>0</v>
      </c>
      <c r="S119" s="290">
        <v>0</v>
      </c>
      <c r="T119" s="291">
        <f>S119*H119</f>
        <v>0</v>
      </c>
      <c r="U119" s="40"/>
      <c r="V119" s="40"/>
      <c r="W119" s="40"/>
      <c r="X119" s="40"/>
      <c r="Y119" s="40"/>
      <c r="Z119" s="40"/>
      <c r="AA119" s="40"/>
      <c r="AB119" s="40"/>
      <c r="AC119" s="40"/>
      <c r="AD119" s="40"/>
      <c r="AE119" s="40"/>
      <c r="AR119" s="231" t="s">
        <v>1564</v>
      </c>
      <c r="AT119" s="231" t="s">
        <v>160</v>
      </c>
      <c r="AU119" s="231" t="s">
        <v>79</v>
      </c>
      <c r="AY119" s="19" t="s">
        <v>159</v>
      </c>
      <c r="BE119" s="232">
        <f>IF(N119="základní",J119,0)</f>
        <v>0</v>
      </c>
      <c r="BF119" s="232">
        <f>IF(N119="snížená",J119,0)</f>
        <v>0</v>
      </c>
      <c r="BG119" s="232">
        <f>IF(N119="zákl. přenesená",J119,0)</f>
        <v>0</v>
      </c>
      <c r="BH119" s="232">
        <f>IF(N119="sníž. přenesená",J119,0)</f>
        <v>0</v>
      </c>
      <c r="BI119" s="232">
        <f>IF(N119="nulová",J119,0)</f>
        <v>0</v>
      </c>
      <c r="BJ119" s="19" t="s">
        <v>79</v>
      </c>
      <c r="BK119" s="232">
        <f>ROUND(I119*H119,2)</f>
        <v>0</v>
      </c>
      <c r="BL119" s="19" t="s">
        <v>1564</v>
      </c>
      <c r="BM119" s="231" t="s">
        <v>272</v>
      </c>
    </row>
    <row r="120" s="2" customFormat="1" ht="6.96" customHeight="1">
      <c r="A120" s="40"/>
      <c r="B120" s="61"/>
      <c r="C120" s="62"/>
      <c r="D120" s="62"/>
      <c r="E120" s="62"/>
      <c r="F120" s="62"/>
      <c r="G120" s="62"/>
      <c r="H120" s="62"/>
      <c r="I120" s="177"/>
      <c r="J120" s="62"/>
      <c r="K120" s="62"/>
      <c r="L120" s="46"/>
      <c r="M120" s="40"/>
      <c r="O120" s="40"/>
      <c r="P120" s="40"/>
      <c r="Q120" s="40"/>
      <c r="R120" s="40"/>
      <c r="S120" s="40"/>
      <c r="T120" s="40"/>
      <c r="U120" s="40"/>
      <c r="V120" s="40"/>
      <c r="W120" s="40"/>
      <c r="X120" s="40"/>
      <c r="Y120" s="40"/>
      <c r="Z120" s="40"/>
      <c r="AA120" s="40"/>
      <c r="AB120" s="40"/>
      <c r="AC120" s="40"/>
      <c r="AD120" s="40"/>
      <c r="AE120" s="40"/>
    </row>
  </sheetData>
  <sheetProtection sheet="1" autoFilter="0" formatColumns="0" formatRows="0" objects="1" scenarios="1" spinCount="100000" saltValue="oKwfLR+vUCOrAXoecqGofe9dcaTonpWYDB9bujVwEiO0W1xOBXSC4KV7xbfTEy4cxMeyXwILTyOqZXDircuXYQ==" hashValue="b/jUEvjOu4Dt0HJHFT9rACQ8cOdk3eQ/XgU6GGkigOkSjaWkamJ1iJNZ8Rg3kw1DVcBd/b1/nH9NRlIS6iZMVg==" algorithmName="SHA-512" password="CC35"/>
  <autoFilter ref="C91:K119"/>
  <mergeCells count="12">
    <mergeCell ref="E7:H7"/>
    <mergeCell ref="E9:H9"/>
    <mergeCell ref="E11:H11"/>
    <mergeCell ref="E20:H20"/>
    <mergeCell ref="E29:H29"/>
    <mergeCell ref="E50:H50"/>
    <mergeCell ref="E52:H52"/>
    <mergeCell ref="E54:H54"/>
    <mergeCell ref="E80:H80"/>
    <mergeCell ref="E82:H82"/>
    <mergeCell ref="E84:H8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0"/>
      <c r="L2" s="1"/>
      <c r="M2" s="1"/>
      <c r="N2" s="1"/>
      <c r="O2" s="1"/>
      <c r="P2" s="1"/>
      <c r="Q2" s="1"/>
      <c r="R2" s="1"/>
      <c r="S2" s="1"/>
      <c r="T2" s="1"/>
      <c r="U2" s="1"/>
      <c r="V2" s="1"/>
      <c r="AT2" s="19" t="s">
        <v>118</v>
      </c>
    </row>
    <row r="3" s="1" customFormat="1" ht="6.96" customHeight="1">
      <c r="B3" s="141"/>
      <c r="C3" s="142"/>
      <c r="D3" s="142"/>
      <c r="E3" s="142"/>
      <c r="F3" s="142"/>
      <c r="G3" s="142"/>
      <c r="H3" s="142"/>
      <c r="I3" s="143"/>
      <c r="J3" s="142"/>
      <c r="K3" s="142"/>
      <c r="L3" s="22"/>
      <c r="AT3" s="19" t="s">
        <v>81</v>
      </c>
    </row>
    <row r="4" s="1" customFormat="1" ht="24.96" customHeight="1">
      <c r="B4" s="22"/>
      <c r="D4" s="144" t="s">
        <v>119</v>
      </c>
      <c r="I4" s="140"/>
      <c r="L4" s="22"/>
      <c r="M4" s="145" t="s">
        <v>10</v>
      </c>
      <c r="AT4" s="19" t="s">
        <v>4</v>
      </c>
    </row>
    <row r="5" s="1" customFormat="1" ht="6.96" customHeight="1">
      <c r="B5" s="22"/>
      <c r="I5" s="140"/>
      <c r="L5" s="22"/>
    </row>
    <row r="6" s="1" customFormat="1" ht="12" customHeight="1">
      <c r="B6" s="22"/>
      <c r="D6" s="146" t="s">
        <v>16</v>
      </c>
      <c r="I6" s="140"/>
      <c r="L6" s="22"/>
    </row>
    <row r="7" s="1" customFormat="1" ht="16.5" customHeight="1">
      <c r="B7" s="22"/>
      <c r="E7" s="147" t="str">
        <f>'Rekapitulace stavby'!K6</f>
        <v>WELCOME CENTRE ČZU</v>
      </c>
      <c r="F7" s="146"/>
      <c r="G7" s="146"/>
      <c r="H7" s="146"/>
      <c r="I7" s="140"/>
      <c r="L7" s="22"/>
    </row>
    <row r="8" s="2" customFormat="1" ht="12" customHeight="1">
      <c r="A8" s="40"/>
      <c r="B8" s="46"/>
      <c r="C8" s="40"/>
      <c r="D8" s="146" t="s">
        <v>120</v>
      </c>
      <c r="E8" s="40"/>
      <c r="F8" s="40"/>
      <c r="G8" s="40"/>
      <c r="H8" s="40"/>
      <c r="I8" s="148"/>
      <c r="J8" s="40"/>
      <c r="K8" s="40"/>
      <c r="L8" s="149"/>
      <c r="S8" s="40"/>
      <c r="T8" s="40"/>
      <c r="U8" s="40"/>
      <c r="V8" s="40"/>
      <c r="W8" s="40"/>
      <c r="X8" s="40"/>
      <c r="Y8" s="40"/>
      <c r="Z8" s="40"/>
      <c r="AA8" s="40"/>
      <c r="AB8" s="40"/>
      <c r="AC8" s="40"/>
      <c r="AD8" s="40"/>
      <c r="AE8" s="40"/>
    </row>
    <row r="9" s="2" customFormat="1" ht="16.5" customHeight="1">
      <c r="A9" s="40"/>
      <c r="B9" s="46"/>
      <c r="C9" s="40"/>
      <c r="D9" s="40"/>
      <c r="E9" s="150" t="s">
        <v>1849</v>
      </c>
      <c r="F9" s="40"/>
      <c r="G9" s="40"/>
      <c r="H9" s="40"/>
      <c r="I9" s="148"/>
      <c r="J9" s="40"/>
      <c r="K9" s="40"/>
      <c r="L9" s="149"/>
      <c r="S9" s="40"/>
      <c r="T9" s="40"/>
      <c r="U9" s="40"/>
      <c r="V9" s="40"/>
      <c r="W9" s="40"/>
      <c r="X9" s="40"/>
      <c r="Y9" s="40"/>
      <c r="Z9" s="40"/>
      <c r="AA9" s="40"/>
      <c r="AB9" s="40"/>
      <c r="AC9" s="40"/>
      <c r="AD9" s="40"/>
      <c r="AE9" s="40"/>
    </row>
    <row r="10" s="2" customFormat="1">
      <c r="A10" s="40"/>
      <c r="B10" s="46"/>
      <c r="C10" s="40"/>
      <c r="D10" s="40"/>
      <c r="E10" s="40"/>
      <c r="F10" s="40"/>
      <c r="G10" s="40"/>
      <c r="H10" s="40"/>
      <c r="I10" s="148"/>
      <c r="J10" s="40"/>
      <c r="K10" s="40"/>
      <c r="L10" s="149"/>
      <c r="S10" s="40"/>
      <c r="T10" s="40"/>
      <c r="U10" s="40"/>
      <c r="V10" s="40"/>
      <c r="W10" s="40"/>
      <c r="X10" s="40"/>
      <c r="Y10" s="40"/>
      <c r="Z10" s="40"/>
      <c r="AA10" s="40"/>
      <c r="AB10" s="40"/>
      <c r="AC10" s="40"/>
      <c r="AD10" s="40"/>
      <c r="AE10" s="40"/>
    </row>
    <row r="11" s="2" customFormat="1" ht="12" customHeight="1">
      <c r="A11" s="40"/>
      <c r="B11" s="46"/>
      <c r="C11" s="40"/>
      <c r="D11" s="146" t="s">
        <v>18</v>
      </c>
      <c r="E11" s="40"/>
      <c r="F11" s="135" t="s">
        <v>19</v>
      </c>
      <c r="G11" s="40"/>
      <c r="H11" s="40"/>
      <c r="I11" s="151" t="s">
        <v>20</v>
      </c>
      <c r="J11" s="135" t="s">
        <v>19</v>
      </c>
      <c r="K11" s="40"/>
      <c r="L11" s="149"/>
      <c r="S11" s="40"/>
      <c r="T11" s="40"/>
      <c r="U11" s="40"/>
      <c r="V11" s="40"/>
      <c r="W11" s="40"/>
      <c r="X11" s="40"/>
      <c r="Y11" s="40"/>
      <c r="Z11" s="40"/>
      <c r="AA11" s="40"/>
      <c r="AB11" s="40"/>
      <c r="AC11" s="40"/>
      <c r="AD11" s="40"/>
      <c r="AE11" s="40"/>
    </row>
    <row r="12" s="2" customFormat="1" ht="12" customHeight="1">
      <c r="A12" s="40"/>
      <c r="B12" s="46"/>
      <c r="C12" s="40"/>
      <c r="D12" s="146" t="s">
        <v>21</v>
      </c>
      <c r="E12" s="40"/>
      <c r="F12" s="135" t="s">
        <v>22</v>
      </c>
      <c r="G12" s="40"/>
      <c r="H12" s="40"/>
      <c r="I12" s="151" t="s">
        <v>23</v>
      </c>
      <c r="J12" s="152" t="str">
        <f>'Rekapitulace stavby'!AN8</f>
        <v>25. 5. 2020</v>
      </c>
      <c r="K12" s="40"/>
      <c r="L12" s="14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48"/>
      <c r="J13" s="40"/>
      <c r="K13" s="40"/>
      <c r="L13" s="149"/>
      <c r="S13" s="40"/>
      <c r="T13" s="40"/>
      <c r="U13" s="40"/>
      <c r="V13" s="40"/>
      <c r="W13" s="40"/>
      <c r="X13" s="40"/>
      <c r="Y13" s="40"/>
      <c r="Z13" s="40"/>
      <c r="AA13" s="40"/>
      <c r="AB13" s="40"/>
      <c r="AC13" s="40"/>
      <c r="AD13" s="40"/>
      <c r="AE13" s="40"/>
    </row>
    <row r="14" s="2" customFormat="1" ht="12" customHeight="1">
      <c r="A14" s="40"/>
      <c r="B14" s="46"/>
      <c r="C14" s="40"/>
      <c r="D14" s="146" t="s">
        <v>25</v>
      </c>
      <c r="E14" s="40"/>
      <c r="F14" s="40"/>
      <c r="G14" s="40"/>
      <c r="H14" s="40"/>
      <c r="I14" s="151" t="s">
        <v>26</v>
      </c>
      <c r="J14" s="135" t="s">
        <v>19</v>
      </c>
      <c r="K14" s="40"/>
      <c r="L14" s="149"/>
      <c r="S14" s="40"/>
      <c r="T14" s="40"/>
      <c r="U14" s="40"/>
      <c r="V14" s="40"/>
      <c r="W14" s="40"/>
      <c r="X14" s="40"/>
      <c r="Y14" s="40"/>
      <c r="Z14" s="40"/>
      <c r="AA14" s="40"/>
      <c r="AB14" s="40"/>
      <c r="AC14" s="40"/>
      <c r="AD14" s="40"/>
      <c r="AE14" s="40"/>
    </row>
    <row r="15" s="2" customFormat="1" ht="18" customHeight="1">
      <c r="A15" s="40"/>
      <c r="B15" s="46"/>
      <c r="C15" s="40"/>
      <c r="D15" s="40"/>
      <c r="E15" s="135" t="s">
        <v>27</v>
      </c>
      <c r="F15" s="40"/>
      <c r="G15" s="40"/>
      <c r="H15" s="40"/>
      <c r="I15" s="151" t="s">
        <v>28</v>
      </c>
      <c r="J15" s="135" t="s">
        <v>19</v>
      </c>
      <c r="K15" s="40"/>
      <c r="L15" s="14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48"/>
      <c r="J16" s="40"/>
      <c r="K16" s="40"/>
      <c r="L16" s="149"/>
      <c r="S16" s="40"/>
      <c r="T16" s="40"/>
      <c r="U16" s="40"/>
      <c r="V16" s="40"/>
      <c r="W16" s="40"/>
      <c r="X16" s="40"/>
      <c r="Y16" s="40"/>
      <c r="Z16" s="40"/>
      <c r="AA16" s="40"/>
      <c r="AB16" s="40"/>
      <c r="AC16" s="40"/>
      <c r="AD16" s="40"/>
      <c r="AE16" s="40"/>
    </row>
    <row r="17" s="2" customFormat="1" ht="12" customHeight="1">
      <c r="A17" s="40"/>
      <c r="B17" s="46"/>
      <c r="C17" s="40"/>
      <c r="D17" s="146" t="s">
        <v>29</v>
      </c>
      <c r="E17" s="40"/>
      <c r="F17" s="40"/>
      <c r="G17" s="40"/>
      <c r="H17" s="40"/>
      <c r="I17" s="151" t="s">
        <v>26</v>
      </c>
      <c r="J17" s="35" t="str">
        <f>'Rekapitulace stavby'!AN13</f>
        <v>Vyplň údaj</v>
      </c>
      <c r="K17" s="40"/>
      <c r="L17" s="14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51" t="s">
        <v>28</v>
      </c>
      <c r="J18" s="35" t="str">
        <f>'Rekapitulace stavby'!AN14</f>
        <v>Vyplň údaj</v>
      </c>
      <c r="K18" s="40"/>
      <c r="L18" s="14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48"/>
      <c r="J19" s="40"/>
      <c r="K19" s="40"/>
      <c r="L19" s="149"/>
      <c r="S19" s="40"/>
      <c r="T19" s="40"/>
      <c r="U19" s="40"/>
      <c r="V19" s="40"/>
      <c r="W19" s="40"/>
      <c r="X19" s="40"/>
      <c r="Y19" s="40"/>
      <c r="Z19" s="40"/>
      <c r="AA19" s="40"/>
      <c r="AB19" s="40"/>
      <c r="AC19" s="40"/>
      <c r="AD19" s="40"/>
      <c r="AE19" s="40"/>
    </row>
    <row r="20" s="2" customFormat="1" ht="12" customHeight="1">
      <c r="A20" s="40"/>
      <c r="B20" s="46"/>
      <c r="C20" s="40"/>
      <c r="D20" s="146" t="s">
        <v>31</v>
      </c>
      <c r="E20" s="40"/>
      <c r="F20" s="40"/>
      <c r="G20" s="40"/>
      <c r="H20" s="40"/>
      <c r="I20" s="151" t="s">
        <v>26</v>
      </c>
      <c r="J20" s="135" t="s">
        <v>19</v>
      </c>
      <c r="K20" s="40"/>
      <c r="L20" s="149"/>
      <c r="S20" s="40"/>
      <c r="T20" s="40"/>
      <c r="U20" s="40"/>
      <c r="V20" s="40"/>
      <c r="W20" s="40"/>
      <c r="X20" s="40"/>
      <c r="Y20" s="40"/>
      <c r="Z20" s="40"/>
      <c r="AA20" s="40"/>
      <c r="AB20" s="40"/>
      <c r="AC20" s="40"/>
      <c r="AD20" s="40"/>
      <c r="AE20" s="40"/>
    </row>
    <row r="21" s="2" customFormat="1" ht="18" customHeight="1">
      <c r="A21" s="40"/>
      <c r="B21" s="46"/>
      <c r="C21" s="40"/>
      <c r="D21" s="40"/>
      <c r="E21" s="135" t="s">
        <v>32</v>
      </c>
      <c r="F21" s="40"/>
      <c r="G21" s="40"/>
      <c r="H21" s="40"/>
      <c r="I21" s="151" t="s">
        <v>28</v>
      </c>
      <c r="J21" s="135" t="s">
        <v>19</v>
      </c>
      <c r="K21" s="40"/>
      <c r="L21" s="14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48"/>
      <c r="J22" s="40"/>
      <c r="K22" s="40"/>
      <c r="L22" s="149"/>
      <c r="S22" s="40"/>
      <c r="T22" s="40"/>
      <c r="U22" s="40"/>
      <c r="V22" s="40"/>
      <c r="W22" s="40"/>
      <c r="X22" s="40"/>
      <c r="Y22" s="40"/>
      <c r="Z22" s="40"/>
      <c r="AA22" s="40"/>
      <c r="AB22" s="40"/>
      <c r="AC22" s="40"/>
      <c r="AD22" s="40"/>
      <c r="AE22" s="40"/>
    </row>
    <row r="23" s="2" customFormat="1" ht="12" customHeight="1">
      <c r="A23" s="40"/>
      <c r="B23" s="46"/>
      <c r="C23" s="40"/>
      <c r="D23" s="146" t="s">
        <v>34</v>
      </c>
      <c r="E23" s="40"/>
      <c r="F23" s="40"/>
      <c r="G23" s="40"/>
      <c r="H23" s="40"/>
      <c r="I23" s="151" t="s">
        <v>26</v>
      </c>
      <c r="J23" s="135" t="str">
        <f>IF('Rekapitulace stavby'!AN19="","",'Rekapitulace stavby'!AN19)</f>
        <v/>
      </c>
      <c r="K23" s="40"/>
      <c r="L23" s="149"/>
      <c r="S23" s="40"/>
      <c r="T23" s="40"/>
      <c r="U23" s="40"/>
      <c r="V23" s="40"/>
      <c r="W23" s="40"/>
      <c r="X23" s="40"/>
      <c r="Y23" s="40"/>
      <c r="Z23" s="40"/>
      <c r="AA23" s="40"/>
      <c r="AB23" s="40"/>
      <c r="AC23" s="40"/>
      <c r="AD23" s="40"/>
      <c r="AE23" s="40"/>
    </row>
    <row r="24" s="2" customFormat="1" ht="18" customHeight="1">
      <c r="A24" s="40"/>
      <c r="B24" s="46"/>
      <c r="C24" s="40"/>
      <c r="D24" s="40"/>
      <c r="E24" s="135" t="str">
        <f>IF('Rekapitulace stavby'!E20="","",'Rekapitulace stavby'!E20)</f>
        <v xml:space="preserve"> </v>
      </c>
      <c r="F24" s="40"/>
      <c r="G24" s="40"/>
      <c r="H24" s="40"/>
      <c r="I24" s="151" t="s">
        <v>28</v>
      </c>
      <c r="J24" s="135" t="str">
        <f>IF('Rekapitulace stavby'!AN20="","",'Rekapitulace stavby'!AN20)</f>
        <v/>
      </c>
      <c r="K24" s="40"/>
      <c r="L24" s="14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48"/>
      <c r="J25" s="40"/>
      <c r="K25" s="40"/>
      <c r="L25" s="149"/>
      <c r="S25" s="40"/>
      <c r="T25" s="40"/>
      <c r="U25" s="40"/>
      <c r="V25" s="40"/>
      <c r="W25" s="40"/>
      <c r="X25" s="40"/>
      <c r="Y25" s="40"/>
      <c r="Z25" s="40"/>
      <c r="AA25" s="40"/>
      <c r="AB25" s="40"/>
      <c r="AC25" s="40"/>
      <c r="AD25" s="40"/>
      <c r="AE25" s="40"/>
    </row>
    <row r="26" s="2" customFormat="1" ht="12" customHeight="1">
      <c r="A26" s="40"/>
      <c r="B26" s="46"/>
      <c r="C26" s="40"/>
      <c r="D26" s="146" t="s">
        <v>36</v>
      </c>
      <c r="E26" s="40"/>
      <c r="F26" s="40"/>
      <c r="G26" s="40"/>
      <c r="H26" s="40"/>
      <c r="I26" s="148"/>
      <c r="J26" s="40"/>
      <c r="K26" s="40"/>
      <c r="L26" s="149"/>
      <c r="S26" s="40"/>
      <c r="T26" s="40"/>
      <c r="U26" s="40"/>
      <c r="V26" s="40"/>
      <c r="W26" s="40"/>
      <c r="X26" s="40"/>
      <c r="Y26" s="40"/>
      <c r="Z26" s="40"/>
      <c r="AA26" s="40"/>
      <c r="AB26" s="40"/>
      <c r="AC26" s="40"/>
      <c r="AD26" s="40"/>
      <c r="AE26" s="40"/>
    </row>
    <row r="27" s="8" customFormat="1" ht="16.5" customHeight="1">
      <c r="A27" s="153"/>
      <c r="B27" s="154"/>
      <c r="C27" s="153"/>
      <c r="D27" s="153"/>
      <c r="E27" s="155" t="s">
        <v>19</v>
      </c>
      <c r="F27" s="155"/>
      <c r="G27" s="155"/>
      <c r="H27" s="155"/>
      <c r="I27" s="156"/>
      <c r="J27" s="153"/>
      <c r="K27" s="153"/>
      <c r="L27" s="157"/>
      <c r="S27" s="153"/>
      <c r="T27" s="153"/>
      <c r="U27" s="153"/>
      <c r="V27" s="153"/>
      <c r="W27" s="153"/>
      <c r="X27" s="153"/>
      <c r="Y27" s="153"/>
      <c r="Z27" s="153"/>
      <c r="AA27" s="153"/>
      <c r="AB27" s="153"/>
      <c r="AC27" s="153"/>
      <c r="AD27" s="153"/>
      <c r="AE27" s="153"/>
    </row>
    <row r="28" s="2" customFormat="1" ht="6.96" customHeight="1">
      <c r="A28" s="40"/>
      <c r="B28" s="46"/>
      <c r="C28" s="40"/>
      <c r="D28" s="40"/>
      <c r="E28" s="40"/>
      <c r="F28" s="40"/>
      <c r="G28" s="40"/>
      <c r="H28" s="40"/>
      <c r="I28" s="148"/>
      <c r="J28" s="40"/>
      <c r="K28" s="40"/>
      <c r="L28" s="149"/>
      <c r="S28" s="40"/>
      <c r="T28" s="40"/>
      <c r="U28" s="40"/>
      <c r="V28" s="40"/>
      <c r="W28" s="40"/>
      <c r="X28" s="40"/>
      <c r="Y28" s="40"/>
      <c r="Z28" s="40"/>
      <c r="AA28" s="40"/>
      <c r="AB28" s="40"/>
      <c r="AC28" s="40"/>
      <c r="AD28" s="40"/>
      <c r="AE28" s="40"/>
    </row>
    <row r="29" s="2" customFormat="1" ht="6.96" customHeight="1">
      <c r="A29" s="40"/>
      <c r="B29" s="46"/>
      <c r="C29" s="40"/>
      <c r="D29" s="158"/>
      <c r="E29" s="158"/>
      <c r="F29" s="158"/>
      <c r="G29" s="158"/>
      <c r="H29" s="158"/>
      <c r="I29" s="159"/>
      <c r="J29" s="158"/>
      <c r="K29" s="158"/>
      <c r="L29" s="149"/>
      <c r="S29" s="40"/>
      <c r="T29" s="40"/>
      <c r="U29" s="40"/>
      <c r="V29" s="40"/>
      <c r="W29" s="40"/>
      <c r="X29" s="40"/>
      <c r="Y29" s="40"/>
      <c r="Z29" s="40"/>
      <c r="AA29" s="40"/>
      <c r="AB29" s="40"/>
      <c r="AC29" s="40"/>
      <c r="AD29" s="40"/>
      <c r="AE29" s="40"/>
    </row>
    <row r="30" s="2" customFormat="1" ht="25.44" customHeight="1">
      <c r="A30" s="40"/>
      <c r="B30" s="46"/>
      <c r="C30" s="40"/>
      <c r="D30" s="160" t="s">
        <v>38</v>
      </c>
      <c r="E30" s="40"/>
      <c r="F30" s="40"/>
      <c r="G30" s="40"/>
      <c r="H30" s="40"/>
      <c r="I30" s="148"/>
      <c r="J30" s="161">
        <f>ROUND(J80, 2)</f>
        <v>0</v>
      </c>
      <c r="K30" s="40"/>
      <c r="L30" s="149"/>
      <c r="S30" s="40"/>
      <c r="T30" s="40"/>
      <c r="U30" s="40"/>
      <c r="V30" s="40"/>
      <c r="W30" s="40"/>
      <c r="X30" s="40"/>
      <c r="Y30" s="40"/>
      <c r="Z30" s="40"/>
      <c r="AA30" s="40"/>
      <c r="AB30" s="40"/>
      <c r="AC30" s="40"/>
      <c r="AD30" s="40"/>
      <c r="AE30" s="40"/>
    </row>
    <row r="31" s="2" customFormat="1" ht="6.96"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2" customFormat="1" ht="14.4" customHeight="1">
      <c r="A32" s="40"/>
      <c r="B32" s="46"/>
      <c r="C32" s="40"/>
      <c r="D32" s="40"/>
      <c r="E32" s="40"/>
      <c r="F32" s="162" t="s">
        <v>40</v>
      </c>
      <c r="G32" s="40"/>
      <c r="H32" s="40"/>
      <c r="I32" s="163" t="s">
        <v>39</v>
      </c>
      <c r="J32" s="162" t="s">
        <v>41</v>
      </c>
      <c r="K32" s="40"/>
      <c r="L32" s="149"/>
      <c r="S32" s="40"/>
      <c r="T32" s="40"/>
      <c r="U32" s="40"/>
      <c r="V32" s="40"/>
      <c r="W32" s="40"/>
      <c r="X32" s="40"/>
      <c r="Y32" s="40"/>
      <c r="Z32" s="40"/>
      <c r="AA32" s="40"/>
      <c r="AB32" s="40"/>
      <c r="AC32" s="40"/>
      <c r="AD32" s="40"/>
      <c r="AE32" s="40"/>
    </row>
    <row r="33" s="2" customFormat="1" ht="14.4" customHeight="1">
      <c r="A33" s="40"/>
      <c r="B33" s="46"/>
      <c r="C33" s="40"/>
      <c r="D33" s="164" t="s">
        <v>42</v>
      </c>
      <c r="E33" s="146" t="s">
        <v>43</v>
      </c>
      <c r="F33" s="165">
        <f>ROUND((SUM(BE80:BE86)),  2)</f>
        <v>0</v>
      </c>
      <c r="G33" s="40"/>
      <c r="H33" s="40"/>
      <c r="I33" s="166">
        <v>0.20999999999999999</v>
      </c>
      <c r="J33" s="165">
        <f>ROUND(((SUM(BE80:BE86))*I33),  2)</f>
        <v>0</v>
      </c>
      <c r="K33" s="40"/>
      <c r="L33" s="149"/>
      <c r="S33" s="40"/>
      <c r="T33" s="40"/>
      <c r="U33" s="40"/>
      <c r="V33" s="40"/>
      <c r="W33" s="40"/>
      <c r="X33" s="40"/>
      <c r="Y33" s="40"/>
      <c r="Z33" s="40"/>
      <c r="AA33" s="40"/>
      <c r="AB33" s="40"/>
      <c r="AC33" s="40"/>
      <c r="AD33" s="40"/>
      <c r="AE33" s="40"/>
    </row>
    <row r="34" s="2" customFormat="1" ht="14.4" customHeight="1">
      <c r="A34" s="40"/>
      <c r="B34" s="46"/>
      <c r="C34" s="40"/>
      <c r="D34" s="40"/>
      <c r="E34" s="146" t="s">
        <v>44</v>
      </c>
      <c r="F34" s="165">
        <f>ROUND((SUM(BF80:BF86)),  2)</f>
        <v>0</v>
      </c>
      <c r="G34" s="40"/>
      <c r="H34" s="40"/>
      <c r="I34" s="166">
        <v>0.14999999999999999</v>
      </c>
      <c r="J34" s="165">
        <f>ROUND(((SUM(BF80:BF86))*I34),  2)</f>
        <v>0</v>
      </c>
      <c r="K34" s="40"/>
      <c r="L34" s="149"/>
      <c r="S34" s="40"/>
      <c r="T34" s="40"/>
      <c r="U34" s="40"/>
      <c r="V34" s="40"/>
      <c r="W34" s="40"/>
      <c r="X34" s="40"/>
      <c r="Y34" s="40"/>
      <c r="Z34" s="40"/>
      <c r="AA34" s="40"/>
      <c r="AB34" s="40"/>
      <c r="AC34" s="40"/>
      <c r="AD34" s="40"/>
      <c r="AE34" s="40"/>
    </row>
    <row r="35" hidden="1" s="2" customFormat="1" ht="14.4" customHeight="1">
      <c r="A35" s="40"/>
      <c r="B35" s="46"/>
      <c r="C35" s="40"/>
      <c r="D35" s="40"/>
      <c r="E35" s="146" t="s">
        <v>45</v>
      </c>
      <c r="F35" s="165">
        <f>ROUND((SUM(BG80:BG86)),  2)</f>
        <v>0</v>
      </c>
      <c r="G35" s="40"/>
      <c r="H35" s="40"/>
      <c r="I35" s="166">
        <v>0.20999999999999999</v>
      </c>
      <c r="J35" s="165">
        <f>0</f>
        <v>0</v>
      </c>
      <c r="K35" s="40"/>
      <c r="L35" s="149"/>
      <c r="S35" s="40"/>
      <c r="T35" s="40"/>
      <c r="U35" s="40"/>
      <c r="V35" s="40"/>
      <c r="W35" s="40"/>
      <c r="X35" s="40"/>
      <c r="Y35" s="40"/>
      <c r="Z35" s="40"/>
      <c r="AA35" s="40"/>
      <c r="AB35" s="40"/>
      <c r="AC35" s="40"/>
      <c r="AD35" s="40"/>
      <c r="AE35" s="40"/>
    </row>
    <row r="36" hidden="1" s="2" customFormat="1" ht="14.4" customHeight="1">
      <c r="A36" s="40"/>
      <c r="B36" s="46"/>
      <c r="C36" s="40"/>
      <c r="D36" s="40"/>
      <c r="E36" s="146" t="s">
        <v>46</v>
      </c>
      <c r="F36" s="165">
        <f>ROUND((SUM(BH80:BH86)),  2)</f>
        <v>0</v>
      </c>
      <c r="G36" s="40"/>
      <c r="H36" s="40"/>
      <c r="I36" s="166">
        <v>0.14999999999999999</v>
      </c>
      <c r="J36" s="165">
        <f>0</f>
        <v>0</v>
      </c>
      <c r="K36" s="40"/>
      <c r="L36" s="149"/>
      <c r="S36" s="40"/>
      <c r="T36" s="40"/>
      <c r="U36" s="40"/>
      <c r="V36" s="40"/>
      <c r="W36" s="40"/>
      <c r="X36" s="40"/>
      <c r="Y36" s="40"/>
      <c r="Z36" s="40"/>
      <c r="AA36" s="40"/>
      <c r="AB36" s="40"/>
      <c r="AC36" s="40"/>
      <c r="AD36" s="40"/>
      <c r="AE36" s="40"/>
    </row>
    <row r="37" hidden="1" s="2" customFormat="1" ht="14.4" customHeight="1">
      <c r="A37" s="40"/>
      <c r="B37" s="46"/>
      <c r="C37" s="40"/>
      <c r="D37" s="40"/>
      <c r="E37" s="146" t="s">
        <v>47</v>
      </c>
      <c r="F37" s="165">
        <f>ROUND((SUM(BI80:BI86)),  2)</f>
        <v>0</v>
      </c>
      <c r="G37" s="40"/>
      <c r="H37" s="40"/>
      <c r="I37" s="166">
        <v>0</v>
      </c>
      <c r="J37" s="165">
        <f>0</f>
        <v>0</v>
      </c>
      <c r="K37" s="40"/>
      <c r="L37" s="14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48"/>
      <c r="J38" s="40"/>
      <c r="K38" s="40"/>
      <c r="L38" s="149"/>
      <c r="S38" s="40"/>
      <c r="T38" s="40"/>
      <c r="U38" s="40"/>
      <c r="V38" s="40"/>
      <c r="W38" s="40"/>
      <c r="X38" s="40"/>
      <c r="Y38" s="40"/>
      <c r="Z38" s="40"/>
      <c r="AA38" s="40"/>
      <c r="AB38" s="40"/>
      <c r="AC38" s="40"/>
      <c r="AD38" s="40"/>
      <c r="AE38" s="40"/>
    </row>
    <row r="39" s="2" customFormat="1" ht="25.44" customHeight="1">
      <c r="A39" s="40"/>
      <c r="B39" s="46"/>
      <c r="C39" s="167"/>
      <c r="D39" s="168" t="s">
        <v>48</v>
      </c>
      <c r="E39" s="169"/>
      <c r="F39" s="169"/>
      <c r="G39" s="170" t="s">
        <v>49</v>
      </c>
      <c r="H39" s="171" t="s">
        <v>50</v>
      </c>
      <c r="I39" s="172"/>
      <c r="J39" s="173">
        <f>SUM(J30:J37)</f>
        <v>0</v>
      </c>
      <c r="K39" s="174"/>
      <c r="L39" s="149"/>
      <c r="S39" s="40"/>
      <c r="T39" s="40"/>
      <c r="U39" s="40"/>
      <c r="V39" s="40"/>
      <c r="W39" s="40"/>
      <c r="X39" s="40"/>
      <c r="Y39" s="40"/>
      <c r="Z39" s="40"/>
      <c r="AA39" s="40"/>
      <c r="AB39" s="40"/>
      <c r="AC39" s="40"/>
      <c r="AD39" s="40"/>
      <c r="AE39" s="40"/>
    </row>
    <row r="40" s="2" customFormat="1" ht="14.4" customHeight="1">
      <c r="A40" s="40"/>
      <c r="B40" s="175"/>
      <c r="C40" s="176"/>
      <c r="D40" s="176"/>
      <c r="E40" s="176"/>
      <c r="F40" s="176"/>
      <c r="G40" s="176"/>
      <c r="H40" s="176"/>
      <c r="I40" s="177"/>
      <c r="J40" s="176"/>
      <c r="K40" s="176"/>
      <c r="L40" s="149"/>
      <c r="S40" s="40"/>
      <c r="T40" s="40"/>
      <c r="U40" s="40"/>
      <c r="V40" s="40"/>
      <c r="W40" s="40"/>
      <c r="X40" s="40"/>
      <c r="Y40" s="40"/>
      <c r="Z40" s="40"/>
      <c r="AA40" s="40"/>
      <c r="AB40" s="40"/>
      <c r="AC40" s="40"/>
      <c r="AD40" s="40"/>
      <c r="AE40" s="40"/>
    </row>
    <row r="44" s="2" customFormat="1" ht="6.96" customHeight="1">
      <c r="A44" s="40"/>
      <c r="B44" s="178"/>
      <c r="C44" s="179"/>
      <c r="D44" s="179"/>
      <c r="E44" s="179"/>
      <c r="F44" s="179"/>
      <c r="G44" s="179"/>
      <c r="H44" s="179"/>
      <c r="I44" s="180"/>
      <c r="J44" s="179"/>
      <c r="K44" s="179"/>
      <c r="L44" s="149"/>
      <c r="S44" s="40"/>
      <c r="T44" s="40"/>
      <c r="U44" s="40"/>
      <c r="V44" s="40"/>
      <c r="W44" s="40"/>
      <c r="X44" s="40"/>
      <c r="Y44" s="40"/>
      <c r="Z44" s="40"/>
      <c r="AA44" s="40"/>
      <c r="AB44" s="40"/>
      <c r="AC44" s="40"/>
      <c r="AD44" s="40"/>
      <c r="AE44" s="40"/>
    </row>
    <row r="45" s="2" customFormat="1" ht="24.96" customHeight="1">
      <c r="A45" s="40"/>
      <c r="B45" s="41"/>
      <c r="C45" s="25" t="s">
        <v>124</v>
      </c>
      <c r="D45" s="42"/>
      <c r="E45" s="42"/>
      <c r="F45" s="42"/>
      <c r="G45" s="42"/>
      <c r="H45" s="42"/>
      <c r="I45" s="148"/>
      <c r="J45" s="42"/>
      <c r="K45" s="42"/>
      <c r="L45" s="14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48"/>
      <c r="J46" s="42"/>
      <c r="K46" s="42"/>
      <c r="L46" s="14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48"/>
      <c r="J47" s="42"/>
      <c r="K47" s="42"/>
      <c r="L47" s="149"/>
      <c r="S47" s="40"/>
      <c r="T47" s="40"/>
      <c r="U47" s="40"/>
      <c r="V47" s="40"/>
      <c r="W47" s="40"/>
      <c r="X47" s="40"/>
      <c r="Y47" s="40"/>
      <c r="Z47" s="40"/>
      <c r="AA47" s="40"/>
      <c r="AB47" s="40"/>
      <c r="AC47" s="40"/>
      <c r="AD47" s="40"/>
      <c r="AE47" s="40"/>
    </row>
    <row r="48" s="2" customFormat="1" ht="16.5" customHeight="1">
      <c r="A48" s="40"/>
      <c r="B48" s="41"/>
      <c r="C48" s="42"/>
      <c r="D48" s="42"/>
      <c r="E48" s="181" t="str">
        <f>E7</f>
        <v>WELCOME CENTRE ČZU</v>
      </c>
      <c r="F48" s="34"/>
      <c r="G48" s="34"/>
      <c r="H48" s="34"/>
      <c r="I48" s="148"/>
      <c r="J48" s="42"/>
      <c r="K48" s="42"/>
      <c r="L48" s="149"/>
      <c r="S48" s="40"/>
      <c r="T48" s="40"/>
      <c r="U48" s="40"/>
      <c r="V48" s="40"/>
      <c r="W48" s="40"/>
      <c r="X48" s="40"/>
      <c r="Y48" s="40"/>
      <c r="Z48" s="40"/>
      <c r="AA48" s="40"/>
      <c r="AB48" s="40"/>
      <c r="AC48" s="40"/>
      <c r="AD48" s="40"/>
      <c r="AE48" s="40"/>
    </row>
    <row r="49" s="2" customFormat="1" ht="12" customHeight="1">
      <c r="A49" s="40"/>
      <c r="B49" s="41"/>
      <c r="C49" s="34" t="s">
        <v>120</v>
      </c>
      <c r="D49" s="42"/>
      <c r="E49" s="42"/>
      <c r="F49" s="42"/>
      <c r="G49" s="42"/>
      <c r="H49" s="42"/>
      <c r="I49" s="148"/>
      <c r="J49" s="42"/>
      <c r="K49" s="42"/>
      <c r="L49" s="149"/>
      <c r="S49" s="40"/>
      <c r="T49" s="40"/>
      <c r="U49" s="40"/>
      <c r="V49" s="40"/>
      <c r="W49" s="40"/>
      <c r="X49" s="40"/>
      <c r="Y49" s="40"/>
      <c r="Z49" s="40"/>
      <c r="AA49" s="40"/>
      <c r="AB49" s="40"/>
      <c r="AC49" s="40"/>
      <c r="AD49" s="40"/>
      <c r="AE49" s="40"/>
    </row>
    <row r="50" s="2" customFormat="1" ht="16.5" customHeight="1">
      <c r="A50" s="40"/>
      <c r="B50" s="41"/>
      <c r="C50" s="42"/>
      <c r="D50" s="42"/>
      <c r="E50" s="71" t="str">
        <f>E9</f>
        <v>08 - Vedlejší a ostatní náklady</v>
      </c>
      <c r="F50" s="42"/>
      <c r="G50" s="42"/>
      <c r="H50" s="42"/>
      <c r="I50" s="148"/>
      <c r="J50" s="42"/>
      <c r="K50" s="42"/>
      <c r="L50" s="14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48"/>
      <c r="J51" s="42"/>
      <c r="K51" s="42"/>
      <c r="L51" s="14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Praha 6 - Suchdol</v>
      </c>
      <c r="G52" s="42"/>
      <c r="H52" s="42"/>
      <c r="I52" s="151" t="s">
        <v>23</v>
      </c>
      <c r="J52" s="74" t="str">
        <f>IF(J12="","",J12)</f>
        <v>25. 5. 2020</v>
      </c>
      <c r="K52" s="42"/>
      <c r="L52" s="14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48"/>
      <c r="J53" s="42"/>
      <c r="K53" s="42"/>
      <c r="L53" s="14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ČZU Praha</v>
      </c>
      <c r="G54" s="42"/>
      <c r="H54" s="42"/>
      <c r="I54" s="151" t="s">
        <v>31</v>
      </c>
      <c r="J54" s="38" t="str">
        <f>E21</f>
        <v>GREBNER</v>
      </c>
      <c r="K54" s="42"/>
      <c r="L54" s="149"/>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151" t="s">
        <v>34</v>
      </c>
      <c r="J55" s="38" t="str">
        <f>E24</f>
        <v xml:space="preserve"> </v>
      </c>
      <c r="K55" s="42"/>
      <c r="L55" s="14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48"/>
      <c r="J56" s="42"/>
      <c r="K56" s="42"/>
      <c r="L56" s="149"/>
      <c r="S56" s="40"/>
      <c r="T56" s="40"/>
      <c r="U56" s="40"/>
      <c r="V56" s="40"/>
      <c r="W56" s="40"/>
      <c r="X56" s="40"/>
      <c r="Y56" s="40"/>
      <c r="Z56" s="40"/>
      <c r="AA56" s="40"/>
      <c r="AB56" s="40"/>
      <c r="AC56" s="40"/>
      <c r="AD56" s="40"/>
      <c r="AE56" s="40"/>
    </row>
    <row r="57" s="2" customFormat="1" ht="29.28" customHeight="1">
      <c r="A57" s="40"/>
      <c r="B57" s="41"/>
      <c r="C57" s="182" t="s">
        <v>125</v>
      </c>
      <c r="D57" s="183"/>
      <c r="E57" s="183"/>
      <c r="F57" s="183"/>
      <c r="G57" s="183"/>
      <c r="H57" s="183"/>
      <c r="I57" s="184"/>
      <c r="J57" s="185" t="s">
        <v>126</v>
      </c>
      <c r="K57" s="183"/>
      <c r="L57" s="14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48"/>
      <c r="J58" s="42"/>
      <c r="K58" s="42"/>
      <c r="L58" s="149"/>
      <c r="S58" s="40"/>
      <c r="T58" s="40"/>
      <c r="U58" s="40"/>
      <c r="V58" s="40"/>
      <c r="W58" s="40"/>
      <c r="X58" s="40"/>
      <c r="Y58" s="40"/>
      <c r="Z58" s="40"/>
      <c r="AA58" s="40"/>
      <c r="AB58" s="40"/>
      <c r="AC58" s="40"/>
      <c r="AD58" s="40"/>
      <c r="AE58" s="40"/>
    </row>
    <row r="59" s="2" customFormat="1" ht="22.8" customHeight="1">
      <c r="A59" s="40"/>
      <c r="B59" s="41"/>
      <c r="C59" s="186" t="s">
        <v>70</v>
      </c>
      <c r="D59" s="42"/>
      <c r="E59" s="42"/>
      <c r="F59" s="42"/>
      <c r="G59" s="42"/>
      <c r="H59" s="42"/>
      <c r="I59" s="148"/>
      <c r="J59" s="104">
        <f>J80</f>
        <v>0</v>
      </c>
      <c r="K59" s="42"/>
      <c r="L59" s="149"/>
      <c r="S59" s="40"/>
      <c r="T59" s="40"/>
      <c r="U59" s="40"/>
      <c r="V59" s="40"/>
      <c r="W59" s="40"/>
      <c r="X59" s="40"/>
      <c r="Y59" s="40"/>
      <c r="Z59" s="40"/>
      <c r="AA59" s="40"/>
      <c r="AB59" s="40"/>
      <c r="AC59" s="40"/>
      <c r="AD59" s="40"/>
      <c r="AE59" s="40"/>
      <c r="AU59" s="19" t="s">
        <v>127</v>
      </c>
    </row>
    <row r="60" s="9" customFormat="1" ht="24.96" customHeight="1">
      <c r="A60" s="9"/>
      <c r="B60" s="187"/>
      <c r="C60" s="188"/>
      <c r="D60" s="189" t="s">
        <v>1850</v>
      </c>
      <c r="E60" s="190"/>
      <c r="F60" s="190"/>
      <c r="G60" s="190"/>
      <c r="H60" s="190"/>
      <c r="I60" s="191"/>
      <c r="J60" s="192">
        <f>J81</f>
        <v>0</v>
      </c>
      <c r="K60" s="188"/>
      <c r="L60" s="193"/>
      <c r="S60" s="9"/>
      <c r="T60" s="9"/>
      <c r="U60" s="9"/>
      <c r="V60" s="9"/>
      <c r="W60" s="9"/>
      <c r="X60" s="9"/>
      <c r="Y60" s="9"/>
      <c r="Z60" s="9"/>
      <c r="AA60" s="9"/>
      <c r="AB60" s="9"/>
      <c r="AC60" s="9"/>
      <c r="AD60" s="9"/>
      <c r="AE60" s="9"/>
    </row>
    <row r="61" s="2" customFormat="1" ht="21.84" customHeight="1">
      <c r="A61" s="40"/>
      <c r="B61" s="41"/>
      <c r="C61" s="42"/>
      <c r="D61" s="42"/>
      <c r="E61" s="42"/>
      <c r="F61" s="42"/>
      <c r="G61" s="42"/>
      <c r="H61" s="42"/>
      <c r="I61" s="148"/>
      <c r="J61" s="42"/>
      <c r="K61" s="42"/>
      <c r="L61" s="149"/>
      <c r="S61" s="40"/>
      <c r="T61" s="40"/>
      <c r="U61" s="40"/>
      <c r="V61" s="40"/>
      <c r="W61" s="40"/>
      <c r="X61" s="40"/>
      <c r="Y61" s="40"/>
      <c r="Z61" s="40"/>
      <c r="AA61" s="40"/>
      <c r="AB61" s="40"/>
      <c r="AC61" s="40"/>
      <c r="AD61" s="40"/>
      <c r="AE61" s="40"/>
    </row>
    <row r="62" s="2" customFormat="1" ht="6.96" customHeight="1">
      <c r="A62" s="40"/>
      <c r="B62" s="61"/>
      <c r="C62" s="62"/>
      <c r="D62" s="62"/>
      <c r="E62" s="62"/>
      <c r="F62" s="62"/>
      <c r="G62" s="62"/>
      <c r="H62" s="62"/>
      <c r="I62" s="177"/>
      <c r="J62" s="62"/>
      <c r="K62" s="62"/>
      <c r="L62" s="149"/>
      <c r="S62" s="40"/>
      <c r="T62" s="40"/>
      <c r="U62" s="40"/>
      <c r="V62" s="40"/>
      <c r="W62" s="40"/>
      <c r="X62" s="40"/>
      <c r="Y62" s="40"/>
      <c r="Z62" s="40"/>
      <c r="AA62" s="40"/>
      <c r="AB62" s="40"/>
      <c r="AC62" s="40"/>
      <c r="AD62" s="40"/>
      <c r="AE62" s="40"/>
    </row>
    <row r="66" s="2" customFormat="1" ht="6.96" customHeight="1">
      <c r="A66" s="40"/>
      <c r="B66" s="63"/>
      <c r="C66" s="64"/>
      <c r="D66" s="64"/>
      <c r="E66" s="64"/>
      <c r="F66" s="64"/>
      <c r="G66" s="64"/>
      <c r="H66" s="64"/>
      <c r="I66" s="180"/>
      <c r="J66" s="64"/>
      <c r="K66" s="64"/>
      <c r="L66" s="149"/>
      <c r="S66" s="40"/>
      <c r="T66" s="40"/>
      <c r="U66" s="40"/>
      <c r="V66" s="40"/>
      <c r="W66" s="40"/>
      <c r="X66" s="40"/>
      <c r="Y66" s="40"/>
      <c r="Z66" s="40"/>
      <c r="AA66" s="40"/>
      <c r="AB66" s="40"/>
      <c r="AC66" s="40"/>
      <c r="AD66" s="40"/>
      <c r="AE66" s="40"/>
    </row>
    <row r="67" s="2" customFormat="1" ht="24.96" customHeight="1">
      <c r="A67" s="40"/>
      <c r="B67" s="41"/>
      <c r="C67" s="25" t="s">
        <v>144</v>
      </c>
      <c r="D67" s="42"/>
      <c r="E67" s="42"/>
      <c r="F67" s="42"/>
      <c r="G67" s="42"/>
      <c r="H67" s="42"/>
      <c r="I67" s="148"/>
      <c r="J67" s="42"/>
      <c r="K67" s="42"/>
      <c r="L67" s="149"/>
      <c r="S67" s="40"/>
      <c r="T67" s="40"/>
      <c r="U67" s="40"/>
      <c r="V67" s="40"/>
      <c r="W67" s="40"/>
      <c r="X67" s="40"/>
      <c r="Y67" s="40"/>
      <c r="Z67" s="40"/>
      <c r="AA67" s="40"/>
      <c r="AB67" s="40"/>
      <c r="AC67" s="40"/>
      <c r="AD67" s="40"/>
      <c r="AE67" s="40"/>
    </row>
    <row r="68" s="2" customFormat="1" ht="6.96" customHeight="1">
      <c r="A68" s="40"/>
      <c r="B68" s="41"/>
      <c r="C68" s="42"/>
      <c r="D68" s="42"/>
      <c r="E68" s="42"/>
      <c r="F68" s="42"/>
      <c r="G68" s="42"/>
      <c r="H68" s="42"/>
      <c r="I68" s="148"/>
      <c r="J68" s="42"/>
      <c r="K68" s="42"/>
      <c r="L68" s="149"/>
      <c r="S68" s="40"/>
      <c r="T68" s="40"/>
      <c r="U68" s="40"/>
      <c r="V68" s="40"/>
      <c r="W68" s="40"/>
      <c r="X68" s="40"/>
      <c r="Y68" s="40"/>
      <c r="Z68" s="40"/>
      <c r="AA68" s="40"/>
      <c r="AB68" s="40"/>
      <c r="AC68" s="40"/>
      <c r="AD68" s="40"/>
      <c r="AE68" s="40"/>
    </row>
    <row r="69" s="2" customFormat="1" ht="12" customHeight="1">
      <c r="A69" s="40"/>
      <c r="B69" s="41"/>
      <c r="C69" s="34" t="s">
        <v>16</v>
      </c>
      <c r="D69" s="42"/>
      <c r="E69" s="42"/>
      <c r="F69" s="42"/>
      <c r="G69" s="42"/>
      <c r="H69" s="42"/>
      <c r="I69" s="148"/>
      <c r="J69" s="42"/>
      <c r="K69" s="42"/>
      <c r="L69" s="149"/>
      <c r="S69" s="40"/>
      <c r="T69" s="40"/>
      <c r="U69" s="40"/>
      <c r="V69" s="40"/>
      <c r="W69" s="40"/>
      <c r="X69" s="40"/>
      <c r="Y69" s="40"/>
      <c r="Z69" s="40"/>
      <c r="AA69" s="40"/>
      <c r="AB69" s="40"/>
      <c r="AC69" s="40"/>
      <c r="AD69" s="40"/>
      <c r="AE69" s="40"/>
    </row>
    <row r="70" s="2" customFormat="1" ht="16.5" customHeight="1">
      <c r="A70" s="40"/>
      <c r="B70" s="41"/>
      <c r="C70" s="42"/>
      <c r="D70" s="42"/>
      <c r="E70" s="181" t="str">
        <f>E7</f>
        <v>WELCOME CENTRE ČZU</v>
      </c>
      <c r="F70" s="34"/>
      <c r="G70" s="34"/>
      <c r="H70" s="34"/>
      <c r="I70" s="148"/>
      <c r="J70" s="42"/>
      <c r="K70" s="42"/>
      <c r="L70" s="149"/>
      <c r="S70" s="40"/>
      <c r="T70" s="40"/>
      <c r="U70" s="40"/>
      <c r="V70" s="40"/>
      <c r="W70" s="40"/>
      <c r="X70" s="40"/>
      <c r="Y70" s="40"/>
      <c r="Z70" s="40"/>
      <c r="AA70" s="40"/>
      <c r="AB70" s="40"/>
      <c r="AC70" s="40"/>
      <c r="AD70" s="40"/>
      <c r="AE70" s="40"/>
    </row>
    <row r="71" s="2" customFormat="1" ht="12" customHeight="1">
      <c r="A71" s="40"/>
      <c r="B71" s="41"/>
      <c r="C71" s="34" t="s">
        <v>120</v>
      </c>
      <c r="D71" s="42"/>
      <c r="E71" s="42"/>
      <c r="F71" s="42"/>
      <c r="G71" s="42"/>
      <c r="H71" s="42"/>
      <c r="I71" s="148"/>
      <c r="J71" s="42"/>
      <c r="K71" s="42"/>
      <c r="L71" s="149"/>
      <c r="S71" s="40"/>
      <c r="T71" s="40"/>
      <c r="U71" s="40"/>
      <c r="V71" s="40"/>
      <c r="W71" s="40"/>
      <c r="X71" s="40"/>
      <c r="Y71" s="40"/>
      <c r="Z71" s="40"/>
      <c r="AA71" s="40"/>
      <c r="AB71" s="40"/>
      <c r="AC71" s="40"/>
      <c r="AD71" s="40"/>
      <c r="AE71" s="40"/>
    </row>
    <row r="72" s="2" customFormat="1" ht="16.5" customHeight="1">
      <c r="A72" s="40"/>
      <c r="B72" s="41"/>
      <c r="C72" s="42"/>
      <c r="D72" s="42"/>
      <c r="E72" s="71" t="str">
        <f>E9</f>
        <v>08 - Vedlejší a ostatní náklady</v>
      </c>
      <c r="F72" s="42"/>
      <c r="G72" s="42"/>
      <c r="H72" s="42"/>
      <c r="I72" s="148"/>
      <c r="J72" s="42"/>
      <c r="K72" s="42"/>
      <c r="L72" s="149"/>
      <c r="S72" s="40"/>
      <c r="T72" s="40"/>
      <c r="U72" s="40"/>
      <c r="V72" s="40"/>
      <c r="W72" s="40"/>
      <c r="X72" s="40"/>
      <c r="Y72" s="40"/>
      <c r="Z72" s="40"/>
      <c r="AA72" s="40"/>
      <c r="AB72" s="40"/>
      <c r="AC72" s="40"/>
      <c r="AD72" s="40"/>
      <c r="AE72" s="40"/>
    </row>
    <row r="73" s="2" customFormat="1" ht="6.96" customHeight="1">
      <c r="A73" s="40"/>
      <c r="B73" s="41"/>
      <c r="C73" s="42"/>
      <c r="D73" s="42"/>
      <c r="E73" s="42"/>
      <c r="F73" s="42"/>
      <c r="G73" s="42"/>
      <c r="H73" s="42"/>
      <c r="I73" s="148"/>
      <c r="J73" s="42"/>
      <c r="K73" s="42"/>
      <c r="L73" s="149"/>
      <c r="S73" s="40"/>
      <c r="T73" s="40"/>
      <c r="U73" s="40"/>
      <c r="V73" s="40"/>
      <c r="W73" s="40"/>
      <c r="X73" s="40"/>
      <c r="Y73" s="40"/>
      <c r="Z73" s="40"/>
      <c r="AA73" s="40"/>
      <c r="AB73" s="40"/>
      <c r="AC73" s="40"/>
      <c r="AD73" s="40"/>
      <c r="AE73" s="40"/>
    </row>
    <row r="74" s="2" customFormat="1" ht="12" customHeight="1">
      <c r="A74" s="40"/>
      <c r="B74" s="41"/>
      <c r="C74" s="34" t="s">
        <v>21</v>
      </c>
      <c r="D74" s="42"/>
      <c r="E74" s="42"/>
      <c r="F74" s="29" t="str">
        <f>F12</f>
        <v>Praha 6 - Suchdol</v>
      </c>
      <c r="G74" s="42"/>
      <c r="H74" s="42"/>
      <c r="I74" s="151" t="s">
        <v>23</v>
      </c>
      <c r="J74" s="74" t="str">
        <f>IF(J12="","",J12)</f>
        <v>25. 5. 2020</v>
      </c>
      <c r="K74" s="42"/>
      <c r="L74" s="149"/>
      <c r="S74" s="40"/>
      <c r="T74" s="40"/>
      <c r="U74" s="40"/>
      <c r="V74" s="40"/>
      <c r="W74" s="40"/>
      <c r="X74" s="40"/>
      <c r="Y74" s="40"/>
      <c r="Z74" s="40"/>
      <c r="AA74" s="40"/>
      <c r="AB74" s="40"/>
      <c r="AC74" s="40"/>
      <c r="AD74" s="40"/>
      <c r="AE74" s="40"/>
    </row>
    <row r="75" s="2" customFormat="1" ht="6.96" customHeight="1">
      <c r="A75" s="40"/>
      <c r="B75" s="41"/>
      <c r="C75" s="42"/>
      <c r="D75" s="42"/>
      <c r="E75" s="42"/>
      <c r="F75" s="42"/>
      <c r="G75" s="42"/>
      <c r="H75" s="42"/>
      <c r="I75" s="148"/>
      <c r="J75" s="42"/>
      <c r="K75" s="42"/>
      <c r="L75" s="149"/>
      <c r="S75" s="40"/>
      <c r="T75" s="40"/>
      <c r="U75" s="40"/>
      <c r="V75" s="40"/>
      <c r="W75" s="40"/>
      <c r="X75" s="40"/>
      <c r="Y75" s="40"/>
      <c r="Z75" s="40"/>
      <c r="AA75" s="40"/>
      <c r="AB75" s="40"/>
      <c r="AC75" s="40"/>
      <c r="AD75" s="40"/>
      <c r="AE75" s="40"/>
    </row>
    <row r="76" s="2" customFormat="1" ht="15.15" customHeight="1">
      <c r="A76" s="40"/>
      <c r="B76" s="41"/>
      <c r="C76" s="34" t="s">
        <v>25</v>
      </c>
      <c r="D76" s="42"/>
      <c r="E76" s="42"/>
      <c r="F76" s="29" t="str">
        <f>E15</f>
        <v>ČZU Praha</v>
      </c>
      <c r="G76" s="42"/>
      <c r="H76" s="42"/>
      <c r="I76" s="151" t="s">
        <v>31</v>
      </c>
      <c r="J76" s="38" t="str">
        <f>E21</f>
        <v>GREBNER</v>
      </c>
      <c r="K76" s="42"/>
      <c r="L76" s="149"/>
      <c r="S76" s="40"/>
      <c r="T76" s="40"/>
      <c r="U76" s="40"/>
      <c r="V76" s="40"/>
      <c r="W76" s="40"/>
      <c r="X76" s="40"/>
      <c r="Y76" s="40"/>
      <c r="Z76" s="40"/>
      <c r="AA76" s="40"/>
      <c r="AB76" s="40"/>
      <c r="AC76" s="40"/>
      <c r="AD76" s="40"/>
      <c r="AE76" s="40"/>
    </row>
    <row r="77" s="2" customFormat="1" ht="15.15" customHeight="1">
      <c r="A77" s="40"/>
      <c r="B77" s="41"/>
      <c r="C77" s="34" t="s">
        <v>29</v>
      </c>
      <c r="D77" s="42"/>
      <c r="E77" s="42"/>
      <c r="F77" s="29" t="str">
        <f>IF(E18="","",E18)</f>
        <v>Vyplň údaj</v>
      </c>
      <c r="G77" s="42"/>
      <c r="H77" s="42"/>
      <c r="I77" s="151" t="s">
        <v>34</v>
      </c>
      <c r="J77" s="38" t="str">
        <f>E24</f>
        <v xml:space="preserve"> </v>
      </c>
      <c r="K77" s="42"/>
      <c r="L77" s="149"/>
      <c r="S77" s="40"/>
      <c r="T77" s="40"/>
      <c r="U77" s="40"/>
      <c r="V77" s="40"/>
      <c r="W77" s="40"/>
      <c r="X77" s="40"/>
      <c r="Y77" s="40"/>
      <c r="Z77" s="40"/>
      <c r="AA77" s="40"/>
      <c r="AB77" s="40"/>
      <c r="AC77" s="40"/>
      <c r="AD77" s="40"/>
      <c r="AE77" s="40"/>
    </row>
    <row r="78" s="2" customFormat="1" ht="10.32" customHeight="1">
      <c r="A78" s="40"/>
      <c r="B78" s="41"/>
      <c r="C78" s="42"/>
      <c r="D78" s="42"/>
      <c r="E78" s="42"/>
      <c r="F78" s="42"/>
      <c r="G78" s="42"/>
      <c r="H78" s="42"/>
      <c r="I78" s="148"/>
      <c r="J78" s="42"/>
      <c r="K78" s="42"/>
      <c r="L78" s="149"/>
      <c r="S78" s="40"/>
      <c r="T78" s="40"/>
      <c r="U78" s="40"/>
      <c r="V78" s="40"/>
      <c r="W78" s="40"/>
      <c r="X78" s="40"/>
      <c r="Y78" s="40"/>
      <c r="Z78" s="40"/>
      <c r="AA78" s="40"/>
      <c r="AB78" s="40"/>
      <c r="AC78" s="40"/>
      <c r="AD78" s="40"/>
      <c r="AE78" s="40"/>
    </row>
    <row r="79" s="10" customFormat="1" ht="29.28" customHeight="1">
      <c r="A79" s="194"/>
      <c r="B79" s="195"/>
      <c r="C79" s="196" t="s">
        <v>145</v>
      </c>
      <c r="D79" s="197" t="s">
        <v>57</v>
      </c>
      <c r="E79" s="197" t="s">
        <v>53</v>
      </c>
      <c r="F79" s="197" t="s">
        <v>54</v>
      </c>
      <c r="G79" s="197" t="s">
        <v>146</v>
      </c>
      <c r="H79" s="197" t="s">
        <v>147</v>
      </c>
      <c r="I79" s="198" t="s">
        <v>148</v>
      </c>
      <c r="J79" s="197" t="s">
        <v>126</v>
      </c>
      <c r="K79" s="199" t="s">
        <v>149</v>
      </c>
      <c r="L79" s="200"/>
      <c r="M79" s="94" t="s">
        <v>19</v>
      </c>
      <c r="N79" s="95" t="s">
        <v>42</v>
      </c>
      <c r="O79" s="95" t="s">
        <v>150</v>
      </c>
      <c r="P79" s="95" t="s">
        <v>151</v>
      </c>
      <c r="Q79" s="95" t="s">
        <v>152</v>
      </c>
      <c r="R79" s="95" t="s">
        <v>153</v>
      </c>
      <c r="S79" s="95" t="s">
        <v>154</v>
      </c>
      <c r="T79" s="96" t="s">
        <v>155</v>
      </c>
      <c r="U79" s="194"/>
      <c r="V79" s="194"/>
      <c r="W79" s="194"/>
      <c r="X79" s="194"/>
      <c r="Y79" s="194"/>
      <c r="Z79" s="194"/>
      <c r="AA79" s="194"/>
      <c r="AB79" s="194"/>
      <c r="AC79" s="194"/>
      <c r="AD79" s="194"/>
      <c r="AE79" s="194"/>
    </row>
    <row r="80" s="2" customFormat="1" ht="22.8" customHeight="1">
      <c r="A80" s="40"/>
      <c r="B80" s="41"/>
      <c r="C80" s="101" t="s">
        <v>156</v>
      </c>
      <c r="D80" s="42"/>
      <c r="E80" s="42"/>
      <c r="F80" s="42"/>
      <c r="G80" s="42"/>
      <c r="H80" s="42"/>
      <c r="I80" s="148"/>
      <c r="J80" s="201">
        <f>BK80</f>
        <v>0</v>
      </c>
      <c r="K80" s="42"/>
      <c r="L80" s="46"/>
      <c r="M80" s="97"/>
      <c r="N80" s="202"/>
      <c r="O80" s="98"/>
      <c r="P80" s="203">
        <f>P81</f>
        <v>0</v>
      </c>
      <c r="Q80" s="98"/>
      <c r="R80" s="203">
        <f>R81</f>
        <v>0</v>
      </c>
      <c r="S80" s="98"/>
      <c r="T80" s="204">
        <f>T81</f>
        <v>0</v>
      </c>
      <c r="U80" s="40"/>
      <c r="V80" s="40"/>
      <c r="W80" s="40"/>
      <c r="X80" s="40"/>
      <c r="Y80" s="40"/>
      <c r="Z80" s="40"/>
      <c r="AA80" s="40"/>
      <c r="AB80" s="40"/>
      <c r="AC80" s="40"/>
      <c r="AD80" s="40"/>
      <c r="AE80" s="40"/>
      <c r="AT80" s="19" t="s">
        <v>71</v>
      </c>
      <c r="AU80" s="19" t="s">
        <v>127</v>
      </c>
      <c r="BK80" s="205">
        <f>BK81</f>
        <v>0</v>
      </c>
    </row>
    <row r="81" s="11" customFormat="1" ht="25.92" customHeight="1">
      <c r="A81" s="11"/>
      <c r="B81" s="206"/>
      <c r="C81" s="207"/>
      <c r="D81" s="208" t="s">
        <v>71</v>
      </c>
      <c r="E81" s="209" t="s">
        <v>1851</v>
      </c>
      <c r="F81" s="209" t="s">
        <v>1852</v>
      </c>
      <c r="G81" s="207"/>
      <c r="H81" s="207"/>
      <c r="I81" s="210"/>
      <c r="J81" s="211">
        <f>BK81</f>
        <v>0</v>
      </c>
      <c r="K81" s="207"/>
      <c r="L81" s="212"/>
      <c r="M81" s="213"/>
      <c r="N81" s="214"/>
      <c r="O81" s="214"/>
      <c r="P81" s="215">
        <f>SUM(P82:P86)</f>
        <v>0</v>
      </c>
      <c r="Q81" s="214"/>
      <c r="R81" s="215">
        <f>SUM(R82:R86)</f>
        <v>0</v>
      </c>
      <c r="S81" s="214"/>
      <c r="T81" s="216">
        <f>SUM(T82:T86)</f>
        <v>0</v>
      </c>
      <c r="U81" s="11"/>
      <c r="V81" s="11"/>
      <c r="W81" s="11"/>
      <c r="X81" s="11"/>
      <c r="Y81" s="11"/>
      <c r="Z81" s="11"/>
      <c r="AA81" s="11"/>
      <c r="AB81" s="11"/>
      <c r="AC81" s="11"/>
      <c r="AD81" s="11"/>
      <c r="AE81" s="11"/>
      <c r="AR81" s="217" t="s">
        <v>178</v>
      </c>
      <c r="AT81" s="218" t="s">
        <v>71</v>
      </c>
      <c r="AU81" s="218" t="s">
        <v>72</v>
      </c>
      <c r="AY81" s="217" t="s">
        <v>159</v>
      </c>
      <c r="BK81" s="219">
        <f>SUM(BK82:BK86)</f>
        <v>0</v>
      </c>
    </row>
    <row r="82" s="2" customFormat="1" ht="16.5" customHeight="1">
      <c r="A82" s="40"/>
      <c r="B82" s="41"/>
      <c r="C82" s="220" t="s">
        <v>79</v>
      </c>
      <c r="D82" s="220" t="s">
        <v>160</v>
      </c>
      <c r="E82" s="221" t="s">
        <v>1853</v>
      </c>
      <c r="F82" s="222" t="s">
        <v>1854</v>
      </c>
      <c r="G82" s="223" t="s">
        <v>1855</v>
      </c>
      <c r="H82" s="224">
        <v>1</v>
      </c>
      <c r="I82" s="225"/>
      <c r="J82" s="226">
        <f>ROUND(I82*H82,2)</f>
        <v>0</v>
      </c>
      <c r="K82" s="222" t="s">
        <v>1856</v>
      </c>
      <c r="L82" s="46"/>
      <c r="M82" s="227" t="s">
        <v>19</v>
      </c>
      <c r="N82" s="228" t="s">
        <v>43</v>
      </c>
      <c r="O82" s="86"/>
      <c r="P82" s="229">
        <f>O82*H82</f>
        <v>0</v>
      </c>
      <c r="Q82" s="229">
        <v>0</v>
      </c>
      <c r="R82" s="229">
        <f>Q82*H82</f>
        <v>0</v>
      </c>
      <c r="S82" s="229">
        <v>0</v>
      </c>
      <c r="T82" s="230">
        <f>S82*H82</f>
        <v>0</v>
      </c>
      <c r="U82" s="40"/>
      <c r="V82" s="40"/>
      <c r="W82" s="40"/>
      <c r="X82" s="40"/>
      <c r="Y82" s="40"/>
      <c r="Z82" s="40"/>
      <c r="AA82" s="40"/>
      <c r="AB82" s="40"/>
      <c r="AC82" s="40"/>
      <c r="AD82" s="40"/>
      <c r="AE82" s="40"/>
      <c r="AR82" s="231" t="s">
        <v>1857</v>
      </c>
      <c r="AT82" s="231" t="s">
        <v>160</v>
      </c>
      <c r="AU82" s="231" t="s">
        <v>79</v>
      </c>
      <c r="AY82" s="19" t="s">
        <v>159</v>
      </c>
      <c r="BE82" s="232">
        <f>IF(N82="základní",J82,0)</f>
        <v>0</v>
      </c>
      <c r="BF82" s="232">
        <f>IF(N82="snížená",J82,0)</f>
        <v>0</v>
      </c>
      <c r="BG82" s="232">
        <f>IF(N82="zákl. přenesená",J82,0)</f>
        <v>0</v>
      </c>
      <c r="BH82" s="232">
        <f>IF(N82="sníž. přenesená",J82,0)</f>
        <v>0</v>
      </c>
      <c r="BI82" s="232">
        <f>IF(N82="nulová",J82,0)</f>
        <v>0</v>
      </c>
      <c r="BJ82" s="19" t="s">
        <v>79</v>
      </c>
      <c r="BK82" s="232">
        <f>ROUND(I82*H82,2)</f>
        <v>0</v>
      </c>
      <c r="BL82" s="19" t="s">
        <v>1857</v>
      </c>
      <c r="BM82" s="231" t="s">
        <v>1858</v>
      </c>
    </row>
    <row r="83" s="2" customFormat="1" ht="16.5" customHeight="1">
      <c r="A83" s="40"/>
      <c r="B83" s="41"/>
      <c r="C83" s="220" t="s">
        <v>81</v>
      </c>
      <c r="D83" s="220" t="s">
        <v>160</v>
      </c>
      <c r="E83" s="221" t="s">
        <v>1859</v>
      </c>
      <c r="F83" s="222" t="s">
        <v>1860</v>
      </c>
      <c r="G83" s="223" t="s">
        <v>1855</v>
      </c>
      <c r="H83" s="224">
        <v>1</v>
      </c>
      <c r="I83" s="225"/>
      <c r="J83" s="226">
        <f>ROUND(I83*H83,2)</f>
        <v>0</v>
      </c>
      <c r="K83" s="222" t="s">
        <v>1856</v>
      </c>
      <c r="L83" s="46"/>
      <c r="M83" s="227" t="s">
        <v>19</v>
      </c>
      <c r="N83" s="228" t="s">
        <v>43</v>
      </c>
      <c r="O83" s="86"/>
      <c r="P83" s="229">
        <f>O83*H83</f>
        <v>0</v>
      </c>
      <c r="Q83" s="229">
        <v>0</v>
      </c>
      <c r="R83" s="229">
        <f>Q83*H83</f>
        <v>0</v>
      </c>
      <c r="S83" s="229">
        <v>0</v>
      </c>
      <c r="T83" s="230">
        <f>S83*H83</f>
        <v>0</v>
      </c>
      <c r="U83" s="40"/>
      <c r="V83" s="40"/>
      <c r="W83" s="40"/>
      <c r="X83" s="40"/>
      <c r="Y83" s="40"/>
      <c r="Z83" s="40"/>
      <c r="AA83" s="40"/>
      <c r="AB83" s="40"/>
      <c r="AC83" s="40"/>
      <c r="AD83" s="40"/>
      <c r="AE83" s="40"/>
      <c r="AR83" s="231" t="s">
        <v>164</v>
      </c>
      <c r="AT83" s="231" t="s">
        <v>160</v>
      </c>
      <c r="AU83" s="231" t="s">
        <v>79</v>
      </c>
      <c r="AY83" s="19" t="s">
        <v>159</v>
      </c>
      <c r="BE83" s="232">
        <f>IF(N83="základní",J83,0)</f>
        <v>0</v>
      </c>
      <c r="BF83" s="232">
        <f>IF(N83="snížená",J83,0)</f>
        <v>0</v>
      </c>
      <c r="BG83" s="232">
        <f>IF(N83="zákl. přenesená",J83,0)</f>
        <v>0</v>
      </c>
      <c r="BH83" s="232">
        <f>IF(N83="sníž. přenesená",J83,0)</f>
        <v>0</v>
      </c>
      <c r="BI83" s="232">
        <f>IF(N83="nulová",J83,0)</f>
        <v>0</v>
      </c>
      <c r="BJ83" s="19" t="s">
        <v>79</v>
      </c>
      <c r="BK83" s="232">
        <f>ROUND(I83*H83,2)</f>
        <v>0</v>
      </c>
      <c r="BL83" s="19" t="s">
        <v>164</v>
      </c>
      <c r="BM83" s="231" t="s">
        <v>1861</v>
      </c>
    </row>
    <row r="84" s="2" customFormat="1" ht="16.5" customHeight="1">
      <c r="A84" s="40"/>
      <c r="B84" s="41"/>
      <c r="C84" s="220" t="s">
        <v>167</v>
      </c>
      <c r="D84" s="220" t="s">
        <v>160</v>
      </c>
      <c r="E84" s="221" t="s">
        <v>1862</v>
      </c>
      <c r="F84" s="222" t="s">
        <v>1863</v>
      </c>
      <c r="G84" s="223" t="s">
        <v>1855</v>
      </c>
      <c r="H84" s="224">
        <v>1</v>
      </c>
      <c r="I84" s="225"/>
      <c r="J84" s="226">
        <f>ROUND(I84*H84,2)</f>
        <v>0</v>
      </c>
      <c r="K84" s="222" t="s">
        <v>1856</v>
      </c>
      <c r="L84" s="46"/>
      <c r="M84" s="227" t="s">
        <v>19</v>
      </c>
      <c r="N84" s="228" t="s">
        <v>43</v>
      </c>
      <c r="O84" s="86"/>
      <c r="P84" s="229">
        <f>O84*H84</f>
        <v>0</v>
      </c>
      <c r="Q84" s="229">
        <v>0</v>
      </c>
      <c r="R84" s="229">
        <f>Q84*H84</f>
        <v>0</v>
      </c>
      <c r="S84" s="229">
        <v>0</v>
      </c>
      <c r="T84" s="230">
        <f>S84*H84</f>
        <v>0</v>
      </c>
      <c r="U84" s="40"/>
      <c r="V84" s="40"/>
      <c r="W84" s="40"/>
      <c r="X84" s="40"/>
      <c r="Y84" s="40"/>
      <c r="Z84" s="40"/>
      <c r="AA84" s="40"/>
      <c r="AB84" s="40"/>
      <c r="AC84" s="40"/>
      <c r="AD84" s="40"/>
      <c r="AE84" s="40"/>
      <c r="AR84" s="231" t="s">
        <v>1857</v>
      </c>
      <c r="AT84" s="231" t="s">
        <v>160</v>
      </c>
      <c r="AU84" s="231" t="s">
        <v>79</v>
      </c>
      <c r="AY84" s="19" t="s">
        <v>159</v>
      </c>
      <c r="BE84" s="232">
        <f>IF(N84="základní",J84,0)</f>
        <v>0</v>
      </c>
      <c r="BF84" s="232">
        <f>IF(N84="snížená",J84,0)</f>
        <v>0</v>
      </c>
      <c r="BG84" s="232">
        <f>IF(N84="zákl. přenesená",J84,0)</f>
        <v>0</v>
      </c>
      <c r="BH84" s="232">
        <f>IF(N84="sníž. přenesená",J84,0)</f>
        <v>0</v>
      </c>
      <c r="BI84" s="232">
        <f>IF(N84="nulová",J84,0)</f>
        <v>0</v>
      </c>
      <c r="BJ84" s="19" t="s">
        <v>79</v>
      </c>
      <c r="BK84" s="232">
        <f>ROUND(I84*H84,2)</f>
        <v>0</v>
      </c>
      <c r="BL84" s="19" t="s">
        <v>1857</v>
      </c>
      <c r="BM84" s="231" t="s">
        <v>1864</v>
      </c>
    </row>
    <row r="85" s="2" customFormat="1" ht="16.5" customHeight="1">
      <c r="A85" s="40"/>
      <c r="B85" s="41"/>
      <c r="C85" s="220" t="s">
        <v>164</v>
      </c>
      <c r="D85" s="220" t="s">
        <v>160</v>
      </c>
      <c r="E85" s="221" t="s">
        <v>1865</v>
      </c>
      <c r="F85" s="222" t="s">
        <v>1866</v>
      </c>
      <c r="G85" s="223" t="s">
        <v>1855</v>
      </c>
      <c r="H85" s="224">
        <v>1</v>
      </c>
      <c r="I85" s="225"/>
      <c r="J85" s="226">
        <f>ROUND(I85*H85,2)</f>
        <v>0</v>
      </c>
      <c r="K85" s="222" t="s">
        <v>1856</v>
      </c>
      <c r="L85" s="46"/>
      <c r="M85" s="227" t="s">
        <v>19</v>
      </c>
      <c r="N85" s="228" t="s">
        <v>43</v>
      </c>
      <c r="O85" s="86"/>
      <c r="P85" s="229">
        <f>O85*H85</f>
        <v>0</v>
      </c>
      <c r="Q85" s="229">
        <v>0</v>
      </c>
      <c r="R85" s="229">
        <f>Q85*H85</f>
        <v>0</v>
      </c>
      <c r="S85" s="229">
        <v>0</v>
      </c>
      <c r="T85" s="230">
        <f>S85*H85</f>
        <v>0</v>
      </c>
      <c r="U85" s="40"/>
      <c r="V85" s="40"/>
      <c r="W85" s="40"/>
      <c r="X85" s="40"/>
      <c r="Y85" s="40"/>
      <c r="Z85" s="40"/>
      <c r="AA85" s="40"/>
      <c r="AB85" s="40"/>
      <c r="AC85" s="40"/>
      <c r="AD85" s="40"/>
      <c r="AE85" s="40"/>
      <c r="AR85" s="231" t="s">
        <v>164</v>
      </c>
      <c r="AT85" s="231" t="s">
        <v>160</v>
      </c>
      <c r="AU85" s="231" t="s">
        <v>79</v>
      </c>
      <c r="AY85" s="19" t="s">
        <v>159</v>
      </c>
      <c r="BE85" s="232">
        <f>IF(N85="základní",J85,0)</f>
        <v>0</v>
      </c>
      <c r="BF85" s="232">
        <f>IF(N85="snížená",J85,0)</f>
        <v>0</v>
      </c>
      <c r="BG85" s="232">
        <f>IF(N85="zákl. přenesená",J85,0)</f>
        <v>0</v>
      </c>
      <c r="BH85" s="232">
        <f>IF(N85="sníž. přenesená",J85,0)</f>
        <v>0</v>
      </c>
      <c r="BI85" s="232">
        <f>IF(N85="nulová",J85,0)</f>
        <v>0</v>
      </c>
      <c r="BJ85" s="19" t="s">
        <v>79</v>
      </c>
      <c r="BK85" s="232">
        <f>ROUND(I85*H85,2)</f>
        <v>0</v>
      </c>
      <c r="BL85" s="19" t="s">
        <v>164</v>
      </c>
      <c r="BM85" s="231" t="s">
        <v>1867</v>
      </c>
    </row>
    <row r="86" s="2" customFormat="1" ht="16.5" customHeight="1">
      <c r="A86" s="40"/>
      <c r="B86" s="41"/>
      <c r="C86" s="220" t="s">
        <v>178</v>
      </c>
      <c r="D86" s="220" t="s">
        <v>160</v>
      </c>
      <c r="E86" s="221" t="s">
        <v>1868</v>
      </c>
      <c r="F86" s="222" t="s">
        <v>1869</v>
      </c>
      <c r="G86" s="223" t="s">
        <v>1855</v>
      </c>
      <c r="H86" s="224">
        <v>1</v>
      </c>
      <c r="I86" s="225"/>
      <c r="J86" s="226">
        <f>ROUND(I86*H86,2)</f>
        <v>0</v>
      </c>
      <c r="K86" s="222" t="s">
        <v>1856</v>
      </c>
      <c r="L86" s="46"/>
      <c r="M86" s="287" t="s">
        <v>19</v>
      </c>
      <c r="N86" s="288" t="s">
        <v>43</v>
      </c>
      <c r="O86" s="289"/>
      <c r="P86" s="290">
        <f>O86*H86</f>
        <v>0</v>
      </c>
      <c r="Q86" s="290">
        <v>0</v>
      </c>
      <c r="R86" s="290">
        <f>Q86*H86</f>
        <v>0</v>
      </c>
      <c r="S86" s="290">
        <v>0</v>
      </c>
      <c r="T86" s="291">
        <f>S86*H86</f>
        <v>0</v>
      </c>
      <c r="U86" s="40"/>
      <c r="V86" s="40"/>
      <c r="W86" s="40"/>
      <c r="X86" s="40"/>
      <c r="Y86" s="40"/>
      <c r="Z86" s="40"/>
      <c r="AA86" s="40"/>
      <c r="AB86" s="40"/>
      <c r="AC86" s="40"/>
      <c r="AD86" s="40"/>
      <c r="AE86" s="40"/>
      <c r="AR86" s="231" t="s">
        <v>164</v>
      </c>
      <c r="AT86" s="231" t="s">
        <v>160</v>
      </c>
      <c r="AU86" s="231" t="s">
        <v>79</v>
      </c>
      <c r="AY86" s="19" t="s">
        <v>159</v>
      </c>
      <c r="BE86" s="232">
        <f>IF(N86="základní",J86,0)</f>
        <v>0</v>
      </c>
      <c r="BF86" s="232">
        <f>IF(N86="snížená",J86,0)</f>
        <v>0</v>
      </c>
      <c r="BG86" s="232">
        <f>IF(N86="zákl. přenesená",J86,0)</f>
        <v>0</v>
      </c>
      <c r="BH86" s="232">
        <f>IF(N86="sníž. přenesená",J86,0)</f>
        <v>0</v>
      </c>
      <c r="BI86" s="232">
        <f>IF(N86="nulová",J86,0)</f>
        <v>0</v>
      </c>
      <c r="BJ86" s="19" t="s">
        <v>79</v>
      </c>
      <c r="BK86" s="232">
        <f>ROUND(I86*H86,2)</f>
        <v>0</v>
      </c>
      <c r="BL86" s="19" t="s">
        <v>164</v>
      </c>
      <c r="BM86" s="231" t="s">
        <v>1870</v>
      </c>
    </row>
    <row r="87" s="2" customFormat="1" ht="6.96" customHeight="1">
      <c r="A87" s="40"/>
      <c r="B87" s="61"/>
      <c r="C87" s="62"/>
      <c r="D87" s="62"/>
      <c r="E87" s="62"/>
      <c r="F87" s="62"/>
      <c r="G87" s="62"/>
      <c r="H87" s="62"/>
      <c r="I87" s="177"/>
      <c r="J87" s="62"/>
      <c r="K87" s="62"/>
      <c r="L87" s="46"/>
      <c r="M87" s="40"/>
      <c r="O87" s="40"/>
      <c r="P87" s="40"/>
      <c r="Q87" s="40"/>
      <c r="R87" s="40"/>
      <c r="S87" s="40"/>
      <c r="T87" s="40"/>
      <c r="U87" s="40"/>
      <c r="V87" s="40"/>
      <c r="W87" s="40"/>
      <c r="X87" s="40"/>
      <c r="Y87" s="40"/>
      <c r="Z87" s="40"/>
      <c r="AA87" s="40"/>
      <c r="AB87" s="40"/>
      <c r="AC87" s="40"/>
      <c r="AD87" s="40"/>
      <c r="AE87" s="40"/>
    </row>
  </sheetData>
  <sheetProtection sheet="1" autoFilter="0" formatColumns="0" formatRows="0" objects="1" scenarios="1" spinCount="100000" saltValue="AWDJZ8c0ik8dSTe7+S0tlFfQVqnq12vr5YkOhEi47N1VPW63h2GXu8Rv9lHTd0+sJZv+aQq0rdDbiSmszZsUiA==" hashValue="C1q4GceianHJmcm0scXui+raD8J+zJqvezIa4NoxJV3fPIRteEAQ7dATonfs+Uf/QhdW8IftSOhHRQSU/sMokA==" algorithmName="SHA-512" password="CC35"/>
  <autoFilter ref="C79:K86"/>
  <mergeCells count="9">
    <mergeCell ref="E7:H7"/>
    <mergeCell ref="E9:H9"/>
    <mergeCell ref="E18:H18"/>
    <mergeCell ref="E27:H27"/>
    <mergeCell ref="E48:H48"/>
    <mergeCell ref="E50:H50"/>
    <mergeCell ref="E70:H70"/>
    <mergeCell ref="E72:H7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302" customWidth="1"/>
    <col min="2" max="2" width="1.667969" style="302" customWidth="1"/>
    <col min="3" max="4" width="5" style="302" customWidth="1"/>
    <col min="5" max="5" width="11.66016" style="302" customWidth="1"/>
    <col min="6" max="6" width="9.160156" style="302" customWidth="1"/>
    <col min="7" max="7" width="5" style="302" customWidth="1"/>
    <col min="8" max="8" width="77.83203" style="302" customWidth="1"/>
    <col min="9" max="10" width="20" style="302" customWidth="1"/>
    <col min="11" max="11" width="1.667969" style="302" customWidth="1"/>
  </cols>
  <sheetData>
    <row r="1" s="1" customFormat="1" ht="37.5" customHeight="1"/>
    <row r="2" s="1" customFormat="1" ht="7.5" customHeight="1">
      <c r="B2" s="303"/>
      <c r="C2" s="304"/>
      <c r="D2" s="304"/>
      <c r="E2" s="304"/>
      <c r="F2" s="304"/>
      <c r="G2" s="304"/>
      <c r="H2" s="304"/>
      <c r="I2" s="304"/>
      <c r="J2" s="304"/>
      <c r="K2" s="305"/>
    </row>
    <row r="3" s="17" customFormat="1" ht="45" customHeight="1">
      <c r="B3" s="306"/>
      <c r="C3" s="307" t="s">
        <v>1871</v>
      </c>
      <c r="D3" s="307"/>
      <c r="E3" s="307"/>
      <c r="F3" s="307"/>
      <c r="G3" s="307"/>
      <c r="H3" s="307"/>
      <c r="I3" s="307"/>
      <c r="J3" s="307"/>
      <c r="K3" s="308"/>
    </row>
    <row r="4" s="1" customFormat="1" ht="25.5" customHeight="1">
      <c r="B4" s="309"/>
      <c r="C4" s="310" t="s">
        <v>1872</v>
      </c>
      <c r="D4" s="310"/>
      <c r="E4" s="310"/>
      <c r="F4" s="310"/>
      <c r="G4" s="310"/>
      <c r="H4" s="310"/>
      <c r="I4" s="310"/>
      <c r="J4" s="310"/>
      <c r="K4" s="311"/>
    </row>
    <row r="5" s="1" customFormat="1" ht="5.25" customHeight="1">
      <c r="B5" s="309"/>
      <c r="C5" s="312"/>
      <c r="D5" s="312"/>
      <c r="E5" s="312"/>
      <c r="F5" s="312"/>
      <c r="G5" s="312"/>
      <c r="H5" s="312"/>
      <c r="I5" s="312"/>
      <c r="J5" s="312"/>
      <c r="K5" s="311"/>
    </row>
    <row r="6" s="1" customFormat="1" ht="15" customHeight="1">
      <c r="B6" s="309"/>
      <c r="C6" s="313" t="s">
        <v>1873</v>
      </c>
      <c r="D6" s="313"/>
      <c r="E6" s="313"/>
      <c r="F6" s="313"/>
      <c r="G6" s="313"/>
      <c r="H6" s="313"/>
      <c r="I6" s="313"/>
      <c r="J6" s="313"/>
      <c r="K6" s="311"/>
    </row>
    <row r="7" s="1" customFormat="1" ht="15" customHeight="1">
      <c r="B7" s="314"/>
      <c r="C7" s="313" t="s">
        <v>1874</v>
      </c>
      <c r="D7" s="313"/>
      <c r="E7" s="313"/>
      <c r="F7" s="313"/>
      <c r="G7" s="313"/>
      <c r="H7" s="313"/>
      <c r="I7" s="313"/>
      <c r="J7" s="313"/>
      <c r="K7" s="311"/>
    </row>
    <row r="8" s="1" customFormat="1" ht="12.75" customHeight="1">
      <c r="B8" s="314"/>
      <c r="C8" s="313"/>
      <c r="D8" s="313"/>
      <c r="E8" s="313"/>
      <c r="F8" s="313"/>
      <c r="G8" s="313"/>
      <c r="H8" s="313"/>
      <c r="I8" s="313"/>
      <c r="J8" s="313"/>
      <c r="K8" s="311"/>
    </row>
    <row r="9" s="1" customFormat="1" ht="15" customHeight="1">
      <c r="B9" s="314"/>
      <c r="C9" s="313" t="s">
        <v>1875</v>
      </c>
      <c r="D9" s="313"/>
      <c r="E9" s="313"/>
      <c r="F9" s="313"/>
      <c r="G9" s="313"/>
      <c r="H9" s="313"/>
      <c r="I9" s="313"/>
      <c r="J9" s="313"/>
      <c r="K9" s="311"/>
    </row>
    <row r="10" s="1" customFormat="1" ht="15" customHeight="1">
      <c r="B10" s="314"/>
      <c r="C10" s="313"/>
      <c r="D10" s="313" t="s">
        <v>1876</v>
      </c>
      <c r="E10" s="313"/>
      <c r="F10" s="313"/>
      <c r="G10" s="313"/>
      <c r="H10" s="313"/>
      <c r="I10" s="313"/>
      <c r="J10" s="313"/>
      <c r="K10" s="311"/>
    </row>
    <row r="11" s="1" customFormat="1" ht="15" customHeight="1">
      <c r="B11" s="314"/>
      <c r="C11" s="315"/>
      <c r="D11" s="313" t="s">
        <v>1877</v>
      </c>
      <c r="E11" s="313"/>
      <c r="F11" s="313"/>
      <c r="G11" s="313"/>
      <c r="H11" s="313"/>
      <c r="I11" s="313"/>
      <c r="J11" s="313"/>
      <c r="K11" s="311"/>
    </row>
    <row r="12" s="1" customFormat="1" ht="15" customHeight="1">
      <c r="B12" s="314"/>
      <c r="C12" s="315"/>
      <c r="D12" s="313"/>
      <c r="E12" s="313"/>
      <c r="F12" s="313"/>
      <c r="G12" s="313"/>
      <c r="H12" s="313"/>
      <c r="I12" s="313"/>
      <c r="J12" s="313"/>
      <c r="K12" s="311"/>
    </row>
    <row r="13" s="1" customFormat="1" ht="15" customHeight="1">
      <c r="B13" s="314"/>
      <c r="C13" s="315"/>
      <c r="D13" s="316" t="s">
        <v>1878</v>
      </c>
      <c r="E13" s="313"/>
      <c r="F13" s="313"/>
      <c r="G13" s="313"/>
      <c r="H13" s="313"/>
      <c r="I13" s="313"/>
      <c r="J13" s="313"/>
      <c r="K13" s="311"/>
    </row>
    <row r="14" s="1" customFormat="1" ht="12.75" customHeight="1">
      <c r="B14" s="314"/>
      <c r="C14" s="315"/>
      <c r="D14" s="315"/>
      <c r="E14" s="315"/>
      <c r="F14" s="315"/>
      <c r="G14" s="315"/>
      <c r="H14" s="315"/>
      <c r="I14" s="315"/>
      <c r="J14" s="315"/>
      <c r="K14" s="311"/>
    </row>
    <row r="15" s="1" customFormat="1" ht="15" customHeight="1">
      <c r="B15" s="314"/>
      <c r="C15" s="315"/>
      <c r="D15" s="313" t="s">
        <v>1879</v>
      </c>
      <c r="E15" s="313"/>
      <c r="F15" s="313"/>
      <c r="G15" s="313"/>
      <c r="H15" s="313"/>
      <c r="I15" s="313"/>
      <c r="J15" s="313"/>
      <c r="K15" s="311"/>
    </row>
    <row r="16" s="1" customFormat="1" ht="15" customHeight="1">
      <c r="B16" s="314"/>
      <c r="C16" s="315"/>
      <c r="D16" s="313" t="s">
        <v>1880</v>
      </c>
      <c r="E16" s="313"/>
      <c r="F16" s="313"/>
      <c r="G16" s="313"/>
      <c r="H16" s="313"/>
      <c r="I16" s="313"/>
      <c r="J16" s="313"/>
      <c r="K16" s="311"/>
    </row>
    <row r="17" s="1" customFormat="1" ht="15" customHeight="1">
      <c r="B17" s="314"/>
      <c r="C17" s="315"/>
      <c r="D17" s="313" t="s">
        <v>1881</v>
      </c>
      <c r="E17" s="313"/>
      <c r="F17" s="313"/>
      <c r="G17" s="313"/>
      <c r="H17" s="313"/>
      <c r="I17" s="313"/>
      <c r="J17" s="313"/>
      <c r="K17" s="311"/>
    </row>
    <row r="18" s="1" customFormat="1" ht="15" customHeight="1">
      <c r="B18" s="314"/>
      <c r="C18" s="315"/>
      <c r="D18" s="315"/>
      <c r="E18" s="317" t="s">
        <v>78</v>
      </c>
      <c r="F18" s="313" t="s">
        <v>1882</v>
      </c>
      <c r="G18" s="313"/>
      <c r="H18" s="313"/>
      <c r="I18" s="313"/>
      <c r="J18" s="313"/>
      <c r="K18" s="311"/>
    </row>
    <row r="19" s="1" customFormat="1" ht="15" customHeight="1">
      <c r="B19" s="314"/>
      <c r="C19" s="315"/>
      <c r="D19" s="315"/>
      <c r="E19" s="317" t="s">
        <v>1883</v>
      </c>
      <c r="F19" s="313" t="s">
        <v>1884</v>
      </c>
      <c r="G19" s="313"/>
      <c r="H19" s="313"/>
      <c r="I19" s="313"/>
      <c r="J19" s="313"/>
      <c r="K19" s="311"/>
    </row>
    <row r="20" s="1" customFormat="1" ht="15" customHeight="1">
      <c r="B20" s="314"/>
      <c r="C20" s="315"/>
      <c r="D20" s="315"/>
      <c r="E20" s="317" t="s">
        <v>1885</v>
      </c>
      <c r="F20" s="313" t="s">
        <v>1886</v>
      </c>
      <c r="G20" s="313"/>
      <c r="H20" s="313"/>
      <c r="I20" s="313"/>
      <c r="J20" s="313"/>
      <c r="K20" s="311"/>
    </row>
    <row r="21" s="1" customFormat="1" ht="15" customHeight="1">
      <c r="B21" s="314"/>
      <c r="C21" s="315"/>
      <c r="D21" s="315"/>
      <c r="E21" s="317" t="s">
        <v>1887</v>
      </c>
      <c r="F21" s="313" t="s">
        <v>117</v>
      </c>
      <c r="G21" s="313"/>
      <c r="H21" s="313"/>
      <c r="I21" s="313"/>
      <c r="J21" s="313"/>
      <c r="K21" s="311"/>
    </row>
    <row r="22" s="1" customFormat="1" ht="15" customHeight="1">
      <c r="B22" s="314"/>
      <c r="C22" s="315"/>
      <c r="D22" s="315"/>
      <c r="E22" s="317" t="s">
        <v>1888</v>
      </c>
      <c r="F22" s="313" t="s">
        <v>1162</v>
      </c>
      <c r="G22" s="313"/>
      <c r="H22" s="313"/>
      <c r="I22" s="313"/>
      <c r="J22" s="313"/>
      <c r="K22" s="311"/>
    </row>
    <row r="23" s="1" customFormat="1" ht="15" customHeight="1">
      <c r="B23" s="314"/>
      <c r="C23" s="315"/>
      <c r="D23" s="315"/>
      <c r="E23" s="317" t="s">
        <v>84</v>
      </c>
      <c r="F23" s="313" t="s">
        <v>1889</v>
      </c>
      <c r="G23" s="313"/>
      <c r="H23" s="313"/>
      <c r="I23" s="313"/>
      <c r="J23" s="313"/>
      <c r="K23" s="311"/>
    </row>
    <row r="24" s="1" customFormat="1" ht="12.75" customHeight="1">
      <c r="B24" s="314"/>
      <c r="C24" s="315"/>
      <c r="D24" s="315"/>
      <c r="E24" s="315"/>
      <c r="F24" s="315"/>
      <c r="G24" s="315"/>
      <c r="H24" s="315"/>
      <c r="I24" s="315"/>
      <c r="J24" s="315"/>
      <c r="K24" s="311"/>
    </row>
    <row r="25" s="1" customFormat="1" ht="15" customHeight="1">
      <c r="B25" s="314"/>
      <c r="C25" s="313" t="s">
        <v>1890</v>
      </c>
      <c r="D25" s="313"/>
      <c r="E25" s="313"/>
      <c r="F25" s="313"/>
      <c r="G25" s="313"/>
      <c r="H25" s="313"/>
      <c r="I25" s="313"/>
      <c r="J25" s="313"/>
      <c r="K25" s="311"/>
    </row>
    <row r="26" s="1" customFormat="1" ht="15" customHeight="1">
      <c r="B26" s="314"/>
      <c r="C26" s="313" t="s">
        <v>1891</v>
      </c>
      <c r="D26" s="313"/>
      <c r="E26" s="313"/>
      <c r="F26" s="313"/>
      <c r="G26" s="313"/>
      <c r="H26" s="313"/>
      <c r="I26" s="313"/>
      <c r="J26" s="313"/>
      <c r="K26" s="311"/>
    </row>
    <row r="27" s="1" customFormat="1" ht="15" customHeight="1">
      <c r="B27" s="314"/>
      <c r="C27" s="313"/>
      <c r="D27" s="313" t="s">
        <v>1892</v>
      </c>
      <c r="E27" s="313"/>
      <c r="F27" s="313"/>
      <c r="G27" s="313"/>
      <c r="H27" s="313"/>
      <c r="I27" s="313"/>
      <c r="J27" s="313"/>
      <c r="K27" s="311"/>
    </row>
    <row r="28" s="1" customFormat="1" ht="15" customHeight="1">
      <c r="B28" s="314"/>
      <c r="C28" s="315"/>
      <c r="D28" s="313" t="s">
        <v>1893</v>
      </c>
      <c r="E28" s="313"/>
      <c r="F28" s="313"/>
      <c r="G28" s="313"/>
      <c r="H28" s="313"/>
      <c r="I28" s="313"/>
      <c r="J28" s="313"/>
      <c r="K28" s="311"/>
    </row>
    <row r="29" s="1" customFormat="1" ht="12.75" customHeight="1">
      <c r="B29" s="314"/>
      <c r="C29" s="315"/>
      <c r="D29" s="315"/>
      <c r="E29" s="315"/>
      <c r="F29" s="315"/>
      <c r="G29" s="315"/>
      <c r="H29" s="315"/>
      <c r="I29" s="315"/>
      <c r="J29" s="315"/>
      <c r="K29" s="311"/>
    </row>
    <row r="30" s="1" customFormat="1" ht="15" customHeight="1">
      <c r="B30" s="314"/>
      <c r="C30" s="315"/>
      <c r="D30" s="313" t="s">
        <v>1894</v>
      </c>
      <c r="E30" s="313"/>
      <c r="F30" s="313"/>
      <c r="G30" s="313"/>
      <c r="H30" s="313"/>
      <c r="I30" s="313"/>
      <c r="J30" s="313"/>
      <c r="K30" s="311"/>
    </row>
    <row r="31" s="1" customFormat="1" ht="15" customHeight="1">
      <c r="B31" s="314"/>
      <c r="C31" s="315"/>
      <c r="D31" s="313" t="s">
        <v>1895</v>
      </c>
      <c r="E31" s="313"/>
      <c r="F31" s="313"/>
      <c r="G31" s="313"/>
      <c r="H31" s="313"/>
      <c r="I31" s="313"/>
      <c r="J31" s="313"/>
      <c r="K31" s="311"/>
    </row>
    <row r="32" s="1" customFormat="1" ht="12.75" customHeight="1">
      <c r="B32" s="314"/>
      <c r="C32" s="315"/>
      <c r="D32" s="315"/>
      <c r="E32" s="315"/>
      <c r="F32" s="315"/>
      <c r="G32" s="315"/>
      <c r="H32" s="315"/>
      <c r="I32" s="315"/>
      <c r="J32" s="315"/>
      <c r="K32" s="311"/>
    </row>
    <row r="33" s="1" customFormat="1" ht="15" customHeight="1">
      <c r="B33" s="314"/>
      <c r="C33" s="315"/>
      <c r="D33" s="313" t="s">
        <v>1896</v>
      </c>
      <c r="E33" s="313"/>
      <c r="F33" s="313"/>
      <c r="G33" s="313"/>
      <c r="H33" s="313"/>
      <c r="I33" s="313"/>
      <c r="J33" s="313"/>
      <c r="K33" s="311"/>
    </row>
    <row r="34" s="1" customFormat="1" ht="15" customHeight="1">
      <c r="B34" s="314"/>
      <c r="C34" s="315"/>
      <c r="D34" s="313" t="s">
        <v>1897</v>
      </c>
      <c r="E34" s="313"/>
      <c r="F34" s="313"/>
      <c r="G34" s="313"/>
      <c r="H34" s="313"/>
      <c r="I34" s="313"/>
      <c r="J34" s="313"/>
      <c r="K34" s="311"/>
    </row>
    <row r="35" s="1" customFormat="1" ht="15" customHeight="1">
      <c r="B35" s="314"/>
      <c r="C35" s="315"/>
      <c r="D35" s="313" t="s">
        <v>1898</v>
      </c>
      <c r="E35" s="313"/>
      <c r="F35" s="313"/>
      <c r="G35" s="313"/>
      <c r="H35" s="313"/>
      <c r="I35" s="313"/>
      <c r="J35" s="313"/>
      <c r="K35" s="311"/>
    </row>
    <row r="36" s="1" customFormat="1" ht="15" customHeight="1">
      <c r="B36" s="314"/>
      <c r="C36" s="315"/>
      <c r="D36" s="313"/>
      <c r="E36" s="316" t="s">
        <v>145</v>
      </c>
      <c r="F36" s="313"/>
      <c r="G36" s="313" t="s">
        <v>1899</v>
      </c>
      <c r="H36" s="313"/>
      <c r="I36" s="313"/>
      <c r="J36" s="313"/>
      <c r="K36" s="311"/>
    </row>
    <row r="37" s="1" customFormat="1" ht="30.75" customHeight="1">
      <c r="B37" s="314"/>
      <c r="C37" s="315"/>
      <c r="D37" s="313"/>
      <c r="E37" s="316" t="s">
        <v>1900</v>
      </c>
      <c r="F37" s="313"/>
      <c r="G37" s="313" t="s">
        <v>1901</v>
      </c>
      <c r="H37" s="313"/>
      <c r="I37" s="313"/>
      <c r="J37" s="313"/>
      <c r="K37" s="311"/>
    </row>
    <row r="38" s="1" customFormat="1" ht="15" customHeight="1">
      <c r="B38" s="314"/>
      <c r="C38" s="315"/>
      <c r="D38" s="313"/>
      <c r="E38" s="316" t="s">
        <v>53</v>
      </c>
      <c r="F38" s="313"/>
      <c r="G38" s="313" t="s">
        <v>1902</v>
      </c>
      <c r="H38" s="313"/>
      <c r="I38" s="313"/>
      <c r="J38" s="313"/>
      <c r="K38" s="311"/>
    </row>
    <row r="39" s="1" customFormat="1" ht="15" customHeight="1">
      <c r="B39" s="314"/>
      <c r="C39" s="315"/>
      <c r="D39" s="313"/>
      <c r="E39" s="316" t="s">
        <v>54</v>
      </c>
      <c r="F39" s="313"/>
      <c r="G39" s="313" t="s">
        <v>1903</v>
      </c>
      <c r="H39" s="313"/>
      <c r="I39" s="313"/>
      <c r="J39" s="313"/>
      <c r="K39" s="311"/>
    </row>
    <row r="40" s="1" customFormat="1" ht="15" customHeight="1">
      <c r="B40" s="314"/>
      <c r="C40" s="315"/>
      <c r="D40" s="313"/>
      <c r="E40" s="316" t="s">
        <v>146</v>
      </c>
      <c r="F40" s="313"/>
      <c r="G40" s="313" t="s">
        <v>1904</v>
      </c>
      <c r="H40" s="313"/>
      <c r="I40" s="313"/>
      <c r="J40" s="313"/>
      <c r="K40" s="311"/>
    </row>
    <row r="41" s="1" customFormat="1" ht="15" customHeight="1">
      <c r="B41" s="314"/>
      <c r="C41" s="315"/>
      <c r="D41" s="313"/>
      <c r="E41" s="316" t="s">
        <v>147</v>
      </c>
      <c r="F41" s="313"/>
      <c r="G41" s="313" t="s">
        <v>1905</v>
      </c>
      <c r="H41" s="313"/>
      <c r="I41" s="313"/>
      <c r="J41" s="313"/>
      <c r="K41" s="311"/>
    </row>
    <row r="42" s="1" customFormat="1" ht="15" customHeight="1">
      <c r="B42" s="314"/>
      <c r="C42" s="315"/>
      <c r="D42" s="313"/>
      <c r="E42" s="316" t="s">
        <v>1906</v>
      </c>
      <c r="F42" s="313"/>
      <c r="G42" s="313" t="s">
        <v>1907</v>
      </c>
      <c r="H42" s="313"/>
      <c r="I42" s="313"/>
      <c r="J42" s="313"/>
      <c r="K42" s="311"/>
    </row>
    <row r="43" s="1" customFormat="1" ht="15" customHeight="1">
      <c r="B43" s="314"/>
      <c r="C43" s="315"/>
      <c r="D43" s="313"/>
      <c r="E43" s="316"/>
      <c r="F43" s="313"/>
      <c r="G43" s="313" t="s">
        <v>1908</v>
      </c>
      <c r="H43" s="313"/>
      <c r="I43" s="313"/>
      <c r="J43" s="313"/>
      <c r="K43" s="311"/>
    </row>
    <row r="44" s="1" customFormat="1" ht="15" customHeight="1">
      <c r="B44" s="314"/>
      <c r="C44" s="315"/>
      <c r="D44" s="313"/>
      <c r="E44" s="316" t="s">
        <v>1909</v>
      </c>
      <c r="F44" s="313"/>
      <c r="G44" s="313" t="s">
        <v>1910</v>
      </c>
      <c r="H44" s="313"/>
      <c r="I44" s="313"/>
      <c r="J44" s="313"/>
      <c r="K44" s="311"/>
    </row>
    <row r="45" s="1" customFormat="1" ht="15" customHeight="1">
      <c r="B45" s="314"/>
      <c r="C45" s="315"/>
      <c r="D45" s="313"/>
      <c r="E45" s="316" t="s">
        <v>149</v>
      </c>
      <c r="F45" s="313"/>
      <c r="G45" s="313" t="s">
        <v>1911</v>
      </c>
      <c r="H45" s="313"/>
      <c r="I45" s="313"/>
      <c r="J45" s="313"/>
      <c r="K45" s="311"/>
    </row>
    <row r="46" s="1" customFormat="1" ht="12.75" customHeight="1">
      <c r="B46" s="314"/>
      <c r="C46" s="315"/>
      <c r="D46" s="313"/>
      <c r="E46" s="313"/>
      <c r="F46" s="313"/>
      <c r="G46" s="313"/>
      <c r="H46" s="313"/>
      <c r="I46" s="313"/>
      <c r="J46" s="313"/>
      <c r="K46" s="311"/>
    </row>
    <row r="47" s="1" customFormat="1" ht="15" customHeight="1">
      <c r="B47" s="314"/>
      <c r="C47" s="315"/>
      <c r="D47" s="313" t="s">
        <v>1912</v>
      </c>
      <c r="E47" s="313"/>
      <c r="F47" s="313"/>
      <c r="G47" s="313"/>
      <c r="H47" s="313"/>
      <c r="I47" s="313"/>
      <c r="J47" s="313"/>
      <c r="K47" s="311"/>
    </row>
    <row r="48" s="1" customFormat="1" ht="15" customHeight="1">
      <c r="B48" s="314"/>
      <c r="C48" s="315"/>
      <c r="D48" s="315"/>
      <c r="E48" s="313" t="s">
        <v>1913</v>
      </c>
      <c r="F48" s="313"/>
      <c r="G48" s="313"/>
      <c r="H48" s="313"/>
      <c r="I48" s="313"/>
      <c r="J48" s="313"/>
      <c r="K48" s="311"/>
    </row>
    <row r="49" s="1" customFormat="1" ht="15" customHeight="1">
      <c r="B49" s="314"/>
      <c r="C49" s="315"/>
      <c r="D49" s="315"/>
      <c r="E49" s="313" t="s">
        <v>1914</v>
      </c>
      <c r="F49" s="313"/>
      <c r="G49" s="313"/>
      <c r="H49" s="313"/>
      <c r="I49" s="313"/>
      <c r="J49" s="313"/>
      <c r="K49" s="311"/>
    </row>
    <row r="50" s="1" customFormat="1" ht="15" customHeight="1">
      <c r="B50" s="314"/>
      <c r="C50" s="315"/>
      <c r="D50" s="315"/>
      <c r="E50" s="313" t="s">
        <v>1915</v>
      </c>
      <c r="F50" s="313"/>
      <c r="G50" s="313"/>
      <c r="H50" s="313"/>
      <c r="I50" s="313"/>
      <c r="J50" s="313"/>
      <c r="K50" s="311"/>
    </row>
    <row r="51" s="1" customFormat="1" ht="15" customHeight="1">
      <c r="B51" s="314"/>
      <c r="C51" s="315"/>
      <c r="D51" s="313" t="s">
        <v>1916</v>
      </c>
      <c r="E51" s="313"/>
      <c r="F51" s="313"/>
      <c r="G51" s="313"/>
      <c r="H51" s="313"/>
      <c r="I51" s="313"/>
      <c r="J51" s="313"/>
      <c r="K51" s="311"/>
    </row>
    <row r="52" s="1" customFormat="1" ht="25.5" customHeight="1">
      <c r="B52" s="309"/>
      <c r="C52" s="310" t="s">
        <v>1917</v>
      </c>
      <c r="D52" s="310"/>
      <c r="E52" s="310"/>
      <c r="F52" s="310"/>
      <c r="G52" s="310"/>
      <c r="H52" s="310"/>
      <c r="I52" s="310"/>
      <c r="J52" s="310"/>
      <c r="K52" s="311"/>
    </row>
    <row r="53" s="1" customFormat="1" ht="5.25" customHeight="1">
      <c r="B53" s="309"/>
      <c r="C53" s="312"/>
      <c r="D53" s="312"/>
      <c r="E53" s="312"/>
      <c r="F53" s="312"/>
      <c r="G53" s="312"/>
      <c r="H53" s="312"/>
      <c r="I53" s="312"/>
      <c r="J53" s="312"/>
      <c r="K53" s="311"/>
    </row>
    <row r="54" s="1" customFormat="1" ht="15" customHeight="1">
      <c r="B54" s="309"/>
      <c r="C54" s="313" t="s">
        <v>1918</v>
      </c>
      <c r="D54" s="313"/>
      <c r="E54" s="313"/>
      <c r="F54" s="313"/>
      <c r="G54" s="313"/>
      <c r="H54" s="313"/>
      <c r="I54" s="313"/>
      <c r="J54" s="313"/>
      <c r="K54" s="311"/>
    </row>
    <row r="55" s="1" customFormat="1" ht="15" customHeight="1">
      <c r="B55" s="309"/>
      <c r="C55" s="313" t="s">
        <v>1919</v>
      </c>
      <c r="D55" s="313"/>
      <c r="E55" s="313"/>
      <c r="F55" s="313"/>
      <c r="G55" s="313"/>
      <c r="H55" s="313"/>
      <c r="I55" s="313"/>
      <c r="J55" s="313"/>
      <c r="K55" s="311"/>
    </row>
    <row r="56" s="1" customFormat="1" ht="12.75" customHeight="1">
      <c r="B56" s="309"/>
      <c r="C56" s="313"/>
      <c r="D56" s="313"/>
      <c r="E56" s="313"/>
      <c r="F56" s="313"/>
      <c r="G56" s="313"/>
      <c r="H56" s="313"/>
      <c r="I56" s="313"/>
      <c r="J56" s="313"/>
      <c r="K56" s="311"/>
    </row>
    <row r="57" s="1" customFormat="1" ht="15" customHeight="1">
      <c r="B57" s="309"/>
      <c r="C57" s="313" t="s">
        <v>1920</v>
      </c>
      <c r="D57" s="313"/>
      <c r="E57" s="313"/>
      <c r="F57" s="313"/>
      <c r="G57" s="313"/>
      <c r="H57" s="313"/>
      <c r="I57" s="313"/>
      <c r="J57" s="313"/>
      <c r="K57" s="311"/>
    </row>
    <row r="58" s="1" customFormat="1" ht="15" customHeight="1">
      <c r="B58" s="309"/>
      <c r="C58" s="315"/>
      <c r="D58" s="313" t="s">
        <v>1921</v>
      </c>
      <c r="E58" s="313"/>
      <c r="F58" s="313"/>
      <c r="G58" s="313"/>
      <c r="H58" s="313"/>
      <c r="I58" s="313"/>
      <c r="J58" s="313"/>
      <c r="K58" s="311"/>
    </row>
    <row r="59" s="1" customFormat="1" ht="15" customHeight="1">
      <c r="B59" s="309"/>
      <c r="C59" s="315"/>
      <c r="D59" s="313" t="s">
        <v>1922</v>
      </c>
      <c r="E59" s="313"/>
      <c r="F59" s="313"/>
      <c r="G59" s="313"/>
      <c r="H59" s="313"/>
      <c r="I59" s="313"/>
      <c r="J59" s="313"/>
      <c r="K59" s="311"/>
    </row>
    <row r="60" s="1" customFormat="1" ht="15" customHeight="1">
      <c r="B60" s="309"/>
      <c r="C60" s="315"/>
      <c r="D60" s="313" t="s">
        <v>1923</v>
      </c>
      <c r="E60" s="313"/>
      <c r="F60" s="313"/>
      <c r="G60" s="313"/>
      <c r="H60" s="313"/>
      <c r="I60" s="313"/>
      <c r="J60" s="313"/>
      <c r="K60" s="311"/>
    </row>
    <row r="61" s="1" customFormat="1" ht="15" customHeight="1">
      <c r="B61" s="309"/>
      <c r="C61" s="315"/>
      <c r="D61" s="313" t="s">
        <v>1924</v>
      </c>
      <c r="E61" s="313"/>
      <c r="F61" s="313"/>
      <c r="G61" s="313"/>
      <c r="H61" s="313"/>
      <c r="I61" s="313"/>
      <c r="J61" s="313"/>
      <c r="K61" s="311"/>
    </row>
    <row r="62" s="1" customFormat="1" ht="15" customHeight="1">
      <c r="B62" s="309"/>
      <c r="C62" s="315"/>
      <c r="D62" s="318" t="s">
        <v>1925</v>
      </c>
      <c r="E62" s="318"/>
      <c r="F62" s="318"/>
      <c r="G62" s="318"/>
      <c r="H62" s="318"/>
      <c r="I62" s="318"/>
      <c r="J62" s="318"/>
      <c r="K62" s="311"/>
    </row>
    <row r="63" s="1" customFormat="1" ht="15" customHeight="1">
      <c r="B63" s="309"/>
      <c r="C63" s="315"/>
      <c r="D63" s="313" t="s">
        <v>1926</v>
      </c>
      <c r="E63" s="313"/>
      <c r="F63" s="313"/>
      <c r="G63" s="313"/>
      <c r="H63" s="313"/>
      <c r="I63" s="313"/>
      <c r="J63" s="313"/>
      <c r="K63" s="311"/>
    </row>
    <row r="64" s="1" customFormat="1" ht="12.75" customHeight="1">
      <c r="B64" s="309"/>
      <c r="C64" s="315"/>
      <c r="D64" s="315"/>
      <c r="E64" s="319"/>
      <c r="F64" s="315"/>
      <c r="G64" s="315"/>
      <c r="H64" s="315"/>
      <c r="I64" s="315"/>
      <c r="J64" s="315"/>
      <c r="K64" s="311"/>
    </row>
    <row r="65" s="1" customFormat="1" ht="15" customHeight="1">
      <c r="B65" s="309"/>
      <c r="C65" s="315"/>
      <c r="D65" s="313" t="s">
        <v>1927</v>
      </c>
      <c r="E65" s="313"/>
      <c r="F65" s="313"/>
      <c r="G65" s="313"/>
      <c r="H65" s="313"/>
      <c r="I65" s="313"/>
      <c r="J65" s="313"/>
      <c r="K65" s="311"/>
    </row>
    <row r="66" s="1" customFormat="1" ht="15" customHeight="1">
      <c r="B66" s="309"/>
      <c r="C66" s="315"/>
      <c r="D66" s="318" t="s">
        <v>1928</v>
      </c>
      <c r="E66" s="318"/>
      <c r="F66" s="318"/>
      <c r="G66" s="318"/>
      <c r="H66" s="318"/>
      <c r="I66" s="318"/>
      <c r="J66" s="318"/>
      <c r="K66" s="311"/>
    </row>
    <row r="67" s="1" customFormat="1" ht="15" customHeight="1">
      <c r="B67" s="309"/>
      <c r="C67" s="315"/>
      <c r="D67" s="313" t="s">
        <v>1929</v>
      </c>
      <c r="E67" s="313"/>
      <c r="F67" s="313"/>
      <c r="G67" s="313"/>
      <c r="H67" s="313"/>
      <c r="I67" s="313"/>
      <c r="J67" s="313"/>
      <c r="K67" s="311"/>
    </row>
    <row r="68" s="1" customFormat="1" ht="15" customHeight="1">
      <c r="B68" s="309"/>
      <c r="C68" s="315"/>
      <c r="D68" s="313" t="s">
        <v>1930</v>
      </c>
      <c r="E68" s="313"/>
      <c r="F68" s="313"/>
      <c r="G68" s="313"/>
      <c r="H68" s="313"/>
      <c r="I68" s="313"/>
      <c r="J68" s="313"/>
      <c r="K68" s="311"/>
    </row>
    <row r="69" s="1" customFormat="1" ht="15" customHeight="1">
      <c r="B69" s="309"/>
      <c r="C69" s="315"/>
      <c r="D69" s="313" t="s">
        <v>1931</v>
      </c>
      <c r="E69" s="313"/>
      <c r="F69" s="313"/>
      <c r="G69" s="313"/>
      <c r="H69" s="313"/>
      <c r="I69" s="313"/>
      <c r="J69" s="313"/>
      <c r="K69" s="311"/>
    </row>
    <row r="70" s="1" customFormat="1" ht="15" customHeight="1">
      <c r="B70" s="309"/>
      <c r="C70" s="315"/>
      <c r="D70" s="313" t="s">
        <v>1932</v>
      </c>
      <c r="E70" s="313"/>
      <c r="F70" s="313"/>
      <c r="G70" s="313"/>
      <c r="H70" s="313"/>
      <c r="I70" s="313"/>
      <c r="J70" s="313"/>
      <c r="K70" s="311"/>
    </row>
    <row r="71" s="1" customFormat="1" ht="12.75" customHeight="1">
      <c r="B71" s="320"/>
      <c r="C71" s="321"/>
      <c r="D71" s="321"/>
      <c r="E71" s="321"/>
      <c r="F71" s="321"/>
      <c r="G71" s="321"/>
      <c r="H71" s="321"/>
      <c r="I71" s="321"/>
      <c r="J71" s="321"/>
      <c r="K71" s="322"/>
    </row>
    <row r="72" s="1" customFormat="1" ht="18.75" customHeight="1">
      <c r="B72" s="323"/>
      <c r="C72" s="323"/>
      <c r="D72" s="323"/>
      <c r="E72" s="323"/>
      <c r="F72" s="323"/>
      <c r="G72" s="323"/>
      <c r="H72" s="323"/>
      <c r="I72" s="323"/>
      <c r="J72" s="323"/>
      <c r="K72" s="324"/>
    </row>
    <row r="73" s="1" customFormat="1" ht="18.75" customHeight="1">
      <c r="B73" s="324"/>
      <c r="C73" s="324"/>
      <c r="D73" s="324"/>
      <c r="E73" s="324"/>
      <c r="F73" s="324"/>
      <c r="G73" s="324"/>
      <c r="H73" s="324"/>
      <c r="I73" s="324"/>
      <c r="J73" s="324"/>
      <c r="K73" s="324"/>
    </row>
    <row r="74" s="1" customFormat="1" ht="7.5" customHeight="1">
      <c r="B74" s="325"/>
      <c r="C74" s="326"/>
      <c r="D74" s="326"/>
      <c r="E74" s="326"/>
      <c r="F74" s="326"/>
      <c r="G74" s="326"/>
      <c r="H74" s="326"/>
      <c r="I74" s="326"/>
      <c r="J74" s="326"/>
      <c r="K74" s="327"/>
    </row>
    <row r="75" s="1" customFormat="1" ht="45" customHeight="1">
      <c r="B75" s="328"/>
      <c r="C75" s="329" t="s">
        <v>1933</v>
      </c>
      <c r="D75" s="329"/>
      <c r="E75" s="329"/>
      <c r="F75" s="329"/>
      <c r="G75" s="329"/>
      <c r="H75" s="329"/>
      <c r="I75" s="329"/>
      <c r="J75" s="329"/>
      <c r="K75" s="330"/>
    </row>
    <row r="76" s="1" customFormat="1" ht="17.25" customHeight="1">
      <c r="B76" s="328"/>
      <c r="C76" s="331" t="s">
        <v>1934</v>
      </c>
      <c r="D76" s="331"/>
      <c r="E76" s="331"/>
      <c r="F76" s="331" t="s">
        <v>1935</v>
      </c>
      <c r="G76" s="332"/>
      <c r="H76" s="331" t="s">
        <v>54</v>
      </c>
      <c r="I76" s="331" t="s">
        <v>57</v>
      </c>
      <c r="J76" s="331" t="s">
        <v>1936</v>
      </c>
      <c r="K76" s="330"/>
    </row>
    <row r="77" s="1" customFormat="1" ht="17.25" customHeight="1">
      <c r="B77" s="328"/>
      <c r="C77" s="333" t="s">
        <v>1937</v>
      </c>
      <c r="D77" s="333"/>
      <c r="E77" s="333"/>
      <c r="F77" s="334" t="s">
        <v>1938</v>
      </c>
      <c r="G77" s="335"/>
      <c r="H77" s="333"/>
      <c r="I77" s="333"/>
      <c r="J77" s="333" t="s">
        <v>1939</v>
      </c>
      <c r="K77" s="330"/>
    </row>
    <row r="78" s="1" customFormat="1" ht="5.25" customHeight="1">
      <c r="B78" s="328"/>
      <c r="C78" s="336"/>
      <c r="D78" s="336"/>
      <c r="E78" s="336"/>
      <c r="F78" s="336"/>
      <c r="G78" s="337"/>
      <c r="H78" s="336"/>
      <c r="I78" s="336"/>
      <c r="J78" s="336"/>
      <c r="K78" s="330"/>
    </row>
    <row r="79" s="1" customFormat="1" ht="15" customHeight="1">
      <c r="B79" s="328"/>
      <c r="C79" s="316" t="s">
        <v>53</v>
      </c>
      <c r="D79" s="336"/>
      <c r="E79" s="336"/>
      <c r="F79" s="338" t="s">
        <v>1940</v>
      </c>
      <c r="G79" s="337"/>
      <c r="H79" s="316" t="s">
        <v>1941</v>
      </c>
      <c r="I79" s="316" t="s">
        <v>1942</v>
      </c>
      <c r="J79" s="316">
        <v>20</v>
      </c>
      <c r="K79" s="330"/>
    </row>
    <row r="80" s="1" customFormat="1" ht="15" customHeight="1">
      <c r="B80" s="328"/>
      <c r="C80" s="316" t="s">
        <v>1943</v>
      </c>
      <c r="D80" s="316"/>
      <c r="E80" s="316"/>
      <c r="F80" s="338" t="s">
        <v>1940</v>
      </c>
      <c r="G80" s="337"/>
      <c r="H80" s="316" t="s">
        <v>1944</v>
      </c>
      <c r="I80" s="316" t="s">
        <v>1942</v>
      </c>
      <c r="J80" s="316">
        <v>120</v>
      </c>
      <c r="K80" s="330"/>
    </row>
    <row r="81" s="1" customFormat="1" ht="15" customHeight="1">
      <c r="B81" s="339"/>
      <c r="C81" s="316" t="s">
        <v>1945</v>
      </c>
      <c r="D81" s="316"/>
      <c r="E81" s="316"/>
      <c r="F81" s="338" t="s">
        <v>1946</v>
      </c>
      <c r="G81" s="337"/>
      <c r="H81" s="316" t="s">
        <v>1947</v>
      </c>
      <c r="I81" s="316" t="s">
        <v>1942</v>
      </c>
      <c r="J81" s="316">
        <v>50</v>
      </c>
      <c r="K81" s="330"/>
    </row>
    <row r="82" s="1" customFormat="1" ht="15" customHeight="1">
      <c r="B82" s="339"/>
      <c r="C82" s="316" t="s">
        <v>1948</v>
      </c>
      <c r="D82" s="316"/>
      <c r="E82" s="316"/>
      <c r="F82" s="338" t="s">
        <v>1940</v>
      </c>
      <c r="G82" s="337"/>
      <c r="H82" s="316" t="s">
        <v>1949</v>
      </c>
      <c r="I82" s="316" t="s">
        <v>1950</v>
      </c>
      <c r="J82" s="316"/>
      <c r="K82" s="330"/>
    </row>
    <row r="83" s="1" customFormat="1" ht="15" customHeight="1">
      <c r="B83" s="339"/>
      <c r="C83" s="340" t="s">
        <v>1951</v>
      </c>
      <c r="D83" s="340"/>
      <c r="E83" s="340"/>
      <c r="F83" s="341" t="s">
        <v>1946</v>
      </c>
      <c r="G83" s="340"/>
      <c r="H83" s="340" t="s">
        <v>1952</v>
      </c>
      <c r="I83" s="340" t="s">
        <v>1942</v>
      </c>
      <c r="J83" s="340">
        <v>15</v>
      </c>
      <c r="K83" s="330"/>
    </row>
    <row r="84" s="1" customFormat="1" ht="15" customHeight="1">
      <c r="B84" s="339"/>
      <c r="C84" s="340" t="s">
        <v>1953</v>
      </c>
      <c r="D84" s="340"/>
      <c r="E84" s="340"/>
      <c r="F84" s="341" t="s">
        <v>1946</v>
      </c>
      <c r="G84" s="340"/>
      <c r="H84" s="340" t="s">
        <v>1954</v>
      </c>
      <c r="I84" s="340" t="s">
        <v>1942</v>
      </c>
      <c r="J84" s="340">
        <v>15</v>
      </c>
      <c r="K84" s="330"/>
    </row>
    <row r="85" s="1" customFormat="1" ht="15" customHeight="1">
      <c r="B85" s="339"/>
      <c r="C85" s="340" t="s">
        <v>1955</v>
      </c>
      <c r="D85" s="340"/>
      <c r="E85" s="340"/>
      <c r="F85" s="341" t="s">
        <v>1946</v>
      </c>
      <c r="G85" s="340"/>
      <c r="H85" s="340" t="s">
        <v>1956</v>
      </c>
      <c r="I85" s="340" t="s">
        <v>1942</v>
      </c>
      <c r="J85" s="340">
        <v>20</v>
      </c>
      <c r="K85" s="330"/>
    </row>
    <row r="86" s="1" customFormat="1" ht="15" customHeight="1">
      <c r="B86" s="339"/>
      <c r="C86" s="340" t="s">
        <v>1957</v>
      </c>
      <c r="D86" s="340"/>
      <c r="E86" s="340"/>
      <c r="F86" s="341" t="s">
        <v>1946</v>
      </c>
      <c r="G86" s="340"/>
      <c r="H86" s="340" t="s">
        <v>1958</v>
      </c>
      <c r="I86" s="340" t="s">
        <v>1942</v>
      </c>
      <c r="J86" s="340">
        <v>20</v>
      </c>
      <c r="K86" s="330"/>
    </row>
    <row r="87" s="1" customFormat="1" ht="15" customHeight="1">
      <c r="B87" s="339"/>
      <c r="C87" s="316" t="s">
        <v>1959</v>
      </c>
      <c r="D87" s="316"/>
      <c r="E87" s="316"/>
      <c r="F87" s="338" t="s">
        <v>1946</v>
      </c>
      <c r="G87" s="337"/>
      <c r="H87" s="316" t="s">
        <v>1960</v>
      </c>
      <c r="I87" s="316" t="s">
        <v>1942</v>
      </c>
      <c r="J87" s="316">
        <v>50</v>
      </c>
      <c r="K87" s="330"/>
    </row>
    <row r="88" s="1" customFormat="1" ht="15" customHeight="1">
      <c r="B88" s="339"/>
      <c r="C88" s="316" t="s">
        <v>1961</v>
      </c>
      <c r="D88" s="316"/>
      <c r="E88" s="316"/>
      <c r="F88" s="338" t="s">
        <v>1946</v>
      </c>
      <c r="G88" s="337"/>
      <c r="H88" s="316" t="s">
        <v>1962</v>
      </c>
      <c r="I88" s="316" t="s">
        <v>1942</v>
      </c>
      <c r="J88" s="316">
        <v>20</v>
      </c>
      <c r="K88" s="330"/>
    </row>
    <row r="89" s="1" customFormat="1" ht="15" customHeight="1">
      <c r="B89" s="339"/>
      <c r="C89" s="316" t="s">
        <v>1963</v>
      </c>
      <c r="D89" s="316"/>
      <c r="E89" s="316"/>
      <c r="F89" s="338" t="s">
        <v>1946</v>
      </c>
      <c r="G89" s="337"/>
      <c r="H89" s="316" t="s">
        <v>1964</v>
      </c>
      <c r="I89" s="316" t="s">
        <v>1942</v>
      </c>
      <c r="J89" s="316">
        <v>20</v>
      </c>
      <c r="K89" s="330"/>
    </row>
    <row r="90" s="1" customFormat="1" ht="15" customHeight="1">
      <c r="B90" s="339"/>
      <c r="C90" s="316" t="s">
        <v>1965</v>
      </c>
      <c r="D90" s="316"/>
      <c r="E90" s="316"/>
      <c r="F90" s="338" t="s">
        <v>1946</v>
      </c>
      <c r="G90" s="337"/>
      <c r="H90" s="316" t="s">
        <v>1966</v>
      </c>
      <c r="I90" s="316" t="s">
        <v>1942</v>
      </c>
      <c r="J90" s="316">
        <v>50</v>
      </c>
      <c r="K90" s="330"/>
    </row>
    <row r="91" s="1" customFormat="1" ht="15" customHeight="1">
      <c r="B91" s="339"/>
      <c r="C91" s="316" t="s">
        <v>1967</v>
      </c>
      <c r="D91" s="316"/>
      <c r="E91" s="316"/>
      <c r="F91" s="338" t="s">
        <v>1946</v>
      </c>
      <c r="G91" s="337"/>
      <c r="H91" s="316" t="s">
        <v>1967</v>
      </c>
      <c r="I91" s="316" t="s">
        <v>1942</v>
      </c>
      <c r="J91" s="316">
        <v>50</v>
      </c>
      <c r="K91" s="330"/>
    </row>
    <row r="92" s="1" customFormat="1" ht="15" customHeight="1">
      <c r="B92" s="339"/>
      <c r="C92" s="316" t="s">
        <v>1968</v>
      </c>
      <c r="D92" s="316"/>
      <c r="E92" s="316"/>
      <c r="F92" s="338" t="s">
        <v>1946</v>
      </c>
      <c r="G92" s="337"/>
      <c r="H92" s="316" t="s">
        <v>1969</v>
      </c>
      <c r="I92" s="316" t="s">
        <v>1942</v>
      </c>
      <c r="J92" s="316">
        <v>255</v>
      </c>
      <c r="K92" s="330"/>
    </row>
    <row r="93" s="1" customFormat="1" ht="15" customHeight="1">
      <c r="B93" s="339"/>
      <c r="C93" s="316" t="s">
        <v>1970</v>
      </c>
      <c r="D93" s="316"/>
      <c r="E93" s="316"/>
      <c r="F93" s="338" t="s">
        <v>1940</v>
      </c>
      <c r="G93" s="337"/>
      <c r="H93" s="316" t="s">
        <v>1971</v>
      </c>
      <c r="I93" s="316" t="s">
        <v>1972</v>
      </c>
      <c r="J93" s="316"/>
      <c r="K93" s="330"/>
    </row>
    <row r="94" s="1" customFormat="1" ht="15" customHeight="1">
      <c r="B94" s="339"/>
      <c r="C94" s="316" t="s">
        <v>1973</v>
      </c>
      <c r="D94" s="316"/>
      <c r="E94" s="316"/>
      <c r="F94" s="338" t="s">
        <v>1940</v>
      </c>
      <c r="G94" s="337"/>
      <c r="H94" s="316" t="s">
        <v>1974</v>
      </c>
      <c r="I94" s="316" t="s">
        <v>1975</v>
      </c>
      <c r="J94" s="316"/>
      <c r="K94" s="330"/>
    </row>
    <row r="95" s="1" customFormat="1" ht="15" customHeight="1">
      <c r="B95" s="339"/>
      <c r="C95" s="316" t="s">
        <v>1976</v>
      </c>
      <c r="D95" s="316"/>
      <c r="E95" s="316"/>
      <c r="F95" s="338" t="s">
        <v>1940</v>
      </c>
      <c r="G95" s="337"/>
      <c r="H95" s="316" t="s">
        <v>1976</v>
      </c>
      <c r="I95" s="316" t="s">
        <v>1975</v>
      </c>
      <c r="J95" s="316"/>
      <c r="K95" s="330"/>
    </row>
    <row r="96" s="1" customFormat="1" ht="15" customHeight="1">
      <c r="B96" s="339"/>
      <c r="C96" s="316" t="s">
        <v>38</v>
      </c>
      <c r="D96" s="316"/>
      <c r="E96" s="316"/>
      <c r="F96" s="338" t="s">
        <v>1940</v>
      </c>
      <c r="G96" s="337"/>
      <c r="H96" s="316" t="s">
        <v>1977</v>
      </c>
      <c r="I96" s="316" t="s">
        <v>1975</v>
      </c>
      <c r="J96" s="316"/>
      <c r="K96" s="330"/>
    </row>
    <row r="97" s="1" customFormat="1" ht="15" customHeight="1">
      <c r="B97" s="339"/>
      <c r="C97" s="316" t="s">
        <v>48</v>
      </c>
      <c r="D97" s="316"/>
      <c r="E97" s="316"/>
      <c r="F97" s="338" t="s">
        <v>1940</v>
      </c>
      <c r="G97" s="337"/>
      <c r="H97" s="316" t="s">
        <v>1978</v>
      </c>
      <c r="I97" s="316" t="s">
        <v>1975</v>
      </c>
      <c r="J97" s="316"/>
      <c r="K97" s="330"/>
    </row>
    <row r="98" s="1" customFormat="1" ht="15" customHeight="1">
      <c r="B98" s="342"/>
      <c r="C98" s="343"/>
      <c r="D98" s="343"/>
      <c r="E98" s="343"/>
      <c r="F98" s="343"/>
      <c r="G98" s="343"/>
      <c r="H98" s="343"/>
      <c r="I98" s="343"/>
      <c r="J98" s="343"/>
      <c r="K98" s="344"/>
    </row>
    <row r="99" s="1" customFormat="1" ht="18.75" customHeight="1">
      <c r="B99" s="345"/>
      <c r="C99" s="346"/>
      <c r="D99" s="346"/>
      <c r="E99" s="346"/>
      <c r="F99" s="346"/>
      <c r="G99" s="346"/>
      <c r="H99" s="346"/>
      <c r="I99" s="346"/>
      <c r="J99" s="346"/>
      <c r="K99" s="345"/>
    </row>
    <row r="100" s="1" customFormat="1" ht="18.75" customHeight="1">
      <c r="B100" s="324"/>
      <c r="C100" s="324"/>
      <c r="D100" s="324"/>
      <c r="E100" s="324"/>
      <c r="F100" s="324"/>
      <c r="G100" s="324"/>
      <c r="H100" s="324"/>
      <c r="I100" s="324"/>
      <c r="J100" s="324"/>
      <c r="K100" s="324"/>
    </row>
    <row r="101" s="1" customFormat="1" ht="7.5" customHeight="1">
      <c r="B101" s="325"/>
      <c r="C101" s="326"/>
      <c r="D101" s="326"/>
      <c r="E101" s="326"/>
      <c r="F101" s="326"/>
      <c r="G101" s="326"/>
      <c r="H101" s="326"/>
      <c r="I101" s="326"/>
      <c r="J101" s="326"/>
      <c r="K101" s="327"/>
    </row>
    <row r="102" s="1" customFormat="1" ht="45" customHeight="1">
      <c r="B102" s="328"/>
      <c r="C102" s="329" t="s">
        <v>1979</v>
      </c>
      <c r="D102" s="329"/>
      <c r="E102" s="329"/>
      <c r="F102" s="329"/>
      <c r="G102" s="329"/>
      <c r="H102" s="329"/>
      <c r="I102" s="329"/>
      <c r="J102" s="329"/>
      <c r="K102" s="330"/>
    </row>
    <row r="103" s="1" customFormat="1" ht="17.25" customHeight="1">
      <c r="B103" s="328"/>
      <c r="C103" s="331" t="s">
        <v>1934</v>
      </c>
      <c r="D103" s="331"/>
      <c r="E103" s="331"/>
      <c r="F103" s="331" t="s">
        <v>1935</v>
      </c>
      <c r="G103" s="332"/>
      <c r="H103" s="331" t="s">
        <v>54</v>
      </c>
      <c r="I103" s="331" t="s">
        <v>57</v>
      </c>
      <c r="J103" s="331" t="s">
        <v>1936</v>
      </c>
      <c r="K103" s="330"/>
    </row>
    <row r="104" s="1" customFormat="1" ht="17.25" customHeight="1">
      <c r="B104" s="328"/>
      <c r="C104" s="333" t="s">
        <v>1937</v>
      </c>
      <c r="D104" s="333"/>
      <c r="E104" s="333"/>
      <c r="F104" s="334" t="s">
        <v>1938</v>
      </c>
      <c r="G104" s="335"/>
      <c r="H104" s="333"/>
      <c r="I104" s="333"/>
      <c r="J104" s="333" t="s">
        <v>1939</v>
      </c>
      <c r="K104" s="330"/>
    </row>
    <row r="105" s="1" customFormat="1" ht="5.25" customHeight="1">
      <c r="B105" s="328"/>
      <c r="C105" s="331"/>
      <c r="D105" s="331"/>
      <c r="E105" s="331"/>
      <c r="F105" s="331"/>
      <c r="G105" s="347"/>
      <c r="H105" s="331"/>
      <c r="I105" s="331"/>
      <c r="J105" s="331"/>
      <c r="K105" s="330"/>
    </row>
    <row r="106" s="1" customFormat="1" ht="15" customHeight="1">
      <c r="B106" s="328"/>
      <c r="C106" s="316" t="s">
        <v>53</v>
      </c>
      <c r="D106" s="336"/>
      <c r="E106" s="336"/>
      <c r="F106" s="338" t="s">
        <v>1940</v>
      </c>
      <c r="G106" s="347"/>
      <c r="H106" s="316" t="s">
        <v>1980</v>
      </c>
      <c r="I106" s="316" t="s">
        <v>1942</v>
      </c>
      <c r="J106" s="316">
        <v>20</v>
      </c>
      <c r="K106" s="330"/>
    </row>
    <row r="107" s="1" customFormat="1" ht="15" customHeight="1">
      <c r="B107" s="328"/>
      <c r="C107" s="316" t="s">
        <v>1943</v>
      </c>
      <c r="D107" s="316"/>
      <c r="E107" s="316"/>
      <c r="F107" s="338" t="s">
        <v>1940</v>
      </c>
      <c r="G107" s="316"/>
      <c r="H107" s="316" t="s">
        <v>1980</v>
      </c>
      <c r="I107" s="316" t="s">
        <v>1942</v>
      </c>
      <c r="J107" s="316">
        <v>120</v>
      </c>
      <c r="K107" s="330"/>
    </row>
    <row r="108" s="1" customFormat="1" ht="15" customHeight="1">
      <c r="B108" s="339"/>
      <c r="C108" s="316" t="s">
        <v>1945</v>
      </c>
      <c r="D108" s="316"/>
      <c r="E108" s="316"/>
      <c r="F108" s="338" t="s">
        <v>1946</v>
      </c>
      <c r="G108" s="316"/>
      <c r="H108" s="316" t="s">
        <v>1980</v>
      </c>
      <c r="I108" s="316" t="s">
        <v>1942</v>
      </c>
      <c r="J108" s="316">
        <v>50</v>
      </c>
      <c r="K108" s="330"/>
    </row>
    <row r="109" s="1" customFormat="1" ht="15" customHeight="1">
      <c r="B109" s="339"/>
      <c r="C109" s="316" t="s">
        <v>1948</v>
      </c>
      <c r="D109" s="316"/>
      <c r="E109" s="316"/>
      <c r="F109" s="338" t="s">
        <v>1940</v>
      </c>
      <c r="G109" s="316"/>
      <c r="H109" s="316" t="s">
        <v>1980</v>
      </c>
      <c r="I109" s="316" t="s">
        <v>1950</v>
      </c>
      <c r="J109" s="316"/>
      <c r="K109" s="330"/>
    </row>
    <row r="110" s="1" customFormat="1" ht="15" customHeight="1">
      <c r="B110" s="339"/>
      <c r="C110" s="316" t="s">
        <v>1959</v>
      </c>
      <c r="D110" s="316"/>
      <c r="E110" s="316"/>
      <c r="F110" s="338" t="s">
        <v>1946</v>
      </c>
      <c r="G110" s="316"/>
      <c r="H110" s="316" t="s">
        <v>1980</v>
      </c>
      <c r="I110" s="316" t="s">
        <v>1942</v>
      </c>
      <c r="J110" s="316">
        <v>50</v>
      </c>
      <c r="K110" s="330"/>
    </row>
    <row r="111" s="1" customFormat="1" ht="15" customHeight="1">
      <c r="B111" s="339"/>
      <c r="C111" s="316" t="s">
        <v>1967</v>
      </c>
      <c r="D111" s="316"/>
      <c r="E111" s="316"/>
      <c r="F111" s="338" t="s">
        <v>1946</v>
      </c>
      <c r="G111" s="316"/>
      <c r="H111" s="316" t="s">
        <v>1980</v>
      </c>
      <c r="I111" s="316" t="s">
        <v>1942</v>
      </c>
      <c r="J111" s="316">
        <v>50</v>
      </c>
      <c r="K111" s="330"/>
    </row>
    <row r="112" s="1" customFormat="1" ht="15" customHeight="1">
      <c r="B112" s="339"/>
      <c r="C112" s="316" t="s">
        <v>1965</v>
      </c>
      <c r="D112" s="316"/>
      <c r="E112" s="316"/>
      <c r="F112" s="338" t="s">
        <v>1946</v>
      </c>
      <c r="G112" s="316"/>
      <c r="H112" s="316" t="s">
        <v>1980</v>
      </c>
      <c r="I112" s="316" t="s">
        <v>1942</v>
      </c>
      <c r="J112" s="316">
        <v>50</v>
      </c>
      <c r="K112" s="330"/>
    </row>
    <row r="113" s="1" customFormat="1" ht="15" customHeight="1">
      <c r="B113" s="339"/>
      <c r="C113" s="316" t="s">
        <v>53</v>
      </c>
      <c r="D113" s="316"/>
      <c r="E113" s="316"/>
      <c r="F113" s="338" t="s">
        <v>1940</v>
      </c>
      <c r="G113" s="316"/>
      <c r="H113" s="316" t="s">
        <v>1981</v>
      </c>
      <c r="I113" s="316" t="s">
        <v>1942</v>
      </c>
      <c r="J113" s="316">
        <v>20</v>
      </c>
      <c r="K113" s="330"/>
    </row>
    <row r="114" s="1" customFormat="1" ht="15" customHeight="1">
      <c r="B114" s="339"/>
      <c r="C114" s="316" t="s">
        <v>1982</v>
      </c>
      <c r="D114" s="316"/>
      <c r="E114" s="316"/>
      <c r="F114" s="338" t="s">
        <v>1940</v>
      </c>
      <c r="G114" s="316"/>
      <c r="H114" s="316" t="s">
        <v>1983</v>
      </c>
      <c r="I114" s="316" t="s">
        <v>1942</v>
      </c>
      <c r="J114" s="316">
        <v>120</v>
      </c>
      <c r="K114" s="330"/>
    </row>
    <row r="115" s="1" customFormat="1" ht="15" customHeight="1">
      <c r="B115" s="339"/>
      <c r="C115" s="316" t="s">
        <v>38</v>
      </c>
      <c r="D115" s="316"/>
      <c r="E115" s="316"/>
      <c r="F115" s="338" t="s">
        <v>1940</v>
      </c>
      <c r="G115" s="316"/>
      <c r="H115" s="316" t="s">
        <v>1984</v>
      </c>
      <c r="I115" s="316" t="s">
        <v>1975</v>
      </c>
      <c r="J115" s="316"/>
      <c r="K115" s="330"/>
    </row>
    <row r="116" s="1" customFormat="1" ht="15" customHeight="1">
      <c r="B116" s="339"/>
      <c r="C116" s="316" t="s">
        <v>48</v>
      </c>
      <c r="D116" s="316"/>
      <c r="E116" s="316"/>
      <c r="F116" s="338" t="s">
        <v>1940</v>
      </c>
      <c r="G116" s="316"/>
      <c r="H116" s="316" t="s">
        <v>1985</v>
      </c>
      <c r="I116" s="316" t="s">
        <v>1975</v>
      </c>
      <c r="J116" s="316"/>
      <c r="K116" s="330"/>
    </row>
    <row r="117" s="1" customFormat="1" ht="15" customHeight="1">
      <c r="B117" s="339"/>
      <c r="C117" s="316" t="s">
        <v>57</v>
      </c>
      <c r="D117" s="316"/>
      <c r="E117" s="316"/>
      <c r="F117" s="338" t="s">
        <v>1940</v>
      </c>
      <c r="G117" s="316"/>
      <c r="H117" s="316" t="s">
        <v>1986</v>
      </c>
      <c r="I117" s="316" t="s">
        <v>1987</v>
      </c>
      <c r="J117" s="316"/>
      <c r="K117" s="330"/>
    </row>
    <row r="118" s="1" customFormat="1" ht="15" customHeight="1">
      <c r="B118" s="342"/>
      <c r="C118" s="348"/>
      <c r="D118" s="348"/>
      <c r="E118" s="348"/>
      <c r="F118" s="348"/>
      <c r="G118" s="348"/>
      <c r="H118" s="348"/>
      <c r="I118" s="348"/>
      <c r="J118" s="348"/>
      <c r="K118" s="344"/>
    </row>
    <row r="119" s="1" customFormat="1" ht="18.75" customHeight="1">
      <c r="B119" s="349"/>
      <c r="C119" s="313"/>
      <c r="D119" s="313"/>
      <c r="E119" s="313"/>
      <c r="F119" s="350"/>
      <c r="G119" s="313"/>
      <c r="H119" s="313"/>
      <c r="I119" s="313"/>
      <c r="J119" s="313"/>
      <c r="K119" s="349"/>
    </row>
    <row r="120" s="1" customFormat="1" ht="18.75" customHeight="1">
      <c r="B120" s="324"/>
      <c r="C120" s="324"/>
      <c r="D120" s="324"/>
      <c r="E120" s="324"/>
      <c r="F120" s="324"/>
      <c r="G120" s="324"/>
      <c r="H120" s="324"/>
      <c r="I120" s="324"/>
      <c r="J120" s="324"/>
      <c r="K120" s="324"/>
    </row>
    <row r="121" s="1" customFormat="1" ht="7.5" customHeight="1">
      <c r="B121" s="351"/>
      <c r="C121" s="352"/>
      <c r="D121" s="352"/>
      <c r="E121" s="352"/>
      <c r="F121" s="352"/>
      <c r="G121" s="352"/>
      <c r="H121" s="352"/>
      <c r="I121" s="352"/>
      <c r="J121" s="352"/>
      <c r="K121" s="353"/>
    </row>
    <row r="122" s="1" customFormat="1" ht="45" customHeight="1">
      <c r="B122" s="354"/>
      <c r="C122" s="307" t="s">
        <v>1988</v>
      </c>
      <c r="D122" s="307"/>
      <c r="E122" s="307"/>
      <c r="F122" s="307"/>
      <c r="G122" s="307"/>
      <c r="H122" s="307"/>
      <c r="I122" s="307"/>
      <c r="J122" s="307"/>
      <c r="K122" s="355"/>
    </row>
    <row r="123" s="1" customFormat="1" ht="17.25" customHeight="1">
      <c r="B123" s="356"/>
      <c r="C123" s="331" t="s">
        <v>1934</v>
      </c>
      <c r="D123" s="331"/>
      <c r="E123" s="331"/>
      <c r="F123" s="331" t="s">
        <v>1935</v>
      </c>
      <c r="G123" s="332"/>
      <c r="H123" s="331" t="s">
        <v>54</v>
      </c>
      <c r="I123" s="331" t="s">
        <v>57</v>
      </c>
      <c r="J123" s="331" t="s">
        <v>1936</v>
      </c>
      <c r="K123" s="357"/>
    </row>
    <row r="124" s="1" customFormat="1" ht="17.25" customHeight="1">
      <c r="B124" s="356"/>
      <c r="C124" s="333" t="s">
        <v>1937</v>
      </c>
      <c r="D124" s="333"/>
      <c r="E124" s="333"/>
      <c r="F124" s="334" t="s">
        <v>1938</v>
      </c>
      <c r="G124" s="335"/>
      <c r="H124" s="333"/>
      <c r="I124" s="333"/>
      <c r="J124" s="333" t="s">
        <v>1939</v>
      </c>
      <c r="K124" s="357"/>
    </row>
    <row r="125" s="1" customFormat="1" ht="5.25" customHeight="1">
      <c r="B125" s="358"/>
      <c r="C125" s="336"/>
      <c r="D125" s="336"/>
      <c r="E125" s="336"/>
      <c r="F125" s="336"/>
      <c r="G125" s="316"/>
      <c r="H125" s="336"/>
      <c r="I125" s="336"/>
      <c r="J125" s="336"/>
      <c r="K125" s="359"/>
    </row>
    <row r="126" s="1" customFormat="1" ht="15" customHeight="1">
      <c r="B126" s="358"/>
      <c r="C126" s="316" t="s">
        <v>1943</v>
      </c>
      <c r="D126" s="336"/>
      <c r="E126" s="336"/>
      <c r="F126" s="338" t="s">
        <v>1940</v>
      </c>
      <c r="G126" s="316"/>
      <c r="H126" s="316" t="s">
        <v>1980</v>
      </c>
      <c r="I126" s="316" t="s">
        <v>1942</v>
      </c>
      <c r="J126" s="316">
        <v>120</v>
      </c>
      <c r="K126" s="360"/>
    </row>
    <row r="127" s="1" customFormat="1" ht="15" customHeight="1">
      <c r="B127" s="358"/>
      <c r="C127" s="316" t="s">
        <v>1989</v>
      </c>
      <c r="D127" s="316"/>
      <c r="E127" s="316"/>
      <c r="F127" s="338" t="s">
        <v>1940</v>
      </c>
      <c r="G127" s="316"/>
      <c r="H127" s="316" t="s">
        <v>1990</v>
      </c>
      <c r="I127" s="316" t="s">
        <v>1942</v>
      </c>
      <c r="J127" s="316" t="s">
        <v>1991</v>
      </c>
      <c r="K127" s="360"/>
    </row>
    <row r="128" s="1" customFormat="1" ht="15" customHeight="1">
      <c r="B128" s="358"/>
      <c r="C128" s="316" t="s">
        <v>84</v>
      </c>
      <c r="D128" s="316"/>
      <c r="E128" s="316"/>
      <c r="F128" s="338" t="s">
        <v>1940</v>
      </c>
      <c r="G128" s="316"/>
      <c r="H128" s="316" t="s">
        <v>1992</v>
      </c>
      <c r="I128" s="316" t="s">
        <v>1942</v>
      </c>
      <c r="J128" s="316" t="s">
        <v>1991</v>
      </c>
      <c r="K128" s="360"/>
    </row>
    <row r="129" s="1" customFormat="1" ht="15" customHeight="1">
      <c r="B129" s="358"/>
      <c r="C129" s="316" t="s">
        <v>1951</v>
      </c>
      <c r="D129" s="316"/>
      <c r="E129" s="316"/>
      <c r="F129" s="338" t="s">
        <v>1946</v>
      </c>
      <c r="G129" s="316"/>
      <c r="H129" s="316" t="s">
        <v>1952</v>
      </c>
      <c r="I129" s="316" t="s">
        <v>1942</v>
      </c>
      <c r="J129" s="316">
        <v>15</v>
      </c>
      <c r="K129" s="360"/>
    </row>
    <row r="130" s="1" customFormat="1" ht="15" customHeight="1">
      <c r="B130" s="358"/>
      <c r="C130" s="340" t="s">
        <v>1953</v>
      </c>
      <c r="D130" s="340"/>
      <c r="E130" s="340"/>
      <c r="F130" s="341" t="s">
        <v>1946</v>
      </c>
      <c r="G130" s="340"/>
      <c r="H130" s="340" t="s">
        <v>1954</v>
      </c>
      <c r="I130" s="340" t="s">
        <v>1942</v>
      </c>
      <c r="J130" s="340">
        <v>15</v>
      </c>
      <c r="K130" s="360"/>
    </row>
    <row r="131" s="1" customFormat="1" ht="15" customHeight="1">
      <c r="B131" s="358"/>
      <c r="C131" s="340" t="s">
        <v>1955</v>
      </c>
      <c r="D131" s="340"/>
      <c r="E131" s="340"/>
      <c r="F131" s="341" t="s">
        <v>1946</v>
      </c>
      <c r="G131" s="340"/>
      <c r="H131" s="340" t="s">
        <v>1956</v>
      </c>
      <c r="I131" s="340" t="s">
        <v>1942</v>
      </c>
      <c r="J131" s="340">
        <v>20</v>
      </c>
      <c r="K131" s="360"/>
    </row>
    <row r="132" s="1" customFormat="1" ht="15" customHeight="1">
      <c r="B132" s="358"/>
      <c r="C132" s="340" t="s">
        <v>1957</v>
      </c>
      <c r="D132" s="340"/>
      <c r="E132" s="340"/>
      <c r="F132" s="341" t="s">
        <v>1946</v>
      </c>
      <c r="G132" s="340"/>
      <c r="H132" s="340" t="s">
        <v>1958</v>
      </c>
      <c r="I132" s="340" t="s">
        <v>1942</v>
      </c>
      <c r="J132" s="340">
        <v>20</v>
      </c>
      <c r="K132" s="360"/>
    </row>
    <row r="133" s="1" customFormat="1" ht="15" customHeight="1">
      <c r="B133" s="358"/>
      <c r="C133" s="316" t="s">
        <v>1945</v>
      </c>
      <c r="D133" s="316"/>
      <c r="E133" s="316"/>
      <c r="F133" s="338" t="s">
        <v>1946</v>
      </c>
      <c r="G133" s="316"/>
      <c r="H133" s="316" t="s">
        <v>1980</v>
      </c>
      <c r="I133" s="316" t="s">
        <v>1942</v>
      </c>
      <c r="J133" s="316">
        <v>50</v>
      </c>
      <c r="K133" s="360"/>
    </row>
    <row r="134" s="1" customFormat="1" ht="15" customHeight="1">
      <c r="B134" s="358"/>
      <c r="C134" s="316" t="s">
        <v>1959</v>
      </c>
      <c r="D134" s="316"/>
      <c r="E134" s="316"/>
      <c r="F134" s="338" t="s">
        <v>1946</v>
      </c>
      <c r="G134" s="316"/>
      <c r="H134" s="316" t="s">
        <v>1980</v>
      </c>
      <c r="I134" s="316" t="s">
        <v>1942</v>
      </c>
      <c r="J134" s="316">
        <v>50</v>
      </c>
      <c r="K134" s="360"/>
    </row>
    <row r="135" s="1" customFormat="1" ht="15" customHeight="1">
      <c r="B135" s="358"/>
      <c r="C135" s="316" t="s">
        <v>1965</v>
      </c>
      <c r="D135" s="316"/>
      <c r="E135" s="316"/>
      <c r="F135" s="338" t="s">
        <v>1946</v>
      </c>
      <c r="G135" s="316"/>
      <c r="H135" s="316" t="s">
        <v>1980</v>
      </c>
      <c r="I135" s="316" t="s">
        <v>1942</v>
      </c>
      <c r="J135" s="316">
        <v>50</v>
      </c>
      <c r="K135" s="360"/>
    </row>
    <row r="136" s="1" customFormat="1" ht="15" customHeight="1">
      <c r="B136" s="358"/>
      <c r="C136" s="316" t="s">
        <v>1967</v>
      </c>
      <c r="D136" s="316"/>
      <c r="E136" s="316"/>
      <c r="F136" s="338" t="s">
        <v>1946</v>
      </c>
      <c r="G136" s="316"/>
      <c r="H136" s="316" t="s">
        <v>1980</v>
      </c>
      <c r="I136" s="316" t="s">
        <v>1942</v>
      </c>
      <c r="J136" s="316">
        <v>50</v>
      </c>
      <c r="K136" s="360"/>
    </row>
    <row r="137" s="1" customFormat="1" ht="15" customHeight="1">
      <c r="B137" s="358"/>
      <c r="C137" s="316" t="s">
        <v>1968</v>
      </c>
      <c r="D137" s="316"/>
      <c r="E137" s="316"/>
      <c r="F137" s="338" t="s">
        <v>1946</v>
      </c>
      <c r="G137" s="316"/>
      <c r="H137" s="316" t="s">
        <v>1993</v>
      </c>
      <c r="I137" s="316" t="s">
        <v>1942</v>
      </c>
      <c r="J137" s="316">
        <v>255</v>
      </c>
      <c r="K137" s="360"/>
    </row>
    <row r="138" s="1" customFormat="1" ht="15" customHeight="1">
      <c r="B138" s="358"/>
      <c r="C138" s="316" t="s">
        <v>1970</v>
      </c>
      <c r="D138" s="316"/>
      <c r="E138" s="316"/>
      <c r="F138" s="338" t="s">
        <v>1940</v>
      </c>
      <c r="G138" s="316"/>
      <c r="H138" s="316" t="s">
        <v>1994</v>
      </c>
      <c r="I138" s="316" t="s">
        <v>1972</v>
      </c>
      <c r="J138" s="316"/>
      <c r="K138" s="360"/>
    </row>
    <row r="139" s="1" customFormat="1" ht="15" customHeight="1">
      <c r="B139" s="358"/>
      <c r="C139" s="316" t="s">
        <v>1973</v>
      </c>
      <c r="D139" s="316"/>
      <c r="E139" s="316"/>
      <c r="F139" s="338" t="s">
        <v>1940</v>
      </c>
      <c r="G139" s="316"/>
      <c r="H139" s="316" t="s">
        <v>1995</v>
      </c>
      <c r="I139" s="316" t="s">
        <v>1975</v>
      </c>
      <c r="J139" s="316"/>
      <c r="K139" s="360"/>
    </row>
    <row r="140" s="1" customFormat="1" ht="15" customHeight="1">
      <c r="B140" s="358"/>
      <c r="C140" s="316" t="s">
        <v>1976</v>
      </c>
      <c r="D140" s="316"/>
      <c r="E140" s="316"/>
      <c r="F140" s="338" t="s">
        <v>1940</v>
      </c>
      <c r="G140" s="316"/>
      <c r="H140" s="316" t="s">
        <v>1976</v>
      </c>
      <c r="I140" s="316" t="s">
        <v>1975</v>
      </c>
      <c r="J140" s="316"/>
      <c r="K140" s="360"/>
    </row>
    <row r="141" s="1" customFormat="1" ht="15" customHeight="1">
      <c r="B141" s="358"/>
      <c r="C141" s="316" t="s">
        <v>38</v>
      </c>
      <c r="D141" s="316"/>
      <c r="E141" s="316"/>
      <c r="F141" s="338" t="s">
        <v>1940</v>
      </c>
      <c r="G141" s="316"/>
      <c r="H141" s="316" t="s">
        <v>1996</v>
      </c>
      <c r="I141" s="316" t="s">
        <v>1975</v>
      </c>
      <c r="J141" s="316"/>
      <c r="K141" s="360"/>
    </row>
    <row r="142" s="1" customFormat="1" ht="15" customHeight="1">
      <c r="B142" s="358"/>
      <c r="C142" s="316" t="s">
        <v>1997</v>
      </c>
      <c r="D142" s="316"/>
      <c r="E142" s="316"/>
      <c r="F142" s="338" t="s">
        <v>1940</v>
      </c>
      <c r="G142" s="316"/>
      <c r="H142" s="316" t="s">
        <v>1998</v>
      </c>
      <c r="I142" s="316" t="s">
        <v>1975</v>
      </c>
      <c r="J142" s="316"/>
      <c r="K142" s="360"/>
    </row>
    <row r="143" s="1" customFormat="1" ht="15" customHeight="1">
      <c r="B143" s="361"/>
      <c r="C143" s="362"/>
      <c r="D143" s="362"/>
      <c r="E143" s="362"/>
      <c r="F143" s="362"/>
      <c r="G143" s="362"/>
      <c r="H143" s="362"/>
      <c r="I143" s="362"/>
      <c r="J143" s="362"/>
      <c r="K143" s="363"/>
    </row>
    <row r="144" s="1" customFormat="1" ht="18.75" customHeight="1">
      <c r="B144" s="313"/>
      <c r="C144" s="313"/>
      <c r="D144" s="313"/>
      <c r="E144" s="313"/>
      <c r="F144" s="350"/>
      <c r="G144" s="313"/>
      <c r="H144" s="313"/>
      <c r="I144" s="313"/>
      <c r="J144" s="313"/>
      <c r="K144" s="313"/>
    </row>
    <row r="145" s="1" customFormat="1" ht="18.75" customHeight="1">
      <c r="B145" s="324"/>
      <c r="C145" s="324"/>
      <c r="D145" s="324"/>
      <c r="E145" s="324"/>
      <c r="F145" s="324"/>
      <c r="G145" s="324"/>
      <c r="H145" s="324"/>
      <c r="I145" s="324"/>
      <c r="J145" s="324"/>
      <c r="K145" s="324"/>
    </row>
    <row r="146" s="1" customFormat="1" ht="7.5" customHeight="1">
      <c r="B146" s="325"/>
      <c r="C146" s="326"/>
      <c r="D146" s="326"/>
      <c r="E146" s="326"/>
      <c r="F146" s="326"/>
      <c r="G146" s="326"/>
      <c r="H146" s="326"/>
      <c r="I146" s="326"/>
      <c r="J146" s="326"/>
      <c r="K146" s="327"/>
    </row>
    <row r="147" s="1" customFormat="1" ht="45" customHeight="1">
      <c r="B147" s="328"/>
      <c r="C147" s="329" t="s">
        <v>1999</v>
      </c>
      <c r="D147" s="329"/>
      <c r="E147" s="329"/>
      <c r="F147" s="329"/>
      <c r="G147" s="329"/>
      <c r="H147" s="329"/>
      <c r="I147" s="329"/>
      <c r="J147" s="329"/>
      <c r="K147" s="330"/>
    </row>
    <row r="148" s="1" customFormat="1" ht="17.25" customHeight="1">
      <c r="B148" s="328"/>
      <c r="C148" s="331" t="s">
        <v>1934</v>
      </c>
      <c r="D148" s="331"/>
      <c r="E148" s="331"/>
      <c r="F148" s="331" t="s">
        <v>1935</v>
      </c>
      <c r="G148" s="332"/>
      <c r="H148" s="331" t="s">
        <v>54</v>
      </c>
      <c r="I148" s="331" t="s">
        <v>57</v>
      </c>
      <c r="J148" s="331" t="s">
        <v>1936</v>
      </c>
      <c r="K148" s="330"/>
    </row>
    <row r="149" s="1" customFormat="1" ht="17.25" customHeight="1">
      <c r="B149" s="328"/>
      <c r="C149" s="333" t="s">
        <v>1937</v>
      </c>
      <c r="D149" s="333"/>
      <c r="E149" s="333"/>
      <c r="F149" s="334" t="s">
        <v>1938</v>
      </c>
      <c r="G149" s="335"/>
      <c r="H149" s="333"/>
      <c r="I149" s="333"/>
      <c r="J149" s="333" t="s">
        <v>1939</v>
      </c>
      <c r="K149" s="330"/>
    </row>
    <row r="150" s="1" customFormat="1" ht="5.25" customHeight="1">
      <c r="B150" s="339"/>
      <c r="C150" s="336"/>
      <c r="D150" s="336"/>
      <c r="E150" s="336"/>
      <c r="F150" s="336"/>
      <c r="G150" s="337"/>
      <c r="H150" s="336"/>
      <c r="I150" s="336"/>
      <c r="J150" s="336"/>
      <c r="K150" s="360"/>
    </row>
    <row r="151" s="1" customFormat="1" ht="15" customHeight="1">
      <c r="B151" s="339"/>
      <c r="C151" s="364" t="s">
        <v>1943</v>
      </c>
      <c r="D151" s="316"/>
      <c r="E151" s="316"/>
      <c r="F151" s="365" t="s">
        <v>1940</v>
      </c>
      <c r="G151" s="316"/>
      <c r="H151" s="364" t="s">
        <v>1980</v>
      </c>
      <c r="I151" s="364" t="s">
        <v>1942</v>
      </c>
      <c r="J151" s="364">
        <v>120</v>
      </c>
      <c r="K151" s="360"/>
    </row>
    <row r="152" s="1" customFormat="1" ht="15" customHeight="1">
      <c r="B152" s="339"/>
      <c r="C152" s="364" t="s">
        <v>1989</v>
      </c>
      <c r="D152" s="316"/>
      <c r="E152" s="316"/>
      <c r="F152" s="365" t="s">
        <v>1940</v>
      </c>
      <c r="G152" s="316"/>
      <c r="H152" s="364" t="s">
        <v>2000</v>
      </c>
      <c r="I152" s="364" t="s">
        <v>1942</v>
      </c>
      <c r="J152" s="364" t="s">
        <v>1991</v>
      </c>
      <c r="K152" s="360"/>
    </row>
    <row r="153" s="1" customFormat="1" ht="15" customHeight="1">
      <c r="B153" s="339"/>
      <c r="C153" s="364" t="s">
        <v>84</v>
      </c>
      <c r="D153" s="316"/>
      <c r="E153" s="316"/>
      <c r="F153" s="365" t="s">
        <v>1940</v>
      </c>
      <c r="G153" s="316"/>
      <c r="H153" s="364" t="s">
        <v>2001</v>
      </c>
      <c r="I153" s="364" t="s">
        <v>1942</v>
      </c>
      <c r="J153" s="364" t="s">
        <v>1991</v>
      </c>
      <c r="K153" s="360"/>
    </row>
    <row r="154" s="1" customFormat="1" ht="15" customHeight="1">
      <c r="B154" s="339"/>
      <c r="C154" s="364" t="s">
        <v>1945</v>
      </c>
      <c r="D154" s="316"/>
      <c r="E154" s="316"/>
      <c r="F154" s="365" t="s">
        <v>1946</v>
      </c>
      <c r="G154" s="316"/>
      <c r="H154" s="364" t="s">
        <v>1980</v>
      </c>
      <c r="I154" s="364" t="s">
        <v>1942</v>
      </c>
      <c r="J154" s="364">
        <v>50</v>
      </c>
      <c r="K154" s="360"/>
    </row>
    <row r="155" s="1" customFormat="1" ht="15" customHeight="1">
      <c r="B155" s="339"/>
      <c r="C155" s="364" t="s">
        <v>1948</v>
      </c>
      <c r="D155" s="316"/>
      <c r="E155" s="316"/>
      <c r="F155" s="365" t="s">
        <v>1940</v>
      </c>
      <c r="G155" s="316"/>
      <c r="H155" s="364" t="s">
        <v>1980</v>
      </c>
      <c r="I155" s="364" t="s">
        <v>1950</v>
      </c>
      <c r="J155" s="364"/>
      <c r="K155" s="360"/>
    </row>
    <row r="156" s="1" customFormat="1" ht="15" customHeight="1">
      <c r="B156" s="339"/>
      <c r="C156" s="364" t="s">
        <v>1959</v>
      </c>
      <c r="D156" s="316"/>
      <c r="E156" s="316"/>
      <c r="F156" s="365" t="s">
        <v>1946</v>
      </c>
      <c r="G156" s="316"/>
      <c r="H156" s="364" t="s">
        <v>1980</v>
      </c>
      <c r="I156" s="364" t="s">
        <v>1942</v>
      </c>
      <c r="J156" s="364">
        <v>50</v>
      </c>
      <c r="K156" s="360"/>
    </row>
    <row r="157" s="1" customFormat="1" ht="15" customHeight="1">
      <c r="B157" s="339"/>
      <c r="C157" s="364" t="s">
        <v>1967</v>
      </c>
      <c r="D157" s="316"/>
      <c r="E157" s="316"/>
      <c r="F157" s="365" t="s">
        <v>1946</v>
      </c>
      <c r="G157" s="316"/>
      <c r="H157" s="364" t="s">
        <v>1980</v>
      </c>
      <c r="I157" s="364" t="s">
        <v>1942</v>
      </c>
      <c r="J157" s="364">
        <v>50</v>
      </c>
      <c r="K157" s="360"/>
    </row>
    <row r="158" s="1" customFormat="1" ht="15" customHeight="1">
      <c r="B158" s="339"/>
      <c r="C158" s="364" t="s">
        <v>1965</v>
      </c>
      <c r="D158" s="316"/>
      <c r="E158" s="316"/>
      <c r="F158" s="365" t="s">
        <v>1946</v>
      </c>
      <c r="G158" s="316"/>
      <c r="H158" s="364" t="s">
        <v>1980</v>
      </c>
      <c r="I158" s="364" t="s">
        <v>1942</v>
      </c>
      <c r="J158" s="364">
        <v>50</v>
      </c>
      <c r="K158" s="360"/>
    </row>
    <row r="159" s="1" customFormat="1" ht="15" customHeight="1">
      <c r="B159" s="339"/>
      <c r="C159" s="364" t="s">
        <v>125</v>
      </c>
      <c r="D159" s="316"/>
      <c r="E159" s="316"/>
      <c r="F159" s="365" t="s">
        <v>1940</v>
      </c>
      <c r="G159" s="316"/>
      <c r="H159" s="364" t="s">
        <v>2002</v>
      </c>
      <c r="I159" s="364" t="s">
        <v>1942</v>
      </c>
      <c r="J159" s="364" t="s">
        <v>2003</v>
      </c>
      <c r="K159" s="360"/>
    </row>
    <row r="160" s="1" customFormat="1" ht="15" customHeight="1">
      <c r="B160" s="339"/>
      <c r="C160" s="364" t="s">
        <v>2004</v>
      </c>
      <c r="D160" s="316"/>
      <c r="E160" s="316"/>
      <c r="F160" s="365" t="s">
        <v>1940</v>
      </c>
      <c r="G160" s="316"/>
      <c r="H160" s="364" t="s">
        <v>2005</v>
      </c>
      <c r="I160" s="364" t="s">
        <v>1975</v>
      </c>
      <c r="J160" s="364"/>
      <c r="K160" s="360"/>
    </row>
    <row r="161" s="1" customFormat="1" ht="15" customHeight="1">
      <c r="B161" s="366"/>
      <c r="C161" s="348"/>
      <c r="D161" s="348"/>
      <c r="E161" s="348"/>
      <c r="F161" s="348"/>
      <c r="G161" s="348"/>
      <c r="H161" s="348"/>
      <c r="I161" s="348"/>
      <c r="J161" s="348"/>
      <c r="K161" s="367"/>
    </row>
    <row r="162" s="1" customFormat="1" ht="18.75" customHeight="1">
      <c r="B162" s="313"/>
      <c r="C162" s="316"/>
      <c r="D162" s="316"/>
      <c r="E162" s="316"/>
      <c r="F162" s="338"/>
      <c r="G162" s="316"/>
      <c r="H162" s="316"/>
      <c r="I162" s="316"/>
      <c r="J162" s="316"/>
      <c r="K162" s="313"/>
    </row>
    <row r="163" s="1" customFormat="1" ht="18.75" customHeight="1">
      <c r="B163" s="324"/>
      <c r="C163" s="324"/>
      <c r="D163" s="324"/>
      <c r="E163" s="324"/>
      <c r="F163" s="324"/>
      <c r="G163" s="324"/>
      <c r="H163" s="324"/>
      <c r="I163" s="324"/>
      <c r="J163" s="324"/>
      <c r="K163" s="324"/>
    </row>
    <row r="164" s="1" customFormat="1" ht="7.5" customHeight="1">
      <c r="B164" s="303"/>
      <c r="C164" s="304"/>
      <c r="D164" s="304"/>
      <c r="E164" s="304"/>
      <c r="F164" s="304"/>
      <c r="G164" s="304"/>
      <c r="H164" s="304"/>
      <c r="I164" s="304"/>
      <c r="J164" s="304"/>
      <c r="K164" s="305"/>
    </row>
    <row r="165" s="1" customFormat="1" ht="45" customHeight="1">
      <c r="B165" s="306"/>
      <c r="C165" s="307" t="s">
        <v>2006</v>
      </c>
      <c r="D165" s="307"/>
      <c r="E165" s="307"/>
      <c r="F165" s="307"/>
      <c r="G165" s="307"/>
      <c r="H165" s="307"/>
      <c r="I165" s="307"/>
      <c r="J165" s="307"/>
      <c r="K165" s="308"/>
    </row>
    <row r="166" s="1" customFormat="1" ht="17.25" customHeight="1">
      <c r="B166" s="306"/>
      <c r="C166" s="331" t="s">
        <v>1934</v>
      </c>
      <c r="D166" s="331"/>
      <c r="E166" s="331"/>
      <c r="F166" s="331" t="s">
        <v>1935</v>
      </c>
      <c r="G166" s="368"/>
      <c r="H166" s="369" t="s">
        <v>54</v>
      </c>
      <c r="I166" s="369" t="s">
        <v>57</v>
      </c>
      <c r="J166" s="331" t="s">
        <v>1936</v>
      </c>
      <c r="K166" s="308"/>
    </row>
    <row r="167" s="1" customFormat="1" ht="17.25" customHeight="1">
      <c r="B167" s="309"/>
      <c r="C167" s="333" t="s">
        <v>1937</v>
      </c>
      <c r="D167" s="333"/>
      <c r="E167" s="333"/>
      <c r="F167" s="334" t="s">
        <v>1938</v>
      </c>
      <c r="G167" s="370"/>
      <c r="H167" s="371"/>
      <c r="I167" s="371"/>
      <c r="J167" s="333" t="s">
        <v>1939</v>
      </c>
      <c r="K167" s="311"/>
    </row>
    <row r="168" s="1" customFormat="1" ht="5.25" customHeight="1">
      <c r="B168" s="339"/>
      <c r="C168" s="336"/>
      <c r="D168" s="336"/>
      <c r="E168" s="336"/>
      <c r="F168" s="336"/>
      <c r="G168" s="337"/>
      <c r="H168" s="336"/>
      <c r="I168" s="336"/>
      <c r="J168" s="336"/>
      <c r="K168" s="360"/>
    </row>
    <row r="169" s="1" customFormat="1" ht="15" customHeight="1">
      <c r="B169" s="339"/>
      <c r="C169" s="316" t="s">
        <v>1943</v>
      </c>
      <c r="D169" s="316"/>
      <c r="E169" s="316"/>
      <c r="F169" s="338" t="s">
        <v>1940</v>
      </c>
      <c r="G169" s="316"/>
      <c r="H169" s="316" t="s">
        <v>1980</v>
      </c>
      <c r="I169" s="316" t="s">
        <v>1942</v>
      </c>
      <c r="J169" s="316">
        <v>120</v>
      </c>
      <c r="K169" s="360"/>
    </row>
    <row r="170" s="1" customFormat="1" ht="15" customHeight="1">
      <c r="B170" s="339"/>
      <c r="C170" s="316" t="s">
        <v>1989</v>
      </c>
      <c r="D170" s="316"/>
      <c r="E170" s="316"/>
      <c r="F170" s="338" t="s">
        <v>1940</v>
      </c>
      <c r="G170" s="316"/>
      <c r="H170" s="316" t="s">
        <v>1990</v>
      </c>
      <c r="I170" s="316" t="s">
        <v>1942</v>
      </c>
      <c r="J170" s="316" t="s">
        <v>1991</v>
      </c>
      <c r="K170" s="360"/>
    </row>
    <row r="171" s="1" customFormat="1" ht="15" customHeight="1">
      <c r="B171" s="339"/>
      <c r="C171" s="316" t="s">
        <v>84</v>
      </c>
      <c r="D171" s="316"/>
      <c r="E171" s="316"/>
      <c r="F171" s="338" t="s">
        <v>1940</v>
      </c>
      <c r="G171" s="316"/>
      <c r="H171" s="316" t="s">
        <v>2007</v>
      </c>
      <c r="I171" s="316" t="s">
        <v>1942</v>
      </c>
      <c r="J171" s="316" t="s">
        <v>1991</v>
      </c>
      <c r="K171" s="360"/>
    </row>
    <row r="172" s="1" customFormat="1" ht="15" customHeight="1">
      <c r="B172" s="339"/>
      <c r="C172" s="316" t="s">
        <v>1945</v>
      </c>
      <c r="D172" s="316"/>
      <c r="E172" s="316"/>
      <c r="F172" s="338" t="s">
        <v>1946</v>
      </c>
      <c r="G172" s="316"/>
      <c r="H172" s="316" t="s">
        <v>2007</v>
      </c>
      <c r="I172" s="316" t="s">
        <v>1942</v>
      </c>
      <c r="J172" s="316">
        <v>50</v>
      </c>
      <c r="K172" s="360"/>
    </row>
    <row r="173" s="1" customFormat="1" ht="15" customHeight="1">
      <c r="B173" s="339"/>
      <c r="C173" s="316" t="s">
        <v>1948</v>
      </c>
      <c r="D173" s="316"/>
      <c r="E173" s="316"/>
      <c r="F173" s="338" t="s">
        <v>1940</v>
      </c>
      <c r="G173" s="316"/>
      <c r="H173" s="316" t="s">
        <v>2007</v>
      </c>
      <c r="I173" s="316" t="s">
        <v>1950</v>
      </c>
      <c r="J173" s="316"/>
      <c r="K173" s="360"/>
    </row>
    <row r="174" s="1" customFormat="1" ht="15" customHeight="1">
      <c r="B174" s="339"/>
      <c r="C174" s="316" t="s">
        <v>1959</v>
      </c>
      <c r="D174" s="316"/>
      <c r="E174" s="316"/>
      <c r="F174" s="338" t="s">
        <v>1946</v>
      </c>
      <c r="G174" s="316"/>
      <c r="H174" s="316" t="s">
        <v>2007</v>
      </c>
      <c r="I174" s="316" t="s">
        <v>1942</v>
      </c>
      <c r="J174" s="316">
        <v>50</v>
      </c>
      <c r="K174" s="360"/>
    </row>
    <row r="175" s="1" customFormat="1" ht="15" customHeight="1">
      <c r="B175" s="339"/>
      <c r="C175" s="316" t="s">
        <v>1967</v>
      </c>
      <c r="D175" s="316"/>
      <c r="E175" s="316"/>
      <c r="F175" s="338" t="s">
        <v>1946</v>
      </c>
      <c r="G175" s="316"/>
      <c r="H175" s="316" t="s">
        <v>2007</v>
      </c>
      <c r="I175" s="316" t="s">
        <v>1942</v>
      </c>
      <c r="J175" s="316">
        <v>50</v>
      </c>
      <c r="K175" s="360"/>
    </row>
    <row r="176" s="1" customFormat="1" ht="15" customHeight="1">
      <c r="B176" s="339"/>
      <c r="C176" s="316" t="s">
        <v>1965</v>
      </c>
      <c r="D176" s="316"/>
      <c r="E176" s="316"/>
      <c r="F176" s="338" t="s">
        <v>1946</v>
      </c>
      <c r="G176" s="316"/>
      <c r="H176" s="316" t="s">
        <v>2007</v>
      </c>
      <c r="I176" s="316" t="s">
        <v>1942</v>
      </c>
      <c r="J176" s="316">
        <v>50</v>
      </c>
      <c r="K176" s="360"/>
    </row>
    <row r="177" s="1" customFormat="1" ht="15" customHeight="1">
      <c r="B177" s="339"/>
      <c r="C177" s="316" t="s">
        <v>145</v>
      </c>
      <c r="D177" s="316"/>
      <c r="E177" s="316"/>
      <c r="F177" s="338" t="s">
        <v>1940</v>
      </c>
      <c r="G177" s="316"/>
      <c r="H177" s="316" t="s">
        <v>2008</v>
      </c>
      <c r="I177" s="316" t="s">
        <v>2009</v>
      </c>
      <c r="J177" s="316"/>
      <c r="K177" s="360"/>
    </row>
    <row r="178" s="1" customFormat="1" ht="15" customHeight="1">
      <c r="B178" s="339"/>
      <c r="C178" s="316" t="s">
        <v>57</v>
      </c>
      <c r="D178" s="316"/>
      <c r="E178" s="316"/>
      <c r="F178" s="338" t="s">
        <v>1940</v>
      </c>
      <c r="G178" s="316"/>
      <c r="H178" s="316" t="s">
        <v>2010</v>
      </c>
      <c r="I178" s="316" t="s">
        <v>2011</v>
      </c>
      <c r="J178" s="316">
        <v>1</v>
      </c>
      <c r="K178" s="360"/>
    </row>
    <row r="179" s="1" customFormat="1" ht="15" customHeight="1">
      <c r="B179" s="339"/>
      <c r="C179" s="316" t="s">
        <v>53</v>
      </c>
      <c r="D179" s="316"/>
      <c r="E179" s="316"/>
      <c r="F179" s="338" t="s">
        <v>1940</v>
      </c>
      <c r="G179" s="316"/>
      <c r="H179" s="316" t="s">
        <v>2012</v>
      </c>
      <c r="I179" s="316" t="s">
        <v>1942</v>
      </c>
      <c r="J179" s="316">
        <v>20</v>
      </c>
      <c r="K179" s="360"/>
    </row>
    <row r="180" s="1" customFormat="1" ht="15" customHeight="1">
      <c r="B180" s="339"/>
      <c r="C180" s="316" t="s">
        <v>54</v>
      </c>
      <c r="D180" s="316"/>
      <c r="E180" s="316"/>
      <c r="F180" s="338" t="s">
        <v>1940</v>
      </c>
      <c r="G180" s="316"/>
      <c r="H180" s="316" t="s">
        <v>2013</v>
      </c>
      <c r="I180" s="316" t="s">
        <v>1942</v>
      </c>
      <c r="J180" s="316">
        <v>255</v>
      </c>
      <c r="K180" s="360"/>
    </row>
    <row r="181" s="1" customFormat="1" ht="15" customHeight="1">
      <c r="B181" s="339"/>
      <c r="C181" s="316" t="s">
        <v>146</v>
      </c>
      <c r="D181" s="316"/>
      <c r="E181" s="316"/>
      <c r="F181" s="338" t="s">
        <v>1940</v>
      </c>
      <c r="G181" s="316"/>
      <c r="H181" s="316" t="s">
        <v>1904</v>
      </c>
      <c r="I181" s="316" t="s">
        <v>1942</v>
      </c>
      <c r="J181" s="316">
        <v>10</v>
      </c>
      <c r="K181" s="360"/>
    </row>
    <row r="182" s="1" customFormat="1" ht="15" customHeight="1">
      <c r="B182" s="339"/>
      <c r="C182" s="316" t="s">
        <v>147</v>
      </c>
      <c r="D182" s="316"/>
      <c r="E182" s="316"/>
      <c r="F182" s="338" t="s">
        <v>1940</v>
      </c>
      <c r="G182" s="316"/>
      <c r="H182" s="316" t="s">
        <v>2014</v>
      </c>
      <c r="I182" s="316" t="s">
        <v>1975</v>
      </c>
      <c r="J182" s="316"/>
      <c r="K182" s="360"/>
    </row>
    <row r="183" s="1" customFormat="1" ht="15" customHeight="1">
      <c r="B183" s="339"/>
      <c r="C183" s="316" t="s">
        <v>2015</v>
      </c>
      <c r="D183" s="316"/>
      <c r="E183" s="316"/>
      <c r="F183" s="338" t="s">
        <v>1940</v>
      </c>
      <c r="G183" s="316"/>
      <c r="H183" s="316" t="s">
        <v>2016</v>
      </c>
      <c r="I183" s="316" t="s">
        <v>1975</v>
      </c>
      <c r="J183" s="316"/>
      <c r="K183" s="360"/>
    </row>
    <row r="184" s="1" customFormat="1" ht="15" customHeight="1">
      <c r="B184" s="339"/>
      <c r="C184" s="316" t="s">
        <v>2004</v>
      </c>
      <c r="D184" s="316"/>
      <c r="E184" s="316"/>
      <c r="F184" s="338" t="s">
        <v>1940</v>
      </c>
      <c r="G184" s="316"/>
      <c r="H184" s="316" t="s">
        <v>2017</v>
      </c>
      <c r="I184" s="316" t="s">
        <v>1975</v>
      </c>
      <c r="J184" s="316"/>
      <c r="K184" s="360"/>
    </row>
    <row r="185" s="1" customFormat="1" ht="15" customHeight="1">
      <c r="B185" s="339"/>
      <c r="C185" s="316" t="s">
        <v>149</v>
      </c>
      <c r="D185" s="316"/>
      <c r="E185" s="316"/>
      <c r="F185" s="338" t="s">
        <v>1946</v>
      </c>
      <c r="G185" s="316"/>
      <c r="H185" s="316" t="s">
        <v>2018</v>
      </c>
      <c r="I185" s="316" t="s">
        <v>1942</v>
      </c>
      <c r="J185" s="316">
        <v>50</v>
      </c>
      <c r="K185" s="360"/>
    </row>
    <row r="186" s="1" customFormat="1" ht="15" customHeight="1">
      <c r="B186" s="339"/>
      <c r="C186" s="316" t="s">
        <v>2019</v>
      </c>
      <c r="D186" s="316"/>
      <c r="E186" s="316"/>
      <c r="F186" s="338" t="s">
        <v>1946</v>
      </c>
      <c r="G186" s="316"/>
      <c r="H186" s="316" t="s">
        <v>2020</v>
      </c>
      <c r="I186" s="316" t="s">
        <v>2021</v>
      </c>
      <c r="J186" s="316"/>
      <c r="K186" s="360"/>
    </row>
    <row r="187" s="1" customFormat="1" ht="15" customHeight="1">
      <c r="B187" s="339"/>
      <c r="C187" s="316" t="s">
        <v>2022</v>
      </c>
      <c r="D187" s="316"/>
      <c r="E187" s="316"/>
      <c r="F187" s="338" t="s">
        <v>1946</v>
      </c>
      <c r="G187" s="316"/>
      <c r="H187" s="316" t="s">
        <v>2023</v>
      </c>
      <c r="I187" s="316" t="s">
        <v>2021</v>
      </c>
      <c r="J187" s="316"/>
      <c r="K187" s="360"/>
    </row>
    <row r="188" s="1" customFormat="1" ht="15" customHeight="1">
      <c r="B188" s="339"/>
      <c r="C188" s="316" t="s">
        <v>2024</v>
      </c>
      <c r="D188" s="316"/>
      <c r="E188" s="316"/>
      <c r="F188" s="338" t="s">
        <v>1946</v>
      </c>
      <c r="G188" s="316"/>
      <c r="H188" s="316" t="s">
        <v>2025</v>
      </c>
      <c r="I188" s="316" t="s">
        <v>2021</v>
      </c>
      <c r="J188" s="316"/>
      <c r="K188" s="360"/>
    </row>
    <row r="189" s="1" customFormat="1" ht="15" customHeight="1">
      <c r="B189" s="339"/>
      <c r="C189" s="372" t="s">
        <v>2026</v>
      </c>
      <c r="D189" s="316"/>
      <c r="E189" s="316"/>
      <c r="F189" s="338" t="s">
        <v>1946</v>
      </c>
      <c r="G189" s="316"/>
      <c r="H189" s="316" t="s">
        <v>2027</v>
      </c>
      <c r="I189" s="316" t="s">
        <v>2028</v>
      </c>
      <c r="J189" s="373" t="s">
        <v>2029</v>
      </c>
      <c r="K189" s="360"/>
    </row>
    <row r="190" s="1" customFormat="1" ht="15" customHeight="1">
      <c r="B190" s="339"/>
      <c r="C190" s="323" t="s">
        <v>42</v>
      </c>
      <c r="D190" s="316"/>
      <c r="E190" s="316"/>
      <c r="F190" s="338" t="s">
        <v>1940</v>
      </c>
      <c r="G190" s="316"/>
      <c r="H190" s="313" t="s">
        <v>2030</v>
      </c>
      <c r="I190" s="316" t="s">
        <v>2031</v>
      </c>
      <c r="J190" s="316"/>
      <c r="K190" s="360"/>
    </row>
    <row r="191" s="1" customFormat="1" ht="15" customHeight="1">
      <c r="B191" s="339"/>
      <c r="C191" s="323" t="s">
        <v>2032</v>
      </c>
      <c r="D191" s="316"/>
      <c r="E191" s="316"/>
      <c r="F191" s="338" t="s">
        <v>1940</v>
      </c>
      <c r="G191" s="316"/>
      <c r="H191" s="316" t="s">
        <v>2033</v>
      </c>
      <c r="I191" s="316" t="s">
        <v>1975</v>
      </c>
      <c r="J191" s="316"/>
      <c r="K191" s="360"/>
    </row>
    <row r="192" s="1" customFormat="1" ht="15" customHeight="1">
      <c r="B192" s="339"/>
      <c r="C192" s="323" t="s">
        <v>2034</v>
      </c>
      <c r="D192" s="316"/>
      <c r="E192" s="316"/>
      <c r="F192" s="338" t="s">
        <v>1940</v>
      </c>
      <c r="G192" s="316"/>
      <c r="H192" s="316" t="s">
        <v>2035</v>
      </c>
      <c r="I192" s="316" t="s">
        <v>1975</v>
      </c>
      <c r="J192" s="316"/>
      <c r="K192" s="360"/>
    </row>
    <row r="193" s="1" customFormat="1" ht="15" customHeight="1">
      <c r="B193" s="339"/>
      <c r="C193" s="323" t="s">
        <v>2036</v>
      </c>
      <c r="D193" s="316"/>
      <c r="E193" s="316"/>
      <c r="F193" s="338" t="s">
        <v>1946</v>
      </c>
      <c r="G193" s="316"/>
      <c r="H193" s="316" t="s">
        <v>2037</v>
      </c>
      <c r="I193" s="316" t="s">
        <v>1975</v>
      </c>
      <c r="J193" s="316"/>
      <c r="K193" s="360"/>
    </row>
    <row r="194" s="1" customFormat="1" ht="15" customHeight="1">
      <c r="B194" s="366"/>
      <c r="C194" s="374"/>
      <c r="D194" s="348"/>
      <c r="E194" s="348"/>
      <c r="F194" s="348"/>
      <c r="G194" s="348"/>
      <c r="H194" s="348"/>
      <c r="I194" s="348"/>
      <c r="J194" s="348"/>
      <c r="K194" s="367"/>
    </row>
    <row r="195" s="1" customFormat="1" ht="18.75" customHeight="1">
      <c r="B195" s="313"/>
      <c r="C195" s="316"/>
      <c r="D195" s="316"/>
      <c r="E195" s="316"/>
      <c r="F195" s="338"/>
      <c r="G195" s="316"/>
      <c r="H195" s="316"/>
      <c r="I195" s="316"/>
      <c r="J195" s="316"/>
      <c r="K195" s="313"/>
    </row>
    <row r="196" s="1" customFormat="1" ht="18.75" customHeight="1">
      <c r="B196" s="313"/>
      <c r="C196" s="316"/>
      <c r="D196" s="316"/>
      <c r="E196" s="316"/>
      <c r="F196" s="338"/>
      <c r="G196" s="316"/>
      <c r="H196" s="316"/>
      <c r="I196" s="316"/>
      <c r="J196" s="316"/>
      <c r="K196" s="313"/>
    </row>
    <row r="197" s="1" customFormat="1" ht="18.75" customHeight="1">
      <c r="B197" s="324"/>
      <c r="C197" s="324"/>
      <c r="D197" s="324"/>
      <c r="E197" s="324"/>
      <c r="F197" s="324"/>
      <c r="G197" s="324"/>
      <c r="H197" s="324"/>
      <c r="I197" s="324"/>
      <c r="J197" s="324"/>
      <c r="K197" s="324"/>
    </row>
    <row r="198" s="1" customFormat="1" ht="13.5">
      <c r="B198" s="303"/>
      <c r="C198" s="304"/>
      <c r="D198" s="304"/>
      <c r="E198" s="304"/>
      <c r="F198" s="304"/>
      <c r="G198" s="304"/>
      <c r="H198" s="304"/>
      <c r="I198" s="304"/>
      <c r="J198" s="304"/>
      <c r="K198" s="305"/>
    </row>
    <row r="199" s="1" customFormat="1" ht="21">
      <c r="B199" s="306"/>
      <c r="C199" s="307" t="s">
        <v>2038</v>
      </c>
      <c r="D199" s="307"/>
      <c r="E199" s="307"/>
      <c r="F199" s="307"/>
      <c r="G199" s="307"/>
      <c r="H199" s="307"/>
      <c r="I199" s="307"/>
      <c r="J199" s="307"/>
      <c r="K199" s="308"/>
    </row>
    <row r="200" s="1" customFormat="1" ht="25.5" customHeight="1">
      <c r="B200" s="306"/>
      <c r="C200" s="375" t="s">
        <v>2039</v>
      </c>
      <c r="D200" s="375"/>
      <c r="E200" s="375"/>
      <c r="F200" s="375" t="s">
        <v>2040</v>
      </c>
      <c r="G200" s="376"/>
      <c r="H200" s="375" t="s">
        <v>2041</v>
      </c>
      <c r="I200" s="375"/>
      <c r="J200" s="375"/>
      <c r="K200" s="308"/>
    </row>
    <row r="201" s="1" customFormat="1" ht="5.25" customHeight="1">
      <c r="B201" s="339"/>
      <c r="C201" s="336"/>
      <c r="D201" s="336"/>
      <c r="E201" s="336"/>
      <c r="F201" s="336"/>
      <c r="G201" s="316"/>
      <c r="H201" s="336"/>
      <c r="I201" s="336"/>
      <c r="J201" s="336"/>
      <c r="K201" s="360"/>
    </row>
    <row r="202" s="1" customFormat="1" ht="15" customHeight="1">
      <c r="B202" s="339"/>
      <c r="C202" s="316" t="s">
        <v>2031</v>
      </c>
      <c r="D202" s="316"/>
      <c r="E202" s="316"/>
      <c r="F202" s="338" t="s">
        <v>43</v>
      </c>
      <c r="G202" s="316"/>
      <c r="H202" s="316" t="s">
        <v>2042</v>
      </c>
      <c r="I202" s="316"/>
      <c r="J202" s="316"/>
      <c r="K202" s="360"/>
    </row>
    <row r="203" s="1" customFormat="1" ht="15" customHeight="1">
      <c r="B203" s="339"/>
      <c r="C203" s="345"/>
      <c r="D203" s="316"/>
      <c r="E203" s="316"/>
      <c r="F203" s="338" t="s">
        <v>44</v>
      </c>
      <c r="G203" s="316"/>
      <c r="H203" s="316" t="s">
        <v>2043</v>
      </c>
      <c r="I203" s="316"/>
      <c r="J203" s="316"/>
      <c r="K203" s="360"/>
    </row>
    <row r="204" s="1" customFormat="1" ht="15" customHeight="1">
      <c r="B204" s="339"/>
      <c r="C204" s="345"/>
      <c r="D204" s="316"/>
      <c r="E204" s="316"/>
      <c r="F204" s="338" t="s">
        <v>47</v>
      </c>
      <c r="G204" s="316"/>
      <c r="H204" s="316" t="s">
        <v>2044</v>
      </c>
      <c r="I204" s="316"/>
      <c r="J204" s="316"/>
      <c r="K204" s="360"/>
    </row>
    <row r="205" s="1" customFormat="1" ht="15" customHeight="1">
      <c r="B205" s="339"/>
      <c r="C205" s="316"/>
      <c r="D205" s="316"/>
      <c r="E205" s="316"/>
      <c r="F205" s="338" t="s">
        <v>45</v>
      </c>
      <c r="G205" s="316"/>
      <c r="H205" s="316" t="s">
        <v>2045</v>
      </c>
      <c r="I205" s="316"/>
      <c r="J205" s="316"/>
      <c r="K205" s="360"/>
    </row>
    <row r="206" s="1" customFormat="1" ht="15" customHeight="1">
      <c r="B206" s="339"/>
      <c r="C206" s="316"/>
      <c r="D206" s="316"/>
      <c r="E206" s="316"/>
      <c r="F206" s="338" t="s">
        <v>46</v>
      </c>
      <c r="G206" s="316"/>
      <c r="H206" s="316" t="s">
        <v>2046</v>
      </c>
      <c r="I206" s="316"/>
      <c r="J206" s="316"/>
      <c r="K206" s="360"/>
    </row>
    <row r="207" s="1" customFormat="1" ht="15" customHeight="1">
      <c r="B207" s="339"/>
      <c r="C207" s="316"/>
      <c r="D207" s="316"/>
      <c r="E207" s="316"/>
      <c r="F207" s="338"/>
      <c r="G207" s="316"/>
      <c r="H207" s="316"/>
      <c r="I207" s="316"/>
      <c r="J207" s="316"/>
      <c r="K207" s="360"/>
    </row>
    <row r="208" s="1" customFormat="1" ht="15" customHeight="1">
      <c r="B208" s="339"/>
      <c r="C208" s="316" t="s">
        <v>1987</v>
      </c>
      <c r="D208" s="316"/>
      <c r="E208" s="316"/>
      <c r="F208" s="338" t="s">
        <v>78</v>
      </c>
      <c r="G208" s="316"/>
      <c r="H208" s="316" t="s">
        <v>2047</v>
      </c>
      <c r="I208" s="316"/>
      <c r="J208" s="316"/>
      <c r="K208" s="360"/>
    </row>
    <row r="209" s="1" customFormat="1" ht="15" customHeight="1">
      <c r="B209" s="339"/>
      <c r="C209" s="345"/>
      <c r="D209" s="316"/>
      <c r="E209" s="316"/>
      <c r="F209" s="338" t="s">
        <v>1885</v>
      </c>
      <c r="G209" s="316"/>
      <c r="H209" s="316" t="s">
        <v>1886</v>
      </c>
      <c r="I209" s="316"/>
      <c r="J209" s="316"/>
      <c r="K209" s="360"/>
    </row>
    <row r="210" s="1" customFormat="1" ht="15" customHeight="1">
      <c r="B210" s="339"/>
      <c r="C210" s="316"/>
      <c r="D210" s="316"/>
      <c r="E210" s="316"/>
      <c r="F210" s="338" t="s">
        <v>1883</v>
      </c>
      <c r="G210" s="316"/>
      <c r="H210" s="316" t="s">
        <v>2048</v>
      </c>
      <c r="I210" s="316"/>
      <c r="J210" s="316"/>
      <c r="K210" s="360"/>
    </row>
    <row r="211" s="1" customFormat="1" ht="15" customHeight="1">
      <c r="B211" s="377"/>
      <c r="C211" s="345"/>
      <c r="D211" s="345"/>
      <c r="E211" s="345"/>
      <c r="F211" s="338" t="s">
        <v>1887</v>
      </c>
      <c r="G211" s="323"/>
      <c r="H211" s="364" t="s">
        <v>117</v>
      </c>
      <c r="I211" s="364"/>
      <c r="J211" s="364"/>
      <c r="K211" s="378"/>
    </row>
    <row r="212" s="1" customFormat="1" ht="15" customHeight="1">
      <c r="B212" s="377"/>
      <c r="C212" s="345"/>
      <c r="D212" s="345"/>
      <c r="E212" s="345"/>
      <c r="F212" s="338" t="s">
        <v>1888</v>
      </c>
      <c r="G212" s="323"/>
      <c r="H212" s="364" t="s">
        <v>2049</v>
      </c>
      <c r="I212" s="364"/>
      <c r="J212" s="364"/>
      <c r="K212" s="378"/>
    </row>
    <row r="213" s="1" customFormat="1" ht="15" customHeight="1">
      <c r="B213" s="377"/>
      <c r="C213" s="345"/>
      <c r="D213" s="345"/>
      <c r="E213" s="345"/>
      <c r="F213" s="379"/>
      <c r="G213" s="323"/>
      <c r="H213" s="380"/>
      <c r="I213" s="380"/>
      <c r="J213" s="380"/>
      <c r="K213" s="378"/>
    </row>
    <row r="214" s="1" customFormat="1" ht="15" customHeight="1">
      <c r="B214" s="377"/>
      <c r="C214" s="316" t="s">
        <v>2011</v>
      </c>
      <c r="D214" s="345"/>
      <c r="E214" s="345"/>
      <c r="F214" s="338">
        <v>1</v>
      </c>
      <c r="G214" s="323"/>
      <c r="H214" s="364" t="s">
        <v>2050</v>
      </c>
      <c r="I214" s="364"/>
      <c r="J214" s="364"/>
      <c r="K214" s="378"/>
    </row>
    <row r="215" s="1" customFormat="1" ht="15" customHeight="1">
      <c r="B215" s="377"/>
      <c r="C215" s="345"/>
      <c r="D215" s="345"/>
      <c r="E215" s="345"/>
      <c r="F215" s="338">
        <v>2</v>
      </c>
      <c r="G215" s="323"/>
      <c r="H215" s="364" t="s">
        <v>2051</v>
      </c>
      <c r="I215" s="364"/>
      <c r="J215" s="364"/>
      <c r="K215" s="378"/>
    </row>
    <row r="216" s="1" customFormat="1" ht="15" customHeight="1">
      <c r="B216" s="377"/>
      <c r="C216" s="345"/>
      <c r="D216" s="345"/>
      <c r="E216" s="345"/>
      <c r="F216" s="338">
        <v>3</v>
      </c>
      <c r="G216" s="323"/>
      <c r="H216" s="364" t="s">
        <v>2052</v>
      </c>
      <c r="I216" s="364"/>
      <c r="J216" s="364"/>
      <c r="K216" s="378"/>
    </row>
    <row r="217" s="1" customFormat="1" ht="15" customHeight="1">
      <c r="B217" s="377"/>
      <c r="C217" s="345"/>
      <c r="D217" s="345"/>
      <c r="E217" s="345"/>
      <c r="F217" s="338">
        <v>4</v>
      </c>
      <c r="G217" s="323"/>
      <c r="H217" s="364" t="s">
        <v>2053</v>
      </c>
      <c r="I217" s="364"/>
      <c r="J217" s="364"/>
      <c r="K217" s="378"/>
    </row>
    <row r="218" s="1" customFormat="1" ht="12.75" customHeight="1">
      <c r="B218" s="381"/>
      <c r="C218" s="382"/>
      <c r="D218" s="382"/>
      <c r="E218" s="382"/>
      <c r="F218" s="382"/>
      <c r="G218" s="382"/>
      <c r="H218" s="382"/>
      <c r="I218" s="382"/>
      <c r="J218" s="382"/>
      <c r="K218" s="383"/>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0"/>
      <c r="L2" s="1"/>
      <c r="M2" s="1"/>
      <c r="N2" s="1"/>
      <c r="O2" s="1"/>
      <c r="P2" s="1"/>
      <c r="Q2" s="1"/>
      <c r="R2" s="1"/>
      <c r="S2" s="1"/>
      <c r="T2" s="1"/>
      <c r="U2" s="1"/>
      <c r="V2" s="1"/>
      <c r="AT2" s="19" t="s">
        <v>85</v>
      </c>
    </row>
    <row r="3" s="1" customFormat="1" ht="6.96" customHeight="1">
      <c r="B3" s="141"/>
      <c r="C3" s="142"/>
      <c r="D3" s="142"/>
      <c r="E3" s="142"/>
      <c r="F3" s="142"/>
      <c r="G3" s="142"/>
      <c r="H3" s="142"/>
      <c r="I3" s="143"/>
      <c r="J3" s="142"/>
      <c r="K3" s="142"/>
      <c r="L3" s="22"/>
      <c r="AT3" s="19" t="s">
        <v>81</v>
      </c>
    </row>
    <row r="4" s="1" customFormat="1" ht="24.96" customHeight="1">
      <c r="B4" s="22"/>
      <c r="D4" s="144" t="s">
        <v>119</v>
      </c>
      <c r="I4" s="140"/>
      <c r="L4" s="22"/>
      <c r="M4" s="145" t="s">
        <v>10</v>
      </c>
      <c r="AT4" s="19" t="s">
        <v>4</v>
      </c>
    </row>
    <row r="5" s="1" customFormat="1" ht="6.96" customHeight="1">
      <c r="B5" s="22"/>
      <c r="I5" s="140"/>
      <c r="L5" s="22"/>
    </row>
    <row r="6" s="1" customFormat="1" ht="12" customHeight="1">
      <c r="B6" s="22"/>
      <c r="D6" s="146" t="s">
        <v>16</v>
      </c>
      <c r="I6" s="140"/>
      <c r="L6" s="22"/>
    </row>
    <row r="7" s="1" customFormat="1" ht="16.5" customHeight="1">
      <c r="B7" s="22"/>
      <c r="E7" s="147" t="str">
        <f>'Rekapitulace stavby'!K6</f>
        <v>WELCOME CENTRE ČZU</v>
      </c>
      <c r="F7" s="146"/>
      <c r="G7" s="146"/>
      <c r="H7" s="146"/>
      <c r="I7" s="140"/>
      <c r="L7" s="22"/>
    </row>
    <row r="8" s="1" customFormat="1" ht="12" customHeight="1">
      <c r="B8" s="22"/>
      <c r="D8" s="146" t="s">
        <v>120</v>
      </c>
      <c r="I8" s="140"/>
      <c r="L8" s="22"/>
    </row>
    <row r="9" s="2" customFormat="1" ht="16.5" customHeight="1">
      <c r="A9" s="40"/>
      <c r="B9" s="46"/>
      <c r="C9" s="40"/>
      <c r="D9" s="40"/>
      <c r="E9" s="147" t="s">
        <v>121</v>
      </c>
      <c r="F9" s="40"/>
      <c r="G9" s="40"/>
      <c r="H9" s="40"/>
      <c r="I9" s="148"/>
      <c r="J9" s="40"/>
      <c r="K9" s="40"/>
      <c r="L9" s="149"/>
      <c r="S9" s="40"/>
      <c r="T9" s="40"/>
      <c r="U9" s="40"/>
      <c r="V9" s="40"/>
      <c r="W9" s="40"/>
      <c r="X9" s="40"/>
      <c r="Y9" s="40"/>
      <c r="Z9" s="40"/>
      <c r="AA9" s="40"/>
      <c r="AB9" s="40"/>
      <c r="AC9" s="40"/>
      <c r="AD9" s="40"/>
      <c r="AE9" s="40"/>
    </row>
    <row r="10" s="2" customFormat="1" ht="12" customHeight="1">
      <c r="A10" s="40"/>
      <c r="B10" s="46"/>
      <c r="C10" s="40"/>
      <c r="D10" s="146" t="s">
        <v>122</v>
      </c>
      <c r="E10" s="40"/>
      <c r="F10" s="40"/>
      <c r="G10" s="40"/>
      <c r="H10" s="40"/>
      <c r="I10" s="148"/>
      <c r="J10" s="40"/>
      <c r="K10" s="40"/>
      <c r="L10" s="149"/>
      <c r="S10" s="40"/>
      <c r="T10" s="40"/>
      <c r="U10" s="40"/>
      <c r="V10" s="40"/>
      <c r="W10" s="40"/>
      <c r="X10" s="40"/>
      <c r="Y10" s="40"/>
      <c r="Z10" s="40"/>
      <c r="AA10" s="40"/>
      <c r="AB10" s="40"/>
      <c r="AC10" s="40"/>
      <c r="AD10" s="40"/>
      <c r="AE10" s="40"/>
    </row>
    <row r="11" s="2" customFormat="1" ht="16.5" customHeight="1">
      <c r="A11" s="40"/>
      <c r="B11" s="46"/>
      <c r="C11" s="40"/>
      <c r="D11" s="40"/>
      <c r="E11" s="150" t="s">
        <v>123</v>
      </c>
      <c r="F11" s="40"/>
      <c r="G11" s="40"/>
      <c r="H11" s="40"/>
      <c r="I11" s="148"/>
      <c r="J11" s="40"/>
      <c r="K11" s="40"/>
      <c r="L11" s="149"/>
      <c r="S11" s="40"/>
      <c r="T11" s="40"/>
      <c r="U11" s="40"/>
      <c r="V11" s="40"/>
      <c r="W11" s="40"/>
      <c r="X11" s="40"/>
      <c r="Y11" s="40"/>
      <c r="Z11" s="40"/>
      <c r="AA11" s="40"/>
      <c r="AB11" s="40"/>
      <c r="AC11" s="40"/>
      <c r="AD11" s="40"/>
      <c r="AE11" s="40"/>
    </row>
    <row r="12" s="2" customFormat="1">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2" customFormat="1" ht="12" customHeight="1">
      <c r="A14" s="40"/>
      <c r="B14" s="46"/>
      <c r="C14" s="40"/>
      <c r="D14" s="146" t="s">
        <v>21</v>
      </c>
      <c r="E14" s="40"/>
      <c r="F14" s="135" t="s">
        <v>22</v>
      </c>
      <c r="G14" s="40"/>
      <c r="H14" s="40"/>
      <c r="I14" s="151" t="s">
        <v>23</v>
      </c>
      <c r="J14" s="152" t="str">
        <f>'Rekapitulace stavby'!AN8</f>
        <v>25. 5. 2020</v>
      </c>
      <c r="K14" s="40"/>
      <c r="L14" s="149"/>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2" customFormat="1" ht="12" customHeight="1">
      <c r="A25" s="40"/>
      <c r="B25" s="46"/>
      <c r="C25" s="40"/>
      <c r="D25" s="146" t="s">
        <v>34</v>
      </c>
      <c r="E25" s="40"/>
      <c r="F25" s="40"/>
      <c r="G25" s="40"/>
      <c r="H25" s="40"/>
      <c r="I25" s="151" t="s">
        <v>26</v>
      </c>
      <c r="J25" s="135" t="str">
        <f>IF('Rekapitulace stavby'!AN19="","",'Rekapitulace stavby'!AN19)</f>
        <v/>
      </c>
      <c r="K25" s="40"/>
      <c r="L25" s="149"/>
      <c r="S25" s="40"/>
      <c r="T25" s="40"/>
      <c r="U25" s="40"/>
      <c r="V25" s="40"/>
      <c r="W25" s="40"/>
      <c r="X25" s="40"/>
      <c r="Y25" s="40"/>
      <c r="Z25" s="40"/>
      <c r="AA25" s="40"/>
      <c r="AB25" s="40"/>
      <c r="AC25" s="40"/>
      <c r="AD25" s="40"/>
      <c r="AE25" s="40"/>
    </row>
    <row r="26" s="2" customFormat="1" ht="18" customHeight="1">
      <c r="A26" s="40"/>
      <c r="B26" s="46"/>
      <c r="C26" s="40"/>
      <c r="D26" s="40"/>
      <c r="E26" s="135" t="str">
        <f>IF('Rekapitulace stavby'!E20="","",'Rekapitulace stavby'!E20)</f>
        <v xml:space="preserve"> </v>
      </c>
      <c r="F26" s="40"/>
      <c r="G26" s="40"/>
      <c r="H26" s="40"/>
      <c r="I26" s="151" t="s">
        <v>28</v>
      </c>
      <c r="J26" s="135" t="str">
        <f>IF('Rekapitulace stavby'!AN20="","",'Rekapitulace stavby'!AN20)</f>
        <v/>
      </c>
      <c r="K26" s="40"/>
      <c r="L26" s="149"/>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2" customFormat="1" ht="6.96"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2" customFormat="1" ht="6.96"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2" customFormat="1" ht="25.44" customHeight="1">
      <c r="A32" s="40"/>
      <c r="B32" s="46"/>
      <c r="C32" s="40"/>
      <c r="D32" s="160" t="s">
        <v>38</v>
      </c>
      <c r="E32" s="40"/>
      <c r="F32" s="40"/>
      <c r="G32" s="40"/>
      <c r="H32" s="40"/>
      <c r="I32" s="148"/>
      <c r="J32" s="161">
        <f>ROUND(J101, 2)</f>
        <v>0</v>
      </c>
      <c r="K32" s="40"/>
      <c r="L32" s="149"/>
      <c r="S32" s="40"/>
      <c r="T32" s="40"/>
      <c r="U32" s="40"/>
      <c r="V32" s="40"/>
      <c r="W32" s="40"/>
      <c r="X32" s="40"/>
      <c r="Y32" s="40"/>
      <c r="Z32" s="40"/>
      <c r="AA32" s="40"/>
      <c r="AB32" s="40"/>
      <c r="AC32" s="40"/>
      <c r="AD32" s="40"/>
      <c r="AE32" s="40"/>
    </row>
    <row r="33" s="2" customFormat="1" ht="6.96"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2" customFormat="1" ht="14.4" customHeight="1">
      <c r="A35" s="40"/>
      <c r="B35" s="46"/>
      <c r="C35" s="40"/>
      <c r="D35" s="164" t="s">
        <v>42</v>
      </c>
      <c r="E35" s="146" t="s">
        <v>43</v>
      </c>
      <c r="F35" s="165">
        <f>ROUND((SUM(BE101:BE732)),  2)</f>
        <v>0</v>
      </c>
      <c r="G35" s="40"/>
      <c r="H35" s="40"/>
      <c r="I35" s="166">
        <v>0.20999999999999999</v>
      </c>
      <c r="J35" s="165">
        <f>ROUND(((SUM(BE101:BE732))*I35),  2)</f>
        <v>0</v>
      </c>
      <c r="K35" s="40"/>
      <c r="L35" s="149"/>
      <c r="S35" s="40"/>
      <c r="T35" s="40"/>
      <c r="U35" s="40"/>
      <c r="V35" s="40"/>
      <c r="W35" s="40"/>
      <c r="X35" s="40"/>
      <c r="Y35" s="40"/>
      <c r="Z35" s="40"/>
      <c r="AA35" s="40"/>
      <c r="AB35" s="40"/>
      <c r="AC35" s="40"/>
      <c r="AD35" s="40"/>
      <c r="AE35" s="40"/>
    </row>
    <row r="36" s="2" customFormat="1" ht="14.4" customHeight="1">
      <c r="A36" s="40"/>
      <c r="B36" s="46"/>
      <c r="C36" s="40"/>
      <c r="D36" s="40"/>
      <c r="E36" s="146" t="s">
        <v>44</v>
      </c>
      <c r="F36" s="165">
        <f>ROUND((SUM(BF101:BF732)),  2)</f>
        <v>0</v>
      </c>
      <c r="G36" s="40"/>
      <c r="H36" s="40"/>
      <c r="I36" s="166">
        <v>0.14999999999999999</v>
      </c>
      <c r="J36" s="165">
        <f>ROUND(((SUM(BF101:BF732))*I36),  2)</f>
        <v>0</v>
      </c>
      <c r="K36" s="40"/>
      <c r="L36" s="149"/>
      <c r="S36" s="40"/>
      <c r="T36" s="40"/>
      <c r="U36" s="40"/>
      <c r="V36" s="40"/>
      <c r="W36" s="40"/>
      <c r="X36" s="40"/>
      <c r="Y36" s="40"/>
      <c r="Z36" s="40"/>
      <c r="AA36" s="40"/>
      <c r="AB36" s="40"/>
      <c r="AC36" s="40"/>
      <c r="AD36" s="40"/>
      <c r="AE36" s="40"/>
    </row>
    <row r="37" hidden="1" s="2" customFormat="1" ht="14.4" customHeight="1">
      <c r="A37" s="40"/>
      <c r="B37" s="46"/>
      <c r="C37" s="40"/>
      <c r="D37" s="40"/>
      <c r="E37" s="146" t="s">
        <v>45</v>
      </c>
      <c r="F37" s="165">
        <f>ROUND((SUM(BG101:BG732)),  2)</f>
        <v>0</v>
      </c>
      <c r="G37" s="40"/>
      <c r="H37" s="40"/>
      <c r="I37" s="166">
        <v>0.20999999999999999</v>
      </c>
      <c r="J37" s="165">
        <f>0</f>
        <v>0</v>
      </c>
      <c r="K37" s="40"/>
      <c r="L37" s="149"/>
      <c r="S37" s="40"/>
      <c r="T37" s="40"/>
      <c r="U37" s="40"/>
      <c r="V37" s="40"/>
      <c r="W37" s="40"/>
      <c r="X37" s="40"/>
      <c r="Y37" s="40"/>
      <c r="Z37" s="40"/>
      <c r="AA37" s="40"/>
      <c r="AB37" s="40"/>
      <c r="AC37" s="40"/>
      <c r="AD37" s="40"/>
      <c r="AE37" s="40"/>
    </row>
    <row r="38" hidden="1" s="2" customFormat="1" ht="14.4" customHeight="1">
      <c r="A38" s="40"/>
      <c r="B38" s="46"/>
      <c r="C38" s="40"/>
      <c r="D38" s="40"/>
      <c r="E38" s="146" t="s">
        <v>46</v>
      </c>
      <c r="F38" s="165">
        <f>ROUND((SUM(BH101:BH732)),  2)</f>
        <v>0</v>
      </c>
      <c r="G38" s="40"/>
      <c r="H38" s="40"/>
      <c r="I38" s="166">
        <v>0.14999999999999999</v>
      </c>
      <c r="J38" s="165">
        <f>0</f>
        <v>0</v>
      </c>
      <c r="K38" s="40"/>
      <c r="L38" s="149"/>
      <c r="S38" s="40"/>
      <c r="T38" s="40"/>
      <c r="U38" s="40"/>
      <c r="V38" s="40"/>
      <c r="W38" s="40"/>
      <c r="X38" s="40"/>
      <c r="Y38" s="40"/>
      <c r="Z38" s="40"/>
      <c r="AA38" s="40"/>
      <c r="AB38" s="40"/>
      <c r="AC38" s="40"/>
      <c r="AD38" s="40"/>
      <c r="AE38" s="40"/>
    </row>
    <row r="39" hidden="1" s="2" customFormat="1" ht="14.4" customHeight="1">
      <c r="A39" s="40"/>
      <c r="B39" s="46"/>
      <c r="C39" s="40"/>
      <c r="D39" s="40"/>
      <c r="E39" s="146" t="s">
        <v>47</v>
      </c>
      <c r="F39" s="165">
        <f>ROUND((SUM(BI101:BI732)),  2)</f>
        <v>0</v>
      </c>
      <c r="G39" s="40"/>
      <c r="H39" s="40"/>
      <c r="I39" s="166">
        <v>0</v>
      </c>
      <c r="J39" s="165">
        <f>0</f>
        <v>0</v>
      </c>
      <c r="K39" s="40"/>
      <c r="L39" s="149"/>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2" customFormat="1" ht="25.4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2" customFormat="1" ht="6.96"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2" customFormat="1" ht="24.96" customHeight="1">
      <c r="A47" s="40"/>
      <c r="B47" s="41"/>
      <c r="C47" s="25" t="s">
        <v>124</v>
      </c>
      <c r="D47" s="42"/>
      <c r="E47" s="42"/>
      <c r="F47" s="42"/>
      <c r="G47" s="42"/>
      <c r="H47" s="42"/>
      <c r="I47" s="148"/>
      <c r="J47" s="42"/>
      <c r="K47" s="42"/>
      <c r="L47" s="149"/>
      <c r="S47" s="40"/>
      <c r="T47" s="40"/>
      <c r="U47" s="40"/>
      <c r="V47" s="40"/>
      <c r="W47" s="40"/>
      <c r="X47" s="40"/>
      <c r="Y47" s="40"/>
      <c r="Z47" s="40"/>
      <c r="AA47" s="40"/>
      <c r="AB47" s="40"/>
      <c r="AC47" s="40"/>
      <c r="AD47" s="40"/>
      <c r="AE47" s="40"/>
    </row>
    <row r="48" s="2" customFormat="1" ht="6.96"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2" customFormat="1" ht="16.5" customHeight="1">
      <c r="A50" s="40"/>
      <c r="B50" s="41"/>
      <c r="C50" s="42"/>
      <c r="D50" s="42"/>
      <c r="E50" s="181" t="str">
        <f>E7</f>
        <v>WELCOME CENTRE ČZU</v>
      </c>
      <c r="F50" s="34"/>
      <c r="G50" s="34"/>
      <c r="H50" s="34"/>
      <c r="I50" s="148"/>
      <c r="J50" s="42"/>
      <c r="K50" s="42"/>
      <c r="L50" s="149"/>
      <c r="S50" s="40"/>
      <c r="T50" s="40"/>
      <c r="U50" s="40"/>
      <c r="V50" s="40"/>
      <c r="W50" s="40"/>
      <c r="X50" s="40"/>
      <c r="Y50" s="40"/>
      <c r="Z50" s="40"/>
      <c r="AA50" s="40"/>
      <c r="AB50" s="40"/>
      <c r="AC50" s="40"/>
      <c r="AD50" s="40"/>
      <c r="AE50" s="40"/>
    </row>
    <row r="51" s="1" customFormat="1" ht="12" customHeight="1">
      <c r="B51" s="23"/>
      <c r="C51" s="34" t="s">
        <v>120</v>
      </c>
      <c r="D51" s="24"/>
      <c r="E51" s="24"/>
      <c r="F51" s="24"/>
      <c r="G51" s="24"/>
      <c r="H51" s="24"/>
      <c r="I51" s="140"/>
      <c r="J51" s="24"/>
      <c r="K51" s="24"/>
      <c r="L51" s="22"/>
    </row>
    <row r="52" s="2" customFormat="1" ht="16.5" customHeight="1">
      <c r="A52" s="40"/>
      <c r="B52" s="41"/>
      <c r="C52" s="42"/>
      <c r="D52" s="42"/>
      <c r="E52" s="181" t="s">
        <v>121</v>
      </c>
      <c r="F52" s="42"/>
      <c r="G52" s="42"/>
      <c r="H52" s="42"/>
      <c r="I52" s="148"/>
      <c r="J52" s="42"/>
      <c r="K52" s="42"/>
      <c r="L52" s="149"/>
      <c r="S52" s="40"/>
      <c r="T52" s="40"/>
      <c r="U52" s="40"/>
      <c r="V52" s="40"/>
      <c r="W52" s="40"/>
      <c r="X52" s="40"/>
      <c r="Y52" s="40"/>
      <c r="Z52" s="40"/>
      <c r="AA52" s="40"/>
      <c r="AB52" s="40"/>
      <c r="AC52" s="40"/>
      <c r="AD52" s="40"/>
      <c r="AE52" s="40"/>
    </row>
    <row r="53" s="2" customFormat="1" ht="12" customHeight="1">
      <c r="A53" s="40"/>
      <c r="B53" s="41"/>
      <c r="C53" s="34" t="s">
        <v>122</v>
      </c>
      <c r="D53" s="42"/>
      <c r="E53" s="42"/>
      <c r="F53" s="42"/>
      <c r="G53" s="42"/>
      <c r="H53" s="42"/>
      <c r="I53" s="148"/>
      <c r="J53" s="42"/>
      <c r="K53" s="42"/>
      <c r="L53" s="149"/>
      <c r="S53" s="40"/>
      <c r="T53" s="40"/>
      <c r="U53" s="40"/>
      <c r="V53" s="40"/>
      <c r="W53" s="40"/>
      <c r="X53" s="40"/>
      <c r="Y53" s="40"/>
      <c r="Z53" s="40"/>
      <c r="AA53" s="40"/>
      <c r="AB53" s="40"/>
      <c r="AC53" s="40"/>
      <c r="AD53" s="40"/>
      <c r="AE53" s="40"/>
    </row>
    <row r="54" s="2" customFormat="1" ht="16.5" customHeight="1">
      <c r="A54" s="40"/>
      <c r="B54" s="41"/>
      <c r="C54" s="42"/>
      <c r="D54" s="42"/>
      <c r="E54" s="71" t="str">
        <f>E11</f>
        <v>01 - Stavební část</v>
      </c>
      <c r="F54" s="42"/>
      <c r="G54" s="42"/>
      <c r="H54" s="42"/>
      <c r="I54" s="148"/>
      <c r="J54" s="42"/>
      <c r="K54" s="42"/>
      <c r="L54" s="149"/>
      <c r="S54" s="40"/>
      <c r="T54" s="40"/>
      <c r="U54" s="40"/>
      <c r="V54" s="40"/>
      <c r="W54" s="40"/>
      <c r="X54" s="40"/>
      <c r="Y54" s="40"/>
      <c r="Z54" s="40"/>
      <c r="AA54" s="40"/>
      <c r="AB54" s="40"/>
      <c r="AC54" s="40"/>
      <c r="AD54" s="40"/>
      <c r="AE54" s="40"/>
    </row>
    <row r="55" s="2" customFormat="1" ht="6.96"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2" customFormat="1" ht="12" customHeight="1">
      <c r="A56" s="40"/>
      <c r="B56" s="41"/>
      <c r="C56" s="34" t="s">
        <v>21</v>
      </c>
      <c r="D56" s="42"/>
      <c r="E56" s="42"/>
      <c r="F56" s="29" t="str">
        <f>F14</f>
        <v>Praha 6 - Suchdol</v>
      </c>
      <c r="G56" s="42"/>
      <c r="H56" s="42"/>
      <c r="I56" s="151" t="s">
        <v>23</v>
      </c>
      <c r="J56" s="74" t="str">
        <f>IF(J14="","",J14)</f>
        <v>25. 5. 2020</v>
      </c>
      <c r="K56" s="42"/>
      <c r="L56" s="149"/>
      <c r="S56" s="40"/>
      <c r="T56" s="40"/>
      <c r="U56" s="40"/>
      <c r="V56" s="40"/>
      <c r="W56" s="40"/>
      <c r="X56" s="40"/>
      <c r="Y56" s="40"/>
      <c r="Z56" s="40"/>
      <c r="AA56" s="40"/>
      <c r="AB56" s="40"/>
      <c r="AC56" s="40"/>
      <c r="AD56" s="40"/>
      <c r="AE56" s="40"/>
    </row>
    <row r="57" s="2" customFormat="1" ht="6.96"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2" customFormat="1" ht="15.15" customHeight="1">
      <c r="A58" s="40"/>
      <c r="B58" s="41"/>
      <c r="C58" s="34" t="s">
        <v>25</v>
      </c>
      <c r="D58" s="42"/>
      <c r="E58" s="42"/>
      <c r="F58" s="29" t="str">
        <f>E17</f>
        <v>ČZU Praha</v>
      </c>
      <c r="G58" s="42"/>
      <c r="H58" s="42"/>
      <c r="I58" s="151" t="s">
        <v>31</v>
      </c>
      <c r="J58" s="38" t="str">
        <f>E23</f>
        <v>GREBNER</v>
      </c>
      <c r="K58" s="42"/>
      <c r="L58" s="149"/>
      <c r="S58" s="40"/>
      <c r="T58" s="40"/>
      <c r="U58" s="40"/>
      <c r="V58" s="40"/>
      <c r="W58" s="40"/>
      <c r="X58" s="40"/>
      <c r="Y58" s="40"/>
      <c r="Z58" s="40"/>
      <c r="AA58" s="40"/>
      <c r="AB58" s="40"/>
      <c r="AC58" s="40"/>
      <c r="AD58" s="40"/>
      <c r="AE58" s="40"/>
    </row>
    <row r="59" s="2" customFormat="1" ht="15.15" customHeight="1">
      <c r="A59" s="40"/>
      <c r="B59" s="41"/>
      <c r="C59" s="34" t="s">
        <v>29</v>
      </c>
      <c r="D59" s="42"/>
      <c r="E59" s="42"/>
      <c r="F59" s="29" t="str">
        <f>IF(E20="","",E20)</f>
        <v>Vyplň údaj</v>
      </c>
      <c r="G59" s="42"/>
      <c r="H59" s="42"/>
      <c r="I59" s="151" t="s">
        <v>34</v>
      </c>
      <c r="J59" s="38" t="str">
        <f>E26</f>
        <v xml:space="preserve"> </v>
      </c>
      <c r="K59" s="42"/>
      <c r="L59" s="149"/>
      <c r="S59" s="40"/>
      <c r="T59" s="40"/>
      <c r="U59" s="40"/>
      <c r="V59" s="40"/>
      <c r="W59" s="40"/>
      <c r="X59" s="40"/>
      <c r="Y59" s="40"/>
      <c r="Z59" s="40"/>
      <c r="AA59" s="40"/>
      <c r="AB59" s="40"/>
      <c r="AC59" s="40"/>
      <c r="AD59" s="40"/>
      <c r="AE59" s="40"/>
    </row>
    <row r="60" s="2" customFormat="1" ht="10.32"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2" customFormat="1" ht="29.28" customHeight="1">
      <c r="A61" s="40"/>
      <c r="B61" s="41"/>
      <c r="C61" s="182" t="s">
        <v>125</v>
      </c>
      <c r="D61" s="183"/>
      <c r="E61" s="183"/>
      <c r="F61" s="183"/>
      <c r="G61" s="183"/>
      <c r="H61" s="183"/>
      <c r="I61" s="184"/>
      <c r="J61" s="185" t="s">
        <v>126</v>
      </c>
      <c r="K61" s="183"/>
      <c r="L61" s="149"/>
      <c r="S61" s="40"/>
      <c r="T61" s="40"/>
      <c r="U61" s="40"/>
      <c r="V61" s="40"/>
      <c r="W61" s="40"/>
      <c r="X61" s="40"/>
      <c r="Y61" s="40"/>
      <c r="Z61" s="40"/>
      <c r="AA61" s="40"/>
      <c r="AB61" s="40"/>
      <c r="AC61" s="40"/>
      <c r="AD61" s="40"/>
      <c r="AE61" s="40"/>
    </row>
    <row r="62" s="2" customFormat="1" ht="10.32"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2" customFormat="1" ht="22.8" customHeight="1">
      <c r="A63" s="40"/>
      <c r="B63" s="41"/>
      <c r="C63" s="186" t="s">
        <v>70</v>
      </c>
      <c r="D63" s="42"/>
      <c r="E63" s="42"/>
      <c r="F63" s="42"/>
      <c r="G63" s="42"/>
      <c r="H63" s="42"/>
      <c r="I63" s="148"/>
      <c r="J63" s="104">
        <f>J101</f>
        <v>0</v>
      </c>
      <c r="K63" s="42"/>
      <c r="L63" s="149"/>
      <c r="S63" s="40"/>
      <c r="T63" s="40"/>
      <c r="U63" s="40"/>
      <c r="V63" s="40"/>
      <c r="W63" s="40"/>
      <c r="X63" s="40"/>
      <c r="Y63" s="40"/>
      <c r="Z63" s="40"/>
      <c r="AA63" s="40"/>
      <c r="AB63" s="40"/>
      <c r="AC63" s="40"/>
      <c r="AD63" s="40"/>
      <c r="AE63" s="40"/>
      <c r="AU63" s="19" t="s">
        <v>127</v>
      </c>
    </row>
    <row r="64" s="9" customFormat="1" ht="24.96" customHeight="1">
      <c r="A64" s="9"/>
      <c r="B64" s="187"/>
      <c r="C64" s="188"/>
      <c r="D64" s="189" t="s">
        <v>128</v>
      </c>
      <c r="E64" s="190"/>
      <c r="F64" s="190"/>
      <c r="G64" s="190"/>
      <c r="H64" s="190"/>
      <c r="I64" s="191"/>
      <c r="J64" s="192">
        <f>J102</f>
        <v>0</v>
      </c>
      <c r="K64" s="188"/>
      <c r="L64" s="193"/>
      <c r="S64" s="9"/>
      <c r="T64" s="9"/>
      <c r="U64" s="9"/>
      <c r="V64" s="9"/>
      <c r="W64" s="9"/>
      <c r="X64" s="9"/>
      <c r="Y64" s="9"/>
      <c r="Z64" s="9"/>
      <c r="AA64" s="9"/>
      <c r="AB64" s="9"/>
      <c r="AC64" s="9"/>
      <c r="AD64" s="9"/>
      <c r="AE64" s="9"/>
    </row>
    <row r="65" s="9" customFormat="1" ht="24.96" customHeight="1">
      <c r="A65" s="9"/>
      <c r="B65" s="187"/>
      <c r="C65" s="188"/>
      <c r="D65" s="189" t="s">
        <v>129</v>
      </c>
      <c r="E65" s="190"/>
      <c r="F65" s="190"/>
      <c r="G65" s="190"/>
      <c r="H65" s="190"/>
      <c r="I65" s="191"/>
      <c r="J65" s="192">
        <f>J126</f>
        <v>0</v>
      </c>
      <c r="K65" s="188"/>
      <c r="L65" s="193"/>
      <c r="S65" s="9"/>
      <c r="T65" s="9"/>
      <c r="U65" s="9"/>
      <c r="V65" s="9"/>
      <c r="W65" s="9"/>
      <c r="X65" s="9"/>
      <c r="Y65" s="9"/>
      <c r="Z65" s="9"/>
      <c r="AA65" s="9"/>
      <c r="AB65" s="9"/>
      <c r="AC65" s="9"/>
      <c r="AD65" s="9"/>
      <c r="AE65" s="9"/>
    </row>
    <row r="66" s="9" customFormat="1" ht="24.96" customHeight="1">
      <c r="A66" s="9"/>
      <c r="B66" s="187"/>
      <c r="C66" s="188"/>
      <c r="D66" s="189" t="s">
        <v>130</v>
      </c>
      <c r="E66" s="190"/>
      <c r="F66" s="190"/>
      <c r="G66" s="190"/>
      <c r="H66" s="190"/>
      <c r="I66" s="191"/>
      <c r="J66" s="192">
        <f>J238</f>
        <v>0</v>
      </c>
      <c r="K66" s="188"/>
      <c r="L66" s="193"/>
      <c r="S66" s="9"/>
      <c r="T66" s="9"/>
      <c r="U66" s="9"/>
      <c r="V66" s="9"/>
      <c r="W66" s="9"/>
      <c r="X66" s="9"/>
      <c r="Y66" s="9"/>
      <c r="Z66" s="9"/>
      <c r="AA66" s="9"/>
      <c r="AB66" s="9"/>
      <c r="AC66" s="9"/>
      <c r="AD66" s="9"/>
      <c r="AE66" s="9"/>
    </row>
    <row r="67" s="9" customFormat="1" ht="24.96" customHeight="1">
      <c r="A67" s="9"/>
      <c r="B67" s="187"/>
      <c r="C67" s="188"/>
      <c r="D67" s="189" t="s">
        <v>131</v>
      </c>
      <c r="E67" s="190"/>
      <c r="F67" s="190"/>
      <c r="G67" s="190"/>
      <c r="H67" s="190"/>
      <c r="I67" s="191"/>
      <c r="J67" s="192">
        <f>J284</f>
        <v>0</v>
      </c>
      <c r="K67" s="188"/>
      <c r="L67" s="193"/>
      <c r="S67" s="9"/>
      <c r="T67" s="9"/>
      <c r="U67" s="9"/>
      <c r="V67" s="9"/>
      <c r="W67" s="9"/>
      <c r="X67" s="9"/>
      <c r="Y67" s="9"/>
      <c r="Z67" s="9"/>
      <c r="AA67" s="9"/>
      <c r="AB67" s="9"/>
      <c r="AC67" s="9"/>
      <c r="AD67" s="9"/>
      <c r="AE67" s="9"/>
    </row>
    <row r="68" s="9" customFormat="1" ht="24.96" customHeight="1">
      <c r="A68" s="9"/>
      <c r="B68" s="187"/>
      <c r="C68" s="188"/>
      <c r="D68" s="189" t="s">
        <v>132</v>
      </c>
      <c r="E68" s="190"/>
      <c r="F68" s="190"/>
      <c r="G68" s="190"/>
      <c r="H68" s="190"/>
      <c r="I68" s="191"/>
      <c r="J68" s="192">
        <f>J309</f>
        <v>0</v>
      </c>
      <c r="K68" s="188"/>
      <c r="L68" s="193"/>
      <c r="S68" s="9"/>
      <c r="T68" s="9"/>
      <c r="U68" s="9"/>
      <c r="V68" s="9"/>
      <c r="W68" s="9"/>
      <c r="X68" s="9"/>
      <c r="Y68" s="9"/>
      <c r="Z68" s="9"/>
      <c r="AA68" s="9"/>
      <c r="AB68" s="9"/>
      <c r="AC68" s="9"/>
      <c r="AD68" s="9"/>
      <c r="AE68" s="9"/>
    </row>
    <row r="69" s="9" customFormat="1" ht="24.96" customHeight="1">
      <c r="A69" s="9"/>
      <c r="B69" s="187"/>
      <c r="C69" s="188"/>
      <c r="D69" s="189" t="s">
        <v>133</v>
      </c>
      <c r="E69" s="190"/>
      <c r="F69" s="190"/>
      <c r="G69" s="190"/>
      <c r="H69" s="190"/>
      <c r="I69" s="191"/>
      <c r="J69" s="192">
        <f>J391</f>
        <v>0</v>
      </c>
      <c r="K69" s="188"/>
      <c r="L69" s="193"/>
      <c r="S69" s="9"/>
      <c r="T69" s="9"/>
      <c r="U69" s="9"/>
      <c r="V69" s="9"/>
      <c r="W69" s="9"/>
      <c r="X69" s="9"/>
      <c r="Y69" s="9"/>
      <c r="Z69" s="9"/>
      <c r="AA69" s="9"/>
      <c r="AB69" s="9"/>
      <c r="AC69" s="9"/>
      <c r="AD69" s="9"/>
      <c r="AE69" s="9"/>
    </row>
    <row r="70" s="9" customFormat="1" ht="24.96" customHeight="1">
      <c r="A70" s="9"/>
      <c r="B70" s="187"/>
      <c r="C70" s="188"/>
      <c r="D70" s="189" t="s">
        <v>134</v>
      </c>
      <c r="E70" s="190"/>
      <c r="F70" s="190"/>
      <c r="G70" s="190"/>
      <c r="H70" s="190"/>
      <c r="I70" s="191"/>
      <c r="J70" s="192">
        <f>J431</f>
        <v>0</v>
      </c>
      <c r="K70" s="188"/>
      <c r="L70" s="193"/>
      <c r="S70" s="9"/>
      <c r="T70" s="9"/>
      <c r="U70" s="9"/>
      <c r="V70" s="9"/>
      <c r="W70" s="9"/>
      <c r="X70" s="9"/>
      <c r="Y70" s="9"/>
      <c r="Z70" s="9"/>
      <c r="AA70" s="9"/>
      <c r="AB70" s="9"/>
      <c r="AC70" s="9"/>
      <c r="AD70" s="9"/>
      <c r="AE70" s="9"/>
    </row>
    <row r="71" s="9" customFormat="1" ht="24.96" customHeight="1">
      <c r="A71" s="9"/>
      <c r="B71" s="187"/>
      <c r="C71" s="188"/>
      <c r="D71" s="189" t="s">
        <v>135</v>
      </c>
      <c r="E71" s="190"/>
      <c r="F71" s="190"/>
      <c r="G71" s="190"/>
      <c r="H71" s="190"/>
      <c r="I71" s="191"/>
      <c r="J71" s="192">
        <f>J435</f>
        <v>0</v>
      </c>
      <c r="K71" s="188"/>
      <c r="L71" s="193"/>
      <c r="S71" s="9"/>
      <c r="T71" s="9"/>
      <c r="U71" s="9"/>
      <c r="V71" s="9"/>
      <c r="W71" s="9"/>
      <c r="X71" s="9"/>
      <c r="Y71" s="9"/>
      <c r="Z71" s="9"/>
      <c r="AA71" s="9"/>
      <c r="AB71" s="9"/>
      <c r="AC71" s="9"/>
      <c r="AD71" s="9"/>
      <c r="AE71" s="9"/>
    </row>
    <row r="72" s="9" customFormat="1" ht="24.96" customHeight="1">
      <c r="A72" s="9"/>
      <c r="B72" s="187"/>
      <c r="C72" s="188"/>
      <c r="D72" s="189" t="s">
        <v>136</v>
      </c>
      <c r="E72" s="190"/>
      <c r="F72" s="190"/>
      <c r="G72" s="190"/>
      <c r="H72" s="190"/>
      <c r="I72" s="191"/>
      <c r="J72" s="192">
        <f>J437</f>
        <v>0</v>
      </c>
      <c r="K72" s="188"/>
      <c r="L72" s="193"/>
      <c r="S72" s="9"/>
      <c r="T72" s="9"/>
      <c r="U72" s="9"/>
      <c r="V72" s="9"/>
      <c r="W72" s="9"/>
      <c r="X72" s="9"/>
      <c r="Y72" s="9"/>
      <c r="Z72" s="9"/>
      <c r="AA72" s="9"/>
      <c r="AB72" s="9"/>
      <c r="AC72" s="9"/>
      <c r="AD72" s="9"/>
      <c r="AE72" s="9"/>
    </row>
    <row r="73" s="9" customFormat="1" ht="24.96" customHeight="1">
      <c r="A73" s="9"/>
      <c r="B73" s="187"/>
      <c r="C73" s="188"/>
      <c r="D73" s="189" t="s">
        <v>137</v>
      </c>
      <c r="E73" s="190"/>
      <c r="F73" s="190"/>
      <c r="G73" s="190"/>
      <c r="H73" s="190"/>
      <c r="I73" s="191"/>
      <c r="J73" s="192">
        <f>J441</f>
        <v>0</v>
      </c>
      <c r="K73" s="188"/>
      <c r="L73" s="193"/>
      <c r="S73" s="9"/>
      <c r="T73" s="9"/>
      <c r="U73" s="9"/>
      <c r="V73" s="9"/>
      <c r="W73" s="9"/>
      <c r="X73" s="9"/>
      <c r="Y73" s="9"/>
      <c r="Z73" s="9"/>
      <c r="AA73" s="9"/>
      <c r="AB73" s="9"/>
      <c r="AC73" s="9"/>
      <c r="AD73" s="9"/>
      <c r="AE73" s="9"/>
    </row>
    <row r="74" s="9" customFormat="1" ht="24.96" customHeight="1">
      <c r="A74" s="9"/>
      <c r="B74" s="187"/>
      <c r="C74" s="188"/>
      <c r="D74" s="189" t="s">
        <v>138</v>
      </c>
      <c r="E74" s="190"/>
      <c r="F74" s="190"/>
      <c r="G74" s="190"/>
      <c r="H74" s="190"/>
      <c r="I74" s="191"/>
      <c r="J74" s="192">
        <f>J523</f>
        <v>0</v>
      </c>
      <c r="K74" s="188"/>
      <c r="L74" s="193"/>
      <c r="S74" s="9"/>
      <c r="T74" s="9"/>
      <c r="U74" s="9"/>
      <c r="V74" s="9"/>
      <c r="W74" s="9"/>
      <c r="X74" s="9"/>
      <c r="Y74" s="9"/>
      <c r="Z74" s="9"/>
      <c r="AA74" s="9"/>
      <c r="AB74" s="9"/>
      <c r="AC74" s="9"/>
      <c r="AD74" s="9"/>
      <c r="AE74" s="9"/>
    </row>
    <row r="75" s="9" customFormat="1" ht="24.96" customHeight="1">
      <c r="A75" s="9"/>
      <c r="B75" s="187"/>
      <c r="C75" s="188"/>
      <c r="D75" s="189" t="s">
        <v>139</v>
      </c>
      <c r="E75" s="190"/>
      <c r="F75" s="190"/>
      <c r="G75" s="190"/>
      <c r="H75" s="190"/>
      <c r="I75" s="191"/>
      <c r="J75" s="192">
        <f>J531</f>
        <v>0</v>
      </c>
      <c r="K75" s="188"/>
      <c r="L75" s="193"/>
      <c r="S75" s="9"/>
      <c r="T75" s="9"/>
      <c r="U75" s="9"/>
      <c r="V75" s="9"/>
      <c r="W75" s="9"/>
      <c r="X75" s="9"/>
      <c r="Y75" s="9"/>
      <c r="Z75" s="9"/>
      <c r="AA75" s="9"/>
      <c r="AB75" s="9"/>
      <c r="AC75" s="9"/>
      <c r="AD75" s="9"/>
      <c r="AE75" s="9"/>
    </row>
    <row r="76" s="9" customFormat="1" ht="24.96" customHeight="1">
      <c r="A76" s="9"/>
      <c r="B76" s="187"/>
      <c r="C76" s="188"/>
      <c r="D76" s="189" t="s">
        <v>140</v>
      </c>
      <c r="E76" s="190"/>
      <c r="F76" s="190"/>
      <c r="G76" s="190"/>
      <c r="H76" s="190"/>
      <c r="I76" s="191"/>
      <c r="J76" s="192">
        <f>J538</f>
        <v>0</v>
      </c>
      <c r="K76" s="188"/>
      <c r="L76" s="193"/>
      <c r="S76" s="9"/>
      <c r="T76" s="9"/>
      <c r="U76" s="9"/>
      <c r="V76" s="9"/>
      <c r="W76" s="9"/>
      <c r="X76" s="9"/>
      <c r="Y76" s="9"/>
      <c r="Z76" s="9"/>
      <c r="AA76" s="9"/>
      <c r="AB76" s="9"/>
      <c r="AC76" s="9"/>
      <c r="AD76" s="9"/>
      <c r="AE76" s="9"/>
    </row>
    <row r="77" s="9" customFormat="1" ht="24.96" customHeight="1">
      <c r="A77" s="9"/>
      <c r="B77" s="187"/>
      <c r="C77" s="188"/>
      <c r="D77" s="189" t="s">
        <v>141</v>
      </c>
      <c r="E77" s="190"/>
      <c r="F77" s="190"/>
      <c r="G77" s="190"/>
      <c r="H77" s="190"/>
      <c r="I77" s="191"/>
      <c r="J77" s="192">
        <f>J630</f>
        <v>0</v>
      </c>
      <c r="K77" s="188"/>
      <c r="L77" s="193"/>
      <c r="S77" s="9"/>
      <c r="T77" s="9"/>
      <c r="U77" s="9"/>
      <c r="V77" s="9"/>
      <c r="W77" s="9"/>
      <c r="X77" s="9"/>
      <c r="Y77" s="9"/>
      <c r="Z77" s="9"/>
      <c r="AA77" s="9"/>
      <c r="AB77" s="9"/>
      <c r="AC77" s="9"/>
      <c r="AD77" s="9"/>
      <c r="AE77" s="9"/>
    </row>
    <row r="78" s="9" customFormat="1" ht="24.96" customHeight="1">
      <c r="A78" s="9"/>
      <c r="B78" s="187"/>
      <c r="C78" s="188"/>
      <c r="D78" s="189" t="s">
        <v>142</v>
      </c>
      <c r="E78" s="190"/>
      <c r="F78" s="190"/>
      <c r="G78" s="190"/>
      <c r="H78" s="190"/>
      <c r="I78" s="191"/>
      <c r="J78" s="192">
        <f>J683</f>
        <v>0</v>
      </c>
      <c r="K78" s="188"/>
      <c r="L78" s="193"/>
      <c r="S78" s="9"/>
      <c r="T78" s="9"/>
      <c r="U78" s="9"/>
      <c r="V78" s="9"/>
      <c r="W78" s="9"/>
      <c r="X78" s="9"/>
      <c r="Y78" s="9"/>
      <c r="Z78" s="9"/>
      <c r="AA78" s="9"/>
      <c r="AB78" s="9"/>
      <c r="AC78" s="9"/>
      <c r="AD78" s="9"/>
      <c r="AE78" s="9"/>
    </row>
    <row r="79" s="9" customFormat="1" ht="24.96" customHeight="1">
      <c r="A79" s="9"/>
      <c r="B79" s="187"/>
      <c r="C79" s="188"/>
      <c r="D79" s="189" t="s">
        <v>143</v>
      </c>
      <c r="E79" s="190"/>
      <c r="F79" s="190"/>
      <c r="G79" s="190"/>
      <c r="H79" s="190"/>
      <c r="I79" s="191"/>
      <c r="J79" s="192">
        <f>J687</f>
        <v>0</v>
      </c>
      <c r="K79" s="188"/>
      <c r="L79" s="193"/>
      <c r="S79" s="9"/>
      <c r="T79" s="9"/>
      <c r="U79" s="9"/>
      <c r="V79" s="9"/>
      <c r="W79" s="9"/>
      <c r="X79" s="9"/>
      <c r="Y79" s="9"/>
      <c r="Z79" s="9"/>
      <c r="AA79" s="9"/>
      <c r="AB79" s="9"/>
      <c r="AC79" s="9"/>
      <c r="AD79" s="9"/>
      <c r="AE79" s="9"/>
    </row>
    <row r="80" s="2" customFormat="1" ht="21.84" customHeight="1">
      <c r="A80" s="40"/>
      <c r="B80" s="41"/>
      <c r="C80" s="42"/>
      <c r="D80" s="42"/>
      <c r="E80" s="42"/>
      <c r="F80" s="42"/>
      <c r="G80" s="42"/>
      <c r="H80" s="42"/>
      <c r="I80" s="148"/>
      <c r="J80" s="42"/>
      <c r="K80" s="42"/>
      <c r="L80" s="149"/>
      <c r="S80" s="40"/>
      <c r="T80" s="40"/>
      <c r="U80" s="40"/>
      <c r="V80" s="40"/>
      <c r="W80" s="40"/>
      <c r="X80" s="40"/>
      <c r="Y80" s="40"/>
      <c r="Z80" s="40"/>
      <c r="AA80" s="40"/>
      <c r="AB80" s="40"/>
      <c r="AC80" s="40"/>
      <c r="AD80" s="40"/>
      <c r="AE80" s="40"/>
    </row>
    <row r="81" s="2" customFormat="1" ht="6.96" customHeight="1">
      <c r="A81" s="40"/>
      <c r="B81" s="61"/>
      <c r="C81" s="62"/>
      <c r="D81" s="62"/>
      <c r="E81" s="62"/>
      <c r="F81" s="62"/>
      <c r="G81" s="62"/>
      <c r="H81" s="62"/>
      <c r="I81" s="177"/>
      <c r="J81" s="62"/>
      <c r="K81" s="62"/>
      <c r="L81" s="149"/>
      <c r="S81" s="40"/>
      <c r="T81" s="40"/>
      <c r="U81" s="40"/>
      <c r="V81" s="40"/>
      <c r="W81" s="40"/>
      <c r="X81" s="40"/>
      <c r="Y81" s="40"/>
      <c r="Z81" s="40"/>
      <c r="AA81" s="40"/>
      <c r="AB81" s="40"/>
      <c r="AC81" s="40"/>
      <c r="AD81" s="40"/>
      <c r="AE81" s="40"/>
    </row>
    <row r="85" s="2" customFormat="1" ht="6.96" customHeight="1">
      <c r="A85" s="40"/>
      <c r="B85" s="63"/>
      <c r="C85" s="64"/>
      <c r="D85" s="64"/>
      <c r="E85" s="64"/>
      <c r="F85" s="64"/>
      <c r="G85" s="64"/>
      <c r="H85" s="64"/>
      <c r="I85" s="180"/>
      <c r="J85" s="64"/>
      <c r="K85" s="64"/>
      <c r="L85" s="149"/>
      <c r="S85" s="40"/>
      <c r="T85" s="40"/>
      <c r="U85" s="40"/>
      <c r="V85" s="40"/>
      <c r="W85" s="40"/>
      <c r="X85" s="40"/>
      <c r="Y85" s="40"/>
      <c r="Z85" s="40"/>
      <c r="AA85" s="40"/>
      <c r="AB85" s="40"/>
      <c r="AC85" s="40"/>
      <c r="AD85" s="40"/>
      <c r="AE85" s="40"/>
    </row>
    <row r="86" s="2" customFormat="1" ht="24.96" customHeight="1">
      <c r="A86" s="40"/>
      <c r="B86" s="41"/>
      <c r="C86" s="25" t="s">
        <v>144</v>
      </c>
      <c r="D86" s="42"/>
      <c r="E86" s="42"/>
      <c r="F86" s="42"/>
      <c r="G86" s="42"/>
      <c r="H86" s="42"/>
      <c r="I86" s="148"/>
      <c r="J86" s="42"/>
      <c r="K86" s="42"/>
      <c r="L86" s="149"/>
      <c r="S86" s="40"/>
      <c r="T86" s="40"/>
      <c r="U86" s="40"/>
      <c r="V86" s="40"/>
      <c r="W86" s="40"/>
      <c r="X86" s="40"/>
      <c r="Y86" s="40"/>
      <c r="Z86" s="40"/>
      <c r="AA86" s="40"/>
      <c r="AB86" s="40"/>
      <c r="AC86" s="40"/>
      <c r="AD86" s="40"/>
      <c r="AE86" s="40"/>
    </row>
    <row r="87" s="2" customFormat="1" ht="6.96" customHeight="1">
      <c r="A87" s="40"/>
      <c r="B87" s="41"/>
      <c r="C87" s="42"/>
      <c r="D87" s="42"/>
      <c r="E87" s="42"/>
      <c r="F87" s="42"/>
      <c r="G87" s="42"/>
      <c r="H87" s="42"/>
      <c r="I87" s="148"/>
      <c r="J87" s="42"/>
      <c r="K87" s="42"/>
      <c r="L87" s="149"/>
      <c r="S87" s="40"/>
      <c r="T87" s="40"/>
      <c r="U87" s="40"/>
      <c r="V87" s="40"/>
      <c r="W87" s="40"/>
      <c r="X87" s="40"/>
      <c r="Y87" s="40"/>
      <c r="Z87" s="40"/>
      <c r="AA87" s="40"/>
      <c r="AB87" s="40"/>
      <c r="AC87" s="40"/>
      <c r="AD87" s="40"/>
      <c r="AE87" s="40"/>
    </row>
    <row r="88" s="2" customFormat="1" ht="12" customHeight="1">
      <c r="A88" s="40"/>
      <c r="B88" s="41"/>
      <c r="C88" s="34" t="s">
        <v>16</v>
      </c>
      <c r="D88" s="42"/>
      <c r="E88" s="42"/>
      <c r="F88" s="42"/>
      <c r="G88" s="42"/>
      <c r="H88" s="42"/>
      <c r="I88" s="148"/>
      <c r="J88" s="42"/>
      <c r="K88" s="42"/>
      <c r="L88" s="149"/>
      <c r="S88" s="40"/>
      <c r="T88" s="40"/>
      <c r="U88" s="40"/>
      <c r="V88" s="40"/>
      <c r="W88" s="40"/>
      <c r="X88" s="40"/>
      <c r="Y88" s="40"/>
      <c r="Z88" s="40"/>
      <c r="AA88" s="40"/>
      <c r="AB88" s="40"/>
      <c r="AC88" s="40"/>
      <c r="AD88" s="40"/>
      <c r="AE88" s="40"/>
    </row>
    <row r="89" s="2" customFormat="1" ht="16.5" customHeight="1">
      <c r="A89" s="40"/>
      <c r="B89" s="41"/>
      <c r="C89" s="42"/>
      <c r="D89" s="42"/>
      <c r="E89" s="181" t="str">
        <f>E7</f>
        <v>WELCOME CENTRE ČZU</v>
      </c>
      <c r="F89" s="34"/>
      <c r="G89" s="34"/>
      <c r="H89" s="34"/>
      <c r="I89" s="148"/>
      <c r="J89" s="42"/>
      <c r="K89" s="42"/>
      <c r="L89" s="149"/>
      <c r="S89" s="40"/>
      <c r="T89" s="40"/>
      <c r="U89" s="40"/>
      <c r="V89" s="40"/>
      <c r="W89" s="40"/>
      <c r="X89" s="40"/>
      <c r="Y89" s="40"/>
      <c r="Z89" s="40"/>
      <c r="AA89" s="40"/>
      <c r="AB89" s="40"/>
      <c r="AC89" s="40"/>
      <c r="AD89" s="40"/>
      <c r="AE89" s="40"/>
    </row>
    <row r="90" s="1" customFormat="1" ht="12" customHeight="1">
      <c r="B90" s="23"/>
      <c r="C90" s="34" t="s">
        <v>120</v>
      </c>
      <c r="D90" s="24"/>
      <c r="E90" s="24"/>
      <c r="F90" s="24"/>
      <c r="G90" s="24"/>
      <c r="H90" s="24"/>
      <c r="I90" s="140"/>
      <c r="J90" s="24"/>
      <c r="K90" s="24"/>
      <c r="L90" s="22"/>
    </row>
    <row r="91" s="2" customFormat="1" ht="16.5" customHeight="1">
      <c r="A91" s="40"/>
      <c r="B91" s="41"/>
      <c r="C91" s="42"/>
      <c r="D91" s="42"/>
      <c r="E91" s="181" t="s">
        <v>121</v>
      </c>
      <c r="F91" s="42"/>
      <c r="G91" s="42"/>
      <c r="H91" s="42"/>
      <c r="I91" s="148"/>
      <c r="J91" s="42"/>
      <c r="K91" s="42"/>
      <c r="L91" s="149"/>
      <c r="S91" s="40"/>
      <c r="T91" s="40"/>
      <c r="U91" s="40"/>
      <c r="V91" s="40"/>
      <c r="W91" s="40"/>
      <c r="X91" s="40"/>
      <c r="Y91" s="40"/>
      <c r="Z91" s="40"/>
      <c r="AA91" s="40"/>
      <c r="AB91" s="40"/>
      <c r="AC91" s="40"/>
      <c r="AD91" s="40"/>
      <c r="AE91" s="40"/>
    </row>
    <row r="92" s="2" customFormat="1" ht="12" customHeight="1">
      <c r="A92" s="40"/>
      <c r="B92" s="41"/>
      <c r="C92" s="34" t="s">
        <v>122</v>
      </c>
      <c r="D92" s="42"/>
      <c r="E92" s="42"/>
      <c r="F92" s="42"/>
      <c r="G92" s="42"/>
      <c r="H92" s="42"/>
      <c r="I92" s="148"/>
      <c r="J92" s="42"/>
      <c r="K92" s="42"/>
      <c r="L92" s="149"/>
      <c r="S92" s="40"/>
      <c r="T92" s="40"/>
      <c r="U92" s="40"/>
      <c r="V92" s="40"/>
      <c r="W92" s="40"/>
      <c r="X92" s="40"/>
      <c r="Y92" s="40"/>
      <c r="Z92" s="40"/>
      <c r="AA92" s="40"/>
      <c r="AB92" s="40"/>
      <c r="AC92" s="40"/>
      <c r="AD92" s="40"/>
      <c r="AE92" s="40"/>
    </row>
    <row r="93" s="2" customFormat="1" ht="16.5" customHeight="1">
      <c r="A93" s="40"/>
      <c r="B93" s="41"/>
      <c r="C93" s="42"/>
      <c r="D93" s="42"/>
      <c r="E93" s="71" t="str">
        <f>E11</f>
        <v>01 - Stavební část</v>
      </c>
      <c r="F93" s="42"/>
      <c r="G93" s="42"/>
      <c r="H93" s="42"/>
      <c r="I93" s="148"/>
      <c r="J93" s="42"/>
      <c r="K93" s="42"/>
      <c r="L93" s="149"/>
      <c r="S93" s="40"/>
      <c r="T93" s="40"/>
      <c r="U93" s="40"/>
      <c r="V93" s="40"/>
      <c r="W93" s="40"/>
      <c r="X93" s="40"/>
      <c r="Y93" s="40"/>
      <c r="Z93" s="40"/>
      <c r="AA93" s="40"/>
      <c r="AB93" s="40"/>
      <c r="AC93" s="40"/>
      <c r="AD93" s="40"/>
      <c r="AE93" s="40"/>
    </row>
    <row r="94" s="2" customFormat="1" ht="6.96" customHeight="1">
      <c r="A94" s="40"/>
      <c r="B94" s="41"/>
      <c r="C94" s="42"/>
      <c r="D94" s="42"/>
      <c r="E94" s="42"/>
      <c r="F94" s="42"/>
      <c r="G94" s="42"/>
      <c r="H94" s="42"/>
      <c r="I94" s="148"/>
      <c r="J94" s="42"/>
      <c r="K94" s="42"/>
      <c r="L94" s="149"/>
      <c r="S94" s="40"/>
      <c r="T94" s="40"/>
      <c r="U94" s="40"/>
      <c r="V94" s="40"/>
      <c r="W94" s="40"/>
      <c r="X94" s="40"/>
      <c r="Y94" s="40"/>
      <c r="Z94" s="40"/>
      <c r="AA94" s="40"/>
      <c r="AB94" s="40"/>
      <c r="AC94" s="40"/>
      <c r="AD94" s="40"/>
      <c r="AE94" s="40"/>
    </row>
    <row r="95" s="2" customFormat="1" ht="12" customHeight="1">
      <c r="A95" s="40"/>
      <c r="B95" s="41"/>
      <c r="C95" s="34" t="s">
        <v>21</v>
      </c>
      <c r="D95" s="42"/>
      <c r="E95" s="42"/>
      <c r="F95" s="29" t="str">
        <f>F14</f>
        <v>Praha 6 - Suchdol</v>
      </c>
      <c r="G95" s="42"/>
      <c r="H95" s="42"/>
      <c r="I95" s="151" t="s">
        <v>23</v>
      </c>
      <c r="J95" s="74" t="str">
        <f>IF(J14="","",J14)</f>
        <v>25. 5. 2020</v>
      </c>
      <c r="K95" s="42"/>
      <c r="L95" s="149"/>
      <c r="S95" s="40"/>
      <c r="T95" s="40"/>
      <c r="U95" s="40"/>
      <c r="V95" s="40"/>
      <c r="W95" s="40"/>
      <c r="X95" s="40"/>
      <c r="Y95" s="40"/>
      <c r="Z95" s="40"/>
      <c r="AA95" s="40"/>
      <c r="AB95" s="40"/>
      <c r="AC95" s="40"/>
      <c r="AD95" s="40"/>
      <c r="AE95" s="40"/>
    </row>
    <row r="96" s="2" customFormat="1" ht="6.96" customHeight="1">
      <c r="A96" s="40"/>
      <c r="B96" s="41"/>
      <c r="C96" s="42"/>
      <c r="D96" s="42"/>
      <c r="E96" s="42"/>
      <c r="F96" s="42"/>
      <c r="G96" s="42"/>
      <c r="H96" s="42"/>
      <c r="I96" s="148"/>
      <c r="J96" s="42"/>
      <c r="K96" s="42"/>
      <c r="L96" s="149"/>
      <c r="S96" s="40"/>
      <c r="T96" s="40"/>
      <c r="U96" s="40"/>
      <c r="V96" s="40"/>
      <c r="W96" s="40"/>
      <c r="X96" s="40"/>
      <c r="Y96" s="40"/>
      <c r="Z96" s="40"/>
      <c r="AA96" s="40"/>
      <c r="AB96" s="40"/>
      <c r="AC96" s="40"/>
      <c r="AD96" s="40"/>
      <c r="AE96" s="40"/>
    </row>
    <row r="97" s="2" customFormat="1" ht="15.15" customHeight="1">
      <c r="A97" s="40"/>
      <c r="B97" s="41"/>
      <c r="C97" s="34" t="s">
        <v>25</v>
      </c>
      <c r="D97" s="42"/>
      <c r="E97" s="42"/>
      <c r="F97" s="29" t="str">
        <f>E17</f>
        <v>ČZU Praha</v>
      </c>
      <c r="G97" s="42"/>
      <c r="H97" s="42"/>
      <c r="I97" s="151" t="s">
        <v>31</v>
      </c>
      <c r="J97" s="38" t="str">
        <f>E23</f>
        <v>GREBNER</v>
      </c>
      <c r="K97" s="42"/>
      <c r="L97" s="149"/>
      <c r="S97" s="40"/>
      <c r="T97" s="40"/>
      <c r="U97" s="40"/>
      <c r="V97" s="40"/>
      <c r="W97" s="40"/>
      <c r="X97" s="40"/>
      <c r="Y97" s="40"/>
      <c r="Z97" s="40"/>
      <c r="AA97" s="40"/>
      <c r="AB97" s="40"/>
      <c r="AC97" s="40"/>
      <c r="AD97" s="40"/>
      <c r="AE97" s="40"/>
    </row>
    <row r="98" s="2" customFormat="1" ht="15.15" customHeight="1">
      <c r="A98" s="40"/>
      <c r="B98" s="41"/>
      <c r="C98" s="34" t="s">
        <v>29</v>
      </c>
      <c r="D98" s="42"/>
      <c r="E98" s="42"/>
      <c r="F98" s="29" t="str">
        <f>IF(E20="","",E20)</f>
        <v>Vyplň údaj</v>
      </c>
      <c r="G98" s="42"/>
      <c r="H98" s="42"/>
      <c r="I98" s="151" t="s">
        <v>34</v>
      </c>
      <c r="J98" s="38" t="str">
        <f>E26</f>
        <v xml:space="preserve"> </v>
      </c>
      <c r="K98" s="42"/>
      <c r="L98" s="149"/>
      <c r="S98" s="40"/>
      <c r="T98" s="40"/>
      <c r="U98" s="40"/>
      <c r="V98" s="40"/>
      <c r="W98" s="40"/>
      <c r="X98" s="40"/>
      <c r="Y98" s="40"/>
      <c r="Z98" s="40"/>
      <c r="AA98" s="40"/>
      <c r="AB98" s="40"/>
      <c r="AC98" s="40"/>
      <c r="AD98" s="40"/>
      <c r="AE98" s="40"/>
    </row>
    <row r="99" s="2" customFormat="1" ht="10.32" customHeight="1">
      <c r="A99" s="40"/>
      <c r="B99" s="41"/>
      <c r="C99" s="42"/>
      <c r="D99" s="42"/>
      <c r="E99" s="42"/>
      <c r="F99" s="42"/>
      <c r="G99" s="42"/>
      <c r="H99" s="42"/>
      <c r="I99" s="148"/>
      <c r="J99" s="42"/>
      <c r="K99" s="42"/>
      <c r="L99" s="149"/>
      <c r="S99" s="40"/>
      <c r="T99" s="40"/>
      <c r="U99" s="40"/>
      <c r="V99" s="40"/>
      <c r="W99" s="40"/>
      <c r="X99" s="40"/>
      <c r="Y99" s="40"/>
      <c r="Z99" s="40"/>
      <c r="AA99" s="40"/>
      <c r="AB99" s="40"/>
      <c r="AC99" s="40"/>
      <c r="AD99" s="40"/>
      <c r="AE99" s="40"/>
    </row>
    <row r="100" s="10" customFormat="1" ht="29.28" customHeight="1">
      <c r="A100" s="194"/>
      <c r="B100" s="195"/>
      <c r="C100" s="196" t="s">
        <v>145</v>
      </c>
      <c r="D100" s="197" t="s">
        <v>57</v>
      </c>
      <c r="E100" s="197" t="s">
        <v>53</v>
      </c>
      <c r="F100" s="197" t="s">
        <v>54</v>
      </c>
      <c r="G100" s="197" t="s">
        <v>146</v>
      </c>
      <c r="H100" s="197" t="s">
        <v>147</v>
      </c>
      <c r="I100" s="198" t="s">
        <v>148</v>
      </c>
      <c r="J100" s="197" t="s">
        <v>126</v>
      </c>
      <c r="K100" s="199" t="s">
        <v>149</v>
      </c>
      <c r="L100" s="200"/>
      <c r="M100" s="94" t="s">
        <v>19</v>
      </c>
      <c r="N100" s="95" t="s">
        <v>42</v>
      </c>
      <c r="O100" s="95" t="s">
        <v>150</v>
      </c>
      <c r="P100" s="95" t="s">
        <v>151</v>
      </c>
      <c r="Q100" s="95" t="s">
        <v>152</v>
      </c>
      <c r="R100" s="95" t="s">
        <v>153</v>
      </c>
      <c r="S100" s="95" t="s">
        <v>154</v>
      </c>
      <c r="T100" s="96" t="s">
        <v>155</v>
      </c>
      <c r="U100" s="194"/>
      <c r="V100" s="194"/>
      <c r="W100" s="194"/>
      <c r="X100" s="194"/>
      <c r="Y100" s="194"/>
      <c r="Z100" s="194"/>
      <c r="AA100" s="194"/>
      <c r="AB100" s="194"/>
      <c r="AC100" s="194"/>
      <c r="AD100" s="194"/>
      <c r="AE100" s="194"/>
    </row>
    <row r="101" s="2" customFormat="1" ht="22.8" customHeight="1">
      <c r="A101" s="40"/>
      <c r="B101" s="41"/>
      <c r="C101" s="101" t="s">
        <v>156</v>
      </c>
      <c r="D101" s="42"/>
      <c r="E101" s="42"/>
      <c r="F101" s="42"/>
      <c r="G101" s="42"/>
      <c r="H101" s="42"/>
      <c r="I101" s="148"/>
      <c r="J101" s="201">
        <f>BK101</f>
        <v>0</v>
      </c>
      <c r="K101" s="42"/>
      <c r="L101" s="46"/>
      <c r="M101" s="97"/>
      <c r="N101" s="202"/>
      <c r="O101" s="98"/>
      <c r="P101" s="203">
        <f>P102+P126+P238+P284+P309+P391+P431+P435+P437+P441+P523+P531+P538+P630+P683+P687</f>
        <v>0</v>
      </c>
      <c r="Q101" s="98"/>
      <c r="R101" s="203">
        <f>R102+R126+R238+R284+R309+R391+R431+R435+R437+R441+R523+R531+R538+R630+R683+R687</f>
        <v>29.635408000000009</v>
      </c>
      <c r="S101" s="98"/>
      <c r="T101" s="204">
        <f>T102+T126+T238+T284+T309+T391+T431+T435+T437+T441+T523+T531+T538+T630+T683+T687</f>
        <v>38.888362999999998</v>
      </c>
      <c r="U101" s="40"/>
      <c r="V101" s="40"/>
      <c r="W101" s="40"/>
      <c r="X101" s="40"/>
      <c r="Y101" s="40"/>
      <c r="Z101" s="40"/>
      <c r="AA101" s="40"/>
      <c r="AB101" s="40"/>
      <c r="AC101" s="40"/>
      <c r="AD101" s="40"/>
      <c r="AE101" s="40"/>
      <c r="AT101" s="19" t="s">
        <v>71</v>
      </c>
      <c r="AU101" s="19" t="s">
        <v>127</v>
      </c>
      <c r="BK101" s="205">
        <f>BK102+BK126+BK238+BK284+BK309+BK391+BK431+BK435+BK437+BK441+BK523+BK531+BK538+BK630+BK683+BK687</f>
        <v>0</v>
      </c>
    </row>
    <row r="102" s="11" customFormat="1" ht="25.92" customHeight="1">
      <c r="A102" s="11"/>
      <c r="B102" s="206"/>
      <c r="C102" s="207"/>
      <c r="D102" s="208" t="s">
        <v>71</v>
      </c>
      <c r="E102" s="209" t="s">
        <v>157</v>
      </c>
      <c r="F102" s="209" t="s">
        <v>158</v>
      </c>
      <c r="G102" s="207"/>
      <c r="H102" s="207"/>
      <c r="I102" s="210"/>
      <c r="J102" s="211">
        <f>BK102</f>
        <v>0</v>
      </c>
      <c r="K102" s="207"/>
      <c r="L102" s="212"/>
      <c r="M102" s="213"/>
      <c r="N102" s="214"/>
      <c r="O102" s="214"/>
      <c r="P102" s="215">
        <f>SUM(P103:P125)</f>
        <v>0</v>
      </c>
      <c r="Q102" s="214"/>
      <c r="R102" s="215">
        <f>SUM(R103:R125)</f>
        <v>0</v>
      </c>
      <c r="S102" s="214"/>
      <c r="T102" s="216">
        <f>SUM(T103:T125)</f>
        <v>1.2241</v>
      </c>
      <c r="U102" s="11"/>
      <c r="V102" s="11"/>
      <c r="W102" s="11"/>
      <c r="X102" s="11"/>
      <c r="Y102" s="11"/>
      <c r="Z102" s="11"/>
      <c r="AA102" s="11"/>
      <c r="AB102" s="11"/>
      <c r="AC102" s="11"/>
      <c r="AD102" s="11"/>
      <c r="AE102" s="11"/>
      <c r="AR102" s="217" t="s">
        <v>79</v>
      </c>
      <c r="AT102" s="218" t="s">
        <v>71</v>
      </c>
      <c r="AU102" s="218" t="s">
        <v>72</v>
      </c>
      <c r="AY102" s="217" t="s">
        <v>159</v>
      </c>
      <c r="BK102" s="219">
        <f>SUM(BK103:BK125)</f>
        <v>0</v>
      </c>
    </row>
    <row r="103" s="2" customFormat="1" ht="16.5" customHeight="1">
      <c r="A103" s="40"/>
      <c r="B103" s="41"/>
      <c r="C103" s="220" t="s">
        <v>79</v>
      </c>
      <c r="D103" s="220" t="s">
        <v>160</v>
      </c>
      <c r="E103" s="221" t="s">
        <v>161</v>
      </c>
      <c r="F103" s="222" t="s">
        <v>162</v>
      </c>
      <c r="G103" s="223" t="s">
        <v>163</v>
      </c>
      <c r="H103" s="224">
        <v>6</v>
      </c>
      <c r="I103" s="225"/>
      <c r="J103" s="226">
        <f>ROUND(I103*H103,2)</f>
        <v>0</v>
      </c>
      <c r="K103" s="222" t="s">
        <v>19</v>
      </c>
      <c r="L103" s="46"/>
      <c r="M103" s="227" t="s">
        <v>19</v>
      </c>
      <c r="N103" s="228" t="s">
        <v>43</v>
      </c>
      <c r="O103" s="86"/>
      <c r="P103" s="229">
        <f>O103*H103</f>
        <v>0</v>
      </c>
      <c r="Q103" s="229">
        <v>0</v>
      </c>
      <c r="R103" s="229">
        <f>Q103*H103</f>
        <v>0</v>
      </c>
      <c r="S103" s="229">
        <v>0.024</v>
      </c>
      <c r="T103" s="230">
        <f>S103*H103</f>
        <v>0.14400000000000002</v>
      </c>
      <c r="U103" s="40"/>
      <c r="V103" s="40"/>
      <c r="W103" s="40"/>
      <c r="X103" s="40"/>
      <c r="Y103" s="40"/>
      <c r="Z103" s="40"/>
      <c r="AA103" s="40"/>
      <c r="AB103" s="40"/>
      <c r="AC103" s="40"/>
      <c r="AD103" s="40"/>
      <c r="AE103" s="40"/>
      <c r="AR103" s="231" t="s">
        <v>164</v>
      </c>
      <c r="AT103" s="231" t="s">
        <v>160</v>
      </c>
      <c r="AU103" s="231" t="s">
        <v>79</v>
      </c>
      <c r="AY103" s="19" t="s">
        <v>159</v>
      </c>
      <c r="BE103" s="232">
        <f>IF(N103="základní",J103,0)</f>
        <v>0</v>
      </c>
      <c r="BF103" s="232">
        <f>IF(N103="snížená",J103,0)</f>
        <v>0</v>
      </c>
      <c r="BG103" s="232">
        <f>IF(N103="zákl. přenesená",J103,0)</f>
        <v>0</v>
      </c>
      <c r="BH103" s="232">
        <f>IF(N103="sníž. přenesená",J103,0)</f>
        <v>0</v>
      </c>
      <c r="BI103" s="232">
        <f>IF(N103="nulová",J103,0)</f>
        <v>0</v>
      </c>
      <c r="BJ103" s="19" t="s">
        <v>79</v>
      </c>
      <c r="BK103" s="232">
        <f>ROUND(I103*H103,2)</f>
        <v>0</v>
      </c>
      <c r="BL103" s="19" t="s">
        <v>164</v>
      </c>
      <c r="BM103" s="231" t="s">
        <v>81</v>
      </c>
    </row>
    <row r="104" s="2" customFormat="1" ht="21.75" customHeight="1">
      <c r="A104" s="40"/>
      <c r="B104" s="41"/>
      <c r="C104" s="220" t="s">
        <v>81</v>
      </c>
      <c r="D104" s="220" t="s">
        <v>160</v>
      </c>
      <c r="E104" s="221" t="s">
        <v>165</v>
      </c>
      <c r="F104" s="222" t="s">
        <v>166</v>
      </c>
      <c r="G104" s="223" t="s">
        <v>163</v>
      </c>
      <c r="H104" s="224">
        <v>1</v>
      </c>
      <c r="I104" s="225"/>
      <c r="J104" s="226">
        <f>ROUND(I104*H104,2)</f>
        <v>0</v>
      </c>
      <c r="K104" s="222" t="s">
        <v>19</v>
      </c>
      <c r="L104" s="46"/>
      <c r="M104" s="227" t="s">
        <v>19</v>
      </c>
      <c r="N104" s="228" t="s">
        <v>43</v>
      </c>
      <c r="O104" s="86"/>
      <c r="P104" s="229">
        <f>O104*H104</f>
        <v>0</v>
      </c>
      <c r="Q104" s="229">
        <v>0</v>
      </c>
      <c r="R104" s="229">
        <f>Q104*H104</f>
        <v>0</v>
      </c>
      <c r="S104" s="229">
        <v>0.024649999999999998</v>
      </c>
      <c r="T104" s="230">
        <f>S104*H104</f>
        <v>0.024649999999999998</v>
      </c>
      <c r="U104" s="40"/>
      <c r="V104" s="40"/>
      <c r="W104" s="40"/>
      <c r="X104" s="40"/>
      <c r="Y104" s="40"/>
      <c r="Z104" s="40"/>
      <c r="AA104" s="40"/>
      <c r="AB104" s="40"/>
      <c r="AC104" s="40"/>
      <c r="AD104" s="40"/>
      <c r="AE104" s="40"/>
      <c r="AR104" s="231" t="s">
        <v>164</v>
      </c>
      <c r="AT104" s="231" t="s">
        <v>160</v>
      </c>
      <c r="AU104" s="231" t="s">
        <v>79</v>
      </c>
      <c r="AY104" s="19" t="s">
        <v>159</v>
      </c>
      <c r="BE104" s="232">
        <f>IF(N104="základní",J104,0)</f>
        <v>0</v>
      </c>
      <c r="BF104" s="232">
        <f>IF(N104="snížená",J104,0)</f>
        <v>0</v>
      </c>
      <c r="BG104" s="232">
        <f>IF(N104="zákl. přenesená",J104,0)</f>
        <v>0</v>
      </c>
      <c r="BH104" s="232">
        <f>IF(N104="sníž. přenesená",J104,0)</f>
        <v>0</v>
      </c>
      <c r="BI104" s="232">
        <f>IF(N104="nulová",J104,0)</f>
        <v>0</v>
      </c>
      <c r="BJ104" s="19" t="s">
        <v>79</v>
      </c>
      <c r="BK104" s="232">
        <f>ROUND(I104*H104,2)</f>
        <v>0</v>
      </c>
      <c r="BL104" s="19" t="s">
        <v>164</v>
      </c>
      <c r="BM104" s="231" t="s">
        <v>164</v>
      </c>
    </row>
    <row r="105" s="2" customFormat="1" ht="21.75" customHeight="1">
      <c r="A105" s="40"/>
      <c r="B105" s="41"/>
      <c r="C105" s="220" t="s">
        <v>167</v>
      </c>
      <c r="D105" s="220" t="s">
        <v>160</v>
      </c>
      <c r="E105" s="221" t="s">
        <v>168</v>
      </c>
      <c r="F105" s="222" t="s">
        <v>169</v>
      </c>
      <c r="G105" s="223" t="s">
        <v>163</v>
      </c>
      <c r="H105" s="224">
        <v>1</v>
      </c>
      <c r="I105" s="225"/>
      <c r="J105" s="226">
        <f>ROUND(I105*H105,2)</f>
        <v>0</v>
      </c>
      <c r="K105" s="222" t="s">
        <v>19</v>
      </c>
      <c r="L105" s="46"/>
      <c r="M105" s="227" t="s">
        <v>19</v>
      </c>
      <c r="N105" s="228" t="s">
        <v>43</v>
      </c>
      <c r="O105" s="86"/>
      <c r="P105" s="229">
        <f>O105*H105</f>
        <v>0</v>
      </c>
      <c r="Q105" s="229">
        <v>0</v>
      </c>
      <c r="R105" s="229">
        <f>Q105*H105</f>
        <v>0</v>
      </c>
      <c r="S105" s="229">
        <v>0.14019999999999999</v>
      </c>
      <c r="T105" s="230">
        <f>S105*H105</f>
        <v>0.14019999999999999</v>
      </c>
      <c r="U105" s="40"/>
      <c r="V105" s="40"/>
      <c r="W105" s="40"/>
      <c r="X105" s="40"/>
      <c r="Y105" s="40"/>
      <c r="Z105" s="40"/>
      <c r="AA105" s="40"/>
      <c r="AB105" s="40"/>
      <c r="AC105" s="40"/>
      <c r="AD105" s="40"/>
      <c r="AE105" s="40"/>
      <c r="AR105" s="231" t="s">
        <v>164</v>
      </c>
      <c r="AT105" s="231" t="s">
        <v>160</v>
      </c>
      <c r="AU105" s="231" t="s">
        <v>79</v>
      </c>
      <c r="AY105" s="19" t="s">
        <v>159</v>
      </c>
      <c r="BE105" s="232">
        <f>IF(N105="základní",J105,0)</f>
        <v>0</v>
      </c>
      <c r="BF105" s="232">
        <f>IF(N105="snížená",J105,0)</f>
        <v>0</v>
      </c>
      <c r="BG105" s="232">
        <f>IF(N105="zákl. přenesená",J105,0)</f>
        <v>0</v>
      </c>
      <c r="BH105" s="232">
        <f>IF(N105="sníž. přenesená",J105,0)</f>
        <v>0</v>
      </c>
      <c r="BI105" s="232">
        <f>IF(N105="nulová",J105,0)</f>
        <v>0</v>
      </c>
      <c r="BJ105" s="19" t="s">
        <v>79</v>
      </c>
      <c r="BK105" s="232">
        <f>ROUND(I105*H105,2)</f>
        <v>0</v>
      </c>
      <c r="BL105" s="19" t="s">
        <v>164</v>
      </c>
      <c r="BM105" s="231" t="s">
        <v>170</v>
      </c>
    </row>
    <row r="106" s="2" customFormat="1" ht="33" customHeight="1">
      <c r="A106" s="40"/>
      <c r="B106" s="41"/>
      <c r="C106" s="220" t="s">
        <v>164</v>
      </c>
      <c r="D106" s="220" t="s">
        <v>160</v>
      </c>
      <c r="E106" s="221" t="s">
        <v>171</v>
      </c>
      <c r="F106" s="222" t="s">
        <v>172</v>
      </c>
      <c r="G106" s="223" t="s">
        <v>173</v>
      </c>
      <c r="H106" s="224">
        <v>3.7999999999999998</v>
      </c>
      <c r="I106" s="225"/>
      <c r="J106" s="226">
        <f>ROUND(I106*H106,2)</f>
        <v>0</v>
      </c>
      <c r="K106" s="222" t="s">
        <v>19</v>
      </c>
      <c r="L106" s="46"/>
      <c r="M106" s="227" t="s">
        <v>19</v>
      </c>
      <c r="N106" s="228" t="s">
        <v>43</v>
      </c>
      <c r="O106" s="86"/>
      <c r="P106" s="229">
        <f>O106*H106</f>
        <v>0</v>
      </c>
      <c r="Q106" s="229">
        <v>0</v>
      </c>
      <c r="R106" s="229">
        <f>Q106*H106</f>
        <v>0</v>
      </c>
      <c r="S106" s="229">
        <v>0.13794999999999999</v>
      </c>
      <c r="T106" s="230">
        <f>S106*H106</f>
        <v>0.52420999999999995</v>
      </c>
      <c r="U106" s="40"/>
      <c r="V106" s="40"/>
      <c r="W106" s="40"/>
      <c r="X106" s="40"/>
      <c r="Y106" s="40"/>
      <c r="Z106" s="40"/>
      <c r="AA106" s="40"/>
      <c r="AB106" s="40"/>
      <c r="AC106" s="40"/>
      <c r="AD106" s="40"/>
      <c r="AE106" s="40"/>
      <c r="AR106" s="231" t="s">
        <v>164</v>
      </c>
      <c r="AT106" s="231" t="s">
        <v>160</v>
      </c>
      <c r="AU106" s="231" t="s">
        <v>79</v>
      </c>
      <c r="AY106" s="19" t="s">
        <v>159</v>
      </c>
      <c r="BE106" s="232">
        <f>IF(N106="základní",J106,0)</f>
        <v>0</v>
      </c>
      <c r="BF106" s="232">
        <f>IF(N106="snížená",J106,0)</f>
        <v>0</v>
      </c>
      <c r="BG106" s="232">
        <f>IF(N106="zákl. přenesená",J106,0)</f>
        <v>0</v>
      </c>
      <c r="BH106" s="232">
        <f>IF(N106="sníž. přenesená",J106,0)</f>
        <v>0</v>
      </c>
      <c r="BI106" s="232">
        <f>IF(N106="nulová",J106,0)</f>
        <v>0</v>
      </c>
      <c r="BJ106" s="19" t="s">
        <v>79</v>
      </c>
      <c r="BK106" s="232">
        <f>ROUND(I106*H106,2)</f>
        <v>0</v>
      </c>
      <c r="BL106" s="19" t="s">
        <v>164</v>
      </c>
      <c r="BM106" s="231" t="s">
        <v>174</v>
      </c>
    </row>
    <row r="107" s="12" customFormat="1">
      <c r="A107" s="12"/>
      <c r="B107" s="233"/>
      <c r="C107" s="234"/>
      <c r="D107" s="235" t="s">
        <v>175</v>
      </c>
      <c r="E107" s="236" t="s">
        <v>19</v>
      </c>
      <c r="F107" s="237" t="s">
        <v>176</v>
      </c>
      <c r="G107" s="234"/>
      <c r="H107" s="238">
        <v>3.7999999999999998</v>
      </c>
      <c r="I107" s="239"/>
      <c r="J107" s="234"/>
      <c r="K107" s="234"/>
      <c r="L107" s="240"/>
      <c r="M107" s="241"/>
      <c r="N107" s="242"/>
      <c r="O107" s="242"/>
      <c r="P107" s="242"/>
      <c r="Q107" s="242"/>
      <c r="R107" s="242"/>
      <c r="S107" s="242"/>
      <c r="T107" s="243"/>
      <c r="U107" s="12"/>
      <c r="V107" s="12"/>
      <c r="W107" s="12"/>
      <c r="X107" s="12"/>
      <c r="Y107" s="12"/>
      <c r="Z107" s="12"/>
      <c r="AA107" s="12"/>
      <c r="AB107" s="12"/>
      <c r="AC107" s="12"/>
      <c r="AD107" s="12"/>
      <c r="AE107" s="12"/>
      <c r="AT107" s="244" t="s">
        <v>175</v>
      </c>
      <c r="AU107" s="244" t="s">
        <v>79</v>
      </c>
      <c r="AV107" s="12" t="s">
        <v>81</v>
      </c>
      <c r="AW107" s="12" t="s">
        <v>33</v>
      </c>
      <c r="AX107" s="12" t="s">
        <v>72</v>
      </c>
      <c r="AY107" s="244" t="s">
        <v>159</v>
      </c>
    </row>
    <row r="108" s="13" customFormat="1">
      <c r="A108" s="13"/>
      <c r="B108" s="245"/>
      <c r="C108" s="246"/>
      <c r="D108" s="235" t="s">
        <v>175</v>
      </c>
      <c r="E108" s="247" t="s">
        <v>19</v>
      </c>
      <c r="F108" s="248" t="s">
        <v>177</v>
      </c>
      <c r="G108" s="246"/>
      <c r="H108" s="249">
        <v>3.7999999999999998</v>
      </c>
      <c r="I108" s="250"/>
      <c r="J108" s="246"/>
      <c r="K108" s="246"/>
      <c r="L108" s="251"/>
      <c r="M108" s="252"/>
      <c r="N108" s="253"/>
      <c r="O108" s="253"/>
      <c r="P108" s="253"/>
      <c r="Q108" s="253"/>
      <c r="R108" s="253"/>
      <c r="S108" s="253"/>
      <c r="T108" s="254"/>
      <c r="U108" s="13"/>
      <c r="V108" s="13"/>
      <c r="W108" s="13"/>
      <c r="X108" s="13"/>
      <c r="Y108" s="13"/>
      <c r="Z108" s="13"/>
      <c r="AA108" s="13"/>
      <c r="AB108" s="13"/>
      <c r="AC108" s="13"/>
      <c r="AD108" s="13"/>
      <c r="AE108" s="13"/>
      <c r="AT108" s="255" t="s">
        <v>175</v>
      </c>
      <c r="AU108" s="255" t="s">
        <v>79</v>
      </c>
      <c r="AV108" s="13" t="s">
        <v>164</v>
      </c>
      <c r="AW108" s="13" t="s">
        <v>33</v>
      </c>
      <c r="AX108" s="13" t="s">
        <v>79</v>
      </c>
      <c r="AY108" s="255" t="s">
        <v>159</v>
      </c>
    </row>
    <row r="109" s="2" customFormat="1" ht="21.75" customHeight="1">
      <c r="A109" s="40"/>
      <c r="B109" s="41"/>
      <c r="C109" s="220" t="s">
        <v>178</v>
      </c>
      <c r="D109" s="220" t="s">
        <v>160</v>
      </c>
      <c r="E109" s="221" t="s">
        <v>179</v>
      </c>
      <c r="F109" s="222" t="s">
        <v>180</v>
      </c>
      <c r="G109" s="223" t="s">
        <v>163</v>
      </c>
      <c r="H109" s="224">
        <v>1</v>
      </c>
      <c r="I109" s="225"/>
      <c r="J109" s="226">
        <f>ROUND(I109*H109,2)</f>
        <v>0</v>
      </c>
      <c r="K109" s="222" t="s">
        <v>19</v>
      </c>
      <c r="L109" s="46"/>
      <c r="M109" s="227" t="s">
        <v>19</v>
      </c>
      <c r="N109" s="228" t="s">
        <v>43</v>
      </c>
      <c r="O109" s="86"/>
      <c r="P109" s="229">
        <f>O109*H109</f>
        <v>0</v>
      </c>
      <c r="Q109" s="229">
        <v>0</v>
      </c>
      <c r="R109" s="229">
        <f>Q109*H109</f>
        <v>0</v>
      </c>
      <c r="S109" s="229">
        <v>0.1762</v>
      </c>
      <c r="T109" s="230">
        <f>S109*H109</f>
        <v>0.1762</v>
      </c>
      <c r="U109" s="40"/>
      <c r="V109" s="40"/>
      <c r="W109" s="40"/>
      <c r="X109" s="40"/>
      <c r="Y109" s="40"/>
      <c r="Z109" s="40"/>
      <c r="AA109" s="40"/>
      <c r="AB109" s="40"/>
      <c r="AC109" s="40"/>
      <c r="AD109" s="40"/>
      <c r="AE109" s="40"/>
      <c r="AR109" s="231" t="s">
        <v>164</v>
      </c>
      <c r="AT109" s="231" t="s">
        <v>160</v>
      </c>
      <c r="AU109" s="231" t="s">
        <v>79</v>
      </c>
      <c r="AY109" s="19" t="s">
        <v>159</v>
      </c>
      <c r="BE109" s="232">
        <f>IF(N109="základní",J109,0)</f>
        <v>0</v>
      </c>
      <c r="BF109" s="232">
        <f>IF(N109="snížená",J109,0)</f>
        <v>0</v>
      </c>
      <c r="BG109" s="232">
        <f>IF(N109="zákl. přenesená",J109,0)</f>
        <v>0</v>
      </c>
      <c r="BH109" s="232">
        <f>IF(N109="sníž. přenesená",J109,0)</f>
        <v>0</v>
      </c>
      <c r="BI109" s="232">
        <f>IF(N109="nulová",J109,0)</f>
        <v>0</v>
      </c>
      <c r="BJ109" s="19" t="s">
        <v>79</v>
      </c>
      <c r="BK109" s="232">
        <f>ROUND(I109*H109,2)</f>
        <v>0</v>
      </c>
      <c r="BL109" s="19" t="s">
        <v>164</v>
      </c>
      <c r="BM109" s="231" t="s">
        <v>181</v>
      </c>
    </row>
    <row r="110" s="2" customFormat="1" ht="21.75" customHeight="1">
      <c r="A110" s="40"/>
      <c r="B110" s="41"/>
      <c r="C110" s="220" t="s">
        <v>170</v>
      </c>
      <c r="D110" s="220" t="s">
        <v>160</v>
      </c>
      <c r="E110" s="221" t="s">
        <v>182</v>
      </c>
      <c r="F110" s="222" t="s">
        <v>183</v>
      </c>
      <c r="G110" s="223" t="s">
        <v>163</v>
      </c>
      <c r="H110" s="224">
        <v>1</v>
      </c>
      <c r="I110" s="225"/>
      <c r="J110" s="226">
        <f>ROUND(I110*H110,2)</f>
        <v>0</v>
      </c>
      <c r="K110" s="222" t="s">
        <v>19</v>
      </c>
      <c r="L110" s="46"/>
      <c r="M110" s="227" t="s">
        <v>19</v>
      </c>
      <c r="N110" s="228" t="s">
        <v>43</v>
      </c>
      <c r="O110" s="86"/>
      <c r="P110" s="229">
        <f>O110*H110</f>
        <v>0</v>
      </c>
      <c r="Q110" s="229">
        <v>0</v>
      </c>
      <c r="R110" s="229">
        <f>Q110*H110</f>
        <v>0</v>
      </c>
      <c r="S110" s="229">
        <v>0.052859999999999997</v>
      </c>
      <c r="T110" s="230">
        <f>S110*H110</f>
        <v>0.052859999999999997</v>
      </c>
      <c r="U110" s="40"/>
      <c r="V110" s="40"/>
      <c r="W110" s="40"/>
      <c r="X110" s="40"/>
      <c r="Y110" s="40"/>
      <c r="Z110" s="40"/>
      <c r="AA110" s="40"/>
      <c r="AB110" s="40"/>
      <c r="AC110" s="40"/>
      <c r="AD110" s="40"/>
      <c r="AE110" s="40"/>
      <c r="AR110" s="231" t="s">
        <v>164</v>
      </c>
      <c r="AT110" s="231" t="s">
        <v>160</v>
      </c>
      <c r="AU110" s="231" t="s">
        <v>79</v>
      </c>
      <c r="AY110" s="19" t="s">
        <v>159</v>
      </c>
      <c r="BE110" s="232">
        <f>IF(N110="základní",J110,0)</f>
        <v>0</v>
      </c>
      <c r="BF110" s="232">
        <f>IF(N110="snížená",J110,0)</f>
        <v>0</v>
      </c>
      <c r="BG110" s="232">
        <f>IF(N110="zákl. přenesená",J110,0)</f>
        <v>0</v>
      </c>
      <c r="BH110" s="232">
        <f>IF(N110="sníž. přenesená",J110,0)</f>
        <v>0</v>
      </c>
      <c r="BI110" s="232">
        <f>IF(N110="nulová",J110,0)</f>
        <v>0</v>
      </c>
      <c r="BJ110" s="19" t="s">
        <v>79</v>
      </c>
      <c r="BK110" s="232">
        <f>ROUND(I110*H110,2)</f>
        <v>0</v>
      </c>
      <c r="BL110" s="19" t="s">
        <v>164</v>
      </c>
      <c r="BM110" s="231" t="s">
        <v>184</v>
      </c>
    </row>
    <row r="111" s="2" customFormat="1" ht="21.75" customHeight="1">
      <c r="A111" s="40"/>
      <c r="B111" s="41"/>
      <c r="C111" s="220" t="s">
        <v>185</v>
      </c>
      <c r="D111" s="220" t="s">
        <v>160</v>
      </c>
      <c r="E111" s="221" t="s">
        <v>186</v>
      </c>
      <c r="F111" s="222" t="s">
        <v>187</v>
      </c>
      <c r="G111" s="223" t="s">
        <v>163</v>
      </c>
      <c r="H111" s="224">
        <v>1</v>
      </c>
      <c r="I111" s="225"/>
      <c r="J111" s="226">
        <f>ROUND(I111*H111,2)</f>
        <v>0</v>
      </c>
      <c r="K111" s="222" t="s">
        <v>19</v>
      </c>
      <c r="L111" s="46"/>
      <c r="M111" s="227" t="s">
        <v>19</v>
      </c>
      <c r="N111" s="228" t="s">
        <v>43</v>
      </c>
      <c r="O111" s="86"/>
      <c r="P111" s="229">
        <f>O111*H111</f>
        <v>0</v>
      </c>
      <c r="Q111" s="229">
        <v>0</v>
      </c>
      <c r="R111" s="229">
        <f>Q111*H111</f>
        <v>0</v>
      </c>
      <c r="S111" s="229">
        <v>0.00108</v>
      </c>
      <c r="T111" s="230">
        <f>S111*H111</f>
        <v>0.00108</v>
      </c>
      <c r="U111" s="40"/>
      <c r="V111" s="40"/>
      <c r="W111" s="40"/>
      <c r="X111" s="40"/>
      <c r="Y111" s="40"/>
      <c r="Z111" s="40"/>
      <c r="AA111" s="40"/>
      <c r="AB111" s="40"/>
      <c r="AC111" s="40"/>
      <c r="AD111" s="40"/>
      <c r="AE111" s="40"/>
      <c r="AR111" s="231" t="s">
        <v>164</v>
      </c>
      <c r="AT111" s="231" t="s">
        <v>160</v>
      </c>
      <c r="AU111" s="231" t="s">
        <v>79</v>
      </c>
      <c r="AY111" s="19" t="s">
        <v>159</v>
      </c>
      <c r="BE111" s="232">
        <f>IF(N111="základní",J111,0)</f>
        <v>0</v>
      </c>
      <c r="BF111" s="232">
        <f>IF(N111="snížená",J111,0)</f>
        <v>0</v>
      </c>
      <c r="BG111" s="232">
        <f>IF(N111="zákl. přenesená",J111,0)</f>
        <v>0</v>
      </c>
      <c r="BH111" s="232">
        <f>IF(N111="sníž. přenesená",J111,0)</f>
        <v>0</v>
      </c>
      <c r="BI111" s="232">
        <f>IF(N111="nulová",J111,0)</f>
        <v>0</v>
      </c>
      <c r="BJ111" s="19" t="s">
        <v>79</v>
      </c>
      <c r="BK111" s="232">
        <f>ROUND(I111*H111,2)</f>
        <v>0</v>
      </c>
      <c r="BL111" s="19" t="s">
        <v>164</v>
      </c>
      <c r="BM111" s="231" t="s">
        <v>188</v>
      </c>
    </row>
    <row r="112" s="2" customFormat="1" ht="16.5" customHeight="1">
      <c r="A112" s="40"/>
      <c r="B112" s="41"/>
      <c r="C112" s="220" t="s">
        <v>174</v>
      </c>
      <c r="D112" s="220" t="s">
        <v>160</v>
      </c>
      <c r="E112" s="221" t="s">
        <v>189</v>
      </c>
      <c r="F112" s="222" t="s">
        <v>190</v>
      </c>
      <c r="G112" s="223" t="s">
        <v>191</v>
      </c>
      <c r="H112" s="224">
        <v>13.300000000000001</v>
      </c>
      <c r="I112" s="225"/>
      <c r="J112" s="226">
        <f>ROUND(I112*H112,2)</f>
        <v>0</v>
      </c>
      <c r="K112" s="222" t="s">
        <v>19</v>
      </c>
      <c r="L112" s="46"/>
      <c r="M112" s="227" t="s">
        <v>19</v>
      </c>
      <c r="N112" s="228" t="s">
        <v>43</v>
      </c>
      <c r="O112" s="86"/>
      <c r="P112" s="229">
        <f>O112*H112</f>
        <v>0</v>
      </c>
      <c r="Q112" s="229">
        <v>0</v>
      </c>
      <c r="R112" s="229">
        <f>Q112*H112</f>
        <v>0</v>
      </c>
      <c r="S112" s="229">
        <v>0.0030000000000000001</v>
      </c>
      <c r="T112" s="230">
        <f>S112*H112</f>
        <v>0.039900000000000005</v>
      </c>
      <c r="U112" s="40"/>
      <c r="V112" s="40"/>
      <c r="W112" s="40"/>
      <c r="X112" s="40"/>
      <c r="Y112" s="40"/>
      <c r="Z112" s="40"/>
      <c r="AA112" s="40"/>
      <c r="AB112" s="40"/>
      <c r="AC112" s="40"/>
      <c r="AD112" s="40"/>
      <c r="AE112" s="40"/>
      <c r="AR112" s="231" t="s">
        <v>164</v>
      </c>
      <c r="AT112" s="231" t="s">
        <v>160</v>
      </c>
      <c r="AU112" s="231" t="s">
        <v>79</v>
      </c>
      <c r="AY112" s="19" t="s">
        <v>159</v>
      </c>
      <c r="BE112" s="232">
        <f>IF(N112="základní",J112,0)</f>
        <v>0</v>
      </c>
      <c r="BF112" s="232">
        <f>IF(N112="snížená",J112,0)</f>
        <v>0</v>
      </c>
      <c r="BG112" s="232">
        <f>IF(N112="zákl. přenesená",J112,0)</f>
        <v>0</v>
      </c>
      <c r="BH112" s="232">
        <f>IF(N112="sníž. přenesená",J112,0)</f>
        <v>0</v>
      </c>
      <c r="BI112" s="232">
        <f>IF(N112="nulová",J112,0)</f>
        <v>0</v>
      </c>
      <c r="BJ112" s="19" t="s">
        <v>79</v>
      </c>
      <c r="BK112" s="232">
        <f>ROUND(I112*H112,2)</f>
        <v>0</v>
      </c>
      <c r="BL112" s="19" t="s">
        <v>164</v>
      </c>
      <c r="BM112" s="231" t="s">
        <v>192</v>
      </c>
    </row>
    <row r="113" s="12" customFormat="1">
      <c r="A113" s="12"/>
      <c r="B113" s="233"/>
      <c r="C113" s="234"/>
      <c r="D113" s="235" t="s">
        <v>175</v>
      </c>
      <c r="E113" s="236" t="s">
        <v>19</v>
      </c>
      <c r="F113" s="237" t="s">
        <v>193</v>
      </c>
      <c r="G113" s="234"/>
      <c r="H113" s="238">
        <v>7.1050000000000004</v>
      </c>
      <c r="I113" s="239"/>
      <c r="J113" s="234"/>
      <c r="K113" s="234"/>
      <c r="L113" s="240"/>
      <c r="M113" s="241"/>
      <c r="N113" s="242"/>
      <c r="O113" s="242"/>
      <c r="P113" s="242"/>
      <c r="Q113" s="242"/>
      <c r="R113" s="242"/>
      <c r="S113" s="242"/>
      <c r="T113" s="243"/>
      <c r="U113" s="12"/>
      <c r="V113" s="12"/>
      <c r="W113" s="12"/>
      <c r="X113" s="12"/>
      <c r="Y113" s="12"/>
      <c r="Z113" s="12"/>
      <c r="AA113" s="12"/>
      <c r="AB113" s="12"/>
      <c r="AC113" s="12"/>
      <c r="AD113" s="12"/>
      <c r="AE113" s="12"/>
      <c r="AT113" s="244" t="s">
        <v>175</v>
      </c>
      <c r="AU113" s="244" t="s">
        <v>79</v>
      </c>
      <c r="AV113" s="12" t="s">
        <v>81</v>
      </c>
      <c r="AW113" s="12" t="s">
        <v>33</v>
      </c>
      <c r="AX113" s="12" t="s">
        <v>72</v>
      </c>
      <c r="AY113" s="244" t="s">
        <v>159</v>
      </c>
    </row>
    <row r="114" s="12" customFormat="1">
      <c r="A114" s="12"/>
      <c r="B114" s="233"/>
      <c r="C114" s="234"/>
      <c r="D114" s="235" t="s">
        <v>175</v>
      </c>
      <c r="E114" s="236" t="s">
        <v>19</v>
      </c>
      <c r="F114" s="237" t="s">
        <v>194</v>
      </c>
      <c r="G114" s="234"/>
      <c r="H114" s="238">
        <v>6.0609999999999999</v>
      </c>
      <c r="I114" s="239"/>
      <c r="J114" s="234"/>
      <c r="K114" s="234"/>
      <c r="L114" s="240"/>
      <c r="M114" s="241"/>
      <c r="N114" s="242"/>
      <c r="O114" s="242"/>
      <c r="P114" s="242"/>
      <c r="Q114" s="242"/>
      <c r="R114" s="242"/>
      <c r="S114" s="242"/>
      <c r="T114" s="243"/>
      <c r="U114" s="12"/>
      <c r="V114" s="12"/>
      <c r="W114" s="12"/>
      <c r="X114" s="12"/>
      <c r="Y114" s="12"/>
      <c r="Z114" s="12"/>
      <c r="AA114" s="12"/>
      <c r="AB114" s="12"/>
      <c r="AC114" s="12"/>
      <c r="AD114" s="12"/>
      <c r="AE114" s="12"/>
      <c r="AT114" s="244" t="s">
        <v>175</v>
      </c>
      <c r="AU114" s="244" t="s">
        <v>79</v>
      </c>
      <c r="AV114" s="12" t="s">
        <v>81</v>
      </c>
      <c r="AW114" s="12" t="s">
        <v>33</v>
      </c>
      <c r="AX114" s="12" t="s">
        <v>72</v>
      </c>
      <c r="AY114" s="244" t="s">
        <v>159</v>
      </c>
    </row>
    <row r="115" s="12" customFormat="1">
      <c r="A115" s="12"/>
      <c r="B115" s="233"/>
      <c r="C115" s="234"/>
      <c r="D115" s="235" t="s">
        <v>175</v>
      </c>
      <c r="E115" s="236" t="s">
        <v>19</v>
      </c>
      <c r="F115" s="237" t="s">
        <v>195</v>
      </c>
      <c r="G115" s="234"/>
      <c r="H115" s="238">
        <v>0.13500000000000001</v>
      </c>
      <c r="I115" s="239"/>
      <c r="J115" s="234"/>
      <c r="K115" s="234"/>
      <c r="L115" s="240"/>
      <c r="M115" s="241"/>
      <c r="N115" s="242"/>
      <c r="O115" s="242"/>
      <c r="P115" s="242"/>
      <c r="Q115" s="242"/>
      <c r="R115" s="242"/>
      <c r="S115" s="242"/>
      <c r="T115" s="243"/>
      <c r="U115" s="12"/>
      <c r="V115" s="12"/>
      <c r="W115" s="12"/>
      <c r="X115" s="12"/>
      <c r="Y115" s="12"/>
      <c r="Z115" s="12"/>
      <c r="AA115" s="12"/>
      <c r="AB115" s="12"/>
      <c r="AC115" s="12"/>
      <c r="AD115" s="12"/>
      <c r="AE115" s="12"/>
      <c r="AT115" s="244" t="s">
        <v>175</v>
      </c>
      <c r="AU115" s="244" t="s">
        <v>79</v>
      </c>
      <c r="AV115" s="12" t="s">
        <v>81</v>
      </c>
      <c r="AW115" s="12" t="s">
        <v>33</v>
      </c>
      <c r="AX115" s="12" t="s">
        <v>72</v>
      </c>
      <c r="AY115" s="244" t="s">
        <v>159</v>
      </c>
    </row>
    <row r="116" s="12" customFormat="1">
      <c r="A116" s="12"/>
      <c r="B116" s="233"/>
      <c r="C116" s="234"/>
      <c r="D116" s="235" t="s">
        <v>175</v>
      </c>
      <c r="E116" s="236" t="s">
        <v>19</v>
      </c>
      <c r="F116" s="237" t="s">
        <v>196</v>
      </c>
      <c r="G116" s="234"/>
      <c r="H116" s="238">
        <v>-0.001</v>
      </c>
      <c r="I116" s="239"/>
      <c r="J116" s="234"/>
      <c r="K116" s="234"/>
      <c r="L116" s="240"/>
      <c r="M116" s="241"/>
      <c r="N116" s="242"/>
      <c r="O116" s="242"/>
      <c r="P116" s="242"/>
      <c r="Q116" s="242"/>
      <c r="R116" s="242"/>
      <c r="S116" s="242"/>
      <c r="T116" s="243"/>
      <c r="U116" s="12"/>
      <c r="V116" s="12"/>
      <c r="W116" s="12"/>
      <c r="X116" s="12"/>
      <c r="Y116" s="12"/>
      <c r="Z116" s="12"/>
      <c r="AA116" s="12"/>
      <c r="AB116" s="12"/>
      <c r="AC116" s="12"/>
      <c r="AD116" s="12"/>
      <c r="AE116" s="12"/>
      <c r="AT116" s="244" t="s">
        <v>175</v>
      </c>
      <c r="AU116" s="244" t="s">
        <v>79</v>
      </c>
      <c r="AV116" s="12" t="s">
        <v>81</v>
      </c>
      <c r="AW116" s="12" t="s">
        <v>33</v>
      </c>
      <c r="AX116" s="12" t="s">
        <v>72</v>
      </c>
      <c r="AY116" s="244" t="s">
        <v>159</v>
      </c>
    </row>
    <row r="117" s="13" customFormat="1">
      <c r="A117" s="13"/>
      <c r="B117" s="245"/>
      <c r="C117" s="246"/>
      <c r="D117" s="235" t="s">
        <v>175</v>
      </c>
      <c r="E117" s="247" t="s">
        <v>19</v>
      </c>
      <c r="F117" s="248" t="s">
        <v>197</v>
      </c>
      <c r="G117" s="246"/>
      <c r="H117" s="249">
        <v>13.300000000000001</v>
      </c>
      <c r="I117" s="250"/>
      <c r="J117" s="246"/>
      <c r="K117" s="246"/>
      <c r="L117" s="251"/>
      <c r="M117" s="252"/>
      <c r="N117" s="253"/>
      <c r="O117" s="253"/>
      <c r="P117" s="253"/>
      <c r="Q117" s="253"/>
      <c r="R117" s="253"/>
      <c r="S117" s="253"/>
      <c r="T117" s="254"/>
      <c r="U117" s="13"/>
      <c r="V117" s="13"/>
      <c r="W117" s="13"/>
      <c r="X117" s="13"/>
      <c r="Y117" s="13"/>
      <c r="Z117" s="13"/>
      <c r="AA117" s="13"/>
      <c r="AB117" s="13"/>
      <c r="AC117" s="13"/>
      <c r="AD117" s="13"/>
      <c r="AE117" s="13"/>
      <c r="AT117" s="255" t="s">
        <v>175</v>
      </c>
      <c r="AU117" s="255" t="s">
        <v>79</v>
      </c>
      <c r="AV117" s="13" t="s">
        <v>164</v>
      </c>
      <c r="AW117" s="13" t="s">
        <v>33</v>
      </c>
      <c r="AX117" s="13" t="s">
        <v>79</v>
      </c>
      <c r="AY117" s="255" t="s">
        <v>159</v>
      </c>
    </row>
    <row r="118" s="2" customFormat="1" ht="16.5" customHeight="1">
      <c r="A118" s="40"/>
      <c r="B118" s="41"/>
      <c r="C118" s="220" t="s">
        <v>198</v>
      </c>
      <c r="D118" s="220" t="s">
        <v>160</v>
      </c>
      <c r="E118" s="221" t="s">
        <v>199</v>
      </c>
      <c r="F118" s="222" t="s">
        <v>200</v>
      </c>
      <c r="G118" s="223" t="s">
        <v>191</v>
      </c>
      <c r="H118" s="224">
        <v>30</v>
      </c>
      <c r="I118" s="225"/>
      <c r="J118" s="226">
        <f>ROUND(I118*H118,2)</f>
        <v>0</v>
      </c>
      <c r="K118" s="222" t="s">
        <v>19</v>
      </c>
      <c r="L118" s="46"/>
      <c r="M118" s="227" t="s">
        <v>19</v>
      </c>
      <c r="N118" s="228" t="s">
        <v>43</v>
      </c>
      <c r="O118" s="86"/>
      <c r="P118" s="229">
        <f>O118*H118</f>
        <v>0</v>
      </c>
      <c r="Q118" s="229">
        <v>0</v>
      </c>
      <c r="R118" s="229">
        <f>Q118*H118</f>
        <v>0</v>
      </c>
      <c r="S118" s="229">
        <v>0.0025000000000000001</v>
      </c>
      <c r="T118" s="230">
        <f>S118*H118</f>
        <v>0.074999999999999997</v>
      </c>
      <c r="U118" s="40"/>
      <c r="V118" s="40"/>
      <c r="W118" s="40"/>
      <c r="X118" s="40"/>
      <c r="Y118" s="40"/>
      <c r="Z118" s="40"/>
      <c r="AA118" s="40"/>
      <c r="AB118" s="40"/>
      <c r="AC118" s="40"/>
      <c r="AD118" s="40"/>
      <c r="AE118" s="40"/>
      <c r="AR118" s="231" t="s">
        <v>164</v>
      </c>
      <c r="AT118" s="231" t="s">
        <v>160</v>
      </c>
      <c r="AU118" s="231" t="s">
        <v>79</v>
      </c>
      <c r="AY118" s="19" t="s">
        <v>159</v>
      </c>
      <c r="BE118" s="232">
        <f>IF(N118="základní",J118,0)</f>
        <v>0</v>
      </c>
      <c r="BF118" s="232">
        <f>IF(N118="snížená",J118,0)</f>
        <v>0</v>
      </c>
      <c r="BG118" s="232">
        <f>IF(N118="zákl. přenesená",J118,0)</f>
        <v>0</v>
      </c>
      <c r="BH118" s="232">
        <f>IF(N118="sníž. přenesená",J118,0)</f>
        <v>0</v>
      </c>
      <c r="BI118" s="232">
        <f>IF(N118="nulová",J118,0)</f>
        <v>0</v>
      </c>
      <c r="BJ118" s="19" t="s">
        <v>79</v>
      </c>
      <c r="BK118" s="232">
        <f>ROUND(I118*H118,2)</f>
        <v>0</v>
      </c>
      <c r="BL118" s="19" t="s">
        <v>164</v>
      </c>
      <c r="BM118" s="231" t="s">
        <v>201</v>
      </c>
    </row>
    <row r="119" s="12" customFormat="1">
      <c r="A119" s="12"/>
      <c r="B119" s="233"/>
      <c r="C119" s="234"/>
      <c r="D119" s="235" t="s">
        <v>175</v>
      </c>
      <c r="E119" s="236" t="s">
        <v>19</v>
      </c>
      <c r="F119" s="237" t="s">
        <v>202</v>
      </c>
      <c r="G119" s="234"/>
      <c r="H119" s="238">
        <v>8.0649999999999995</v>
      </c>
      <c r="I119" s="239"/>
      <c r="J119" s="234"/>
      <c r="K119" s="234"/>
      <c r="L119" s="240"/>
      <c r="M119" s="241"/>
      <c r="N119" s="242"/>
      <c r="O119" s="242"/>
      <c r="P119" s="242"/>
      <c r="Q119" s="242"/>
      <c r="R119" s="242"/>
      <c r="S119" s="242"/>
      <c r="T119" s="243"/>
      <c r="U119" s="12"/>
      <c r="V119" s="12"/>
      <c r="W119" s="12"/>
      <c r="X119" s="12"/>
      <c r="Y119" s="12"/>
      <c r="Z119" s="12"/>
      <c r="AA119" s="12"/>
      <c r="AB119" s="12"/>
      <c r="AC119" s="12"/>
      <c r="AD119" s="12"/>
      <c r="AE119" s="12"/>
      <c r="AT119" s="244" t="s">
        <v>175</v>
      </c>
      <c r="AU119" s="244" t="s">
        <v>79</v>
      </c>
      <c r="AV119" s="12" t="s">
        <v>81</v>
      </c>
      <c r="AW119" s="12" t="s">
        <v>33</v>
      </c>
      <c r="AX119" s="12" t="s">
        <v>72</v>
      </c>
      <c r="AY119" s="244" t="s">
        <v>159</v>
      </c>
    </row>
    <row r="120" s="12" customFormat="1">
      <c r="A120" s="12"/>
      <c r="B120" s="233"/>
      <c r="C120" s="234"/>
      <c r="D120" s="235" t="s">
        <v>175</v>
      </c>
      <c r="E120" s="236" t="s">
        <v>19</v>
      </c>
      <c r="F120" s="237" t="s">
        <v>203</v>
      </c>
      <c r="G120" s="234"/>
      <c r="H120" s="238">
        <v>12.269</v>
      </c>
      <c r="I120" s="239"/>
      <c r="J120" s="234"/>
      <c r="K120" s="234"/>
      <c r="L120" s="240"/>
      <c r="M120" s="241"/>
      <c r="N120" s="242"/>
      <c r="O120" s="242"/>
      <c r="P120" s="242"/>
      <c r="Q120" s="242"/>
      <c r="R120" s="242"/>
      <c r="S120" s="242"/>
      <c r="T120" s="243"/>
      <c r="U120" s="12"/>
      <c r="V120" s="12"/>
      <c r="W120" s="12"/>
      <c r="X120" s="12"/>
      <c r="Y120" s="12"/>
      <c r="Z120" s="12"/>
      <c r="AA120" s="12"/>
      <c r="AB120" s="12"/>
      <c r="AC120" s="12"/>
      <c r="AD120" s="12"/>
      <c r="AE120" s="12"/>
      <c r="AT120" s="244" t="s">
        <v>175</v>
      </c>
      <c r="AU120" s="244" t="s">
        <v>79</v>
      </c>
      <c r="AV120" s="12" t="s">
        <v>81</v>
      </c>
      <c r="AW120" s="12" t="s">
        <v>33</v>
      </c>
      <c r="AX120" s="12" t="s">
        <v>72</v>
      </c>
      <c r="AY120" s="244" t="s">
        <v>159</v>
      </c>
    </row>
    <row r="121" s="12" customFormat="1">
      <c r="A121" s="12"/>
      <c r="B121" s="233"/>
      <c r="C121" s="234"/>
      <c r="D121" s="235" t="s">
        <v>175</v>
      </c>
      <c r="E121" s="236" t="s">
        <v>19</v>
      </c>
      <c r="F121" s="237" t="s">
        <v>204</v>
      </c>
      <c r="G121" s="234"/>
      <c r="H121" s="238">
        <v>9.1199999999999992</v>
      </c>
      <c r="I121" s="239"/>
      <c r="J121" s="234"/>
      <c r="K121" s="234"/>
      <c r="L121" s="240"/>
      <c r="M121" s="241"/>
      <c r="N121" s="242"/>
      <c r="O121" s="242"/>
      <c r="P121" s="242"/>
      <c r="Q121" s="242"/>
      <c r="R121" s="242"/>
      <c r="S121" s="242"/>
      <c r="T121" s="243"/>
      <c r="U121" s="12"/>
      <c r="V121" s="12"/>
      <c r="W121" s="12"/>
      <c r="X121" s="12"/>
      <c r="Y121" s="12"/>
      <c r="Z121" s="12"/>
      <c r="AA121" s="12"/>
      <c r="AB121" s="12"/>
      <c r="AC121" s="12"/>
      <c r="AD121" s="12"/>
      <c r="AE121" s="12"/>
      <c r="AT121" s="244" t="s">
        <v>175</v>
      </c>
      <c r="AU121" s="244" t="s">
        <v>79</v>
      </c>
      <c r="AV121" s="12" t="s">
        <v>81</v>
      </c>
      <c r="AW121" s="12" t="s">
        <v>33</v>
      </c>
      <c r="AX121" s="12" t="s">
        <v>72</v>
      </c>
      <c r="AY121" s="244" t="s">
        <v>159</v>
      </c>
    </row>
    <row r="122" s="12" customFormat="1">
      <c r="A122" s="12"/>
      <c r="B122" s="233"/>
      <c r="C122" s="234"/>
      <c r="D122" s="235" t="s">
        <v>175</v>
      </c>
      <c r="E122" s="236" t="s">
        <v>19</v>
      </c>
      <c r="F122" s="237" t="s">
        <v>205</v>
      </c>
      <c r="G122" s="234"/>
      <c r="H122" s="238">
        <v>0.54600000000000004</v>
      </c>
      <c r="I122" s="239"/>
      <c r="J122" s="234"/>
      <c r="K122" s="234"/>
      <c r="L122" s="240"/>
      <c r="M122" s="241"/>
      <c r="N122" s="242"/>
      <c r="O122" s="242"/>
      <c r="P122" s="242"/>
      <c r="Q122" s="242"/>
      <c r="R122" s="242"/>
      <c r="S122" s="242"/>
      <c r="T122" s="243"/>
      <c r="U122" s="12"/>
      <c r="V122" s="12"/>
      <c r="W122" s="12"/>
      <c r="X122" s="12"/>
      <c r="Y122" s="12"/>
      <c r="Z122" s="12"/>
      <c r="AA122" s="12"/>
      <c r="AB122" s="12"/>
      <c r="AC122" s="12"/>
      <c r="AD122" s="12"/>
      <c r="AE122" s="12"/>
      <c r="AT122" s="244" t="s">
        <v>175</v>
      </c>
      <c r="AU122" s="244" t="s">
        <v>79</v>
      </c>
      <c r="AV122" s="12" t="s">
        <v>81</v>
      </c>
      <c r="AW122" s="12" t="s">
        <v>33</v>
      </c>
      <c r="AX122" s="12" t="s">
        <v>72</v>
      </c>
      <c r="AY122" s="244" t="s">
        <v>159</v>
      </c>
    </row>
    <row r="123" s="13" customFormat="1">
      <c r="A123" s="13"/>
      <c r="B123" s="245"/>
      <c r="C123" s="246"/>
      <c r="D123" s="235" t="s">
        <v>175</v>
      </c>
      <c r="E123" s="247" t="s">
        <v>19</v>
      </c>
      <c r="F123" s="248" t="s">
        <v>197</v>
      </c>
      <c r="G123" s="246"/>
      <c r="H123" s="249">
        <v>30</v>
      </c>
      <c r="I123" s="250"/>
      <c r="J123" s="246"/>
      <c r="K123" s="246"/>
      <c r="L123" s="251"/>
      <c r="M123" s="252"/>
      <c r="N123" s="253"/>
      <c r="O123" s="253"/>
      <c r="P123" s="253"/>
      <c r="Q123" s="253"/>
      <c r="R123" s="253"/>
      <c r="S123" s="253"/>
      <c r="T123" s="254"/>
      <c r="U123" s="13"/>
      <c r="V123" s="13"/>
      <c r="W123" s="13"/>
      <c r="X123" s="13"/>
      <c r="Y123" s="13"/>
      <c r="Z123" s="13"/>
      <c r="AA123" s="13"/>
      <c r="AB123" s="13"/>
      <c r="AC123" s="13"/>
      <c r="AD123" s="13"/>
      <c r="AE123" s="13"/>
      <c r="AT123" s="255" t="s">
        <v>175</v>
      </c>
      <c r="AU123" s="255" t="s">
        <v>79</v>
      </c>
      <c r="AV123" s="13" t="s">
        <v>164</v>
      </c>
      <c r="AW123" s="13" t="s">
        <v>33</v>
      </c>
      <c r="AX123" s="13" t="s">
        <v>79</v>
      </c>
      <c r="AY123" s="255" t="s">
        <v>159</v>
      </c>
    </row>
    <row r="124" s="2" customFormat="1" ht="21.75" customHeight="1">
      <c r="A124" s="40"/>
      <c r="B124" s="41"/>
      <c r="C124" s="220" t="s">
        <v>181</v>
      </c>
      <c r="D124" s="220" t="s">
        <v>160</v>
      </c>
      <c r="E124" s="221" t="s">
        <v>206</v>
      </c>
      <c r="F124" s="222" t="s">
        <v>207</v>
      </c>
      <c r="G124" s="223" t="s">
        <v>163</v>
      </c>
      <c r="H124" s="224">
        <v>7</v>
      </c>
      <c r="I124" s="225"/>
      <c r="J124" s="226">
        <f>ROUND(I124*H124,2)</f>
        <v>0</v>
      </c>
      <c r="K124" s="222" t="s">
        <v>19</v>
      </c>
      <c r="L124" s="46"/>
      <c r="M124" s="227" t="s">
        <v>19</v>
      </c>
      <c r="N124" s="228" t="s">
        <v>43</v>
      </c>
      <c r="O124" s="86"/>
      <c r="P124" s="229">
        <f>O124*H124</f>
        <v>0</v>
      </c>
      <c r="Q124" s="229">
        <v>0</v>
      </c>
      <c r="R124" s="229">
        <f>Q124*H124</f>
        <v>0</v>
      </c>
      <c r="S124" s="229">
        <v>0.0040000000000000001</v>
      </c>
      <c r="T124" s="230">
        <f>S124*H124</f>
        <v>0.028000000000000001</v>
      </c>
      <c r="U124" s="40"/>
      <c r="V124" s="40"/>
      <c r="W124" s="40"/>
      <c r="X124" s="40"/>
      <c r="Y124" s="40"/>
      <c r="Z124" s="40"/>
      <c r="AA124" s="40"/>
      <c r="AB124" s="40"/>
      <c r="AC124" s="40"/>
      <c r="AD124" s="40"/>
      <c r="AE124" s="40"/>
      <c r="AR124" s="231" t="s">
        <v>164</v>
      </c>
      <c r="AT124" s="231" t="s">
        <v>160</v>
      </c>
      <c r="AU124" s="231" t="s">
        <v>79</v>
      </c>
      <c r="AY124" s="19" t="s">
        <v>159</v>
      </c>
      <c r="BE124" s="232">
        <f>IF(N124="základní",J124,0)</f>
        <v>0</v>
      </c>
      <c r="BF124" s="232">
        <f>IF(N124="snížená",J124,0)</f>
        <v>0</v>
      </c>
      <c r="BG124" s="232">
        <f>IF(N124="zákl. přenesená",J124,0)</f>
        <v>0</v>
      </c>
      <c r="BH124" s="232">
        <f>IF(N124="sníž. přenesená",J124,0)</f>
        <v>0</v>
      </c>
      <c r="BI124" s="232">
        <f>IF(N124="nulová",J124,0)</f>
        <v>0</v>
      </c>
      <c r="BJ124" s="19" t="s">
        <v>79</v>
      </c>
      <c r="BK124" s="232">
        <f>ROUND(I124*H124,2)</f>
        <v>0</v>
      </c>
      <c r="BL124" s="19" t="s">
        <v>164</v>
      </c>
      <c r="BM124" s="231" t="s">
        <v>208</v>
      </c>
    </row>
    <row r="125" s="2" customFormat="1" ht="21.75" customHeight="1">
      <c r="A125" s="40"/>
      <c r="B125" s="41"/>
      <c r="C125" s="220" t="s">
        <v>209</v>
      </c>
      <c r="D125" s="220" t="s">
        <v>160</v>
      </c>
      <c r="E125" s="221" t="s">
        <v>210</v>
      </c>
      <c r="F125" s="222" t="s">
        <v>211</v>
      </c>
      <c r="G125" s="223" t="s">
        <v>163</v>
      </c>
      <c r="H125" s="224">
        <v>3</v>
      </c>
      <c r="I125" s="225"/>
      <c r="J125" s="226">
        <f>ROUND(I125*H125,2)</f>
        <v>0</v>
      </c>
      <c r="K125" s="222" t="s">
        <v>19</v>
      </c>
      <c r="L125" s="46"/>
      <c r="M125" s="227" t="s">
        <v>19</v>
      </c>
      <c r="N125" s="228" t="s">
        <v>43</v>
      </c>
      <c r="O125" s="86"/>
      <c r="P125" s="229">
        <f>O125*H125</f>
        <v>0</v>
      </c>
      <c r="Q125" s="229">
        <v>0</v>
      </c>
      <c r="R125" s="229">
        <f>Q125*H125</f>
        <v>0</v>
      </c>
      <c r="S125" s="229">
        <v>0.0060000000000000001</v>
      </c>
      <c r="T125" s="230">
        <f>S125*H125</f>
        <v>0.018000000000000002</v>
      </c>
      <c r="U125" s="40"/>
      <c r="V125" s="40"/>
      <c r="W125" s="40"/>
      <c r="X125" s="40"/>
      <c r="Y125" s="40"/>
      <c r="Z125" s="40"/>
      <c r="AA125" s="40"/>
      <c r="AB125" s="40"/>
      <c r="AC125" s="40"/>
      <c r="AD125" s="40"/>
      <c r="AE125" s="40"/>
      <c r="AR125" s="231" t="s">
        <v>164</v>
      </c>
      <c r="AT125" s="231" t="s">
        <v>160</v>
      </c>
      <c r="AU125" s="231" t="s">
        <v>79</v>
      </c>
      <c r="AY125" s="19" t="s">
        <v>159</v>
      </c>
      <c r="BE125" s="232">
        <f>IF(N125="základní",J125,0)</f>
        <v>0</v>
      </c>
      <c r="BF125" s="232">
        <f>IF(N125="snížená",J125,0)</f>
        <v>0</v>
      </c>
      <c r="BG125" s="232">
        <f>IF(N125="zákl. přenesená",J125,0)</f>
        <v>0</v>
      </c>
      <c r="BH125" s="232">
        <f>IF(N125="sníž. přenesená",J125,0)</f>
        <v>0</v>
      </c>
      <c r="BI125" s="232">
        <f>IF(N125="nulová",J125,0)</f>
        <v>0</v>
      </c>
      <c r="BJ125" s="19" t="s">
        <v>79</v>
      </c>
      <c r="BK125" s="232">
        <f>ROUND(I125*H125,2)</f>
        <v>0</v>
      </c>
      <c r="BL125" s="19" t="s">
        <v>164</v>
      </c>
      <c r="BM125" s="231" t="s">
        <v>212</v>
      </c>
    </row>
    <row r="126" s="11" customFormat="1" ht="25.92" customHeight="1">
      <c r="A126" s="11"/>
      <c r="B126" s="206"/>
      <c r="C126" s="207"/>
      <c r="D126" s="208" t="s">
        <v>71</v>
      </c>
      <c r="E126" s="209" t="s">
        <v>213</v>
      </c>
      <c r="F126" s="209" t="s">
        <v>214</v>
      </c>
      <c r="G126" s="207"/>
      <c r="H126" s="207"/>
      <c r="I126" s="210"/>
      <c r="J126" s="211">
        <f>BK126</f>
        <v>0</v>
      </c>
      <c r="K126" s="207"/>
      <c r="L126" s="212"/>
      <c r="M126" s="213"/>
      <c r="N126" s="214"/>
      <c r="O126" s="214"/>
      <c r="P126" s="215">
        <f>SUM(P127:P237)</f>
        <v>0</v>
      </c>
      <c r="Q126" s="214"/>
      <c r="R126" s="215">
        <f>SUM(R127:R237)</f>
        <v>0</v>
      </c>
      <c r="S126" s="214"/>
      <c r="T126" s="216">
        <f>SUM(T127:T237)</f>
        <v>35.122557999999998</v>
      </c>
      <c r="U126" s="11"/>
      <c r="V126" s="11"/>
      <c r="W126" s="11"/>
      <c r="X126" s="11"/>
      <c r="Y126" s="11"/>
      <c r="Z126" s="11"/>
      <c r="AA126" s="11"/>
      <c r="AB126" s="11"/>
      <c r="AC126" s="11"/>
      <c r="AD126" s="11"/>
      <c r="AE126" s="11"/>
      <c r="AR126" s="217" t="s">
        <v>79</v>
      </c>
      <c r="AT126" s="218" t="s">
        <v>71</v>
      </c>
      <c r="AU126" s="218" t="s">
        <v>72</v>
      </c>
      <c r="AY126" s="217" t="s">
        <v>159</v>
      </c>
      <c r="BK126" s="219">
        <f>SUM(BK127:BK237)</f>
        <v>0</v>
      </c>
    </row>
    <row r="127" s="2" customFormat="1" ht="33" customHeight="1">
      <c r="A127" s="40"/>
      <c r="B127" s="41"/>
      <c r="C127" s="220" t="s">
        <v>184</v>
      </c>
      <c r="D127" s="220" t="s">
        <v>160</v>
      </c>
      <c r="E127" s="221" t="s">
        <v>215</v>
      </c>
      <c r="F127" s="222" t="s">
        <v>216</v>
      </c>
      <c r="G127" s="223" t="s">
        <v>191</v>
      </c>
      <c r="H127" s="224">
        <v>118</v>
      </c>
      <c r="I127" s="225"/>
      <c r="J127" s="226">
        <f>ROUND(I127*H127,2)</f>
        <v>0</v>
      </c>
      <c r="K127" s="222" t="s">
        <v>19</v>
      </c>
      <c r="L127" s="46"/>
      <c r="M127" s="227" t="s">
        <v>19</v>
      </c>
      <c r="N127" s="228" t="s">
        <v>43</v>
      </c>
      <c r="O127" s="86"/>
      <c r="P127" s="229">
        <f>O127*H127</f>
        <v>0</v>
      </c>
      <c r="Q127" s="229">
        <v>0</v>
      </c>
      <c r="R127" s="229">
        <f>Q127*H127</f>
        <v>0</v>
      </c>
      <c r="S127" s="229">
        <v>0.011010000000000001</v>
      </c>
      <c r="T127" s="230">
        <f>S127*H127</f>
        <v>1.29918</v>
      </c>
      <c r="U127" s="40"/>
      <c r="V127" s="40"/>
      <c r="W127" s="40"/>
      <c r="X127" s="40"/>
      <c r="Y127" s="40"/>
      <c r="Z127" s="40"/>
      <c r="AA127" s="40"/>
      <c r="AB127" s="40"/>
      <c r="AC127" s="40"/>
      <c r="AD127" s="40"/>
      <c r="AE127" s="40"/>
      <c r="AR127" s="231" t="s">
        <v>164</v>
      </c>
      <c r="AT127" s="231" t="s">
        <v>160</v>
      </c>
      <c r="AU127" s="231" t="s">
        <v>79</v>
      </c>
      <c r="AY127" s="19" t="s">
        <v>159</v>
      </c>
      <c r="BE127" s="232">
        <f>IF(N127="základní",J127,0)</f>
        <v>0</v>
      </c>
      <c r="BF127" s="232">
        <f>IF(N127="snížená",J127,0)</f>
        <v>0</v>
      </c>
      <c r="BG127" s="232">
        <f>IF(N127="zákl. přenesená",J127,0)</f>
        <v>0</v>
      </c>
      <c r="BH127" s="232">
        <f>IF(N127="sníž. přenesená",J127,0)</f>
        <v>0</v>
      </c>
      <c r="BI127" s="232">
        <f>IF(N127="nulová",J127,0)</f>
        <v>0</v>
      </c>
      <c r="BJ127" s="19" t="s">
        <v>79</v>
      </c>
      <c r="BK127" s="232">
        <f>ROUND(I127*H127,2)</f>
        <v>0</v>
      </c>
      <c r="BL127" s="19" t="s">
        <v>164</v>
      </c>
      <c r="BM127" s="231" t="s">
        <v>217</v>
      </c>
    </row>
    <row r="128" s="12" customFormat="1">
      <c r="A128" s="12"/>
      <c r="B128" s="233"/>
      <c r="C128" s="234"/>
      <c r="D128" s="235" t="s">
        <v>175</v>
      </c>
      <c r="E128" s="236" t="s">
        <v>19</v>
      </c>
      <c r="F128" s="237" t="s">
        <v>193</v>
      </c>
      <c r="G128" s="234"/>
      <c r="H128" s="238">
        <v>7.1050000000000004</v>
      </c>
      <c r="I128" s="239"/>
      <c r="J128" s="234"/>
      <c r="K128" s="234"/>
      <c r="L128" s="240"/>
      <c r="M128" s="241"/>
      <c r="N128" s="242"/>
      <c r="O128" s="242"/>
      <c r="P128" s="242"/>
      <c r="Q128" s="242"/>
      <c r="R128" s="242"/>
      <c r="S128" s="242"/>
      <c r="T128" s="243"/>
      <c r="U128" s="12"/>
      <c r="V128" s="12"/>
      <c r="W128" s="12"/>
      <c r="X128" s="12"/>
      <c r="Y128" s="12"/>
      <c r="Z128" s="12"/>
      <c r="AA128" s="12"/>
      <c r="AB128" s="12"/>
      <c r="AC128" s="12"/>
      <c r="AD128" s="12"/>
      <c r="AE128" s="12"/>
      <c r="AT128" s="244" t="s">
        <v>175</v>
      </c>
      <c r="AU128" s="244" t="s">
        <v>79</v>
      </c>
      <c r="AV128" s="12" t="s">
        <v>81</v>
      </c>
      <c r="AW128" s="12" t="s">
        <v>33</v>
      </c>
      <c r="AX128" s="12" t="s">
        <v>72</v>
      </c>
      <c r="AY128" s="244" t="s">
        <v>159</v>
      </c>
    </row>
    <row r="129" s="12" customFormat="1">
      <c r="A129" s="12"/>
      <c r="B129" s="233"/>
      <c r="C129" s="234"/>
      <c r="D129" s="235" t="s">
        <v>175</v>
      </c>
      <c r="E129" s="236" t="s">
        <v>19</v>
      </c>
      <c r="F129" s="237" t="s">
        <v>194</v>
      </c>
      <c r="G129" s="234"/>
      <c r="H129" s="238">
        <v>6.0609999999999999</v>
      </c>
      <c r="I129" s="239"/>
      <c r="J129" s="234"/>
      <c r="K129" s="234"/>
      <c r="L129" s="240"/>
      <c r="M129" s="241"/>
      <c r="N129" s="242"/>
      <c r="O129" s="242"/>
      <c r="P129" s="242"/>
      <c r="Q129" s="242"/>
      <c r="R129" s="242"/>
      <c r="S129" s="242"/>
      <c r="T129" s="243"/>
      <c r="U129" s="12"/>
      <c r="V129" s="12"/>
      <c r="W129" s="12"/>
      <c r="X129" s="12"/>
      <c r="Y129" s="12"/>
      <c r="Z129" s="12"/>
      <c r="AA129" s="12"/>
      <c r="AB129" s="12"/>
      <c r="AC129" s="12"/>
      <c r="AD129" s="12"/>
      <c r="AE129" s="12"/>
      <c r="AT129" s="244" t="s">
        <v>175</v>
      </c>
      <c r="AU129" s="244" t="s">
        <v>79</v>
      </c>
      <c r="AV129" s="12" t="s">
        <v>81</v>
      </c>
      <c r="AW129" s="12" t="s">
        <v>33</v>
      </c>
      <c r="AX129" s="12" t="s">
        <v>72</v>
      </c>
      <c r="AY129" s="244" t="s">
        <v>159</v>
      </c>
    </row>
    <row r="130" s="12" customFormat="1">
      <c r="A130" s="12"/>
      <c r="B130" s="233"/>
      <c r="C130" s="234"/>
      <c r="D130" s="235" t="s">
        <v>175</v>
      </c>
      <c r="E130" s="236" t="s">
        <v>19</v>
      </c>
      <c r="F130" s="237" t="s">
        <v>218</v>
      </c>
      <c r="G130" s="234"/>
      <c r="H130" s="238">
        <v>11.970000000000001</v>
      </c>
      <c r="I130" s="239"/>
      <c r="J130" s="234"/>
      <c r="K130" s="234"/>
      <c r="L130" s="240"/>
      <c r="M130" s="241"/>
      <c r="N130" s="242"/>
      <c r="O130" s="242"/>
      <c r="P130" s="242"/>
      <c r="Q130" s="242"/>
      <c r="R130" s="242"/>
      <c r="S130" s="242"/>
      <c r="T130" s="243"/>
      <c r="U130" s="12"/>
      <c r="V130" s="12"/>
      <c r="W130" s="12"/>
      <c r="X130" s="12"/>
      <c r="Y130" s="12"/>
      <c r="Z130" s="12"/>
      <c r="AA130" s="12"/>
      <c r="AB130" s="12"/>
      <c r="AC130" s="12"/>
      <c r="AD130" s="12"/>
      <c r="AE130" s="12"/>
      <c r="AT130" s="244" t="s">
        <v>175</v>
      </c>
      <c r="AU130" s="244" t="s">
        <v>79</v>
      </c>
      <c r="AV130" s="12" t="s">
        <v>81</v>
      </c>
      <c r="AW130" s="12" t="s">
        <v>33</v>
      </c>
      <c r="AX130" s="12" t="s">
        <v>72</v>
      </c>
      <c r="AY130" s="244" t="s">
        <v>159</v>
      </c>
    </row>
    <row r="131" s="12" customFormat="1">
      <c r="A131" s="12"/>
      <c r="B131" s="233"/>
      <c r="C131" s="234"/>
      <c r="D131" s="235" t="s">
        <v>175</v>
      </c>
      <c r="E131" s="236" t="s">
        <v>19</v>
      </c>
      <c r="F131" s="237" t="s">
        <v>203</v>
      </c>
      <c r="G131" s="234"/>
      <c r="H131" s="238">
        <v>12.269</v>
      </c>
      <c r="I131" s="239"/>
      <c r="J131" s="234"/>
      <c r="K131" s="234"/>
      <c r="L131" s="240"/>
      <c r="M131" s="241"/>
      <c r="N131" s="242"/>
      <c r="O131" s="242"/>
      <c r="P131" s="242"/>
      <c r="Q131" s="242"/>
      <c r="R131" s="242"/>
      <c r="S131" s="242"/>
      <c r="T131" s="243"/>
      <c r="U131" s="12"/>
      <c r="V131" s="12"/>
      <c r="W131" s="12"/>
      <c r="X131" s="12"/>
      <c r="Y131" s="12"/>
      <c r="Z131" s="12"/>
      <c r="AA131" s="12"/>
      <c r="AB131" s="12"/>
      <c r="AC131" s="12"/>
      <c r="AD131" s="12"/>
      <c r="AE131" s="12"/>
      <c r="AT131" s="244" t="s">
        <v>175</v>
      </c>
      <c r="AU131" s="244" t="s">
        <v>79</v>
      </c>
      <c r="AV131" s="12" t="s">
        <v>81</v>
      </c>
      <c r="AW131" s="12" t="s">
        <v>33</v>
      </c>
      <c r="AX131" s="12" t="s">
        <v>72</v>
      </c>
      <c r="AY131" s="244" t="s">
        <v>159</v>
      </c>
    </row>
    <row r="132" s="12" customFormat="1">
      <c r="A132" s="12"/>
      <c r="B132" s="233"/>
      <c r="C132" s="234"/>
      <c r="D132" s="235" t="s">
        <v>175</v>
      </c>
      <c r="E132" s="236" t="s">
        <v>19</v>
      </c>
      <c r="F132" s="237" t="s">
        <v>219</v>
      </c>
      <c r="G132" s="234"/>
      <c r="H132" s="238">
        <v>12.615</v>
      </c>
      <c r="I132" s="239"/>
      <c r="J132" s="234"/>
      <c r="K132" s="234"/>
      <c r="L132" s="240"/>
      <c r="M132" s="241"/>
      <c r="N132" s="242"/>
      <c r="O132" s="242"/>
      <c r="P132" s="242"/>
      <c r="Q132" s="242"/>
      <c r="R132" s="242"/>
      <c r="S132" s="242"/>
      <c r="T132" s="243"/>
      <c r="U132" s="12"/>
      <c r="V132" s="12"/>
      <c r="W132" s="12"/>
      <c r="X132" s="12"/>
      <c r="Y132" s="12"/>
      <c r="Z132" s="12"/>
      <c r="AA132" s="12"/>
      <c r="AB132" s="12"/>
      <c r="AC132" s="12"/>
      <c r="AD132" s="12"/>
      <c r="AE132" s="12"/>
      <c r="AT132" s="244" t="s">
        <v>175</v>
      </c>
      <c r="AU132" s="244" t="s">
        <v>79</v>
      </c>
      <c r="AV132" s="12" t="s">
        <v>81</v>
      </c>
      <c r="AW132" s="12" t="s">
        <v>33</v>
      </c>
      <c r="AX132" s="12" t="s">
        <v>72</v>
      </c>
      <c r="AY132" s="244" t="s">
        <v>159</v>
      </c>
    </row>
    <row r="133" s="12" customFormat="1">
      <c r="A133" s="12"/>
      <c r="B133" s="233"/>
      <c r="C133" s="234"/>
      <c r="D133" s="235" t="s">
        <v>175</v>
      </c>
      <c r="E133" s="236" t="s">
        <v>19</v>
      </c>
      <c r="F133" s="237" t="s">
        <v>220</v>
      </c>
      <c r="G133" s="234"/>
      <c r="H133" s="238">
        <v>47.665999999999997</v>
      </c>
      <c r="I133" s="239"/>
      <c r="J133" s="234"/>
      <c r="K133" s="234"/>
      <c r="L133" s="240"/>
      <c r="M133" s="241"/>
      <c r="N133" s="242"/>
      <c r="O133" s="242"/>
      <c r="P133" s="242"/>
      <c r="Q133" s="242"/>
      <c r="R133" s="242"/>
      <c r="S133" s="242"/>
      <c r="T133" s="243"/>
      <c r="U133" s="12"/>
      <c r="V133" s="12"/>
      <c r="W133" s="12"/>
      <c r="X133" s="12"/>
      <c r="Y133" s="12"/>
      <c r="Z133" s="12"/>
      <c r="AA133" s="12"/>
      <c r="AB133" s="12"/>
      <c r="AC133" s="12"/>
      <c r="AD133" s="12"/>
      <c r="AE133" s="12"/>
      <c r="AT133" s="244" t="s">
        <v>175</v>
      </c>
      <c r="AU133" s="244" t="s">
        <v>79</v>
      </c>
      <c r="AV133" s="12" t="s">
        <v>81</v>
      </c>
      <c r="AW133" s="12" t="s">
        <v>33</v>
      </c>
      <c r="AX133" s="12" t="s">
        <v>72</v>
      </c>
      <c r="AY133" s="244" t="s">
        <v>159</v>
      </c>
    </row>
    <row r="134" s="12" customFormat="1">
      <c r="A134" s="12"/>
      <c r="B134" s="233"/>
      <c r="C134" s="234"/>
      <c r="D134" s="235" t="s">
        <v>175</v>
      </c>
      <c r="E134" s="236" t="s">
        <v>19</v>
      </c>
      <c r="F134" s="237" t="s">
        <v>221</v>
      </c>
      <c r="G134" s="234"/>
      <c r="H134" s="238">
        <v>14.391</v>
      </c>
      <c r="I134" s="239"/>
      <c r="J134" s="234"/>
      <c r="K134" s="234"/>
      <c r="L134" s="240"/>
      <c r="M134" s="241"/>
      <c r="N134" s="242"/>
      <c r="O134" s="242"/>
      <c r="P134" s="242"/>
      <c r="Q134" s="242"/>
      <c r="R134" s="242"/>
      <c r="S134" s="242"/>
      <c r="T134" s="243"/>
      <c r="U134" s="12"/>
      <c r="V134" s="12"/>
      <c r="W134" s="12"/>
      <c r="X134" s="12"/>
      <c r="Y134" s="12"/>
      <c r="Z134" s="12"/>
      <c r="AA134" s="12"/>
      <c r="AB134" s="12"/>
      <c r="AC134" s="12"/>
      <c r="AD134" s="12"/>
      <c r="AE134" s="12"/>
      <c r="AT134" s="244" t="s">
        <v>175</v>
      </c>
      <c r="AU134" s="244" t="s">
        <v>79</v>
      </c>
      <c r="AV134" s="12" t="s">
        <v>81</v>
      </c>
      <c r="AW134" s="12" t="s">
        <v>33</v>
      </c>
      <c r="AX134" s="12" t="s">
        <v>72</v>
      </c>
      <c r="AY134" s="244" t="s">
        <v>159</v>
      </c>
    </row>
    <row r="135" s="12" customFormat="1">
      <c r="A135" s="12"/>
      <c r="B135" s="233"/>
      <c r="C135" s="234"/>
      <c r="D135" s="235" t="s">
        <v>175</v>
      </c>
      <c r="E135" s="236" t="s">
        <v>19</v>
      </c>
      <c r="F135" s="237" t="s">
        <v>222</v>
      </c>
      <c r="G135" s="234"/>
      <c r="H135" s="238">
        <v>2.2999999999999998</v>
      </c>
      <c r="I135" s="239"/>
      <c r="J135" s="234"/>
      <c r="K135" s="234"/>
      <c r="L135" s="240"/>
      <c r="M135" s="241"/>
      <c r="N135" s="242"/>
      <c r="O135" s="242"/>
      <c r="P135" s="242"/>
      <c r="Q135" s="242"/>
      <c r="R135" s="242"/>
      <c r="S135" s="242"/>
      <c r="T135" s="243"/>
      <c r="U135" s="12"/>
      <c r="V135" s="12"/>
      <c r="W135" s="12"/>
      <c r="X135" s="12"/>
      <c r="Y135" s="12"/>
      <c r="Z135" s="12"/>
      <c r="AA135" s="12"/>
      <c r="AB135" s="12"/>
      <c r="AC135" s="12"/>
      <c r="AD135" s="12"/>
      <c r="AE135" s="12"/>
      <c r="AT135" s="244" t="s">
        <v>175</v>
      </c>
      <c r="AU135" s="244" t="s">
        <v>79</v>
      </c>
      <c r="AV135" s="12" t="s">
        <v>81</v>
      </c>
      <c r="AW135" s="12" t="s">
        <v>33</v>
      </c>
      <c r="AX135" s="12" t="s">
        <v>72</v>
      </c>
      <c r="AY135" s="244" t="s">
        <v>159</v>
      </c>
    </row>
    <row r="136" s="12" customFormat="1">
      <c r="A136" s="12"/>
      <c r="B136" s="233"/>
      <c r="C136" s="234"/>
      <c r="D136" s="235" t="s">
        <v>175</v>
      </c>
      <c r="E136" s="236" t="s">
        <v>19</v>
      </c>
      <c r="F136" s="237" t="s">
        <v>223</v>
      </c>
      <c r="G136" s="234"/>
      <c r="H136" s="238">
        <v>1.4910000000000001</v>
      </c>
      <c r="I136" s="239"/>
      <c r="J136" s="234"/>
      <c r="K136" s="234"/>
      <c r="L136" s="240"/>
      <c r="M136" s="241"/>
      <c r="N136" s="242"/>
      <c r="O136" s="242"/>
      <c r="P136" s="242"/>
      <c r="Q136" s="242"/>
      <c r="R136" s="242"/>
      <c r="S136" s="242"/>
      <c r="T136" s="243"/>
      <c r="U136" s="12"/>
      <c r="V136" s="12"/>
      <c r="W136" s="12"/>
      <c r="X136" s="12"/>
      <c r="Y136" s="12"/>
      <c r="Z136" s="12"/>
      <c r="AA136" s="12"/>
      <c r="AB136" s="12"/>
      <c r="AC136" s="12"/>
      <c r="AD136" s="12"/>
      <c r="AE136" s="12"/>
      <c r="AT136" s="244" t="s">
        <v>175</v>
      </c>
      <c r="AU136" s="244" t="s">
        <v>79</v>
      </c>
      <c r="AV136" s="12" t="s">
        <v>81</v>
      </c>
      <c r="AW136" s="12" t="s">
        <v>33</v>
      </c>
      <c r="AX136" s="12" t="s">
        <v>72</v>
      </c>
      <c r="AY136" s="244" t="s">
        <v>159</v>
      </c>
    </row>
    <row r="137" s="12" customFormat="1">
      <c r="A137" s="12"/>
      <c r="B137" s="233"/>
      <c r="C137" s="234"/>
      <c r="D137" s="235" t="s">
        <v>175</v>
      </c>
      <c r="E137" s="236" t="s">
        <v>19</v>
      </c>
      <c r="F137" s="237" t="s">
        <v>223</v>
      </c>
      <c r="G137" s="234"/>
      <c r="H137" s="238">
        <v>1.4910000000000001</v>
      </c>
      <c r="I137" s="239"/>
      <c r="J137" s="234"/>
      <c r="K137" s="234"/>
      <c r="L137" s="240"/>
      <c r="M137" s="241"/>
      <c r="N137" s="242"/>
      <c r="O137" s="242"/>
      <c r="P137" s="242"/>
      <c r="Q137" s="242"/>
      <c r="R137" s="242"/>
      <c r="S137" s="242"/>
      <c r="T137" s="243"/>
      <c r="U137" s="12"/>
      <c r="V137" s="12"/>
      <c r="W137" s="12"/>
      <c r="X137" s="12"/>
      <c r="Y137" s="12"/>
      <c r="Z137" s="12"/>
      <c r="AA137" s="12"/>
      <c r="AB137" s="12"/>
      <c r="AC137" s="12"/>
      <c r="AD137" s="12"/>
      <c r="AE137" s="12"/>
      <c r="AT137" s="244" t="s">
        <v>175</v>
      </c>
      <c r="AU137" s="244" t="s">
        <v>79</v>
      </c>
      <c r="AV137" s="12" t="s">
        <v>81</v>
      </c>
      <c r="AW137" s="12" t="s">
        <v>33</v>
      </c>
      <c r="AX137" s="12" t="s">
        <v>72</v>
      </c>
      <c r="AY137" s="244" t="s">
        <v>159</v>
      </c>
    </row>
    <row r="138" s="12" customFormat="1">
      <c r="A138" s="12"/>
      <c r="B138" s="233"/>
      <c r="C138" s="234"/>
      <c r="D138" s="235" t="s">
        <v>175</v>
      </c>
      <c r="E138" s="236" t="s">
        <v>19</v>
      </c>
      <c r="F138" s="237" t="s">
        <v>224</v>
      </c>
      <c r="G138" s="234"/>
      <c r="H138" s="238">
        <v>0.64100000000000001</v>
      </c>
      <c r="I138" s="239"/>
      <c r="J138" s="234"/>
      <c r="K138" s="234"/>
      <c r="L138" s="240"/>
      <c r="M138" s="241"/>
      <c r="N138" s="242"/>
      <c r="O138" s="242"/>
      <c r="P138" s="242"/>
      <c r="Q138" s="242"/>
      <c r="R138" s="242"/>
      <c r="S138" s="242"/>
      <c r="T138" s="243"/>
      <c r="U138" s="12"/>
      <c r="V138" s="12"/>
      <c r="W138" s="12"/>
      <c r="X138" s="12"/>
      <c r="Y138" s="12"/>
      <c r="Z138" s="12"/>
      <c r="AA138" s="12"/>
      <c r="AB138" s="12"/>
      <c r="AC138" s="12"/>
      <c r="AD138" s="12"/>
      <c r="AE138" s="12"/>
      <c r="AT138" s="244" t="s">
        <v>175</v>
      </c>
      <c r="AU138" s="244" t="s">
        <v>79</v>
      </c>
      <c r="AV138" s="12" t="s">
        <v>81</v>
      </c>
      <c r="AW138" s="12" t="s">
        <v>33</v>
      </c>
      <c r="AX138" s="12" t="s">
        <v>72</v>
      </c>
      <c r="AY138" s="244" t="s">
        <v>159</v>
      </c>
    </row>
    <row r="139" s="13" customFormat="1">
      <c r="A139" s="13"/>
      <c r="B139" s="245"/>
      <c r="C139" s="246"/>
      <c r="D139" s="235" t="s">
        <v>175</v>
      </c>
      <c r="E139" s="247" t="s">
        <v>19</v>
      </c>
      <c r="F139" s="248" t="s">
        <v>197</v>
      </c>
      <c r="G139" s="246"/>
      <c r="H139" s="249">
        <v>118</v>
      </c>
      <c r="I139" s="250"/>
      <c r="J139" s="246"/>
      <c r="K139" s="246"/>
      <c r="L139" s="251"/>
      <c r="M139" s="252"/>
      <c r="N139" s="253"/>
      <c r="O139" s="253"/>
      <c r="P139" s="253"/>
      <c r="Q139" s="253"/>
      <c r="R139" s="253"/>
      <c r="S139" s="253"/>
      <c r="T139" s="254"/>
      <c r="U139" s="13"/>
      <c r="V139" s="13"/>
      <c r="W139" s="13"/>
      <c r="X139" s="13"/>
      <c r="Y139" s="13"/>
      <c r="Z139" s="13"/>
      <c r="AA139" s="13"/>
      <c r="AB139" s="13"/>
      <c r="AC139" s="13"/>
      <c r="AD139" s="13"/>
      <c r="AE139" s="13"/>
      <c r="AT139" s="255" t="s">
        <v>175</v>
      </c>
      <c r="AU139" s="255" t="s">
        <v>79</v>
      </c>
      <c r="AV139" s="13" t="s">
        <v>164</v>
      </c>
      <c r="AW139" s="13" t="s">
        <v>33</v>
      </c>
      <c r="AX139" s="13" t="s">
        <v>79</v>
      </c>
      <c r="AY139" s="255" t="s">
        <v>159</v>
      </c>
    </row>
    <row r="140" s="2" customFormat="1" ht="16.5" customHeight="1">
      <c r="A140" s="40"/>
      <c r="B140" s="41"/>
      <c r="C140" s="220" t="s">
        <v>225</v>
      </c>
      <c r="D140" s="220" t="s">
        <v>160</v>
      </c>
      <c r="E140" s="221" t="s">
        <v>226</v>
      </c>
      <c r="F140" s="222" t="s">
        <v>227</v>
      </c>
      <c r="G140" s="223" t="s">
        <v>191</v>
      </c>
      <c r="H140" s="224">
        <v>21</v>
      </c>
      <c r="I140" s="225"/>
      <c r="J140" s="226">
        <f>ROUND(I140*H140,2)</f>
        <v>0</v>
      </c>
      <c r="K140" s="222" t="s">
        <v>19</v>
      </c>
      <c r="L140" s="46"/>
      <c r="M140" s="227" t="s">
        <v>19</v>
      </c>
      <c r="N140" s="228" t="s">
        <v>43</v>
      </c>
      <c r="O140" s="86"/>
      <c r="P140" s="229">
        <f>O140*H140</f>
        <v>0</v>
      </c>
      <c r="Q140" s="229">
        <v>0</v>
      </c>
      <c r="R140" s="229">
        <f>Q140*H140</f>
        <v>0</v>
      </c>
      <c r="S140" s="229">
        <v>0.068000000000000005</v>
      </c>
      <c r="T140" s="230">
        <f>S140*H140</f>
        <v>1.4280000000000002</v>
      </c>
      <c r="U140" s="40"/>
      <c r="V140" s="40"/>
      <c r="W140" s="40"/>
      <c r="X140" s="40"/>
      <c r="Y140" s="40"/>
      <c r="Z140" s="40"/>
      <c r="AA140" s="40"/>
      <c r="AB140" s="40"/>
      <c r="AC140" s="40"/>
      <c r="AD140" s="40"/>
      <c r="AE140" s="40"/>
      <c r="AR140" s="231" t="s">
        <v>164</v>
      </c>
      <c r="AT140" s="231" t="s">
        <v>160</v>
      </c>
      <c r="AU140" s="231" t="s">
        <v>79</v>
      </c>
      <c r="AY140" s="19" t="s">
        <v>159</v>
      </c>
      <c r="BE140" s="232">
        <f>IF(N140="základní",J140,0)</f>
        <v>0</v>
      </c>
      <c r="BF140" s="232">
        <f>IF(N140="snížená",J140,0)</f>
        <v>0</v>
      </c>
      <c r="BG140" s="232">
        <f>IF(N140="zákl. přenesená",J140,0)</f>
        <v>0</v>
      </c>
      <c r="BH140" s="232">
        <f>IF(N140="sníž. přenesená",J140,0)</f>
        <v>0</v>
      </c>
      <c r="BI140" s="232">
        <f>IF(N140="nulová",J140,0)</f>
        <v>0</v>
      </c>
      <c r="BJ140" s="19" t="s">
        <v>79</v>
      </c>
      <c r="BK140" s="232">
        <f>ROUND(I140*H140,2)</f>
        <v>0</v>
      </c>
      <c r="BL140" s="19" t="s">
        <v>164</v>
      </c>
      <c r="BM140" s="231" t="s">
        <v>228</v>
      </c>
    </row>
    <row r="141" s="12" customFormat="1">
      <c r="A141" s="12"/>
      <c r="B141" s="233"/>
      <c r="C141" s="234"/>
      <c r="D141" s="235" t="s">
        <v>175</v>
      </c>
      <c r="E141" s="236" t="s">
        <v>19</v>
      </c>
      <c r="F141" s="237" t="s">
        <v>229</v>
      </c>
      <c r="G141" s="234"/>
      <c r="H141" s="238">
        <v>9.9900000000000002</v>
      </c>
      <c r="I141" s="239"/>
      <c r="J141" s="234"/>
      <c r="K141" s="234"/>
      <c r="L141" s="240"/>
      <c r="M141" s="241"/>
      <c r="N141" s="242"/>
      <c r="O141" s="242"/>
      <c r="P141" s="242"/>
      <c r="Q141" s="242"/>
      <c r="R141" s="242"/>
      <c r="S141" s="242"/>
      <c r="T141" s="243"/>
      <c r="U141" s="12"/>
      <c r="V141" s="12"/>
      <c r="W141" s="12"/>
      <c r="X141" s="12"/>
      <c r="Y141" s="12"/>
      <c r="Z141" s="12"/>
      <c r="AA141" s="12"/>
      <c r="AB141" s="12"/>
      <c r="AC141" s="12"/>
      <c r="AD141" s="12"/>
      <c r="AE141" s="12"/>
      <c r="AT141" s="244" t="s">
        <v>175</v>
      </c>
      <c r="AU141" s="244" t="s">
        <v>79</v>
      </c>
      <c r="AV141" s="12" t="s">
        <v>81</v>
      </c>
      <c r="AW141" s="12" t="s">
        <v>33</v>
      </c>
      <c r="AX141" s="12" t="s">
        <v>72</v>
      </c>
      <c r="AY141" s="244" t="s">
        <v>159</v>
      </c>
    </row>
    <row r="142" s="12" customFormat="1">
      <c r="A142" s="12"/>
      <c r="B142" s="233"/>
      <c r="C142" s="234"/>
      <c r="D142" s="235" t="s">
        <v>175</v>
      </c>
      <c r="E142" s="236" t="s">
        <v>19</v>
      </c>
      <c r="F142" s="237" t="s">
        <v>230</v>
      </c>
      <c r="G142" s="234"/>
      <c r="H142" s="238">
        <v>5.742</v>
      </c>
      <c r="I142" s="239"/>
      <c r="J142" s="234"/>
      <c r="K142" s="234"/>
      <c r="L142" s="240"/>
      <c r="M142" s="241"/>
      <c r="N142" s="242"/>
      <c r="O142" s="242"/>
      <c r="P142" s="242"/>
      <c r="Q142" s="242"/>
      <c r="R142" s="242"/>
      <c r="S142" s="242"/>
      <c r="T142" s="243"/>
      <c r="U142" s="12"/>
      <c r="V142" s="12"/>
      <c r="W142" s="12"/>
      <c r="X142" s="12"/>
      <c r="Y142" s="12"/>
      <c r="Z142" s="12"/>
      <c r="AA142" s="12"/>
      <c r="AB142" s="12"/>
      <c r="AC142" s="12"/>
      <c r="AD142" s="12"/>
      <c r="AE142" s="12"/>
      <c r="AT142" s="244" t="s">
        <v>175</v>
      </c>
      <c r="AU142" s="244" t="s">
        <v>79</v>
      </c>
      <c r="AV142" s="12" t="s">
        <v>81</v>
      </c>
      <c r="AW142" s="12" t="s">
        <v>33</v>
      </c>
      <c r="AX142" s="12" t="s">
        <v>72</v>
      </c>
      <c r="AY142" s="244" t="s">
        <v>159</v>
      </c>
    </row>
    <row r="143" s="12" customFormat="1">
      <c r="A143" s="12"/>
      <c r="B143" s="233"/>
      <c r="C143" s="234"/>
      <c r="D143" s="235" t="s">
        <v>175</v>
      </c>
      <c r="E143" s="236" t="s">
        <v>19</v>
      </c>
      <c r="F143" s="237" t="s">
        <v>231</v>
      </c>
      <c r="G143" s="234"/>
      <c r="H143" s="238">
        <v>4.806</v>
      </c>
      <c r="I143" s="239"/>
      <c r="J143" s="234"/>
      <c r="K143" s="234"/>
      <c r="L143" s="240"/>
      <c r="M143" s="241"/>
      <c r="N143" s="242"/>
      <c r="O143" s="242"/>
      <c r="P143" s="242"/>
      <c r="Q143" s="242"/>
      <c r="R143" s="242"/>
      <c r="S143" s="242"/>
      <c r="T143" s="243"/>
      <c r="U143" s="12"/>
      <c r="V143" s="12"/>
      <c r="W143" s="12"/>
      <c r="X143" s="12"/>
      <c r="Y143" s="12"/>
      <c r="Z143" s="12"/>
      <c r="AA143" s="12"/>
      <c r="AB143" s="12"/>
      <c r="AC143" s="12"/>
      <c r="AD143" s="12"/>
      <c r="AE143" s="12"/>
      <c r="AT143" s="244" t="s">
        <v>175</v>
      </c>
      <c r="AU143" s="244" t="s">
        <v>79</v>
      </c>
      <c r="AV143" s="12" t="s">
        <v>81</v>
      </c>
      <c r="AW143" s="12" t="s">
        <v>33</v>
      </c>
      <c r="AX143" s="12" t="s">
        <v>72</v>
      </c>
      <c r="AY143" s="244" t="s">
        <v>159</v>
      </c>
    </row>
    <row r="144" s="12" customFormat="1">
      <c r="A144" s="12"/>
      <c r="B144" s="233"/>
      <c r="C144" s="234"/>
      <c r="D144" s="235" t="s">
        <v>175</v>
      </c>
      <c r="E144" s="236" t="s">
        <v>19</v>
      </c>
      <c r="F144" s="237" t="s">
        <v>232</v>
      </c>
      <c r="G144" s="234"/>
      <c r="H144" s="238">
        <v>0.46200000000000002</v>
      </c>
      <c r="I144" s="239"/>
      <c r="J144" s="234"/>
      <c r="K144" s="234"/>
      <c r="L144" s="240"/>
      <c r="M144" s="241"/>
      <c r="N144" s="242"/>
      <c r="O144" s="242"/>
      <c r="P144" s="242"/>
      <c r="Q144" s="242"/>
      <c r="R144" s="242"/>
      <c r="S144" s="242"/>
      <c r="T144" s="243"/>
      <c r="U144" s="12"/>
      <c r="V144" s="12"/>
      <c r="W144" s="12"/>
      <c r="X144" s="12"/>
      <c r="Y144" s="12"/>
      <c r="Z144" s="12"/>
      <c r="AA144" s="12"/>
      <c r="AB144" s="12"/>
      <c r="AC144" s="12"/>
      <c r="AD144" s="12"/>
      <c r="AE144" s="12"/>
      <c r="AT144" s="244" t="s">
        <v>175</v>
      </c>
      <c r="AU144" s="244" t="s">
        <v>79</v>
      </c>
      <c r="AV144" s="12" t="s">
        <v>81</v>
      </c>
      <c r="AW144" s="12" t="s">
        <v>33</v>
      </c>
      <c r="AX144" s="12" t="s">
        <v>72</v>
      </c>
      <c r="AY144" s="244" t="s">
        <v>159</v>
      </c>
    </row>
    <row r="145" s="13" customFormat="1">
      <c r="A145" s="13"/>
      <c r="B145" s="245"/>
      <c r="C145" s="246"/>
      <c r="D145" s="235" t="s">
        <v>175</v>
      </c>
      <c r="E145" s="247" t="s">
        <v>19</v>
      </c>
      <c r="F145" s="248" t="s">
        <v>197</v>
      </c>
      <c r="G145" s="246"/>
      <c r="H145" s="249">
        <v>21</v>
      </c>
      <c r="I145" s="250"/>
      <c r="J145" s="246"/>
      <c r="K145" s="246"/>
      <c r="L145" s="251"/>
      <c r="M145" s="252"/>
      <c r="N145" s="253"/>
      <c r="O145" s="253"/>
      <c r="P145" s="253"/>
      <c r="Q145" s="253"/>
      <c r="R145" s="253"/>
      <c r="S145" s="253"/>
      <c r="T145" s="254"/>
      <c r="U145" s="13"/>
      <c r="V145" s="13"/>
      <c r="W145" s="13"/>
      <c r="X145" s="13"/>
      <c r="Y145" s="13"/>
      <c r="Z145" s="13"/>
      <c r="AA145" s="13"/>
      <c r="AB145" s="13"/>
      <c r="AC145" s="13"/>
      <c r="AD145" s="13"/>
      <c r="AE145" s="13"/>
      <c r="AT145" s="255" t="s">
        <v>175</v>
      </c>
      <c r="AU145" s="255" t="s">
        <v>79</v>
      </c>
      <c r="AV145" s="13" t="s">
        <v>164</v>
      </c>
      <c r="AW145" s="13" t="s">
        <v>33</v>
      </c>
      <c r="AX145" s="13" t="s">
        <v>79</v>
      </c>
      <c r="AY145" s="255" t="s">
        <v>159</v>
      </c>
    </row>
    <row r="146" s="2" customFormat="1" ht="16.5" customHeight="1">
      <c r="A146" s="40"/>
      <c r="B146" s="41"/>
      <c r="C146" s="220" t="s">
        <v>188</v>
      </c>
      <c r="D146" s="220" t="s">
        <v>160</v>
      </c>
      <c r="E146" s="221" t="s">
        <v>233</v>
      </c>
      <c r="F146" s="222" t="s">
        <v>234</v>
      </c>
      <c r="G146" s="223" t="s">
        <v>191</v>
      </c>
      <c r="H146" s="224">
        <v>5</v>
      </c>
      <c r="I146" s="225"/>
      <c r="J146" s="226">
        <f>ROUND(I146*H146,2)</f>
        <v>0</v>
      </c>
      <c r="K146" s="222" t="s">
        <v>19</v>
      </c>
      <c r="L146" s="46"/>
      <c r="M146" s="227" t="s">
        <v>19</v>
      </c>
      <c r="N146" s="228" t="s">
        <v>43</v>
      </c>
      <c r="O146" s="86"/>
      <c r="P146" s="229">
        <f>O146*H146</f>
        <v>0</v>
      </c>
      <c r="Q146" s="229">
        <v>0</v>
      </c>
      <c r="R146" s="229">
        <f>Q146*H146</f>
        <v>0</v>
      </c>
      <c r="S146" s="229">
        <v>0.027199999999999998</v>
      </c>
      <c r="T146" s="230">
        <f>S146*H146</f>
        <v>0.13599999999999998</v>
      </c>
      <c r="U146" s="40"/>
      <c r="V146" s="40"/>
      <c r="W146" s="40"/>
      <c r="X146" s="40"/>
      <c r="Y146" s="40"/>
      <c r="Z146" s="40"/>
      <c r="AA146" s="40"/>
      <c r="AB146" s="40"/>
      <c r="AC146" s="40"/>
      <c r="AD146" s="40"/>
      <c r="AE146" s="40"/>
      <c r="AR146" s="231" t="s">
        <v>164</v>
      </c>
      <c r="AT146" s="231" t="s">
        <v>160</v>
      </c>
      <c r="AU146" s="231" t="s">
        <v>79</v>
      </c>
      <c r="AY146" s="19" t="s">
        <v>159</v>
      </c>
      <c r="BE146" s="232">
        <f>IF(N146="základní",J146,0)</f>
        <v>0</v>
      </c>
      <c r="BF146" s="232">
        <f>IF(N146="snížená",J146,0)</f>
        <v>0</v>
      </c>
      <c r="BG146" s="232">
        <f>IF(N146="zákl. přenesená",J146,0)</f>
        <v>0</v>
      </c>
      <c r="BH146" s="232">
        <f>IF(N146="sníž. přenesená",J146,0)</f>
        <v>0</v>
      </c>
      <c r="BI146" s="232">
        <f>IF(N146="nulová",J146,0)</f>
        <v>0</v>
      </c>
      <c r="BJ146" s="19" t="s">
        <v>79</v>
      </c>
      <c r="BK146" s="232">
        <f>ROUND(I146*H146,2)</f>
        <v>0</v>
      </c>
      <c r="BL146" s="19" t="s">
        <v>164</v>
      </c>
      <c r="BM146" s="231" t="s">
        <v>235</v>
      </c>
    </row>
    <row r="147" s="12" customFormat="1">
      <c r="A147" s="12"/>
      <c r="B147" s="233"/>
      <c r="C147" s="234"/>
      <c r="D147" s="235" t="s">
        <v>175</v>
      </c>
      <c r="E147" s="236" t="s">
        <v>19</v>
      </c>
      <c r="F147" s="237" t="s">
        <v>236</v>
      </c>
      <c r="G147" s="234"/>
      <c r="H147" s="238">
        <v>0.71999999999999997</v>
      </c>
      <c r="I147" s="239"/>
      <c r="J147" s="234"/>
      <c r="K147" s="234"/>
      <c r="L147" s="240"/>
      <c r="M147" s="241"/>
      <c r="N147" s="242"/>
      <c r="O147" s="242"/>
      <c r="P147" s="242"/>
      <c r="Q147" s="242"/>
      <c r="R147" s="242"/>
      <c r="S147" s="242"/>
      <c r="T147" s="243"/>
      <c r="U147" s="12"/>
      <c r="V147" s="12"/>
      <c r="W147" s="12"/>
      <c r="X147" s="12"/>
      <c r="Y147" s="12"/>
      <c r="Z147" s="12"/>
      <c r="AA147" s="12"/>
      <c r="AB147" s="12"/>
      <c r="AC147" s="12"/>
      <c r="AD147" s="12"/>
      <c r="AE147" s="12"/>
      <c r="AT147" s="244" t="s">
        <v>175</v>
      </c>
      <c r="AU147" s="244" t="s">
        <v>79</v>
      </c>
      <c r="AV147" s="12" t="s">
        <v>81</v>
      </c>
      <c r="AW147" s="12" t="s">
        <v>33</v>
      </c>
      <c r="AX147" s="12" t="s">
        <v>72</v>
      </c>
      <c r="AY147" s="244" t="s">
        <v>159</v>
      </c>
    </row>
    <row r="148" s="12" customFormat="1">
      <c r="A148" s="12"/>
      <c r="B148" s="233"/>
      <c r="C148" s="234"/>
      <c r="D148" s="235" t="s">
        <v>175</v>
      </c>
      <c r="E148" s="236" t="s">
        <v>19</v>
      </c>
      <c r="F148" s="237" t="s">
        <v>237</v>
      </c>
      <c r="G148" s="234"/>
      <c r="H148" s="238">
        <v>1.8899999999999999</v>
      </c>
      <c r="I148" s="239"/>
      <c r="J148" s="234"/>
      <c r="K148" s="234"/>
      <c r="L148" s="240"/>
      <c r="M148" s="241"/>
      <c r="N148" s="242"/>
      <c r="O148" s="242"/>
      <c r="P148" s="242"/>
      <c r="Q148" s="242"/>
      <c r="R148" s="242"/>
      <c r="S148" s="242"/>
      <c r="T148" s="243"/>
      <c r="U148" s="12"/>
      <c r="V148" s="12"/>
      <c r="W148" s="12"/>
      <c r="X148" s="12"/>
      <c r="Y148" s="12"/>
      <c r="Z148" s="12"/>
      <c r="AA148" s="12"/>
      <c r="AB148" s="12"/>
      <c r="AC148" s="12"/>
      <c r="AD148" s="12"/>
      <c r="AE148" s="12"/>
      <c r="AT148" s="244" t="s">
        <v>175</v>
      </c>
      <c r="AU148" s="244" t="s">
        <v>79</v>
      </c>
      <c r="AV148" s="12" t="s">
        <v>81</v>
      </c>
      <c r="AW148" s="12" t="s">
        <v>33</v>
      </c>
      <c r="AX148" s="12" t="s">
        <v>72</v>
      </c>
      <c r="AY148" s="244" t="s">
        <v>159</v>
      </c>
    </row>
    <row r="149" s="12" customFormat="1">
      <c r="A149" s="12"/>
      <c r="B149" s="233"/>
      <c r="C149" s="234"/>
      <c r="D149" s="235" t="s">
        <v>175</v>
      </c>
      <c r="E149" s="236" t="s">
        <v>19</v>
      </c>
      <c r="F149" s="237" t="s">
        <v>238</v>
      </c>
      <c r="G149" s="234"/>
      <c r="H149" s="238">
        <v>2.286</v>
      </c>
      <c r="I149" s="239"/>
      <c r="J149" s="234"/>
      <c r="K149" s="234"/>
      <c r="L149" s="240"/>
      <c r="M149" s="241"/>
      <c r="N149" s="242"/>
      <c r="O149" s="242"/>
      <c r="P149" s="242"/>
      <c r="Q149" s="242"/>
      <c r="R149" s="242"/>
      <c r="S149" s="242"/>
      <c r="T149" s="243"/>
      <c r="U149" s="12"/>
      <c r="V149" s="12"/>
      <c r="W149" s="12"/>
      <c r="X149" s="12"/>
      <c r="Y149" s="12"/>
      <c r="Z149" s="12"/>
      <c r="AA149" s="12"/>
      <c r="AB149" s="12"/>
      <c r="AC149" s="12"/>
      <c r="AD149" s="12"/>
      <c r="AE149" s="12"/>
      <c r="AT149" s="244" t="s">
        <v>175</v>
      </c>
      <c r="AU149" s="244" t="s">
        <v>79</v>
      </c>
      <c r="AV149" s="12" t="s">
        <v>81</v>
      </c>
      <c r="AW149" s="12" t="s">
        <v>33</v>
      </c>
      <c r="AX149" s="12" t="s">
        <v>72</v>
      </c>
      <c r="AY149" s="244" t="s">
        <v>159</v>
      </c>
    </row>
    <row r="150" s="12" customFormat="1">
      <c r="A150" s="12"/>
      <c r="B150" s="233"/>
      <c r="C150" s="234"/>
      <c r="D150" s="235" t="s">
        <v>175</v>
      </c>
      <c r="E150" s="236" t="s">
        <v>19</v>
      </c>
      <c r="F150" s="237" t="s">
        <v>239</v>
      </c>
      <c r="G150" s="234"/>
      <c r="H150" s="238">
        <v>0.104</v>
      </c>
      <c r="I150" s="239"/>
      <c r="J150" s="234"/>
      <c r="K150" s="234"/>
      <c r="L150" s="240"/>
      <c r="M150" s="241"/>
      <c r="N150" s="242"/>
      <c r="O150" s="242"/>
      <c r="P150" s="242"/>
      <c r="Q150" s="242"/>
      <c r="R150" s="242"/>
      <c r="S150" s="242"/>
      <c r="T150" s="243"/>
      <c r="U150" s="12"/>
      <c r="V150" s="12"/>
      <c r="W150" s="12"/>
      <c r="X150" s="12"/>
      <c r="Y150" s="12"/>
      <c r="Z150" s="12"/>
      <c r="AA150" s="12"/>
      <c r="AB150" s="12"/>
      <c r="AC150" s="12"/>
      <c r="AD150" s="12"/>
      <c r="AE150" s="12"/>
      <c r="AT150" s="244" t="s">
        <v>175</v>
      </c>
      <c r="AU150" s="244" t="s">
        <v>79</v>
      </c>
      <c r="AV150" s="12" t="s">
        <v>81</v>
      </c>
      <c r="AW150" s="12" t="s">
        <v>33</v>
      </c>
      <c r="AX150" s="12" t="s">
        <v>72</v>
      </c>
      <c r="AY150" s="244" t="s">
        <v>159</v>
      </c>
    </row>
    <row r="151" s="13" customFormat="1">
      <c r="A151" s="13"/>
      <c r="B151" s="245"/>
      <c r="C151" s="246"/>
      <c r="D151" s="235" t="s">
        <v>175</v>
      </c>
      <c r="E151" s="247" t="s">
        <v>19</v>
      </c>
      <c r="F151" s="248" t="s">
        <v>197</v>
      </c>
      <c r="G151" s="246"/>
      <c r="H151" s="249">
        <v>5</v>
      </c>
      <c r="I151" s="250"/>
      <c r="J151" s="246"/>
      <c r="K151" s="246"/>
      <c r="L151" s="251"/>
      <c r="M151" s="252"/>
      <c r="N151" s="253"/>
      <c r="O151" s="253"/>
      <c r="P151" s="253"/>
      <c r="Q151" s="253"/>
      <c r="R151" s="253"/>
      <c r="S151" s="253"/>
      <c r="T151" s="254"/>
      <c r="U151" s="13"/>
      <c r="V151" s="13"/>
      <c r="W151" s="13"/>
      <c r="X151" s="13"/>
      <c r="Y151" s="13"/>
      <c r="Z151" s="13"/>
      <c r="AA151" s="13"/>
      <c r="AB151" s="13"/>
      <c r="AC151" s="13"/>
      <c r="AD151" s="13"/>
      <c r="AE151" s="13"/>
      <c r="AT151" s="255" t="s">
        <v>175</v>
      </c>
      <c r="AU151" s="255" t="s">
        <v>79</v>
      </c>
      <c r="AV151" s="13" t="s">
        <v>164</v>
      </c>
      <c r="AW151" s="13" t="s">
        <v>33</v>
      </c>
      <c r="AX151" s="13" t="s">
        <v>79</v>
      </c>
      <c r="AY151" s="255" t="s">
        <v>159</v>
      </c>
    </row>
    <row r="152" s="2" customFormat="1" ht="21.75" customHeight="1">
      <c r="A152" s="40"/>
      <c r="B152" s="41"/>
      <c r="C152" s="220" t="s">
        <v>8</v>
      </c>
      <c r="D152" s="220" t="s">
        <v>160</v>
      </c>
      <c r="E152" s="221" t="s">
        <v>240</v>
      </c>
      <c r="F152" s="222" t="s">
        <v>241</v>
      </c>
      <c r="G152" s="223" t="s">
        <v>173</v>
      </c>
      <c r="H152" s="224">
        <v>68</v>
      </c>
      <c r="I152" s="225"/>
      <c r="J152" s="226">
        <f>ROUND(I152*H152,2)</f>
        <v>0</v>
      </c>
      <c r="K152" s="222" t="s">
        <v>19</v>
      </c>
      <c r="L152" s="46"/>
      <c r="M152" s="227" t="s">
        <v>19</v>
      </c>
      <c r="N152" s="228" t="s">
        <v>43</v>
      </c>
      <c r="O152" s="86"/>
      <c r="P152" s="229">
        <f>O152*H152</f>
        <v>0</v>
      </c>
      <c r="Q152" s="229">
        <v>0</v>
      </c>
      <c r="R152" s="229">
        <f>Q152*H152</f>
        <v>0</v>
      </c>
      <c r="S152" s="229">
        <v>0.0032499999999999999</v>
      </c>
      <c r="T152" s="230">
        <f>S152*H152</f>
        <v>0.221</v>
      </c>
      <c r="U152" s="40"/>
      <c r="V152" s="40"/>
      <c r="W152" s="40"/>
      <c r="X152" s="40"/>
      <c r="Y152" s="40"/>
      <c r="Z152" s="40"/>
      <c r="AA152" s="40"/>
      <c r="AB152" s="40"/>
      <c r="AC152" s="40"/>
      <c r="AD152" s="40"/>
      <c r="AE152" s="40"/>
      <c r="AR152" s="231" t="s">
        <v>164</v>
      </c>
      <c r="AT152" s="231" t="s">
        <v>160</v>
      </c>
      <c r="AU152" s="231" t="s">
        <v>79</v>
      </c>
      <c r="AY152" s="19" t="s">
        <v>159</v>
      </c>
      <c r="BE152" s="232">
        <f>IF(N152="základní",J152,0)</f>
        <v>0</v>
      </c>
      <c r="BF152" s="232">
        <f>IF(N152="snížená",J152,0)</f>
        <v>0</v>
      </c>
      <c r="BG152" s="232">
        <f>IF(N152="zákl. přenesená",J152,0)</f>
        <v>0</v>
      </c>
      <c r="BH152" s="232">
        <f>IF(N152="sníž. přenesená",J152,0)</f>
        <v>0</v>
      </c>
      <c r="BI152" s="232">
        <f>IF(N152="nulová",J152,0)</f>
        <v>0</v>
      </c>
      <c r="BJ152" s="19" t="s">
        <v>79</v>
      </c>
      <c r="BK152" s="232">
        <f>ROUND(I152*H152,2)</f>
        <v>0</v>
      </c>
      <c r="BL152" s="19" t="s">
        <v>164</v>
      </c>
      <c r="BM152" s="231" t="s">
        <v>242</v>
      </c>
    </row>
    <row r="153" s="12" customFormat="1">
      <c r="A153" s="12"/>
      <c r="B153" s="233"/>
      <c r="C153" s="234"/>
      <c r="D153" s="235" t="s">
        <v>175</v>
      </c>
      <c r="E153" s="236" t="s">
        <v>19</v>
      </c>
      <c r="F153" s="237" t="s">
        <v>243</v>
      </c>
      <c r="G153" s="234"/>
      <c r="H153" s="238">
        <v>9.8000000000000007</v>
      </c>
      <c r="I153" s="239"/>
      <c r="J153" s="234"/>
      <c r="K153" s="234"/>
      <c r="L153" s="240"/>
      <c r="M153" s="241"/>
      <c r="N153" s="242"/>
      <c r="O153" s="242"/>
      <c r="P153" s="242"/>
      <c r="Q153" s="242"/>
      <c r="R153" s="242"/>
      <c r="S153" s="242"/>
      <c r="T153" s="243"/>
      <c r="U153" s="12"/>
      <c r="V153" s="12"/>
      <c r="W153" s="12"/>
      <c r="X153" s="12"/>
      <c r="Y153" s="12"/>
      <c r="Z153" s="12"/>
      <c r="AA153" s="12"/>
      <c r="AB153" s="12"/>
      <c r="AC153" s="12"/>
      <c r="AD153" s="12"/>
      <c r="AE153" s="12"/>
      <c r="AT153" s="244" t="s">
        <v>175</v>
      </c>
      <c r="AU153" s="244" t="s">
        <v>79</v>
      </c>
      <c r="AV153" s="12" t="s">
        <v>81</v>
      </c>
      <c r="AW153" s="12" t="s">
        <v>33</v>
      </c>
      <c r="AX153" s="12" t="s">
        <v>72</v>
      </c>
      <c r="AY153" s="244" t="s">
        <v>159</v>
      </c>
    </row>
    <row r="154" s="12" customFormat="1">
      <c r="A154" s="12"/>
      <c r="B154" s="233"/>
      <c r="C154" s="234"/>
      <c r="D154" s="235" t="s">
        <v>175</v>
      </c>
      <c r="E154" s="236" t="s">
        <v>19</v>
      </c>
      <c r="F154" s="237" t="s">
        <v>244</v>
      </c>
      <c r="G154" s="234"/>
      <c r="H154" s="238">
        <v>8.1799999999999997</v>
      </c>
      <c r="I154" s="239"/>
      <c r="J154" s="234"/>
      <c r="K154" s="234"/>
      <c r="L154" s="240"/>
      <c r="M154" s="241"/>
      <c r="N154" s="242"/>
      <c r="O154" s="242"/>
      <c r="P154" s="242"/>
      <c r="Q154" s="242"/>
      <c r="R154" s="242"/>
      <c r="S154" s="242"/>
      <c r="T154" s="243"/>
      <c r="U154" s="12"/>
      <c r="V154" s="12"/>
      <c r="W154" s="12"/>
      <c r="X154" s="12"/>
      <c r="Y154" s="12"/>
      <c r="Z154" s="12"/>
      <c r="AA154" s="12"/>
      <c r="AB154" s="12"/>
      <c r="AC154" s="12"/>
      <c r="AD154" s="12"/>
      <c r="AE154" s="12"/>
      <c r="AT154" s="244" t="s">
        <v>175</v>
      </c>
      <c r="AU154" s="244" t="s">
        <v>79</v>
      </c>
      <c r="AV154" s="12" t="s">
        <v>81</v>
      </c>
      <c r="AW154" s="12" t="s">
        <v>33</v>
      </c>
      <c r="AX154" s="12" t="s">
        <v>72</v>
      </c>
      <c r="AY154" s="244" t="s">
        <v>159</v>
      </c>
    </row>
    <row r="155" s="12" customFormat="1">
      <c r="A155" s="12"/>
      <c r="B155" s="233"/>
      <c r="C155" s="234"/>
      <c r="D155" s="235" t="s">
        <v>175</v>
      </c>
      <c r="E155" s="236" t="s">
        <v>19</v>
      </c>
      <c r="F155" s="237" t="s">
        <v>245</v>
      </c>
      <c r="G155" s="234"/>
      <c r="H155" s="238">
        <v>6.0449999999999999</v>
      </c>
      <c r="I155" s="239"/>
      <c r="J155" s="234"/>
      <c r="K155" s="234"/>
      <c r="L155" s="240"/>
      <c r="M155" s="241"/>
      <c r="N155" s="242"/>
      <c r="O155" s="242"/>
      <c r="P155" s="242"/>
      <c r="Q155" s="242"/>
      <c r="R155" s="242"/>
      <c r="S155" s="242"/>
      <c r="T155" s="243"/>
      <c r="U155" s="12"/>
      <c r="V155" s="12"/>
      <c r="W155" s="12"/>
      <c r="X155" s="12"/>
      <c r="Y155" s="12"/>
      <c r="Z155" s="12"/>
      <c r="AA155" s="12"/>
      <c r="AB155" s="12"/>
      <c r="AC155" s="12"/>
      <c r="AD155" s="12"/>
      <c r="AE155" s="12"/>
      <c r="AT155" s="244" t="s">
        <v>175</v>
      </c>
      <c r="AU155" s="244" t="s">
        <v>79</v>
      </c>
      <c r="AV155" s="12" t="s">
        <v>81</v>
      </c>
      <c r="AW155" s="12" t="s">
        <v>33</v>
      </c>
      <c r="AX155" s="12" t="s">
        <v>72</v>
      </c>
      <c r="AY155" s="244" t="s">
        <v>159</v>
      </c>
    </row>
    <row r="156" s="12" customFormat="1">
      <c r="A156" s="12"/>
      <c r="B156" s="233"/>
      <c r="C156" s="234"/>
      <c r="D156" s="235" t="s">
        <v>175</v>
      </c>
      <c r="E156" s="236" t="s">
        <v>19</v>
      </c>
      <c r="F156" s="237" t="s">
        <v>246</v>
      </c>
      <c r="G156" s="234"/>
      <c r="H156" s="238">
        <v>7.0650000000000004</v>
      </c>
      <c r="I156" s="239"/>
      <c r="J156" s="234"/>
      <c r="K156" s="234"/>
      <c r="L156" s="240"/>
      <c r="M156" s="241"/>
      <c r="N156" s="242"/>
      <c r="O156" s="242"/>
      <c r="P156" s="242"/>
      <c r="Q156" s="242"/>
      <c r="R156" s="242"/>
      <c r="S156" s="242"/>
      <c r="T156" s="243"/>
      <c r="U156" s="12"/>
      <c r="V156" s="12"/>
      <c r="W156" s="12"/>
      <c r="X156" s="12"/>
      <c r="Y156" s="12"/>
      <c r="Z156" s="12"/>
      <c r="AA156" s="12"/>
      <c r="AB156" s="12"/>
      <c r="AC156" s="12"/>
      <c r="AD156" s="12"/>
      <c r="AE156" s="12"/>
      <c r="AT156" s="244" t="s">
        <v>175</v>
      </c>
      <c r="AU156" s="244" t="s">
        <v>79</v>
      </c>
      <c r="AV156" s="12" t="s">
        <v>81</v>
      </c>
      <c r="AW156" s="12" t="s">
        <v>33</v>
      </c>
      <c r="AX156" s="12" t="s">
        <v>72</v>
      </c>
      <c r="AY156" s="244" t="s">
        <v>159</v>
      </c>
    </row>
    <row r="157" s="12" customFormat="1">
      <c r="A157" s="12"/>
      <c r="B157" s="233"/>
      <c r="C157" s="234"/>
      <c r="D157" s="235" t="s">
        <v>175</v>
      </c>
      <c r="E157" s="236" t="s">
        <v>19</v>
      </c>
      <c r="F157" s="237" t="s">
        <v>247</v>
      </c>
      <c r="G157" s="234"/>
      <c r="H157" s="238">
        <v>2.4100000000000001</v>
      </c>
      <c r="I157" s="239"/>
      <c r="J157" s="234"/>
      <c r="K157" s="234"/>
      <c r="L157" s="240"/>
      <c r="M157" s="241"/>
      <c r="N157" s="242"/>
      <c r="O157" s="242"/>
      <c r="P157" s="242"/>
      <c r="Q157" s="242"/>
      <c r="R157" s="242"/>
      <c r="S157" s="242"/>
      <c r="T157" s="243"/>
      <c r="U157" s="12"/>
      <c r="V157" s="12"/>
      <c r="W157" s="12"/>
      <c r="X157" s="12"/>
      <c r="Y157" s="12"/>
      <c r="Z157" s="12"/>
      <c r="AA157" s="12"/>
      <c r="AB157" s="12"/>
      <c r="AC157" s="12"/>
      <c r="AD157" s="12"/>
      <c r="AE157" s="12"/>
      <c r="AT157" s="244" t="s">
        <v>175</v>
      </c>
      <c r="AU157" s="244" t="s">
        <v>79</v>
      </c>
      <c r="AV157" s="12" t="s">
        <v>81</v>
      </c>
      <c r="AW157" s="12" t="s">
        <v>33</v>
      </c>
      <c r="AX157" s="12" t="s">
        <v>72</v>
      </c>
      <c r="AY157" s="244" t="s">
        <v>159</v>
      </c>
    </row>
    <row r="158" s="12" customFormat="1">
      <c r="A158" s="12"/>
      <c r="B158" s="233"/>
      <c r="C158" s="234"/>
      <c r="D158" s="235" t="s">
        <v>175</v>
      </c>
      <c r="E158" s="236" t="s">
        <v>19</v>
      </c>
      <c r="F158" s="237" t="s">
        <v>248</v>
      </c>
      <c r="G158" s="234"/>
      <c r="H158" s="238">
        <v>1.1599999999999999</v>
      </c>
      <c r="I158" s="239"/>
      <c r="J158" s="234"/>
      <c r="K158" s="234"/>
      <c r="L158" s="240"/>
      <c r="M158" s="241"/>
      <c r="N158" s="242"/>
      <c r="O158" s="242"/>
      <c r="P158" s="242"/>
      <c r="Q158" s="242"/>
      <c r="R158" s="242"/>
      <c r="S158" s="242"/>
      <c r="T158" s="243"/>
      <c r="U158" s="12"/>
      <c r="V158" s="12"/>
      <c r="W158" s="12"/>
      <c r="X158" s="12"/>
      <c r="Y158" s="12"/>
      <c r="Z158" s="12"/>
      <c r="AA158" s="12"/>
      <c r="AB158" s="12"/>
      <c r="AC158" s="12"/>
      <c r="AD158" s="12"/>
      <c r="AE158" s="12"/>
      <c r="AT158" s="244" t="s">
        <v>175</v>
      </c>
      <c r="AU158" s="244" t="s">
        <v>79</v>
      </c>
      <c r="AV158" s="12" t="s">
        <v>81</v>
      </c>
      <c r="AW158" s="12" t="s">
        <v>33</v>
      </c>
      <c r="AX158" s="12" t="s">
        <v>72</v>
      </c>
      <c r="AY158" s="244" t="s">
        <v>159</v>
      </c>
    </row>
    <row r="159" s="12" customFormat="1">
      <c r="A159" s="12"/>
      <c r="B159" s="233"/>
      <c r="C159" s="234"/>
      <c r="D159" s="235" t="s">
        <v>175</v>
      </c>
      <c r="E159" s="236" t="s">
        <v>19</v>
      </c>
      <c r="F159" s="237" t="s">
        <v>249</v>
      </c>
      <c r="G159" s="234"/>
      <c r="H159" s="238">
        <v>2.2599999999999998</v>
      </c>
      <c r="I159" s="239"/>
      <c r="J159" s="234"/>
      <c r="K159" s="234"/>
      <c r="L159" s="240"/>
      <c r="M159" s="241"/>
      <c r="N159" s="242"/>
      <c r="O159" s="242"/>
      <c r="P159" s="242"/>
      <c r="Q159" s="242"/>
      <c r="R159" s="242"/>
      <c r="S159" s="242"/>
      <c r="T159" s="243"/>
      <c r="U159" s="12"/>
      <c r="V159" s="12"/>
      <c r="W159" s="12"/>
      <c r="X159" s="12"/>
      <c r="Y159" s="12"/>
      <c r="Z159" s="12"/>
      <c r="AA159" s="12"/>
      <c r="AB159" s="12"/>
      <c r="AC159" s="12"/>
      <c r="AD159" s="12"/>
      <c r="AE159" s="12"/>
      <c r="AT159" s="244" t="s">
        <v>175</v>
      </c>
      <c r="AU159" s="244" t="s">
        <v>79</v>
      </c>
      <c r="AV159" s="12" t="s">
        <v>81</v>
      </c>
      <c r="AW159" s="12" t="s">
        <v>33</v>
      </c>
      <c r="AX159" s="12" t="s">
        <v>72</v>
      </c>
      <c r="AY159" s="244" t="s">
        <v>159</v>
      </c>
    </row>
    <row r="160" s="12" customFormat="1">
      <c r="A160" s="12"/>
      <c r="B160" s="233"/>
      <c r="C160" s="234"/>
      <c r="D160" s="235" t="s">
        <v>175</v>
      </c>
      <c r="E160" s="236" t="s">
        <v>19</v>
      </c>
      <c r="F160" s="237" t="s">
        <v>250</v>
      </c>
      <c r="G160" s="234"/>
      <c r="H160" s="238">
        <v>16.32</v>
      </c>
      <c r="I160" s="239"/>
      <c r="J160" s="234"/>
      <c r="K160" s="234"/>
      <c r="L160" s="240"/>
      <c r="M160" s="241"/>
      <c r="N160" s="242"/>
      <c r="O160" s="242"/>
      <c r="P160" s="242"/>
      <c r="Q160" s="242"/>
      <c r="R160" s="242"/>
      <c r="S160" s="242"/>
      <c r="T160" s="243"/>
      <c r="U160" s="12"/>
      <c r="V160" s="12"/>
      <c r="W160" s="12"/>
      <c r="X160" s="12"/>
      <c r="Y160" s="12"/>
      <c r="Z160" s="12"/>
      <c r="AA160" s="12"/>
      <c r="AB160" s="12"/>
      <c r="AC160" s="12"/>
      <c r="AD160" s="12"/>
      <c r="AE160" s="12"/>
      <c r="AT160" s="244" t="s">
        <v>175</v>
      </c>
      <c r="AU160" s="244" t="s">
        <v>79</v>
      </c>
      <c r="AV160" s="12" t="s">
        <v>81</v>
      </c>
      <c r="AW160" s="12" t="s">
        <v>33</v>
      </c>
      <c r="AX160" s="12" t="s">
        <v>72</v>
      </c>
      <c r="AY160" s="244" t="s">
        <v>159</v>
      </c>
    </row>
    <row r="161" s="12" customFormat="1">
      <c r="A161" s="12"/>
      <c r="B161" s="233"/>
      <c r="C161" s="234"/>
      <c r="D161" s="235" t="s">
        <v>175</v>
      </c>
      <c r="E161" s="236" t="s">
        <v>19</v>
      </c>
      <c r="F161" s="237" t="s">
        <v>251</v>
      </c>
      <c r="G161" s="234"/>
      <c r="H161" s="238">
        <v>13.869999999999999</v>
      </c>
      <c r="I161" s="239"/>
      <c r="J161" s="234"/>
      <c r="K161" s="234"/>
      <c r="L161" s="240"/>
      <c r="M161" s="241"/>
      <c r="N161" s="242"/>
      <c r="O161" s="242"/>
      <c r="P161" s="242"/>
      <c r="Q161" s="242"/>
      <c r="R161" s="242"/>
      <c r="S161" s="242"/>
      <c r="T161" s="243"/>
      <c r="U161" s="12"/>
      <c r="V161" s="12"/>
      <c r="W161" s="12"/>
      <c r="X161" s="12"/>
      <c r="Y161" s="12"/>
      <c r="Z161" s="12"/>
      <c r="AA161" s="12"/>
      <c r="AB161" s="12"/>
      <c r="AC161" s="12"/>
      <c r="AD161" s="12"/>
      <c r="AE161" s="12"/>
      <c r="AT161" s="244" t="s">
        <v>175</v>
      </c>
      <c r="AU161" s="244" t="s">
        <v>79</v>
      </c>
      <c r="AV161" s="12" t="s">
        <v>81</v>
      </c>
      <c r="AW161" s="12" t="s">
        <v>33</v>
      </c>
      <c r="AX161" s="12" t="s">
        <v>72</v>
      </c>
      <c r="AY161" s="244" t="s">
        <v>159</v>
      </c>
    </row>
    <row r="162" s="12" customFormat="1">
      <c r="A162" s="12"/>
      <c r="B162" s="233"/>
      <c r="C162" s="234"/>
      <c r="D162" s="235" t="s">
        <v>175</v>
      </c>
      <c r="E162" s="236" t="s">
        <v>19</v>
      </c>
      <c r="F162" s="237" t="s">
        <v>252</v>
      </c>
      <c r="G162" s="234"/>
      <c r="H162" s="238">
        <v>0.89000000000000001</v>
      </c>
      <c r="I162" s="239"/>
      <c r="J162" s="234"/>
      <c r="K162" s="234"/>
      <c r="L162" s="240"/>
      <c r="M162" s="241"/>
      <c r="N162" s="242"/>
      <c r="O162" s="242"/>
      <c r="P162" s="242"/>
      <c r="Q162" s="242"/>
      <c r="R162" s="242"/>
      <c r="S162" s="242"/>
      <c r="T162" s="243"/>
      <c r="U162" s="12"/>
      <c r="V162" s="12"/>
      <c r="W162" s="12"/>
      <c r="X162" s="12"/>
      <c r="Y162" s="12"/>
      <c r="Z162" s="12"/>
      <c r="AA162" s="12"/>
      <c r="AB162" s="12"/>
      <c r="AC162" s="12"/>
      <c r="AD162" s="12"/>
      <c r="AE162" s="12"/>
      <c r="AT162" s="244" t="s">
        <v>175</v>
      </c>
      <c r="AU162" s="244" t="s">
        <v>79</v>
      </c>
      <c r="AV162" s="12" t="s">
        <v>81</v>
      </c>
      <c r="AW162" s="12" t="s">
        <v>33</v>
      </c>
      <c r="AX162" s="12" t="s">
        <v>72</v>
      </c>
      <c r="AY162" s="244" t="s">
        <v>159</v>
      </c>
    </row>
    <row r="163" s="13" customFormat="1">
      <c r="A163" s="13"/>
      <c r="B163" s="245"/>
      <c r="C163" s="246"/>
      <c r="D163" s="235" t="s">
        <v>175</v>
      </c>
      <c r="E163" s="247" t="s">
        <v>19</v>
      </c>
      <c r="F163" s="248" t="s">
        <v>197</v>
      </c>
      <c r="G163" s="246"/>
      <c r="H163" s="249">
        <v>68</v>
      </c>
      <c r="I163" s="250"/>
      <c r="J163" s="246"/>
      <c r="K163" s="246"/>
      <c r="L163" s="251"/>
      <c r="M163" s="252"/>
      <c r="N163" s="253"/>
      <c r="O163" s="253"/>
      <c r="P163" s="253"/>
      <c r="Q163" s="253"/>
      <c r="R163" s="253"/>
      <c r="S163" s="253"/>
      <c r="T163" s="254"/>
      <c r="U163" s="13"/>
      <c r="V163" s="13"/>
      <c r="W163" s="13"/>
      <c r="X163" s="13"/>
      <c r="Y163" s="13"/>
      <c r="Z163" s="13"/>
      <c r="AA163" s="13"/>
      <c r="AB163" s="13"/>
      <c r="AC163" s="13"/>
      <c r="AD163" s="13"/>
      <c r="AE163" s="13"/>
      <c r="AT163" s="255" t="s">
        <v>175</v>
      </c>
      <c r="AU163" s="255" t="s">
        <v>79</v>
      </c>
      <c r="AV163" s="13" t="s">
        <v>164</v>
      </c>
      <c r="AW163" s="13" t="s">
        <v>33</v>
      </c>
      <c r="AX163" s="13" t="s">
        <v>79</v>
      </c>
      <c r="AY163" s="255" t="s">
        <v>159</v>
      </c>
    </row>
    <row r="164" s="2" customFormat="1" ht="21.75" customHeight="1">
      <c r="A164" s="40"/>
      <c r="B164" s="41"/>
      <c r="C164" s="220" t="s">
        <v>192</v>
      </c>
      <c r="D164" s="220" t="s">
        <v>160</v>
      </c>
      <c r="E164" s="221" t="s">
        <v>253</v>
      </c>
      <c r="F164" s="222" t="s">
        <v>254</v>
      </c>
      <c r="G164" s="223" t="s">
        <v>191</v>
      </c>
      <c r="H164" s="224">
        <v>79.700000000000003</v>
      </c>
      <c r="I164" s="225"/>
      <c r="J164" s="226">
        <f>ROUND(I164*H164,2)</f>
        <v>0</v>
      </c>
      <c r="K164" s="222" t="s">
        <v>19</v>
      </c>
      <c r="L164" s="46"/>
      <c r="M164" s="227" t="s">
        <v>19</v>
      </c>
      <c r="N164" s="228" t="s">
        <v>43</v>
      </c>
      <c r="O164" s="86"/>
      <c r="P164" s="229">
        <f>O164*H164</f>
        <v>0</v>
      </c>
      <c r="Q164" s="229">
        <v>0</v>
      </c>
      <c r="R164" s="229">
        <f>Q164*H164</f>
        <v>0</v>
      </c>
      <c r="S164" s="229">
        <v>0.035000000000000003</v>
      </c>
      <c r="T164" s="230">
        <f>S164*H164</f>
        <v>2.7895000000000003</v>
      </c>
      <c r="U164" s="40"/>
      <c r="V164" s="40"/>
      <c r="W164" s="40"/>
      <c r="X164" s="40"/>
      <c r="Y164" s="40"/>
      <c r="Z164" s="40"/>
      <c r="AA164" s="40"/>
      <c r="AB164" s="40"/>
      <c r="AC164" s="40"/>
      <c r="AD164" s="40"/>
      <c r="AE164" s="40"/>
      <c r="AR164" s="231" t="s">
        <v>164</v>
      </c>
      <c r="AT164" s="231" t="s">
        <v>160</v>
      </c>
      <c r="AU164" s="231" t="s">
        <v>79</v>
      </c>
      <c r="AY164" s="19" t="s">
        <v>159</v>
      </c>
      <c r="BE164" s="232">
        <f>IF(N164="základní",J164,0)</f>
        <v>0</v>
      </c>
      <c r="BF164" s="232">
        <f>IF(N164="snížená",J164,0)</f>
        <v>0</v>
      </c>
      <c r="BG164" s="232">
        <f>IF(N164="zákl. přenesená",J164,0)</f>
        <v>0</v>
      </c>
      <c r="BH164" s="232">
        <f>IF(N164="sníž. přenesená",J164,0)</f>
        <v>0</v>
      </c>
      <c r="BI164" s="232">
        <f>IF(N164="nulová",J164,0)</f>
        <v>0</v>
      </c>
      <c r="BJ164" s="19" t="s">
        <v>79</v>
      </c>
      <c r="BK164" s="232">
        <f>ROUND(I164*H164,2)</f>
        <v>0</v>
      </c>
      <c r="BL164" s="19" t="s">
        <v>164</v>
      </c>
      <c r="BM164" s="231" t="s">
        <v>255</v>
      </c>
    </row>
    <row r="165" s="2" customFormat="1" ht="21.75" customHeight="1">
      <c r="A165" s="40"/>
      <c r="B165" s="41"/>
      <c r="C165" s="220" t="s">
        <v>256</v>
      </c>
      <c r="D165" s="220" t="s">
        <v>160</v>
      </c>
      <c r="E165" s="221" t="s">
        <v>257</v>
      </c>
      <c r="F165" s="222" t="s">
        <v>258</v>
      </c>
      <c r="G165" s="223" t="s">
        <v>191</v>
      </c>
      <c r="H165" s="224">
        <v>43.299999999999997</v>
      </c>
      <c r="I165" s="225"/>
      <c r="J165" s="226">
        <f>ROUND(I165*H165,2)</f>
        <v>0</v>
      </c>
      <c r="K165" s="222" t="s">
        <v>19</v>
      </c>
      <c r="L165" s="46"/>
      <c r="M165" s="227" t="s">
        <v>19</v>
      </c>
      <c r="N165" s="228" t="s">
        <v>43</v>
      </c>
      <c r="O165" s="86"/>
      <c r="P165" s="229">
        <f>O165*H165</f>
        <v>0</v>
      </c>
      <c r="Q165" s="229">
        <v>0</v>
      </c>
      <c r="R165" s="229">
        <f>Q165*H165</f>
        <v>0</v>
      </c>
      <c r="S165" s="229">
        <v>0.035000000000000003</v>
      </c>
      <c r="T165" s="230">
        <f>S165*H165</f>
        <v>1.5155000000000001</v>
      </c>
      <c r="U165" s="40"/>
      <c r="V165" s="40"/>
      <c r="W165" s="40"/>
      <c r="X165" s="40"/>
      <c r="Y165" s="40"/>
      <c r="Z165" s="40"/>
      <c r="AA165" s="40"/>
      <c r="AB165" s="40"/>
      <c r="AC165" s="40"/>
      <c r="AD165" s="40"/>
      <c r="AE165" s="40"/>
      <c r="AR165" s="231" t="s">
        <v>164</v>
      </c>
      <c r="AT165" s="231" t="s">
        <v>160</v>
      </c>
      <c r="AU165" s="231" t="s">
        <v>79</v>
      </c>
      <c r="AY165" s="19" t="s">
        <v>159</v>
      </c>
      <c r="BE165" s="232">
        <f>IF(N165="základní",J165,0)</f>
        <v>0</v>
      </c>
      <c r="BF165" s="232">
        <f>IF(N165="snížená",J165,0)</f>
        <v>0</v>
      </c>
      <c r="BG165" s="232">
        <f>IF(N165="zákl. přenesená",J165,0)</f>
        <v>0</v>
      </c>
      <c r="BH165" s="232">
        <f>IF(N165="sníž. přenesená",J165,0)</f>
        <v>0</v>
      </c>
      <c r="BI165" s="232">
        <f>IF(N165="nulová",J165,0)</f>
        <v>0</v>
      </c>
      <c r="BJ165" s="19" t="s">
        <v>79</v>
      </c>
      <c r="BK165" s="232">
        <f>ROUND(I165*H165,2)</f>
        <v>0</v>
      </c>
      <c r="BL165" s="19" t="s">
        <v>164</v>
      </c>
      <c r="BM165" s="231" t="s">
        <v>259</v>
      </c>
    </row>
    <row r="166" s="2" customFormat="1" ht="33" customHeight="1">
      <c r="A166" s="40"/>
      <c r="B166" s="41"/>
      <c r="C166" s="220" t="s">
        <v>201</v>
      </c>
      <c r="D166" s="220" t="s">
        <v>160</v>
      </c>
      <c r="E166" s="221" t="s">
        <v>260</v>
      </c>
      <c r="F166" s="222" t="s">
        <v>261</v>
      </c>
      <c r="G166" s="223" t="s">
        <v>191</v>
      </c>
      <c r="H166" s="224">
        <v>8.0999999999999996</v>
      </c>
      <c r="I166" s="225"/>
      <c r="J166" s="226">
        <f>ROUND(I166*H166,2)</f>
        <v>0</v>
      </c>
      <c r="K166" s="222" t="s">
        <v>19</v>
      </c>
      <c r="L166" s="46"/>
      <c r="M166" s="227" t="s">
        <v>19</v>
      </c>
      <c r="N166" s="228" t="s">
        <v>43</v>
      </c>
      <c r="O166" s="86"/>
      <c r="P166" s="229">
        <f>O166*H166</f>
        <v>0</v>
      </c>
      <c r="Q166" s="229">
        <v>0</v>
      </c>
      <c r="R166" s="229">
        <f>Q166*H166</f>
        <v>0</v>
      </c>
      <c r="S166" s="229">
        <v>0.034200000000000001</v>
      </c>
      <c r="T166" s="230">
        <f>S166*H166</f>
        <v>0.27701999999999999</v>
      </c>
      <c r="U166" s="40"/>
      <c r="V166" s="40"/>
      <c r="W166" s="40"/>
      <c r="X166" s="40"/>
      <c r="Y166" s="40"/>
      <c r="Z166" s="40"/>
      <c r="AA166" s="40"/>
      <c r="AB166" s="40"/>
      <c r="AC166" s="40"/>
      <c r="AD166" s="40"/>
      <c r="AE166" s="40"/>
      <c r="AR166" s="231" t="s">
        <v>164</v>
      </c>
      <c r="AT166" s="231" t="s">
        <v>160</v>
      </c>
      <c r="AU166" s="231" t="s">
        <v>79</v>
      </c>
      <c r="AY166" s="19" t="s">
        <v>159</v>
      </c>
      <c r="BE166" s="232">
        <f>IF(N166="základní",J166,0)</f>
        <v>0</v>
      </c>
      <c r="BF166" s="232">
        <f>IF(N166="snížená",J166,0)</f>
        <v>0</v>
      </c>
      <c r="BG166" s="232">
        <f>IF(N166="zákl. přenesená",J166,0)</f>
        <v>0</v>
      </c>
      <c r="BH166" s="232">
        <f>IF(N166="sníž. přenesená",J166,0)</f>
        <v>0</v>
      </c>
      <c r="BI166" s="232">
        <f>IF(N166="nulová",J166,0)</f>
        <v>0</v>
      </c>
      <c r="BJ166" s="19" t="s">
        <v>79</v>
      </c>
      <c r="BK166" s="232">
        <f>ROUND(I166*H166,2)</f>
        <v>0</v>
      </c>
      <c r="BL166" s="19" t="s">
        <v>164</v>
      </c>
      <c r="BM166" s="231" t="s">
        <v>262</v>
      </c>
    </row>
    <row r="167" s="12" customFormat="1">
      <c r="A167" s="12"/>
      <c r="B167" s="233"/>
      <c r="C167" s="234"/>
      <c r="D167" s="235" t="s">
        <v>175</v>
      </c>
      <c r="E167" s="236" t="s">
        <v>19</v>
      </c>
      <c r="F167" s="237" t="s">
        <v>202</v>
      </c>
      <c r="G167" s="234"/>
      <c r="H167" s="238">
        <v>8.0649999999999995</v>
      </c>
      <c r="I167" s="239"/>
      <c r="J167" s="234"/>
      <c r="K167" s="234"/>
      <c r="L167" s="240"/>
      <c r="M167" s="241"/>
      <c r="N167" s="242"/>
      <c r="O167" s="242"/>
      <c r="P167" s="242"/>
      <c r="Q167" s="242"/>
      <c r="R167" s="242"/>
      <c r="S167" s="242"/>
      <c r="T167" s="243"/>
      <c r="U167" s="12"/>
      <c r="V167" s="12"/>
      <c r="W167" s="12"/>
      <c r="X167" s="12"/>
      <c r="Y167" s="12"/>
      <c r="Z167" s="12"/>
      <c r="AA167" s="12"/>
      <c r="AB167" s="12"/>
      <c r="AC167" s="12"/>
      <c r="AD167" s="12"/>
      <c r="AE167" s="12"/>
      <c r="AT167" s="244" t="s">
        <v>175</v>
      </c>
      <c r="AU167" s="244" t="s">
        <v>79</v>
      </c>
      <c r="AV167" s="12" t="s">
        <v>81</v>
      </c>
      <c r="AW167" s="12" t="s">
        <v>33</v>
      </c>
      <c r="AX167" s="12" t="s">
        <v>72</v>
      </c>
      <c r="AY167" s="244" t="s">
        <v>159</v>
      </c>
    </row>
    <row r="168" s="12" customFormat="1">
      <c r="A168" s="12"/>
      <c r="B168" s="233"/>
      <c r="C168" s="234"/>
      <c r="D168" s="235" t="s">
        <v>175</v>
      </c>
      <c r="E168" s="236" t="s">
        <v>19</v>
      </c>
      <c r="F168" s="237" t="s">
        <v>263</v>
      </c>
      <c r="G168" s="234"/>
      <c r="H168" s="238">
        <v>0.035000000000000003</v>
      </c>
      <c r="I168" s="239"/>
      <c r="J168" s="234"/>
      <c r="K168" s="234"/>
      <c r="L168" s="240"/>
      <c r="M168" s="241"/>
      <c r="N168" s="242"/>
      <c r="O168" s="242"/>
      <c r="P168" s="242"/>
      <c r="Q168" s="242"/>
      <c r="R168" s="242"/>
      <c r="S168" s="242"/>
      <c r="T168" s="243"/>
      <c r="U168" s="12"/>
      <c r="V168" s="12"/>
      <c r="W168" s="12"/>
      <c r="X168" s="12"/>
      <c r="Y168" s="12"/>
      <c r="Z168" s="12"/>
      <c r="AA168" s="12"/>
      <c r="AB168" s="12"/>
      <c r="AC168" s="12"/>
      <c r="AD168" s="12"/>
      <c r="AE168" s="12"/>
      <c r="AT168" s="244" t="s">
        <v>175</v>
      </c>
      <c r="AU168" s="244" t="s">
        <v>79</v>
      </c>
      <c r="AV168" s="12" t="s">
        <v>81</v>
      </c>
      <c r="AW168" s="12" t="s">
        <v>33</v>
      </c>
      <c r="AX168" s="12" t="s">
        <v>72</v>
      </c>
      <c r="AY168" s="244" t="s">
        <v>159</v>
      </c>
    </row>
    <row r="169" s="13" customFormat="1">
      <c r="A169" s="13"/>
      <c r="B169" s="245"/>
      <c r="C169" s="246"/>
      <c r="D169" s="235" t="s">
        <v>175</v>
      </c>
      <c r="E169" s="247" t="s">
        <v>19</v>
      </c>
      <c r="F169" s="248" t="s">
        <v>197</v>
      </c>
      <c r="G169" s="246"/>
      <c r="H169" s="249">
        <v>8.0999999999999996</v>
      </c>
      <c r="I169" s="250"/>
      <c r="J169" s="246"/>
      <c r="K169" s="246"/>
      <c r="L169" s="251"/>
      <c r="M169" s="252"/>
      <c r="N169" s="253"/>
      <c r="O169" s="253"/>
      <c r="P169" s="253"/>
      <c r="Q169" s="253"/>
      <c r="R169" s="253"/>
      <c r="S169" s="253"/>
      <c r="T169" s="254"/>
      <c r="U169" s="13"/>
      <c r="V169" s="13"/>
      <c r="W169" s="13"/>
      <c r="X169" s="13"/>
      <c r="Y169" s="13"/>
      <c r="Z169" s="13"/>
      <c r="AA169" s="13"/>
      <c r="AB169" s="13"/>
      <c r="AC169" s="13"/>
      <c r="AD169" s="13"/>
      <c r="AE169" s="13"/>
      <c r="AT169" s="255" t="s">
        <v>175</v>
      </c>
      <c r="AU169" s="255" t="s">
        <v>79</v>
      </c>
      <c r="AV169" s="13" t="s">
        <v>164</v>
      </c>
      <c r="AW169" s="13" t="s">
        <v>33</v>
      </c>
      <c r="AX169" s="13" t="s">
        <v>79</v>
      </c>
      <c r="AY169" s="255" t="s">
        <v>159</v>
      </c>
    </row>
    <row r="170" s="2" customFormat="1" ht="33" customHeight="1">
      <c r="A170" s="40"/>
      <c r="B170" s="41"/>
      <c r="C170" s="220" t="s">
        <v>264</v>
      </c>
      <c r="D170" s="220" t="s">
        <v>160</v>
      </c>
      <c r="E170" s="221" t="s">
        <v>265</v>
      </c>
      <c r="F170" s="222" t="s">
        <v>266</v>
      </c>
      <c r="G170" s="223" t="s">
        <v>191</v>
      </c>
      <c r="H170" s="224">
        <v>22</v>
      </c>
      <c r="I170" s="225"/>
      <c r="J170" s="226">
        <f>ROUND(I170*H170,2)</f>
        <v>0</v>
      </c>
      <c r="K170" s="222" t="s">
        <v>19</v>
      </c>
      <c r="L170" s="46"/>
      <c r="M170" s="227" t="s">
        <v>19</v>
      </c>
      <c r="N170" s="228" t="s">
        <v>43</v>
      </c>
      <c r="O170" s="86"/>
      <c r="P170" s="229">
        <f>O170*H170</f>
        <v>0</v>
      </c>
      <c r="Q170" s="229">
        <v>0</v>
      </c>
      <c r="R170" s="229">
        <f>Q170*H170</f>
        <v>0</v>
      </c>
      <c r="S170" s="229">
        <v>0.033590000000000002</v>
      </c>
      <c r="T170" s="230">
        <f>S170*H170</f>
        <v>0.73898000000000008</v>
      </c>
      <c r="U170" s="40"/>
      <c r="V170" s="40"/>
      <c r="W170" s="40"/>
      <c r="X170" s="40"/>
      <c r="Y170" s="40"/>
      <c r="Z170" s="40"/>
      <c r="AA170" s="40"/>
      <c r="AB170" s="40"/>
      <c r="AC170" s="40"/>
      <c r="AD170" s="40"/>
      <c r="AE170" s="40"/>
      <c r="AR170" s="231" t="s">
        <v>164</v>
      </c>
      <c r="AT170" s="231" t="s">
        <v>160</v>
      </c>
      <c r="AU170" s="231" t="s">
        <v>79</v>
      </c>
      <c r="AY170" s="19" t="s">
        <v>159</v>
      </c>
      <c r="BE170" s="232">
        <f>IF(N170="základní",J170,0)</f>
        <v>0</v>
      </c>
      <c r="BF170" s="232">
        <f>IF(N170="snížená",J170,0)</f>
        <v>0</v>
      </c>
      <c r="BG170" s="232">
        <f>IF(N170="zákl. přenesená",J170,0)</f>
        <v>0</v>
      </c>
      <c r="BH170" s="232">
        <f>IF(N170="sníž. přenesená",J170,0)</f>
        <v>0</v>
      </c>
      <c r="BI170" s="232">
        <f>IF(N170="nulová",J170,0)</f>
        <v>0</v>
      </c>
      <c r="BJ170" s="19" t="s">
        <v>79</v>
      </c>
      <c r="BK170" s="232">
        <f>ROUND(I170*H170,2)</f>
        <v>0</v>
      </c>
      <c r="BL170" s="19" t="s">
        <v>164</v>
      </c>
      <c r="BM170" s="231" t="s">
        <v>267</v>
      </c>
    </row>
    <row r="171" s="12" customFormat="1">
      <c r="A171" s="12"/>
      <c r="B171" s="233"/>
      <c r="C171" s="234"/>
      <c r="D171" s="235" t="s">
        <v>175</v>
      </c>
      <c r="E171" s="236" t="s">
        <v>19</v>
      </c>
      <c r="F171" s="237" t="s">
        <v>268</v>
      </c>
      <c r="G171" s="234"/>
      <c r="H171" s="238">
        <v>21.925000000000001</v>
      </c>
      <c r="I171" s="239"/>
      <c r="J171" s="234"/>
      <c r="K171" s="234"/>
      <c r="L171" s="240"/>
      <c r="M171" s="241"/>
      <c r="N171" s="242"/>
      <c r="O171" s="242"/>
      <c r="P171" s="242"/>
      <c r="Q171" s="242"/>
      <c r="R171" s="242"/>
      <c r="S171" s="242"/>
      <c r="T171" s="243"/>
      <c r="U171" s="12"/>
      <c r="V171" s="12"/>
      <c r="W171" s="12"/>
      <c r="X171" s="12"/>
      <c r="Y171" s="12"/>
      <c r="Z171" s="12"/>
      <c r="AA171" s="12"/>
      <c r="AB171" s="12"/>
      <c r="AC171" s="12"/>
      <c r="AD171" s="12"/>
      <c r="AE171" s="12"/>
      <c r="AT171" s="244" t="s">
        <v>175</v>
      </c>
      <c r="AU171" s="244" t="s">
        <v>79</v>
      </c>
      <c r="AV171" s="12" t="s">
        <v>81</v>
      </c>
      <c r="AW171" s="12" t="s">
        <v>33</v>
      </c>
      <c r="AX171" s="12" t="s">
        <v>72</v>
      </c>
      <c r="AY171" s="244" t="s">
        <v>159</v>
      </c>
    </row>
    <row r="172" s="12" customFormat="1">
      <c r="A172" s="12"/>
      <c r="B172" s="233"/>
      <c r="C172" s="234"/>
      <c r="D172" s="235" t="s">
        <v>175</v>
      </c>
      <c r="E172" s="236" t="s">
        <v>19</v>
      </c>
      <c r="F172" s="237" t="s">
        <v>269</v>
      </c>
      <c r="G172" s="234"/>
      <c r="H172" s="238">
        <v>0.074999999999999997</v>
      </c>
      <c r="I172" s="239"/>
      <c r="J172" s="234"/>
      <c r="K172" s="234"/>
      <c r="L172" s="240"/>
      <c r="M172" s="241"/>
      <c r="N172" s="242"/>
      <c r="O172" s="242"/>
      <c r="P172" s="242"/>
      <c r="Q172" s="242"/>
      <c r="R172" s="242"/>
      <c r="S172" s="242"/>
      <c r="T172" s="243"/>
      <c r="U172" s="12"/>
      <c r="V172" s="12"/>
      <c r="W172" s="12"/>
      <c r="X172" s="12"/>
      <c r="Y172" s="12"/>
      <c r="Z172" s="12"/>
      <c r="AA172" s="12"/>
      <c r="AB172" s="12"/>
      <c r="AC172" s="12"/>
      <c r="AD172" s="12"/>
      <c r="AE172" s="12"/>
      <c r="AT172" s="244" t="s">
        <v>175</v>
      </c>
      <c r="AU172" s="244" t="s">
        <v>79</v>
      </c>
      <c r="AV172" s="12" t="s">
        <v>81</v>
      </c>
      <c r="AW172" s="12" t="s">
        <v>33</v>
      </c>
      <c r="AX172" s="12" t="s">
        <v>72</v>
      </c>
      <c r="AY172" s="244" t="s">
        <v>159</v>
      </c>
    </row>
    <row r="173" s="13" customFormat="1">
      <c r="A173" s="13"/>
      <c r="B173" s="245"/>
      <c r="C173" s="246"/>
      <c r="D173" s="235" t="s">
        <v>175</v>
      </c>
      <c r="E173" s="247" t="s">
        <v>19</v>
      </c>
      <c r="F173" s="248" t="s">
        <v>197</v>
      </c>
      <c r="G173" s="246"/>
      <c r="H173" s="249">
        <v>22</v>
      </c>
      <c r="I173" s="250"/>
      <c r="J173" s="246"/>
      <c r="K173" s="246"/>
      <c r="L173" s="251"/>
      <c r="M173" s="252"/>
      <c r="N173" s="253"/>
      <c r="O173" s="253"/>
      <c r="P173" s="253"/>
      <c r="Q173" s="253"/>
      <c r="R173" s="253"/>
      <c r="S173" s="253"/>
      <c r="T173" s="254"/>
      <c r="U173" s="13"/>
      <c r="V173" s="13"/>
      <c r="W173" s="13"/>
      <c r="X173" s="13"/>
      <c r="Y173" s="13"/>
      <c r="Z173" s="13"/>
      <c r="AA173" s="13"/>
      <c r="AB173" s="13"/>
      <c r="AC173" s="13"/>
      <c r="AD173" s="13"/>
      <c r="AE173" s="13"/>
      <c r="AT173" s="255" t="s">
        <v>175</v>
      </c>
      <c r="AU173" s="255" t="s">
        <v>79</v>
      </c>
      <c r="AV173" s="13" t="s">
        <v>164</v>
      </c>
      <c r="AW173" s="13" t="s">
        <v>33</v>
      </c>
      <c r="AX173" s="13" t="s">
        <v>79</v>
      </c>
      <c r="AY173" s="255" t="s">
        <v>159</v>
      </c>
    </row>
    <row r="174" s="2" customFormat="1" ht="16.5" customHeight="1">
      <c r="A174" s="40"/>
      <c r="B174" s="41"/>
      <c r="C174" s="220" t="s">
        <v>208</v>
      </c>
      <c r="D174" s="220" t="s">
        <v>160</v>
      </c>
      <c r="E174" s="221" t="s">
        <v>270</v>
      </c>
      <c r="F174" s="222" t="s">
        <v>271</v>
      </c>
      <c r="G174" s="223" t="s">
        <v>191</v>
      </c>
      <c r="H174" s="224">
        <v>16</v>
      </c>
      <c r="I174" s="225"/>
      <c r="J174" s="226">
        <f>ROUND(I174*H174,2)</f>
        <v>0</v>
      </c>
      <c r="K174" s="222" t="s">
        <v>19</v>
      </c>
      <c r="L174" s="46"/>
      <c r="M174" s="227" t="s">
        <v>19</v>
      </c>
      <c r="N174" s="228" t="s">
        <v>43</v>
      </c>
      <c r="O174" s="86"/>
      <c r="P174" s="229">
        <f>O174*H174</f>
        <v>0</v>
      </c>
      <c r="Q174" s="229">
        <v>0</v>
      </c>
      <c r="R174" s="229">
        <f>Q174*H174</f>
        <v>0</v>
      </c>
      <c r="S174" s="229">
        <v>0.13550000000000001</v>
      </c>
      <c r="T174" s="230">
        <f>S174*H174</f>
        <v>2.1680000000000001</v>
      </c>
      <c r="U174" s="40"/>
      <c r="V174" s="40"/>
      <c r="W174" s="40"/>
      <c r="X174" s="40"/>
      <c r="Y174" s="40"/>
      <c r="Z174" s="40"/>
      <c r="AA174" s="40"/>
      <c r="AB174" s="40"/>
      <c r="AC174" s="40"/>
      <c r="AD174" s="40"/>
      <c r="AE174" s="40"/>
      <c r="AR174" s="231" t="s">
        <v>164</v>
      </c>
      <c r="AT174" s="231" t="s">
        <v>160</v>
      </c>
      <c r="AU174" s="231" t="s">
        <v>79</v>
      </c>
      <c r="AY174" s="19" t="s">
        <v>159</v>
      </c>
      <c r="BE174" s="232">
        <f>IF(N174="základní",J174,0)</f>
        <v>0</v>
      </c>
      <c r="BF174" s="232">
        <f>IF(N174="snížená",J174,0)</f>
        <v>0</v>
      </c>
      <c r="BG174" s="232">
        <f>IF(N174="zákl. přenesená",J174,0)</f>
        <v>0</v>
      </c>
      <c r="BH174" s="232">
        <f>IF(N174="sníž. přenesená",J174,0)</f>
        <v>0</v>
      </c>
      <c r="BI174" s="232">
        <f>IF(N174="nulová",J174,0)</f>
        <v>0</v>
      </c>
      <c r="BJ174" s="19" t="s">
        <v>79</v>
      </c>
      <c r="BK174" s="232">
        <f>ROUND(I174*H174,2)</f>
        <v>0</v>
      </c>
      <c r="BL174" s="19" t="s">
        <v>164</v>
      </c>
      <c r="BM174" s="231" t="s">
        <v>272</v>
      </c>
    </row>
    <row r="175" s="12" customFormat="1">
      <c r="A175" s="12"/>
      <c r="B175" s="233"/>
      <c r="C175" s="234"/>
      <c r="D175" s="235" t="s">
        <v>175</v>
      </c>
      <c r="E175" s="236" t="s">
        <v>19</v>
      </c>
      <c r="F175" s="237" t="s">
        <v>273</v>
      </c>
      <c r="G175" s="234"/>
      <c r="H175" s="238">
        <v>20.190999999999999</v>
      </c>
      <c r="I175" s="239"/>
      <c r="J175" s="234"/>
      <c r="K175" s="234"/>
      <c r="L175" s="240"/>
      <c r="M175" s="241"/>
      <c r="N175" s="242"/>
      <c r="O175" s="242"/>
      <c r="P175" s="242"/>
      <c r="Q175" s="242"/>
      <c r="R175" s="242"/>
      <c r="S175" s="242"/>
      <c r="T175" s="243"/>
      <c r="U175" s="12"/>
      <c r="V175" s="12"/>
      <c r="W175" s="12"/>
      <c r="X175" s="12"/>
      <c r="Y175" s="12"/>
      <c r="Z175" s="12"/>
      <c r="AA175" s="12"/>
      <c r="AB175" s="12"/>
      <c r="AC175" s="12"/>
      <c r="AD175" s="12"/>
      <c r="AE175" s="12"/>
      <c r="AT175" s="244" t="s">
        <v>175</v>
      </c>
      <c r="AU175" s="244" t="s">
        <v>79</v>
      </c>
      <c r="AV175" s="12" t="s">
        <v>81</v>
      </c>
      <c r="AW175" s="12" t="s">
        <v>33</v>
      </c>
      <c r="AX175" s="12" t="s">
        <v>72</v>
      </c>
      <c r="AY175" s="244" t="s">
        <v>159</v>
      </c>
    </row>
    <row r="176" s="12" customFormat="1">
      <c r="A176" s="12"/>
      <c r="B176" s="233"/>
      <c r="C176" s="234"/>
      <c r="D176" s="235" t="s">
        <v>175</v>
      </c>
      <c r="E176" s="236" t="s">
        <v>19</v>
      </c>
      <c r="F176" s="237" t="s">
        <v>274</v>
      </c>
      <c r="G176" s="234"/>
      <c r="H176" s="238">
        <v>-2.758</v>
      </c>
      <c r="I176" s="239"/>
      <c r="J176" s="234"/>
      <c r="K176" s="234"/>
      <c r="L176" s="240"/>
      <c r="M176" s="241"/>
      <c r="N176" s="242"/>
      <c r="O176" s="242"/>
      <c r="P176" s="242"/>
      <c r="Q176" s="242"/>
      <c r="R176" s="242"/>
      <c r="S176" s="242"/>
      <c r="T176" s="243"/>
      <c r="U176" s="12"/>
      <c r="V176" s="12"/>
      <c r="W176" s="12"/>
      <c r="X176" s="12"/>
      <c r="Y176" s="12"/>
      <c r="Z176" s="12"/>
      <c r="AA176" s="12"/>
      <c r="AB176" s="12"/>
      <c r="AC176" s="12"/>
      <c r="AD176" s="12"/>
      <c r="AE176" s="12"/>
      <c r="AT176" s="244" t="s">
        <v>175</v>
      </c>
      <c r="AU176" s="244" t="s">
        <v>79</v>
      </c>
      <c r="AV176" s="12" t="s">
        <v>81</v>
      </c>
      <c r="AW176" s="12" t="s">
        <v>33</v>
      </c>
      <c r="AX176" s="12" t="s">
        <v>72</v>
      </c>
      <c r="AY176" s="244" t="s">
        <v>159</v>
      </c>
    </row>
    <row r="177" s="12" customFormat="1">
      <c r="A177" s="12"/>
      <c r="B177" s="233"/>
      <c r="C177" s="234"/>
      <c r="D177" s="235" t="s">
        <v>175</v>
      </c>
      <c r="E177" s="236" t="s">
        <v>19</v>
      </c>
      <c r="F177" s="237" t="s">
        <v>275</v>
      </c>
      <c r="G177" s="234"/>
      <c r="H177" s="238">
        <v>-1.478</v>
      </c>
      <c r="I177" s="239"/>
      <c r="J177" s="234"/>
      <c r="K177" s="234"/>
      <c r="L177" s="240"/>
      <c r="M177" s="241"/>
      <c r="N177" s="242"/>
      <c r="O177" s="242"/>
      <c r="P177" s="242"/>
      <c r="Q177" s="242"/>
      <c r="R177" s="242"/>
      <c r="S177" s="242"/>
      <c r="T177" s="243"/>
      <c r="U177" s="12"/>
      <c r="V177" s="12"/>
      <c r="W177" s="12"/>
      <c r="X177" s="12"/>
      <c r="Y177" s="12"/>
      <c r="Z177" s="12"/>
      <c r="AA177" s="12"/>
      <c r="AB177" s="12"/>
      <c r="AC177" s="12"/>
      <c r="AD177" s="12"/>
      <c r="AE177" s="12"/>
      <c r="AT177" s="244" t="s">
        <v>175</v>
      </c>
      <c r="AU177" s="244" t="s">
        <v>79</v>
      </c>
      <c r="AV177" s="12" t="s">
        <v>81</v>
      </c>
      <c r="AW177" s="12" t="s">
        <v>33</v>
      </c>
      <c r="AX177" s="12" t="s">
        <v>72</v>
      </c>
      <c r="AY177" s="244" t="s">
        <v>159</v>
      </c>
    </row>
    <row r="178" s="12" customFormat="1">
      <c r="A178" s="12"/>
      <c r="B178" s="233"/>
      <c r="C178" s="234"/>
      <c r="D178" s="235" t="s">
        <v>175</v>
      </c>
      <c r="E178" s="236" t="s">
        <v>19</v>
      </c>
      <c r="F178" s="237" t="s">
        <v>276</v>
      </c>
      <c r="G178" s="234"/>
      <c r="H178" s="238">
        <v>0.044999999999999998</v>
      </c>
      <c r="I178" s="239"/>
      <c r="J178" s="234"/>
      <c r="K178" s="234"/>
      <c r="L178" s="240"/>
      <c r="M178" s="241"/>
      <c r="N178" s="242"/>
      <c r="O178" s="242"/>
      <c r="P178" s="242"/>
      <c r="Q178" s="242"/>
      <c r="R178" s="242"/>
      <c r="S178" s="242"/>
      <c r="T178" s="243"/>
      <c r="U178" s="12"/>
      <c r="V178" s="12"/>
      <c r="W178" s="12"/>
      <c r="X178" s="12"/>
      <c r="Y178" s="12"/>
      <c r="Z178" s="12"/>
      <c r="AA178" s="12"/>
      <c r="AB178" s="12"/>
      <c r="AC178" s="12"/>
      <c r="AD178" s="12"/>
      <c r="AE178" s="12"/>
      <c r="AT178" s="244" t="s">
        <v>175</v>
      </c>
      <c r="AU178" s="244" t="s">
        <v>79</v>
      </c>
      <c r="AV178" s="12" t="s">
        <v>81</v>
      </c>
      <c r="AW178" s="12" t="s">
        <v>33</v>
      </c>
      <c r="AX178" s="12" t="s">
        <v>72</v>
      </c>
      <c r="AY178" s="244" t="s">
        <v>159</v>
      </c>
    </row>
    <row r="179" s="13" customFormat="1">
      <c r="A179" s="13"/>
      <c r="B179" s="245"/>
      <c r="C179" s="246"/>
      <c r="D179" s="235" t="s">
        <v>175</v>
      </c>
      <c r="E179" s="247" t="s">
        <v>19</v>
      </c>
      <c r="F179" s="248" t="s">
        <v>197</v>
      </c>
      <c r="G179" s="246"/>
      <c r="H179" s="249">
        <v>16</v>
      </c>
      <c r="I179" s="250"/>
      <c r="J179" s="246"/>
      <c r="K179" s="246"/>
      <c r="L179" s="251"/>
      <c r="M179" s="252"/>
      <c r="N179" s="253"/>
      <c r="O179" s="253"/>
      <c r="P179" s="253"/>
      <c r="Q179" s="253"/>
      <c r="R179" s="253"/>
      <c r="S179" s="253"/>
      <c r="T179" s="254"/>
      <c r="U179" s="13"/>
      <c r="V179" s="13"/>
      <c r="W179" s="13"/>
      <c r="X179" s="13"/>
      <c r="Y179" s="13"/>
      <c r="Z179" s="13"/>
      <c r="AA179" s="13"/>
      <c r="AB179" s="13"/>
      <c r="AC179" s="13"/>
      <c r="AD179" s="13"/>
      <c r="AE179" s="13"/>
      <c r="AT179" s="255" t="s">
        <v>175</v>
      </c>
      <c r="AU179" s="255" t="s">
        <v>79</v>
      </c>
      <c r="AV179" s="13" t="s">
        <v>164</v>
      </c>
      <c r="AW179" s="13" t="s">
        <v>33</v>
      </c>
      <c r="AX179" s="13" t="s">
        <v>79</v>
      </c>
      <c r="AY179" s="255" t="s">
        <v>159</v>
      </c>
    </row>
    <row r="180" s="2" customFormat="1" ht="16.5" customHeight="1">
      <c r="A180" s="40"/>
      <c r="B180" s="41"/>
      <c r="C180" s="220" t="s">
        <v>7</v>
      </c>
      <c r="D180" s="220" t="s">
        <v>160</v>
      </c>
      <c r="E180" s="221" t="s">
        <v>277</v>
      </c>
      <c r="F180" s="222" t="s">
        <v>278</v>
      </c>
      <c r="G180" s="223" t="s">
        <v>191</v>
      </c>
      <c r="H180" s="224">
        <v>44</v>
      </c>
      <c r="I180" s="225"/>
      <c r="J180" s="226">
        <f>ROUND(I180*H180,2)</f>
        <v>0</v>
      </c>
      <c r="K180" s="222" t="s">
        <v>19</v>
      </c>
      <c r="L180" s="46"/>
      <c r="M180" s="227" t="s">
        <v>19</v>
      </c>
      <c r="N180" s="228" t="s">
        <v>43</v>
      </c>
      <c r="O180" s="86"/>
      <c r="P180" s="229">
        <f>O180*H180</f>
        <v>0</v>
      </c>
      <c r="Q180" s="229">
        <v>0</v>
      </c>
      <c r="R180" s="229">
        <f>Q180*H180</f>
        <v>0</v>
      </c>
      <c r="S180" s="229">
        <v>0.26389000000000001</v>
      </c>
      <c r="T180" s="230">
        <f>S180*H180</f>
        <v>11.61116</v>
      </c>
      <c r="U180" s="40"/>
      <c r="V180" s="40"/>
      <c r="W180" s="40"/>
      <c r="X180" s="40"/>
      <c r="Y180" s="40"/>
      <c r="Z180" s="40"/>
      <c r="AA180" s="40"/>
      <c r="AB180" s="40"/>
      <c r="AC180" s="40"/>
      <c r="AD180" s="40"/>
      <c r="AE180" s="40"/>
      <c r="AR180" s="231" t="s">
        <v>164</v>
      </c>
      <c r="AT180" s="231" t="s">
        <v>160</v>
      </c>
      <c r="AU180" s="231" t="s">
        <v>79</v>
      </c>
      <c r="AY180" s="19" t="s">
        <v>159</v>
      </c>
      <c r="BE180" s="232">
        <f>IF(N180="základní",J180,0)</f>
        <v>0</v>
      </c>
      <c r="BF180" s="232">
        <f>IF(N180="snížená",J180,0)</f>
        <v>0</v>
      </c>
      <c r="BG180" s="232">
        <f>IF(N180="zákl. přenesená",J180,0)</f>
        <v>0</v>
      </c>
      <c r="BH180" s="232">
        <f>IF(N180="sníž. přenesená",J180,0)</f>
        <v>0</v>
      </c>
      <c r="BI180" s="232">
        <f>IF(N180="nulová",J180,0)</f>
        <v>0</v>
      </c>
      <c r="BJ180" s="19" t="s">
        <v>79</v>
      </c>
      <c r="BK180" s="232">
        <f>ROUND(I180*H180,2)</f>
        <v>0</v>
      </c>
      <c r="BL180" s="19" t="s">
        <v>164</v>
      </c>
      <c r="BM180" s="231" t="s">
        <v>279</v>
      </c>
    </row>
    <row r="181" s="12" customFormat="1">
      <c r="A181" s="12"/>
      <c r="B181" s="233"/>
      <c r="C181" s="234"/>
      <c r="D181" s="235" t="s">
        <v>175</v>
      </c>
      <c r="E181" s="236" t="s">
        <v>19</v>
      </c>
      <c r="F181" s="237" t="s">
        <v>280</v>
      </c>
      <c r="G181" s="234"/>
      <c r="H181" s="238">
        <v>24.652999999999999</v>
      </c>
      <c r="I181" s="239"/>
      <c r="J181" s="234"/>
      <c r="K181" s="234"/>
      <c r="L181" s="240"/>
      <c r="M181" s="241"/>
      <c r="N181" s="242"/>
      <c r="O181" s="242"/>
      <c r="P181" s="242"/>
      <c r="Q181" s="242"/>
      <c r="R181" s="242"/>
      <c r="S181" s="242"/>
      <c r="T181" s="243"/>
      <c r="U181" s="12"/>
      <c r="V181" s="12"/>
      <c r="W181" s="12"/>
      <c r="X181" s="12"/>
      <c r="Y181" s="12"/>
      <c r="Z181" s="12"/>
      <c r="AA181" s="12"/>
      <c r="AB181" s="12"/>
      <c r="AC181" s="12"/>
      <c r="AD181" s="12"/>
      <c r="AE181" s="12"/>
      <c r="AT181" s="244" t="s">
        <v>175</v>
      </c>
      <c r="AU181" s="244" t="s">
        <v>79</v>
      </c>
      <c r="AV181" s="12" t="s">
        <v>81</v>
      </c>
      <c r="AW181" s="12" t="s">
        <v>33</v>
      </c>
      <c r="AX181" s="12" t="s">
        <v>72</v>
      </c>
      <c r="AY181" s="244" t="s">
        <v>159</v>
      </c>
    </row>
    <row r="182" s="12" customFormat="1">
      <c r="A182" s="12"/>
      <c r="B182" s="233"/>
      <c r="C182" s="234"/>
      <c r="D182" s="235" t="s">
        <v>175</v>
      </c>
      <c r="E182" s="236" t="s">
        <v>19</v>
      </c>
      <c r="F182" s="237" t="s">
        <v>281</v>
      </c>
      <c r="G182" s="234"/>
      <c r="H182" s="238">
        <v>-3.5459999999999998</v>
      </c>
      <c r="I182" s="239"/>
      <c r="J182" s="234"/>
      <c r="K182" s="234"/>
      <c r="L182" s="240"/>
      <c r="M182" s="241"/>
      <c r="N182" s="242"/>
      <c r="O182" s="242"/>
      <c r="P182" s="242"/>
      <c r="Q182" s="242"/>
      <c r="R182" s="242"/>
      <c r="S182" s="242"/>
      <c r="T182" s="243"/>
      <c r="U182" s="12"/>
      <c r="V182" s="12"/>
      <c r="W182" s="12"/>
      <c r="X182" s="12"/>
      <c r="Y182" s="12"/>
      <c r="Z182" s="12"/>
      <c r="AA182" s="12"/>
      <c r="AB182" s="12"/>
      <c r="AC182" s="12"/>
      <c r="AD182" s="12"/>
      <c r="AE182" s="12"/>
      <c r="AT182" s="244" t="s">
        <v>175</v>
      </c>
      <c r="AU182" s="244" t="s">
        <v>79</v>
      </c>
      <c r="AV182" s="12" t="s">
        <v>81</v>
      </c>
      <c r="AW182" s="12" t="s">
        <v>33</v>
      </c>
      <c r="AX182" s="12" t="s">
        <v>72</v>
      </c>
      <c r="AY182" s="244" t="s">
        <v>159</v>
      </c>
    </row>
    <row r="183" s="12" customFormat="1">
      <c r="A183" s="12"/>
      <c r="B183" s="233"/>
      <c r="C183" s="234"/>
      <c r="D183" s="235" t="s">
        <v>175</v>
      </c>
      <c r="E183" s="236" t="s">
        <v>19</v>
      </c>
      <c r="F183" s="237" t="s">
        <v>282</v>
      </c>
      <c r="G183" s="234"/>
      <c r="H183" s="238">
        <v>24.652999999999999</v>
      </c>
      <c r="I183" s="239"/>
      <c r="J183" s="234"/>
      <c r="K183" s="234"/>
      <c r="L183" s="240"/>
      <c r="M183" s="241"/>
      <c r="N183" s="242"/>
      <c r="O183" s="242"/>
      <c r="P183" s="242"/>
      <c r="Q183" s="242"/>
      <c r="R183" s="242"/>
      <c r="S183" s="242"/>
      <c r="T183" s="243"/>
      <c r="U183" s="12"/>
      <c r="V183" s="12"/>
      <c r="W183" s="12"/>
      <c r="X183" s="12"/>
      <c r="Y183" s="12"/>
      <c r="Z183" s="12"/>
      <c r="AA183" s="12"/>
      <c r="AB183" s="12"/>
      <c r="AC183" s="12"/>
      <c r="AD183" s="12"/>
      <c r="AE183" s="12"/>
      <c r="AT183" s="244" t="s">
        <v>175</v>
      </c>
      <c r="AU183" s="244" t="s">
        <v>79</v>
      </c>
      <c r="AV183" s="12" t="s">
        <v>81</v>
      </c>
      <c r="AW183" s="12" t="s">
        <v>33</v>
      </c>
      <c r="AX183" s="12" t="s">
        <v>72</v>
      </c>
      <c r="AY183" s="244" t="s">
        <v>159</v>
      </c>
    </row>
    <row r="184" s="12" customFormat="1">
      <c r="A184" s="12"/>
      <c r="B184" s="233"/>
      <c r="C184" s="234"/>
      <c r="D184" s="235" t="s">
        <v>175</v>
      </c>
      <c r="E184" s="236" t="s">
        <v>19</v>
      </c>
      <c r="F184" s="237" t="s">
        <v>283</v>
      </c>
      <c r="G184" s="234"/>
      <c r="H184" s="238">
        <v>-1.9199999999999999</v>
      </c>
      <c r="I184" s="239"/>
      <c r="J184" s="234"/>
      <c r="K184" s="234"/>
      <c r="L184" s="240"/>
      <c r="M184" s="241"/>
      <c r="N184" s="242"/>
      <c r="O184" s="242"/>
      <c r="P184" s="242"/>
      <c r="Q184" s="242"/>
      <c r="R184" s="242"/>
      <c r="S184" s="242"/>
      <c r="T184" s="243"/>
      <c r="U184" s="12"/>
      <c r="V184" s="12"/>
      <c r="W184" s="12"/>
      <c r="X184" s="12"/>
      <c r="Y184" s="12"/>
      <c r="Z184" s="12"/>
      <c r="AA184" s="12"/>
      <c r="AB184" s="12"/>
      <c r="AC184" s="12"/>
      <c r="AD184" s="12"/>
      <c r="AE184" s="12"/>
      <c r="AT184" s="244" t="s">
        <v>175</v>
      </c>
      <c r="AU184" s="244" t="s">
        <v>79</v>
      </c>
      <c r="AV184" s="12" t="s">
        <v>81</v>
      </c>
      <c r="AW184" s="12" t="s">
        <v>33</v>
      </c>
      <c r="AX184" s="12" t="s">
        <v>72</v>
      </c>
      <c r="AY184" s="244" t="s">
        <v>159</v>
      </c>
    </row>
    <row r="185" s="12" customFormat="1">
      <c r="A185" s="12"/>
      <c r="B185" s="233"/>
      <c r="C185" s="234"/>
      <c r="D185" s="235" t="s">
        <v>175</v>
      </c>
      <c r="E185" s="236" t="s">
        <v>19</v>
      </c>
      <c r="F185" s="237" t="s">
        <v>284</v>
      </c>
      <c r="G185" s="234"/>
      <c r="H185" s="238">
        <v>0.16</v>
      </c>
      <c r="I185" s="239"/>
      <c r="J185" s="234"/>
      <c r="K185" s="234"/>
      <c r="L185" s="240"/>
      <c r="M185" s="241"/>
      <c r="N185" s="242"/>
      <c r="O185" s="242"/>
      <c r="P185" s="242"/>
      <c r="Q185" s="242"/>
      <c r="R185" s="242"/>
      <c r="S185" s="242"/>
      <c r="T185" s="243"/>
      <c r="U185" s="12"/>
      <c r="V185" s="12"/>
      <c r="W185" s="12"/>
      <c r="X185" s="12"/>
      <c r="Y185" s="12"/>
      <c r="Z185" s="12"/>
      <c r="AA185" s="12"/>
      <c r="AB185" s="12"/>
      <c r="AC185" s="12"/>
      <c r="AD185" s="12"/>
      <c r="AE185" s="12"/>
      <c r="AT185" s="244" t="s">
        <v>175</v>
      </c>
      <c r="AU185" s="244" t="s">
        <v>79</v>
      </c>
      <c r="AV185" s="12" t="s">
        <v>81</v>
      </c>
      <c r="AW185" s="12" t="s">
        <v>33</v>
      </c>
      <c r="AX185" s="12" t="s">
        <v>72</v>
      </c>
      <c r="AY185" s="244" t="s">
        <v>159</v>
      </c>
    </row>
    <row r="186" s="13" customFormat="1">
      <c r="A186" s="13"/>
      <c r="B186" s="245"/>
      <c r="C186" s="246"/>
      <c r="D186" s="235" t="s">
        <v>175</v>
      </c>
      <c r="E186" s="247" t="s">
        <v>19</v>
      </c>
      <c r="F186" s="248" t="s">
        <v>197</v>
      </c>
      <c r="G186" s="246"/>
      <c r="H186" s="249">
        <v>44</v>
      </c>
      <c r="I186" s="250"/>
      <c r="J186" s="246"/>
      <c r="K186" s="246"/>
      <c r="L186" s="251"/>
      <c r="M186" s="252"/>
      <c r="N186" s="253"/>
      <c r="O186" s="253"/>
      <c r="P186" s="253"/>
      <c r="Q186" s="253"/>
      <c r="R186" s="253"/>
      <c r="S186" s="253"/>
      <c r="T186" s="254"/>
      <c r="U186" s="13"/>
      <c r="V186" s="13"/>
      <c r="W186" s="13"/>
      <c r="X186" s="13"/>
      <c r="Y186" s="13"/>
      <c r="Z186" s="13"/>
      <c r="AA186" s="13"/>
      <c r="AB186" s="13"/>
      <c r="AC186" s="13"/>
      <c r="AD186" s="13"/>
      <c r="AE186" s="13"/>
      <c r="AT186" s="255" t="s">
        <v>175</v>
      </c>
      <c r="AU186" s="255" t="s">
        <v>79</v>
      </c>
      <c r="AV186" s="13" t="s">
        <v>164</v>
      </c>
      <c r="AW186" s="13" t="s">
        <v>33</v>
      </c>
      <c r="AX186" s="13" t="s">
        <v>79</v>
      </c>
      <c r="AY186" s="255" t="s">
        <v>159</v>
      </c>
    </row>
    <row r="187" s="2" customFormat="1" ht="21.75" customHeight="1">
      <c r="A187" s="40"/>
      <c r="B187" s="41"/>
      <c r="C187" s="220" t="s">
        <v>212</v>
      </c>
      <c r="D187" s="220" t="s">
        <v>160</v>
      </c>
      <c r="E187" s="221" t="s">
        <v>285</v>
      </c>
      <c r="F187" s="222" t="s">
        <v>286</v>
      </c>
      <c r="G187" s="223" t="s">
        <v>191</v>
      </c>
      <c r="H187" s="224">
        <v>10</v>
      </c>
      <c r="I187" s="225"/>
      <c r="J187" s="226">
        <f>ROUND(I187*H187,2)</f>
        <v>0</v>
      </c>
      <c r="K187" s="222" t="s">
        <v>19</v>
      </c>
      <c r="L187" s="46"/>
      <c r="M187" s="227" t="s">
        <v>19</v>
      </c>
      <c r="N187" s="228" t="s">
        <v>43</v>
      </c>
      <c r="O187" s="86"/>
      <c r="P187" s="229">
        <f>O187*H187</f>
        <v>0</v>
      </c>
      <c r="Q187" s="229">
        <v>0</v>
      </c>
      <c r="R187" s="229">
        <f>Q187*H187</f>
        <v>0</v>
      </c>
      <c r="S187" s="229">
        <v>0.183</v>
      </c>
      <c r="T187" s="230">
        <f>S187*H187</f>
        <v>1.8300000000000001</v>
      </c>
      <c r="U187" s="40"/>
      <c r="V187" s="40"/>
      <c r="W187" s="40"/>
      <c r="X187" s="40"/>
      <c r="Y187" s="40"/>
      <c r="Z187" s="40"/>
      <c r="AA187" s="40"/>
      <c r="AB187" s="40"/>
      <c r="AC187" s="40"/>
      <c r="AD187" s="40"/>
      <c r="AE187" s="40"/>
      <c r="AR187" s="231" t="s">
        <v>164</v>
      </c>
      <c r="AT187" s="231" t="s">
        <v>160</v>
      </c>
      <c r="AU187" s="231" t="s">
        <v>79</v>
      </c>
      <c r="AY187" s="19" t="s">
        <v>159</v>
      </c>
      <c r="BE187" s="232">
        <f>IF(N187="základní",J187,0)</f>
        <v>0</v>
      </c>
      <c r="BF187" s="232">
        <f>IF(N187="snížená",J187,0)</f>
        <v>0</v>
      </c>
      <c r="BG187" s="232">
        <f>IF(N187="zákl. přenesená",J187,0)</f>
        <v>0</v>
      </c>
      <c r="BH187" s="232">
        <f>IF(N187="sníž. přenesená",J187,0)</f>
        <v>0</v>
      </c>
      <c r="BI187" s="232">
        <f>IF(N187="nulová",J187,0)</f>
        <v>0</v>
      </c>
      <c r="BJ187" s="19" t="s">
        <v>79</v>
      </c>
      <c r="BK187" s="232">
        <f>ROUND(I187*H187,2)</f>
        <v>0</v>
      </c>
      <c r="BL187" s="19" t="s">
        <v>164</v>
      </c>
      <c r="BM187" s="231" t="s">
        <v>287</v>
      </c>
    </row>
    <row r="188" s="12" customFormat="1">
      <c r="A188" s="12"/>
      <c r="B188" s="233"/>
      <c r="C188" s="234"/>
      <c r="D188" s="235" t="s">
        <v>175</v>
      </c>
      <c r="E188" s="236" t="s">
        <v>19</v>
      </c>
      <c r="F188" s="237" t="s">
        <v>288</v>
      </c>
      <c r="G188" s="234"/>
      <c r="H188" s="238">
        <v>9.3089999999999993</v>
      </c>
      <c r="I188" s="239"/>
      <c r="J188" s="234"/>
      <c r="K188" s="234"/>
      <c r="L188" s="240"/>
      <c r="M188" s="241"/>
      <c r="N188" s="242"/>
      <c r="O188" s="242"/>
      <c r="P188" s="242"/>
      <c r="Q188" s="242"/>
      <c r="R188" s="242"/>
      <c r="S188" s="242"/>
      <c r="T188" s="243"/>
      <c r="U188" s="12"/>
      <c r="V188" s="12"/>
      <c r="W188" s="12"/>
      <c r="X188" s="12"/>
      <c r="Y188" s="12"/>
      <c r="Z188" s="12"/>
      <c r="AA188" s="12"/>
      <c r="AB188" s="12"/>
      <c r="AC188" s="12"/>
      <c r="AD188" s="12"/>
      <c r="AE188" s="12"/>
      <c r="AT188" s="244" t="s">
        <v>175</v>
      </c>
      <c r="AU188" s="244" t="s">
        <v>79</v>
      </c>
      <c r="AV188" s="12" t="s">
        <v>81</v>
      </c>
      <c r="AW188" s="12" t="s">
        <v>33</v>
      </c>
      <c r="AX188" s="12" t="s">
        <v>72</v>
      </c>
      <c r="AY188" s="244" t="s">
        <v>159</v>
      </c>
    </row>
    <row r="189" s="12" customFormat="1">
      <c r="A189" s="12"/>
      <c r="B189" s="233"/>
      <c r="C189" s="234"/>
      <c r="D189" s="235" t="s">
        <v>175</v>
      </c>
      <c r="E189" s="236" t="s">
        <v>19</v>
      </c>
      <c r="F189" s="237" t="s">
        <v>289</v>
      </c>
      <c r="G189" s="234"/>
      <c r="H189" s="238">
        <v>0.69099999999999995</v>
      </c>
      <c r="I189" s="239"/>
      <c r="J189" s="234"/>
      <c r="K189" s="234"/>
      <c r="L189" s="240"/>
      <c r="M189" s="241"/>
      <c r="N189" s="242"/>
      <c r="O189" s="242"/>
      <c r="P189" s="242"/>
      <c r="Q189" s="242"/>
      <c r="R189" s="242"/>
      <c r="S189" s="242"/>
      <c r="T189" s="243"/>
      <c r="U189" s="12"/>
      <c r="V189" s="12"/>
      <c r="W189" s="12"/>
      <c r="X189" s="12"/>
      <c r="Y189" s="12"/>
      <c r="Z189" s="12"/>
      <c r="AA189" s="12"/>
      <c r="AB189" s="12"/>
      <c r="AC189" s="12"/>
      <c r="AD189" s="12"/>
      <c r="AE189" s="12"/>
      <c r="AT189" s="244" t="s">
        <v>175</v>
      </c>
      <c r="AU189" s="244" t="s">
        <v>79</v>
      </c>
      <c r="AV189" s="12" t="s">
        <v>81</v>
      </c>
      <c r="AW189" s="12" t="s">
        <v>33</v>
      </c>
      <c r="AX189" s="12" t="s">
        <v>72</v>
      </c>
      <c r="AY189" s="244" t="s">
        <v>159</v>
      </c>
    </row>
    <row r="190" s="13" customFormat="1">
      <c r="A190" s="13"/>
      <c r="B190" s="245"/>
      <c r="C190" s="246"/>
      <c r="D190" s="235" t="s">
        <v>175</v>
      </c>
      <c r="E190" s="247" t="s">
        <v>19</v>
      </c>
      <c r="F190" s="248" t="s">
        <v>197</v>
      </c>
      <c r="G190" s="246"/>
      <c r="H190" s="249">
        <v>10</v>
      </c>
      <c r="I190" s="250"/>
      <c r="J190" s="246"/>
      <c r="K190" s="246"/>
      <c r="L190" s="251"/>
      <c r="M190" s="252"/>
      <c r="N190" s="253"/>
      <c r="O190" s="253"/>
      <c r="P190" s="253"/>
      <c r="Q190" s="253"/>
      <c r="R190" s="253"/>
      <c r="S190" s="253"/>
      <c r="T190" s="254"/>
      <c r="U190" s="13"/>
      <c r="V190" s="13"/>
      <c r="W190" s="13"/>
      <c r="X190" s="13"/>
      <c r="Y190" s="13"/>
      <c r="Z190" s="13"/>
      <c r="AA190" s="13"/>
      <c r="AB190" s="13"/>
      <c r="AC190" s="13"/>
      <c r="AD190" s="13"/>
      <c r="AE190" s="13"/>
      <c r="AT190" s="255" t="s">
        <v>175</v>
      </c>
      <c r="AU190" s="255" t="s">
        <v>79</v>
      </c>
      <c r="AV190" s="13" t="s">
        <v>164</v>
      </c>
      <c r="AW190" s="13" t="s">
        <v>33</v>
      </c>
      <c r="AX190" s="13" t="s">
        <v>79</v>
      </c>
      <c r="AY190" s="255" t="s">
        <v>159</v>
      </c>
    </row>
    <row r="191" s="2" customFormat="1" ht="21.75" customHeight="1">
      <c r="A191" s="40"/>
      <c r="B191" s="41"/>
      <c r="C191" s="220" t="s">
        <v>290</v>
      </c>
      <c r="D191" s="220" t="s">
        <v>160</v>
      </c>
      <c r="E191" s="221" t="s">
        <v>291</v>
      </c>
      <c r="F191" s="222" t="s">
        <v>292</v>
      </c>
      <c r="G191" s="223" t="s">
        <v>191</v>
      </c>
      <c r="H191" s="224">
        <v>4</v>
      </c>
      <c r="I191" s="225"/>
      <c r="J191" s="226">
        <f>ROUND(I191*H191,2)</f>
        <v>0</v>
      </c>
      <c r="K191" s="222" t="s">
        <v>19</v>
      </c>
      <c r="L191" s="46"/>
      <c r="M191" s="227" t="s">
        <v>19</v>
      </c>
      <c r="N191" s="228" t="s">
        <v>43</v>
      </c>
      <c r="O191" s="86"/>
      <c r="P191" s="229">
        <f>O191*H191</f>
        <v>0</v>
      </c>
      <c r="Q191" s="229">
        <v>0</v>
      </c>
      <c r="R191" s="229">
        <f>Q191*H191</f>
        <v>0</v>
      </c>
      <c r="S191" s="229">
        <v>0.54500000000000004</v>
      </c>
      <c r="T191" s="230">
        <f>S191*H191</f>
        <v>2.1800000000000002</v>
      </c>
      <c r="U191" s="40"/>
      <c r="V191" s="40"/>
      <c r="W191" s="40"/>
      <c r="X191" s="40"/>
      <c r="Y191" s="40"/>
      <c r="Z191" s="40"/>
      <c r="AA191" s="40"/>
      <c r="AB191" s="40"/>
      <c r="AC191" s="40"/>
      <c r="AD191" s="40"/>
      <c r="AE191" s="40"/>
      <c r="AR191" s="231" t="s">
        <v>164</v>
      </c>
      <c r="AT191" s="231" t="s">
        <v>160</v>
      </c>
      <c r="AU191" s="231" t="s">
        <v>79</v>
      </c>
      <c r="AY191" s="19" t="s">
        <v>159</v>
      </c>
      <c r="BE191" s="232">
        <f>IF(N191="základní",J191,0)</f>
        <v>0</v>
      </c>
      <c r="BF191" s="232">
        <f>IF(N191="snížená",J191,0)</f>
        <v>0</v>
      </c>
      <c r="BG191" s="232">
        <f>IF(N191="zákl. přenesená",J191,0)</f>
        <v>0</v>
      </c>
      <c r="BH191" s="232">
        <f>IF(N191="sníž. přenesená",J191,0)</f>
        <v>0</v>
      </c>
      <c r="BI191" s="232">
        <f>IF(N191="nulová",J191,0)</f>
        <v>0</v>
      </c>
      <c r="BJ191" s="19" t="s">
        <v>79</v>
      </c>
      <c r="BK191" s="232">
        <f>ROUND(I191*H191,2)</f>
        <v>0</v>
      </c>
      <c r="BL191" s="19" t="s">
        <v>164</v>
      </c>
      <c r="BM191" s="231" t="s">
        <v>293</v>
      </c>
    </row>
    <row r="192" s="12" customFormat="1">
      <c r="A192" s="12"/>
      <c r="B192" s="233"/>
      <c r="C192" s="234"/>
      <c r="D192" s="235" t="s">
        <v>175</v>
      </c>
      <c r="E192" s="236" t="s">
        <v>19</v>
      </c>
      <c r="F192" s="237" t="s">
        <v>294</v>
      </c>
      <c r="G192" s="234"/>
      <c r="H192" s="238">
        <v>3.6920000000000002</v>
      </c>
      <c r="I192" s="239"/>
      <c r="J192" s="234"/>
      <c r="K192" s="234"/>
      <c r="L192" s="240"/>
      <c r="M192" s="241"/>
      <c r="N192" s="242"/>
      <c r="O192" s="242"/>
      <c r="P192" s="242"/>
      <c r="Q192" s="242"/>
      <c r="R192" s="242"/>
      <c r="S192" s="242"/>
      <c r="T192" s="243"/>
      <c r="U192" s="12"/>
      <c r="V192" s="12"/>
      <c r="W192" s="12"/>
      <c r="X192" s="12"/>
      <c r="Y192" s="12"/>
      <c r="Z192" s="12"/>
      <c r="AA192" s="12"/>
      <c r="AB192" s="12"/>
      <c r="AC192" s="12"/>
      <c r="AD192" s="12"/>
      <c r="AE192" s="12"/>
      <c r="AT192" s="244" t="s">
        <v>175</v>
      </c>
      <c r="AU192" s="244" t="s">
        <v>79</v>
      </c>
      <c r="AV192" s="12" t="s">
        <v>81</v>
      </c>
      <c r="AW192" s="12" t="s">
        <v>33</v>
      </c>
      <c r="AX192" s="12" t="s">
        <v>72</v>
      </c>
      <c r="AY192" s="244" t="s">
        <v>159</v>
      </c>
    </row>
    <row r="193" s="12" customFormat="1">
      <c r="A193" s="12"/>
      <c r="B193" s="233"/>
      <c r="C193" s="234"/>
      <c r="D193" s="235" t="s">
        <v>175</v>
      </c>
      <c r="E193" s="236" t="s">
        <v>19</v>
      </c>
      <c r="F193" s="237" t="s">
        <v>295</v>
      </c>
      <c r="G193" s="234"/>
      <c r="H193" s="238">
        <v>0.308</v>
      </c>
      <c r="I193" s="239"/>
      <c r="J193" s="234"/>
      <c r="K193" s="234"/>
      <c r="L193" s="240"/>
      <c r="M193" s="241"/>
      <c r="N193" s="242"/>
      <c r="O193" s="242"/>
      <c r="P193" s="242"/>
      <c r="Q193" s="242"/>
      <c r="R193" s="242"/>
      <c r="S193" s="242"/>
      <c r="T193" s="243"/>
      <c r="U193" s="12"/>
      <c r="V193" s="12"/>
      <c r="W193" s="12"/>
      <c r="X193" s="12"/>
      <c r="Y193" s="12"/>
      <c r="Z193" s="12"/>
      <c r="AA193" s="12"/>
      <c r="AB193" s="12"/>
      <c r="AC193" s="12"/>
      <c r="AD193" s="12"/>
      <c r="AE193" s="12"/>
      <c r="AT193" s="244" t="s">
        <v>175</v>
      </c>
      <c r="AU193" s="244" t="s">
        <v>79</v>
      </c>
      <c r="AV193" s="12" t="s">
        <v>81</v>
      </c>
      <c r="AW193" s="12" t="s">
        <v>33</v>
      </c>
      <c r="AX193" s="12" t="s">
        <v>72</v>
      </c>
      <c r="AY193" s="244" t="s">
        <v>159</v>
      </c>
    </row>
    <row r="194" s="13" customFormat="1">
      <c r="A194" s="13"/>
      <c r="B194" s="245"/>
      <c r="C194" s="246"/>
      <c r="D194" s="235" t="s">
        <v>175</v>
      </c>
      <c r="E194" s="247" t="s">
        <v>19</v>
      </c>
      <c r="F194" s="248" t="s">
        <v>197</v>
      </c>
      <c r="G194" s="246"/>
      <c r="H194" s="249">
        <v>4</v>
      </c>
      <c r="I194" s="250"/>
      <c r="J194" s="246"/>
      <c r="K194" s="246"/>
      <c r="L194" s="251"/>
      <c r="M194" s="252"/>
      <c r="N194" s="253"/>
      <c r="O194" s="253"/>
      <c r="P194" s="253"/>
      <c r="Q194" s="253"/>
      <c r="R194" s="253"/>
      <c r="S194" s="253"/>
      <c r="T194" s="254"/>
      <c r="U194" s="13"/>
      <c r="V194" s="13"/>
      <c r="W194" s="13"/>
      <c r="X194" s="13"/>
      <c r="Y194" s="13"/>
      <c r="Z194" s="13"/>
      <c r="AA194" s="13"/>
      <c r="AB194" s="13"/>
      <c r="AC194" s="13"/>
      <c r="AD194" s="13"/>
      <c r="AE194" s="13"/>
      <c r="AT194" s="255" t="s">
        <v>175</v>
      </c>
      <c r="AU194" s="255" t="s">
        <v>79</v>
      </c>
      <c r="AV194" s="13" t="s">
        <v>164</v>
      </c>
      <c r="AW194" s="13" t="s">
        <v>33</v>
      </c>
      <c r="AX194" s="13" t="s">
        <v>79</v>
      </c>
      <c r="AY194" s="255" t="s">
        <v>159</v>
      </c>
    </row>
    <row r="195" s="2" customFormat="1" ht="21.75" customHeight="1">
      <c r="A195" s="40"/>
      <c r="B195" s="41"/>
      <c r="C195" s="220" t="s">
        <v>217</v>
      </c>
      <c r="D195" s="220" t="s">
        <v>160</v>
      </c>
      <c r="E195" s="221" t="s">
        <v>296</v>
      </c>
      <c r="F195" s="222" t="s">
        <v>297</v>
      </c>
      <c r="G195" s="223" t="s">
        <v>191</v>
      </c>
      <c r="H195" s="224">
        <v>1.5</v>
      </c>
      <c r="I195" s="225"/>
      <c r="J195" s="226">
        <f>ROUND(I195*H195,2)</f>
        <v>0</v>
      </c>
      <c r="K195" s="222" t="s">
        <v>19</v>
      </c>
      <c r="L195" s="46"/>
      <c r="M195" s="227" t="s">
        <v>19</v>
      </c>
      <c r="N195" s="228" t="s">
        <v>43</v>
      </c>
      <c r="O195" s="86"/>
      <c r="P195" s="229">
        <f>O195*H195</f>
        <v>0</v>
      </c>
      <c r="Q195" s="229">
        <v>0</v>
      </c>
      <c r="R195" s="229">
        <f>Q195*H195</f>
        <v>0</v>
      </c>
      <c r="S195" s="229">
        <v>0.27500000000000002</v>
      </c>
      <c r="T195" s="230">
        <f>S195*H195</f>
        <v>0.41250000000000003</v>
      </c>
      <c r="U195" s="40"/>
      <c r="V195" s="40"/>
      <c r="W195" s="40"/>
      <c r="X195" s="40"/>
      <c r="Y195" s="40"/>
      <c r="Z195" s="40"/>
      <c r="AA195" s="40"/>
      <c r="AB195" s="40"/>
      <c r="AC195" s="40"/>
      <c r="AD195" s="40"/>
      <c r="AE195" s="40"/>
      <c r="AR195" s="231" t="s">
        <v>164</v>
      </c>
      <c r="AT195" s="231" t="s">
        <v>160</v>
      </c>
      <c r="AU195" s="231" t="s">
        <v>79</v>
      </c>
      <c r="AY195" s="19" t="s">
        <v>159</v>
      </c>
      <c r="BE195" s="232">
        <f>IF(N195="základní",J195,0)</f>
        <v>0</v>
      </c>
      <c r="BF195" s="232">
        <f>IF(N195="snížená",J195,0)</f>
        <v>0</v>
      </c>
      <c r="BG195" s="232">
        <f>IF(N195="zákl. přenesená",J195,0)</f>
        <v>0</v>
      </c>
      <c r="BH195" s="232">
        <f>IF(N195="sníž. přenesená",J195,0)</f>
        <v>0</v>
      </c>
      <c r="BI195" s="232">
        <f>IF(N195="nulová",J195,0)</f>
        <v>0</v>
      </c>
      <c r="BJ195" s="19" t="s">
        <v>79</v>
      </c>
      <c r="BK195" s="232">
        <f>ROUND(I195*H195,2)</f>
        <v>0</v>
      </c>
      <c r="BL195" s="19" t="s">
        <v>164</v>
      </c>
      <c r="BM195" s="231" t="s">
        <v>298</v>
      </c>
    </row>
    <row r="196" s="12" customFormat="1">
      <c r="A196" s="12"/>
      <c r="B196" s="233"/>
      <c r="C196" s="234"/>
      <c r="D196" s="235" t="s">
        <v>175</v>
      </c>
      <c r="E196" s="236" t="s">
        <v>19</v>
      </c>
      <c r="F196" s="237" t="s">
        <v>299</v>
      </c>
      <c r="G196" s="234"/>
      <c r="H196" s="238">
        <v>1.4179999999999999</v>
      </c>
      <c r="I196" s="239"/>
      <c r="J196" s="234"/>
      <c r="K196" s="234"/>
      <c r="L196" s="240"/>
      <c r="M196" s="241"/>
      <c r="N196" s="242"/>
      <c r="O196" s="242"/>
      <c r="P196" s="242"/>
      <c r="Q196" s="242"/>
      <c r="R196" s="242"/>
      <c r="S196" s="242"/>
      <c r="T196" s="243"/>
      <c r="U196" s="12"/>
      <c r="V196" s="12"/>
      <c r="W196" s="12"/>
      <c r="X196" s="12"/>
      <c r="Y196" s="12"/>
      <c r="Z196" s="12"/>
      <c r="AA196" s="12"/>
      <c r="AB196" s="12"/>
      <c r="AC196" s="12"/>
      <c r="AD196" s="12"/>
      <c r="AE196" s="12"/>
      <c r="AT196" s="244" t="s">
        <v>175</v>
      </c>
      <c r="AU196" s="244" t="s">
        <v>79</v>
      </c>
      <c r="AV196" s="12" t="s">
        <v>81</v>
      </c>
      <c r="AW196" s="12" t="s">
        <v>33</v>
      </c>
      <c r="AX196" s="12" t="s">
        <v>72</v>
      </c>
      <c r="AY196" s="244" t="s">
        <v>159</v>
      </c>
    </row>
    <row r="197" s="12" customFormat="1">
      <c r="A197" s="12"/>
      <c r="B197" s="233"/>
      <c r="C197" s="234"/>
      <c r="D197" s="235" t="s">
        <v>175</v>
      </c>
      <c r="E197" s="236" t="s">
        <v>19</v>
      </c>
      <c r="F197" s="237" t="s">
        <v>300</v>
      </c>
      <c r="G197" s="234"/>
      <c r="H197" s="238">
        <v>0.082000000000000003</v>
      </c>
      <c r="I197" s="239"/>
      <c r="J197" s="234"/>
      <c r="K197" s="234"/>
      <c r="L197" s="240"/>
      <c r="M197" s="241"/>
      <c r="N197" s="242"/>
      <c r="O197" s="242"/>
      <c r="P197" s="242"/>
      <c r="Q197" s="242"/>
      <c r="R197" s="242"/>
      <c r="S197" s="242"/>
      <c r="T197" s="243"/>
      <c r="U197" s="12"/>
      <c r="V197" s="12"/>
      <c r="W197" s="12"/>
      <c r="X197" s="12"/>
      <c r="Y197" s="12"/>
      <c r="Z197" s="12"/>
      <c r="AA197" s="12"/>
      <c r="AB197" s="12"/>
      <c r="AC197" s="12"/>
      <c r="AD197" s="12"/>
      <c r="AE197" s="12"/>
      <c r="AT197" s="244" t="s">
        <v>175</v>
      </c>
      <c r="AU197" s="244" t="s">
        <v>79</v>
      </c>
      <c r="AV197" s="12" t="s">
        <v>81</v>
      </c>
      <c r="AW197" s="12" t="s">
        <v>33</v>
      </c>
      <c r="AX197" s="12" t="s">
        <v>72</v>
      </c>
      <c r="AY197" s="244" t="s">
        <v>159</v>
      </c>
    </row>
    <row r="198" s="13" customFormat="1">
      <c r="A198" s="13"/>
      <c r="B198" s="245"/>
      <c r="C198" s="246"/>
      <c r="D198" s="235" t="s">
        <v>175</v>
      </c>
      <c r="E198" s="247" t="s">
        <v>19</v>
      </c>
      <c r="F198" s="248" t="s">
        <v>197</v>
      </c>
      <c r="G198" s="246"/>
      <c r="H198" s="249">
        <v>1.5</v>
      </c>
      <c r="I198" s="250"/>
      <c r="J198" s="246"/>
      <c r="K198" s="246"/>
      <c r="L198" s="251"/>
      <c r="M198" s="252"/>
      <c r="N198" s="253"/>
      <c r="O198" s="253"/>
      <c r="P198" s="253"/>
      <c r="Q198" s="253"/>
      <c r="R198" s="253"/>
      <c r="S198" s="253"/>
      <c r="T198" s="254"/>
      <c r="U198" s="13"/>
      <c r="V198" s="13"/>
      <c r="W198" s="13"/>
      <c r="X198" s="13"/>
      <c r="Y198" s="13"/>
      <c r="Z198" s="13"/>
      <c r="AA198" s="13"/>
      <c r="AB198" s="13"/>
      <c r="AC198" s="13"/>
      <c r="AD198" s="13"/>
      <c r="AE198" s="13"/>
      <c r="AT198" s="255" t="s">
        <v>175</v>
      </c>
      <c r="AU198" s="255" t="s">
        <v>79</v>
      </c>
      <c r="AV198" s="13" t="s">
        <v>164</v>
      </c>
      <c r="AW198" s="13" t="s">
        <v>33</v>
      </c>
      <c r="AX198" s="13" t="s">
        <v>79</v>
      </c>
      <c r="AY198" s="255" t="s">
        <v>159</v>
      </c>
    </row>
    <row r="199" s="2" customFormat="1" ht="16.5" customHeight="1">
      <c r="A199" s="40"/>
      <c r="B199" s="41"/>
      <c r="C199" s="220" t="s">
        <v>301</v>
      </c>
      <c r="D199" s="220" t="s">
        <v>160</v>
      </c>
      <c r="E199" s="221" t="s">
        <v>302</v>
      </c>
      <c r="F199" s="222" t="s">
        <v>303</v>
      </c>
      <c r="G199" s="223" t="s">
        <v>191</v>
      </c>
      <c r="H199" s="224">
        <v>19</v>
      </c>
      <c r="I199" s="225"/>
      <c r="J199" s="226">
        <f>ROUND(I199*H199,2)</f>
        <v>0</v>
      </c>
      <c r="K199" s="222" t="s">
        <v>19</v>
      </c>
      <c r="L199" s="46"/>
      <c r="M199" s="227" t="s">
        <v>19</v>
      </c>
      <c r="N199" s="228" t="s">
        <v>43</v>
      </c>
      <c r="O199" s="86"/>
      <c r="P199" s="229">
        <f>O199*H199</f>
        <v>0</v>
      </c>
      <c r="Q199" s="229">
        <v>0</v>
      </c>
      <c r="R199" s="229">
        <f>Q199*H199</f>
        <v>0</v>
      </c>
      <c r="S199" s="229">
        <v>0.055</v>
      </c>
      <c r="T199" s="230">
        <f>S199*H199</f>
        <v>1.0449999999999999</v>
      </c>
      <c r="U199" s="40"/>
      <c r="V199" s="40"/>
      <c r="W199" s="40"/>
      <c r="X199" s="40"/>
      <c r="Y199" s="40"/>
      <c r="Z199" s="40"/>
      <c r="AA199" s="40"/>
      <c r="AB199" s="40"/>
      <c r="AC199" s="40"/>
      <c r="AD199" s="40"/>
      <c r="AE199" s="40"/>
      <c r="AR199" s="231" t="s">
        <v>164</v>
      </c>
      <c r="AT199" s="231" t="s">
        <v>160</v>
      </c>
      <c r="AU199" s="231" t="s">
        <v>79</v>
      </c>
      <c r="AY199" s="19" t="s">
        <v>159</v>
      </c>
      <c r="BE199" s="232">
        <f>IF(N199="základní",J199,0)</f>
        <v>0</v>
      </c>
      <c r="BF199" s="232">
        <f>IF(N199="snížená",J199,0)</f>
        <v>0</v>
      </c>
      <c r="BG199" s="232">
        <f>IF(N199="zákl. přenesená",J199,0)</f>
        <v>0</v>
      </c>
      <c r="BH199" s="232">
        <f>IF(N199="sníž. přenesená",J199,0)</f>
        <v>0</v>
      </c>
      <c r="BI199" s="232">
        <f>IF(N199="nulová",J199,0)</f>
        <v>0</v>
      </c>
      <c r="BJ199" s="19" t="s">
        <v>79</v>
      </c>
      <c r="BK199" s="232">
        <f>ROUND(I199*H199,2)</f>
        <v>0</v>
      </c>
      <c r="BL199" s="19" t="s">
        <v>164</v>
      </c>
      <c r="BM199" s="231" t="s">
        <v>304</v>
      </c>
    </row>
    <row r="200" s="12" customFormat="1">
      <c r="A200" s="12"/>
      <c r="B200" s="233"/>
      <c r="C200" s="234"/>
      <c r="D200" s="235" t="s">
        <v>175</v>
      </c>
      <c r="E200" s="236" t="s">
        <v>19</v>
      </c>
      <c r="F200" s="237" t="s">
        <v>305</v>
      </c>
      <c r="G200" s="234"/>
      <c r="H200" s="238">
        <v>8.8740000000000006</v>
      </c>
      <c r="I200" s="239"/>
      <c r="J200" s="234"/>
      <c r="K200" s="234"/>
      <c r="L200" s="240"/>
      <c r="M200" s="241"/>
      <c r="N200" s="242"/>
      <c r="O200" s="242"/>
      <c r="P200" s="242"/>
      <c r="Q200" s="242"/>
      <c r="R200" s="242"/>
      <c r="S200" s="242"/>
      <c r="T200" s="243"/>
      <c r="U200" s="12"/>
      <c r="V200" s="12"/>
      <c r="W200" s="12"/>
      <c r="X200" s="12"/>
      <c r="Y200" s="12"/>
      <c r="Z200" s="12"/>
      <c r="AA200" s="12"/>
      <c r="AB200" s="12"/>
      <c r="AC200" s="12"/>
      <c r="AD200" s="12"/>
      <c r="AE200" s="12"/>
      <c r="AT200" s="244" t="s">
        <v>175</v>
      </c>
      <c r="AU200" s="244" t="s">
        <v>79</v>
      </c>
      <c r="AV200" s="12" t="s">
        <v>81</v>
      </c>
      <c r="AW200" s="12" t="s">
        <v>33</v>
      </c>
      <c r="AX200" s="12" t="s">
        <v>72</v>
      </c>
      <c r="AY200" s="244" t="s">
        <v>159</v>
      </c>
    </row>
    <row r="201" s="12" customFormat="1">
      <c r="A201" s="12"/>
      <c r="B201" s="233"/>
      <c r="C201" s="234"/>
      <c r="D201" s="235" t="s">
        <v>175</v>
      </c>
      <c r="E201" s="236" t="s">
        <v>19</v>
      </c>
      <c r="F201" s="237" t="s">
        <v>306</v>
      </c>
      <c r="G201" s="234"/>
      <c r="H201" s="238">
        <v>1.26</v>
      </c>
      <c r="I201" s="239"/>
      <c r="J201" s="234"/>
      <c r="K201" s="234"/>
      <c r="L201" s="240"/>
      <c r="M201" s="241"/>
      <c r="N201" s="242"/>
      <c r="O201" s="242"/>
      <c r="P201" s="242"/>
      <c r="Q201" s="242"/>
      <c r="R201" s="242"/>
      <c r="S201" s="242"/>
      <c r="T201" s="243"/>
      <c r="U201" s="12"/>
      <c r="V201" s="12"/>
      <c r="W201" s="12"/>
      <c r="X201" s="12"/>
      <c r="Y201" s="12"/>
      <c r="Z201" s="12"/>
      <c r="AA201" s="12"/>
      <c r="AB201" s="12"/>
      <c r="AC201" s="12"/>
      <c r="AD201" s="12"/>
      <c r="AE201" s="12"/>
      <c r="AT201" s="244" t="s">
        <v>175</v>
      </c>
      <c r="AU201" s="244" t="s">
        <v>79</v>
      </c>
      <c r="AV201" s="12" t="s">
        <v>81</v>
      </c>
      <c r="AW201" s="12" t="s">
        <v>33</v>
      </c>
      <c r="AX201" s="12" t="s">
        <v>72</v>
      </c>
      <c r="AY201" s="244" t="s">
        <v>159</v>
      </c>
    </row>
    <row r="202" s="12" customFormat="1">
      <c r="A202" s="12"/>
      <c r="B202" s="233"/>
      <c r="C202" s="234"/>
      <c r="D202" s="235" t="s">
        <v>175</v>
      </c>
      <c r="E202" s="236" t="s">
        <v>19</v>
      </c>
      <c r="F202" s="237" t="s">
        <v>307</v>
      </c>
      <c r="G202" s="234"/>
      <c r="H202" s="238">
        <v>3.5190000000000001</v>
      </c>
      <c r="I202" s="239"/>
      <c r="J202" s="234"/>
      <c r="K202" s="234"/>
      <c r="L202" s="240"/>
      <c r="M202" s="241"/>
      <c r="N202" s="242"/>
      <c r="O202" s="242"/>
      <c r="P202" s="242"/>
      <c r="Q202" s="242"/>
      <c r="R202" s="242"/>
      <c r="S202" s="242"/>
      <c r="T202" s="243"/>
      <c r="U202" s="12"/>
      <c r="V202" s="12"/>
      <c r="W202" s="12"/>
      <c r="X202" s="12"/>
      <c r="Y202" s="12"/>
      <c r="Z202" s="12"/>
      <c r="AA202" s="12"/>
      <c r="AB202" s="12"/>
      <c r="AC202" s="12"/>
      <c r="AD202" s="12"/>
      <c r="AE202" s="12"/>
      <c r="AT202" s="244" t="s">
        <v>175</v>
      </c>
      <c r="AU202" s="244" t="s">
        <v>79</v>
      </c>
      <c r="AV202" s="12" t="s">
        <v>81</v>
      </c>
      <c r="AW202" s="12" t="s">
        <v>33</v>
      </c>
      <c r="AX202" s="12" t="s">
        <v>72</v>
      </c>
      <c r="AY202" s="244" t="s">
        <v>159</v>
      </c>
    </row>
    <row r="203" s="12" customFormat="1">
      <c r="A203" s="12"/>
      <c r="B203" s="233"/>
      <c r="C203" s="234"/>
      <c r="D203" s="235" t="s">
        <v>175</v>
      </c>
      <c r="E203" s="236" t="s">
        <v>19</v>
      </c>
      <c r="F203" s="237" t="s">
        <v>308</v>
      </c>
      <c r="G203" s="234"/>
      <c r="H203" s="238">
        <v>1.8360000000000001</v>
      </c>
      <c r="I203" s="239"/>
      <c r="J203" s="234"/>
      <c r="K203" s="234"/>
      <c r="L203" s="240"/>
      <c r="M203" s="241"/>
      <c r="N203" s="242"/>
      <c r="O203" s="242"/>
      <c r="P203" s="242"/>
      <c r="Q203" s="242"/>
      <c r="R203" s="242"/>
      <c r="S203" s="242"/>
      <c r="T203" s="243"/>
      <c r="U203" s="12"/>
      <c r="V203" s="12"/>
      <c r="W203" s="12"/>
      <c r="X203" s="12"/>
      <c r="Y203" s="12"/>
      <c r="Z203" s="12"/>
      <c r="AA203" s="12"/>
      <c r="AB203" s="12"/>
      <c r="AC203" s="12"/>
      <c r="AD203" s="12"/>
      <c r="AE203" s="12"/>
      <c r="AT203" s="244" t="s">
        <v>175</v>
      </c>
      <c r="AU203" s="244" t="s">
        <v>79</v>
      </c>
      <c r="AV203" s="12" t="s">
        <v>81</v>
      </c>
      <c r="AW203" s="12" t="s">
        <v>33</v>
      </c>
      <c r="AX203" s="12" t="s">
        <v>72</v>
      </c>
      <c r="AY203" s="244" t="s">
        <v>159</v>
      </c>
    </row>
    <row r="204" s="12" customFormat="1">
      <c r="A204" s="12"/>
      <c r="B204" s="233"/>
      <c r="C204" s="234"/>
      <c r="D204" s="235" t="s">
        <v>175</v>
      </c>
      <c r="E204" s="236" t="s">
        <v>19</v>
      </c>
      <c r="F204" s="237" t="s">
        <v>309</v>
      </c>
      <c r="G204" s="234"/>
      <c r="H204" s="238">
        <v>1.53</v>
      </c>
      <c r="I204" s="239"/>
      <c r="J204" s="234"/>
      <c r="K204" s="234"/>
      <c r="L204" s="240"/>
      <c r="M204" s="241"/>
      <c r="N204" s="242"/>
      <c r="O204" s="242"/>
      <c r="P204" s="242"/>
      <c r="Q204" s="242"/>
      <c r="R204" s="242"/>
      <c r="S204" s="242"/>
      <c r="T204" s="243"/>
      <c r="U204" s="12"/>
      <c r="V204" s="12"/>
      <c r="W204" s="12"/>
      <c r="X204" s="12"/>
      <c r="Y204" s="12"/>
      <c r="Z204" s="12"/>
      <c r="AA204" s="12"/>
      <c r="AB204" s="12"/>
      <c r="AC204" s="12"/>
      <c r="AD204" s="12"/>
      <c r="AE204" s="12"/>
      <c r="AT204" s="244" t="s">
        <v>175</v>
      </c>
      <c r="AU204" s="244" t="s">
        <v>79</v>
      </c>
      <c r="AV204" s="12" t="s">
        <v>81</v>
      </c>
      <c r="AW204" s="12" t="s">
        <v>33</v>
      </c>
      <c r="AX204" s="12" t="s">
        <v>72</v>
      </c>
      <c r="AY204" s="244" t="s">
        <v>159</v>
      </c>
    </row>
    <row r="205" s="12" customFormat="1">
      <c r="A205" s="12"/>
      <c r="B205" s="233"/>
      <c r="C205" s="234"/>
      <c r="D205" s="235" t="s">
        <v>175</v>
      </c>
      <c r="E205" s="236" t="s">
        <v>19</v>
      </c>
      <c r="F205" s="237" t="s">
        <v>310</v>
      </c>
      <c r="G205" s="234"/>
      <c r="H205" s="238">
        <v>1.6279999999999999</v>
      </c>
      <c r="I205" s="239"/>
      <c r="J205" s="234"/>
      <c r="K205" s="234"/>
      <c r="L205" s="240"/>
      <c r="M205" s="241"/>
      <c r="N205" s="242"/>
      <c r="O205" s="242"/>
      <c r="P205" s="242"/>
      <c r="Q205" s="242"/>
      <c r="R205" s="242"/>
      <c r="S205" s="242"/>
      <c r="T205" s="243"/>
      <c r="U205" s="12"/>
      <c r="V205" s="12"/>
      <c r="W205" s="12"/>
      <c r="X205" s="12"/>
      <c r="Y205" s="12"/>
      <c r="Z205" s="12"/>
      <c r="AA205" s="12"/>
      <c r="AB205" s="12"/>
      <c r="AC205" s="12"/>
      <c r="AD205" s="12"/>
      <c r="AE205" s="12"/>
      <c r="AT205" s="244" t="s">
        <v>175</v>
      </c>
      <c r="AU205" s="244" t="s">
        <v>79</v>
      </c>
      <c r="AV205" s="12" t="s">
        <v>81</v>
      </c>
      <c r="AW205" s="12" t="s">
        <v>33</v>
      </c>
      <c r="AX205" s="12" t="s">
        <v>72</v>
      </c>
      <c r="AY205" s="244" t="s">
        <v>159</v>
      </c>
    </row>
    <row r="206" s="12" customFormat="1">
      <c r="A206" s="12"/>
      <c r="B206" s="233"/>
      <c r="C206" s="234"/>
      <c r="D206" s="235" t="s">
        <v>175</v>
      </c>
      <c r="E206" s="236" t="s">
        <v>19</v>
      </c>
      <c r="F206" s="237" t="s">
        <v>311</v>
      </c>
      <c r="G206" s="234"/>
      <c r="H206" s="238">
        <v>0.153</v>
      </c>
      <c r="I206" s="239"/>
      <c r="J206" s="234"/>
      <c r="K206" s="234"/>
      <c r="L206" s="240"/>
      <c r="M206" s="241"/>
      <c r="N206" s="242"/>
      <c r="O206" s="242"/>
      <c r="P206" s="242"/>
      <c r="Q206" s="242"/>
      <c r="R206" s="242"/>
      <c r="S206" s="242"/>
      <c r="T206" s="243"/>
      <c r="U206" s="12"/>
      <c r="V206" s="12"/>
      <c r="W206" s="12"/>
      <c r="X206" s="12"/>
      <c r="Y206" s="12"/>
      <c r="Z206" s="12"/>
      <c r="AA206" s="12"/>
      <c r="AB206" s="12"/>
      <c r="AC206" s="12"/>
      <c r="AD206" s="12"/>
      <c r="AE206" s="12"/>
      <c r="AT206" s="244" t="s">
        <v>175</v>
      </c>
      <c r="AU206" s="244" t="s">
        <v>79</v>
      </c>
      <c r="AV206" s="12" t="s">
        <v>81</v>
      </c>
      <c r="AW206" s="12" t="s">
        <v>33</v>
      </c>
      <c r="AX206" s="12" t="s">
        <v>72</v>
      </c>
      <c r="AY206" s="244" t="s">
        <v>159</v>
      </c>
    </row>
    <row r="207" s="12" customFormat="1">
      <c r="A207" s="12"/>
      <c r="B207" s="233"/>
      <c r="C207" s="234"/>
      <c r="D207" s="235" t="s">
        <v>175</v>
      </c>
      <c r="E207" s="236" t="s">
        <v>19</v>
      </c>
      <c r="F207" s="237" t="s">
        <v>312</v>
      </c>
      <c r="G207" s="234"/>
      <c r="H207" s="238">
        <v>0.20000000000000001</v>
      </c>
      <c r="I207" s="239"/>
      <c r="J207" s="234"/>
      <c r="K207" s="234"/>
      <c r="L207" s="240"/>
      <c r="M207" s="241"/>
      <c r="N207" s="242"/>
      <c r="O207" s="242"/>
      <c r="P207" s="242"/>
      <c r="Q207" s="242"/>
      <c r="R207" s="242"/>
      <c r="S207" s="242"/>
      <c r="T207" s="243"/>
      <c r="U207" s="12"/>
      <c r="V207" s="12"/>
      <c r="W207" s="12"/>
      <c r="X207" s="12"/>
      <c r="Y207" s="12"/>
      <c r="Z207" s="12"/>
      <c r="AA207" s="12"/>
      <c r="AB207" s="12"/>
      <c r="AC207" s="12"/>
      <c r="AD207" s="12"/>
      <c r="AE207" s="12"/>
      <c r="AT207" s="244" t="s">
        <v>175</v>
      </c>
      <c r="AU207" s="244" t="s">
        <v>79</v>
      </c>
      <c r="AV207" s="12" t="s">
        <v>81</v>
      </c>
      <c r="AW207" s="12" t="s">
        <v>33</v>
      </c>
      <c r="AX207" s="12" t="s">
        <v>72</v>
      </c>
      <c r="AY207" s="244" t="s">
        <v>159</v>
      </c>
    </row>
    <row r="208" s="13" customFormat="1">
      <c r="A208" s="13"/>
      <c r="B208" s="245"/>
      <c r="C208" s="246"/>
      <c r="D208" s="235" t="s">
        <v>175</v>
      </c>
      <c r="E208" s="247" t="s">
        <v>19</v>
      </c>
      <c r="F208" s="248" t="s">
        <v>197</v>
      </c>
      <c r="G208" s="246"/>
      <c r="H208" s="249">
        <v>19</v>
      </c>
      <c r="I208" s="250"/>
      <c r="J208" s="246"/>
      <c r="K208" s="246"/>
      <c r="L208" s="251"/>
      <c r="M208" s="252"/>
      <c r="N208" s="253"/>
      <c r="O208" s="253"/>
      <c r="P208" s="253"/>
      <c r="Q208" s="253"/>
      <c r="R208" s="253"/>
      <c r="S208" s="253"/>
      <c r="T208" s="254"/>
      <c r="U208" s="13"/>
      <c r="V208" s="13"/>
      <c r="W208" s="13"/>
      <c r="X208" s="13"/>
      <c r="Y208" s="13"/>
      <c r="Z208" s="13"/>
      <c r="AA208" s="13"/>
      <c r="AB208" s="13"/>
      <c r="AC208" s="13"/>
      <c r="AD208" s="13"/>
      <c r="AE208" s="13"/>
      <c r="AT208" s="255" t="s">
        <v>175</v>
      </c>
      <c r="AU208" s="255" t="s">
        <v>79</v>
      </c>
      <c r="AV208" s="13" t="s">
        <v>164</v>
      </c>
      <c r="AW208" s="13" t="s">
        <v>33</v>
      </c>
      <c r="AX208" s="13" t="s">
        <v>79</v>
      </c>
      <c r="AY208" s="255" t="s">
        <v>159</v>
      </c>
    </row>
    <row r="209" s="2" customFormat="1" ht="21.75" customHeight="1">
      <c r="A209" s="40"/>
      <c r="B209" s="41"/>
      <c r="C209" s="220" t="s">
        <v>228</v>
      </c>
      <c r="D209" s="220" t="s">
        <v>160</v>
      </c>
      <c r="E209" s="221" t="s">
        <v>313</v>
      </c>
      <c r="F209" s="222" t="s">
        <v>314</v>
      </c>
      <c r="G209" s="223" t="s">
        <v>191</v>
      </c>
      <c r="H209" s="224">
        <v>10.199999999999999</v>
      </c>
      <c r="I209" s="225"/>
      <c r="J209" s="226">
        <f>ROUND(I209*H209,2)</f>
        <v>0</v>
      </c>
      <c r="K209" s="222" t="s">
        <v>19</v>
      </c>
      <c r="L209" s="46"/>
      <c r="M209" s="227" t="s">
        <v>19</v>
      </c>
      <c r="N209" s="228" t="s">
        <v>43</v>
      </c>
      <c r="O209" s="86"/>
      <c r="P209" s="229">
        <f>O209*H209</f>
        <v>0</v>
      </c>
      <c r="Q209" s="229">
        <v>0</v>
      </c>
      <c r="R209" s="229">
        <f>Q209*H209</f>
        <v>0</v>
      </c>
      <c r="S209" s="229">
        <v>0.030839999999999999</v>
      </c>
      <c r="T209" s="230">
        <f>S209*H209</f>
        <v>0.31456799999999996</v>
      </c>
      <c r="U209" s="40"/>
      <c r="V209" s="40"/>
      <c r="W209" s="40"/>
      <c r="X209" s="40"/>
      <c r="Y209" s="40"/>
      <c r="Z209" s="40"/>
      <c r="AA209" s="40"/>
      <c r="AB209" s="40"/>
      <c r="AC209" s="40"/>
      <c r="AD209" s="40"/>
      <c r="AE209" s="40"/>
      <c r="AR209" s="231" t="s">
        <v>164</v>
      </c>
      <c r="AT209" s="231" t="s">
        <v>160</v>
      </c>
      <c r="AU209" s="231" t="s">
        <v>79</v>
      </c>
      <c r="AY209" s="19" t="s">
        <v>159</v>
      </c>
      <c r="BE209" s="232">
        <f>IF(N209="základní",J209,0)</f>
        <v>0</v>
      </c>
      <c r="BF209" s="232">
        <f>IF(N209="snížená",J209,0)</f>
        <v>0</v>
      </c>
      <c r="BG209" s="232">
        <f>IF(N209="zákl. přenesená",J209,0)</f>
        <v>0</v>
      </c>
      <c r="BH209" s="232">
        <f>IF(N209="sníž. přenesená",J209,0)</f>
        <v>0</v>
      </c>
      <c r="BI209" s="232">
        <f>IF(N209="nulová",J209,0)</f>
        <v>0</v>
      </c>
      <c r="BJ209" s="19" t="s">
        <v>79</v>
      </c>
      <c r="BK209" s="232">
        <f>ROUND(I209*H209,2)</f>
        <v>0</v>
      </c>
      <c r="BL209" s="19" t="s">
        <v>164</v>
      </c>
      <c r="BM209" s="231" t="s">
        <v>315</v>
      </c>
    </row>
    <row r="210" s="12" customFormat="1">
      <c r="A210" s="12"/>
      <c r="B210" s="233"/>
      <c r="C210" s="234"/>
      <c r="D210" s="235" t="s">
        <v>175</v>
      </c>
      <c r="E210" s="236" t="s">
        <v>19</v>
      </c>
      <c r="F210" s="237" t="s">
        <v>316</v>
      </c>
      <c r="G210" s="234"/>
      <c r="H210" s="238">
        <v>10.199999999999999</v>
      </c>
      <c r="I210" s="239"/>
      <c r="J210" s="234"/>
      <c r="K210" s="234"/>
      <c r="L210" s="240"/>
      <c r="M210" s="241"/>
      <c r="N210" s="242"/>
      <c r="O210" s="242"/>
      <c r="P210" s="242"/>
      <c r="Q210" s="242"/>
      <c r="R210" s="242"/>
      <c r="S210" s="242"/>
      <c r="T210" s="243"/>
      <c r="U210" s="12"/>
      <c r="V210" s="12"/>
      <c r="W210" s="12"/>
      <c r="X210" s="12"/>
      <c r="Y210" s="12"/>
      <c r="Z210" s="12"/>
      <c r="AA210" s="12"/>
      <c r="AB210" s="12"/>
      <c r="AC210" s="12"/>
      <c r="AD210" s="12"/>
      <c r="AE210" s="12"/>
      <c r="AT210" s="244" t="s">
        <v>175</v>
      </c>
      <c r="AU210" s="244" t="s">
        <v>79</v>
      </c>
      <c r="AV210" s="12" t="s">
        <v>81</v>
      </c>
      <c r="AW210" s="12" t="s">
        <v>33</v>
      </c>
      <c r="AX210" s="12" t="s">
        <v>72</v>
      </c>
      <c r="AY210" s="244" t="s">
        <v>159</v>
      </c>
    </row>
    <row r="211" s="13" customFormat="1">
      <c r="A211" s="13"/>
      <c r="B211" s="245"/>
      <c r="C211" s="246"/>
      <c r="D211" s="235" t="s">
        <v>175</v>
      </c>
      <c r="E211" s="247" t="s">
        <v>19</v>
      </c>
      <c r="F211" s="248" t="s">
        <v>177</v>
      </c>
      <c r="G211" s="246"/>
      <c r="H211" s="249">
        <v>10.199999999999999</v>
      </c>
      <c r="I211" s="250"/>
      <c r="J211" s="246"/>
      <c r="K211" s="246"/>
      <c r="L211" s="251"/>
      <c r="M211" s="252"/>
      <c r="N211" s="253"/>
      <c r="O211" s="253"/>
      <c r="P211" s="253"/>
      <c r="Q211" s="253"/>
      <c r="R211" s="253"/>
      <c r="S211" s="253"/>
      <c r="T211" s="254"/>
      <c r="U211" s="13"/>
      <c r="V211" s="13"/>
      <c r="W211" s="13"/>
      <c r="X211" s="13"/>
      <c r="Y211" s="13"/>
      <c r="Z211" s="13"/>
      <c r="AA211" s="13"/>
      <c r="AB211" s="13"/>
      <c r="AC211" s="13"/>
      <c r="AD211" s="13"/>
      <c r="AE211" s="13"/>
      <c r="AT211" s="255" t="s">
        <v>175</v>
      </c>
      <c r="AU211" s="255" t="s">
        <v>79</v>
      </c>
      <c r="AV211" s="13" t="s">
        <v>164</v>
      </c>
      <c r="AW211" s="13" t="s">
        <v>33</v>
      </c>
      <c r="AX211" s="13" t="s">
        <v>79</v>
      </c>
      <c r="AY211" s="255" t="s">
        <v>159</v>
      </c>
    </row>
    <row r="212" s="2" customFormat="1" ht="21.75" customHeight="1">
      <c r="A212" s="40"/>
      <c r="B212" s="41"/>
      <c r="C212" s="220" t="s">
        <v>317</v>
      </c>
      <c r="D212" s="220" t="s">
        <v>160</v>
      </c>
      <c r="E212" s="221" t="s">
        <v>318</v>
      </c>
      <c r="F212" s="222" t="s">
        <v>319</v>
      </c>
      <c r="G212" s="223" t="s">
        <v>191</v>
      </c>
      <c r="H212" s="224">
        <v>6</v>
      </c>
      <c r="I212" s="225"/>
      <c r="J212" s="226">
        <f>ROUND(I212*H212,2)</f>
        <v>0</v>
      </c>
      <c r="K212" s="222" t="s">
        <v>19</v>
      </c>
      <c r="L212" s="46"/>
      <c r="M212" s="227" t="s">
        <v>19</v>
      </c>
      <c r="N212" s="228" t="s">
        <v>43</v>
      </c>
      <c r="O212" s="86"/>
      <c r="P212" s="229">
        <f>O212*H212</f>
        <v>0</v>
      </c>
      <c r="Q212" s="229">
        <v>0</v>
      </c>
      <c r="R212" s="229">
        <f>Q212*H212</f>
        <v>0</v>
      </c>
      <c r="S212" s="229">
        <v>0.033149999999999999</v>
      </c>
      <c r="T212" s="230">
        <f>S212*H212</f>
        <v>0.19889999999999999</v>
      </c>
      <c r="U212" s="40"/>
      <c r="V212" s="40"/>
      <c r="W212" s="40"/>
      <c r="X212" s="40"/>
      <c r="Y212" s="40"/>
      <c r="Z212" s="40"/>
      <c r="AA212" s="40"/>
      <c r="AB212" s="40"/>
      <c r="AC212" s="40"/>
      <c r="AD212" s="40"/>
      <c r="AE212" s="40"/>
      <c r="AR212" s="231" t="s">
        <v>164</v>
      </c>
      <c r="AT212" s="231" t="s">
        <v>160</v>
      </c>
      <c r="AU212" s="231" t="s">
        <v>79</v>
      </c>
      <c r="AY212" s="19" t="s">
        <v>159</v>
      </c>
      <c r="BE212" s="232">
        <f>IF(N212="základní",J212,0)</f>
        <v>0</v>
      </c>
      <c r="BF212" s="232">
        <f>IF(N212="snížená",J212,0)</f>
        <v>0</v>
      </c>
      <c r="BG212" s="232">
        <f>IF(N212="zákl. přenesená",J212,0)</f>
        <v>0</v>
      </c>
      <c r="BH212" s="232">
        <f>IF(N212="sníž. přenesená",J212,0)</f>
        <v>0</v>
      </c>
      <c r="BI212" s="232">
        <f>IF(N212="nulová",J212,0)</f>
        <v>0</v>
      </c>
      <c r="BJ212" s="19" t="s">
        <v>79</v>
      </c>
      <c r="BK212" s="232">
        <f>ROUND(I212*H212,2)</f>
        <v>0</v>
      </c>
      <c r="BL212" s="19" t="s">
        <v>164</v>
      </c>
      <c r="BM212" s="231" t="s">
        <v>320</v>
      </c>
    </row>
    <row r="213" s="12" customFormat="1">
      <c r="A213" s="12"/>
      <c r="B213" s="233"/>
      <c r="C213" s="234"/>
      <c r="D213" s="235" t="s">
        <v>175</v>
      </c>
      <c r="E213" s="236" t="s">
        <v>19</v>
      </c>
      <c r="F213" s="237" t="s">
        <v>321</v>
      </c>
      <c r="G213" s="234"/>
      <c r="H213" s="238">
        <v>5.6500000000000004</v>
      </c>
      <c r="I213" s="239"/>
      <c r="J213" s="234"/>
      <c r="K213" s="234"/>
      <c r="L213" s="240"/>
      <c r="M213" s="241"/>
      <c r="N213" s="242"/>
      <c r="O213" s="242"/>
      <c r="P213" s="242"/>
      <c r="Q213" s="242"/>
      <c r="R213" s="242"/>
      <c r="S213" s="242"/>
      <c r="T213" s="243"/>
      <c r="U213" s="12"/>
      <c r="V213" s="12"/>
      <c r="W213" s="12"/>
      <c r="X213" s="12"/>
      <c r="Y213" s="12"/>
      <c r="Z213" s="12"/>
      <c r="AA213" s="12"/>
      <c r="AB213" s="12"/>
      <c r="AC213" s="12"/>
      <c r="AD213" s="12"/>
      <c r="AE213" s="12"/>
      <c r="AT213" s="244" t="s">
        <v>175</v>
      </c>
      <c r="AU213" s="244" t="s">
        <v>79</v>
      </c>
      <c r="AV213" s="12" t="s">
        <v>81</v>
      </c>
      <c r="AW213" s="12" t="s">
        <v>33</v>
      </c>
      <c r="AX213" s="12" t="s">
        <v>72</v>
      </c>
      <c r="AY213" s="244" t="s">
        <v>159</v>
      </c>
    </row>
    <row r="214" s="12" customFormat="1">
      <c r="A214" s="12"/>
      <c r="B214" s="233"/>
      <c r="C214" s="234"/>
      <c r="D214" s="235" t="s">
        <v>175</v>
      </c>
      <c r="E214" s="236" t="s">
        <v>19</v>
      </c>
      <c r="F214" s="237" t="s">
        <v>322</v>
      </c>
      <c r="G214" s="234"/>
      <c r="H214" s="238">
        <v>0.34999999999999998</v>
      </c>
      <c r="I214" s="239"/>
      <c r="J214" s="234"/>
      <c r="K214" s="234"/>
      <c r="L214" s="240"/>
      <c r="M214" s="241"/>
      <c r="N214" s="242"/>
      <c r="O214" s="242"/>
      <c r="P214" s="242"/>
      <c r="Q214" s="242"/>
      <c r="R214" s="242"/>
      <c r="S214" s="242"/>
      <c r="T214" s="243"/>
      <c r="U214" s="12"/>
      <c r="V214" s="12"/>
      <c r="W214" s="12"/>
      <c r="X214" s="12"/>
      <c r="Y214" s="12"/>
      <c r="Z214" s="12"/>
      <c r="AA214" s="12"/>
      <c r="AB214" s="12"/>
      <c r="AC214" s="12"/>
      <c r="AD214" s="12"/>
      <c r="AE214" s="12"/>
      <c r="AT214" s="244" t="s">
        <v>175</v>
      </c>
      <c r="AU214" s="244" t="s">
        <v>79</v>
      </c>
      <c r="AV214" s="12" t="s">
        <v>81</v>
      </c>
      <c r="AW214" s="12" t="s">
        <v>33</v>
      </c>
      <c r="AX214" s="12" t="s">
        <v>72</v>
      </c>
      <c r="AY214" s="244" t="s">
        <v>159</v>
      </c>
    </row>
    <row r="215" s="13" customFormat="1">
      <c r="A215" s="13"/>
      <c r="B215" s="245"/>
      <c r="C215" s="246"/>
      <c r="D215" s="235" t="s">
        <v>175</v>
      </c>
      <c r="E215" s="247" t="s">
        <v>19</v>
      </c>
      <c r="F215" s="248" t="s">
        <v>197</v>
      </c>
      <c r="G215" s="246"/>
      <c r="H215" s="249">
        <v>6</v>
      </c>
      <c r="I215" s="250"/>
      <c r="J215" s="246"/>
      <c r="K215" s="246"/>
      <c r="L215" s="251"/>
      <c r="M215" s="252"/>
      <c r="N215" s="253"/>
      <c r="O215" s="253"/>
      <c r="P215" s="253"/>
      <c r="Q215" s="253"/>
      <c r="R215" s="253"/>
      <c r="S215" s="253"/>
      <c r="T215" s="254"/>
      <c r="U215" s="13"/>
      <c r="V215" s="13"/>
      <c r="W215" s="13"/>
      <c r="X215" s="13"/>
      <c r="Y215" s="13"/>
      <c r="Z215" s="13"/>
      <c r="AA215" s="13"/>
      <c r="AB215" s="13"/>
      <c r="AC215" s="13"/>
      <c r="AD215" s="13"/>
      <c r="AE215" s="13"/>
      <c r="AT215" s="255" t="s">
        <v>175</v>
      </c>
      <c r="AU215" s="255" t="s">
        <v>79</v>
      </c>
      <c r="AV215" s="13" t="s">
        <v>164</v>
      </c>
      <c r="AW215" s="13" t="s">
        <v>33</v>
      </c>
      <c r="AX215" s="13" t="s">
        <v>79</v>
      </c>
      <c r="AY215" s="255" t="s">
        <v>159</v>
      </c>
    </row>
    <row r="216" s="2" customFormat="1" ht="33" customHeight="1">
      <c r="A216" s="40"/>
      <c r="B216" s="41"/>
      <c r="C216" s="220" t="s">
        <v>235</v>
      </c>
      <c r="D216" s="220" t="s">
        <v>160</v>
      </c>
      <c r="E216" s="221" t="s">
        <v>323</v>
      </c>
      <c r="F216" s="222" t="s">
        <v>324</v>
      </c>
      <c r="G216" s="223" t="s">
        <v>191</v>
      </c>
      <c r="H216" s="224">
        <v>15</v>
      </c>
      <c r="I216" s="225"/>
      <c r="J216" s="226">
        <f>ROUND(I216*H216,2)</f>
        <v>0</v>
      </c>
      <c r="K216" s="222" t="s">
        <v>19</v>
      </c>
      <c r="L216" s="46"/>
      <c r="M216" s="227" t="s">
        <v>19</v>
      </c>
      <c r="N216" s="228" t="s">
        <v>43</v>
      </c>
      <c r="O216" s="86"/>
      <c r="P216" s="229">
        <f>O216*H216</f>
        <v>0</v>
      </c>
      <c r="Q216" s="229">
        <v>0</v>
      </c>
      <c r="R216" s="229">
        <f>Q216*H216</f>
        <v>0</v>
      </c>
      <c r="S216" s="229">
        <v>0.033149999999999999</v>
      </c>
      <c r="T216" s="230">
        <f>S216*H216</f>
        <v>0.49724999999999997</v>
      </c>
      <c r="U216" s="40"/>
      <c r="V216" s="40"/>
      <c r="W216" s="40"/>
      <c r="X216" s="40"/>
      <c r="Y216" s="40"/>
      <c r="Z216" s="40"/>
      <c r="AA216" s="40"/>
      <c r="AB216" s="40"/>
      <c r="AC216" s="40"/>
      <c r="AD216" s="40"/>
      <c r="AE216" s="40"/>
      <c r="AR216" s="231" t="s">
        <v>164</v>
      </c>
      <c r="AT216" s="231" t="s">
        <v>160</v>
      </c>
      <c r="AU216" s="231" t="s">
        <v>79</v>
      </c>
      <c r="AY216" s="19" t="s">
        <v>159</v>
      </c>
      <c r="BE216" s="232">
        <f>IF(N216="základní",J216,0)</f>
        <v>0</v>
      </c>
      <c r="BF216" s="232">
        <f>IF(N216="snížená",J216,0)</f>
        <v>0</v>
      </c>
      <c r="BG216" s="232">
        <f>IF(N216="zákl. přenesená",J216,0)</f>
        <v>0</v>
      </c>
      <c r="BH216" s="232">
        <f>IF(N216="sníž. přenesená",J216,0)</f>
        <v>0</v>
      </c>
      <c r="BI216" s="232">
        <f>IF(N216="nulová",J216,0)</f>
        <v>0</v>
      </c>
      <c r="BJ216" s="19" t="s">
        <v>79</v>
      </c>
      <c r="BK216" s="232">
        <f>ROUND(I216*H216,2)</f>
        <v>0</v>
      </c>
      <c r="BL216" s="19" t="s">
        <v>164</v>
      </c>
      <c r="BM216" s="231" t="s">
        <v>325</v>
      </c>
    </row>
    <row r="217" s="12" customFormat="1">
      <c r="A217" s="12"/>
      <c r="B217" s="233"/>
      <c r="C217" s="234"/>
      <c r="D217" s="235" t="s">
        <v>175</v>
      </c>
      <c r="E217" s="236" t="s">
        <v>19</v>
      </c>
      <c r="F217" s="237" t="s">
        <v>326</v>
      </c>
      <c r="G217" s="234"/>
      <c r="H217" s="238">
        <v>5.7880000000000003</v>
      </c>
      <c r="I217" s="239"/>
      <c r="J217" s="234"/>
      <c r="K217" s="234"/>
      <c r="L217" s="240"/>
      <c r="M217" s="241"/>
      <c r="N217" s="242"/>
      <c r="O217" s="242"/>
      <c r="P217" s="242"/>
      <c r="Q217" s="242"/>
      <c r="R217" s="242"/>
      <c r="S217" s="242"/>
      <c r="T217" s="243"/>
      <c r="U217" s="12"/>
      <c r="V217" s="12"/>
      <c r="W217" s="12"/>
      <c r="X217" s="12"/>
      <c r="Y217" s="12"/>
      <c r="Z217" s="12"/>
      <c r="AA217" s="12"/>
      <c r="AB217" s="12"/>
      <c r="AC217" s="12"/>
      <c r="AD217" s="12"/>
      <c r="AE217" s="12"/>
      <c r="AT217" s="244" t="s">
        <v>175</v>
      </c>
      <c r="AU217" s="244" t="s">
        <v>79</v>
      </c>
      <c r="AV217" s="12" t="s">
        <v>81</v>
      </c>
      <c r="AW217" s="12" t="s">
        <v>33</v>
      </c>
      <c r="AX217" s="12" t="s">
        <v>72</v>
      </c>
      <c r="AY217" s="244" t="s">
        <v>159</v>
      </c>
    </row>
    <row r="218" s="12" customFormat="1">
      <c r="A218" s="12"/>
      <c r="B218" s="233"/>
      <c r="C218" s="234"/>
      <c r="D218" s="235" t="s">
        <v>175</v>
      </c>
      <c r="E218" s="236" t="s">
        <v>19</v>
      </c>
      <c r="F218" s="237" t="s">
        <v>327</v>
      </c>
      <c r="G218" s="234"/>
      <c r="H218" s="238">
        <v>1.421</v>
      </c>
      <c r="I218" s="239"/>
      <c r="J218" s="234"/>
      <c r="K218" s="234"/>
      <c r="L218" s="240"/>
      <c r="M218" s="241"/>
      <c r="N218" s="242"/>
      <c r="O218" s="242"/>
      <c r="P218" s="242"/>
      <c r="Q218" s="242"/>
      <c r="R218" s="242"/>
      <c r="S218" s="242"/>
      <c r="T218" s="243"/>
      <c r="U218" s="12"/>
      <c r="V218" s="12"/>
      <c r="W218" s="12"/>
      <c r="X218" s="12"/>
      <c r="Y218" s="12"/>
      <c r="Z218" s="12"/>
      <c r="AA218" s="12"/>
      <c r="AB218" s="12"/>
      <c r="AC218" s="12"/>
      <c r="AD218" s="12"/>
      <c r="AE218" s="12"/>
      <c r="AT218" s="244" t="s">
        <v>175</v>
      </c>
      <c r="AU218" s="244" t="s">
        <v>79</v>
      </c>
      <c r="AV218" s="12" t="s">
        <v>81</v>
      </c>
      <c r="AW218" s="12" t="s">
        <v>33</v>
      </c>
      <c r="AX218" s="12" t="s">
        <v>72</v>
      </c>
      <c r="AY218" s="244" t="s">
        <v>159</v>
      </c>
    </row>
    <row r="219" s="12" customFormat="1">
      <c r="A219" s="12"/>
      <c r="B219" s="233"/>
      <c r="C219" s="234"/>
      <c r="D219" s="235" t="s">
        <v>175</v>
      </c>
      <c r="E219" s="236" t="s">
        <v>19</v>
      </c>
      <c r="F219" s="237" t="s">
        <v>328</v>
      </c>
      <c r="G219" s="234"/>
      <c r="H219" s="238">
        <v>2.4990000000000001</v>
      </c>
      <c r="I219" s="239"/>
      <c r="J219" s="234"/>
      <c r="K219" s="234"/>
      <c r="L219" s="240"/>
      <c r="M219" s="241"/>
      <c r="N219" s="242"/>
      <c r="O219" s="242"/>
      <c r="P219" s="242"/>
      <c r="Q219" s="242"/>
      <c r="R219" s="242"/>
      <c r="S219" s="242"/>
      <c r="T219" s="243"/>
      <c r="U219" s="12"/>
      <c r="V219" s="12"/>
      <c r="W219" s="12"/>
      <c r="X219" s="12"/>
      <c r="Y219" s="12"/>
      <c r="Z219" s="12"/>
      <c r="AA219" s="12"/>
      <c r="AB219" s="12"/>
      <c r="AC219" s="12"/>
      <c r="AD219" s="12"/>
      <c r="AE219" s="12"/>
      <c r="AT219" s="244" t="s">
        <v>175</v>
      </c>
      <c r="AU219" s="244" t="s">
        <v>79</v>
      </c>
      <c r="AV219" s="12" t="s">
        <v>81</v>
      </c>
      <c r="AW219" s="12" t="s">
        <v>33</v>
      </c>
      <c r="AX219" s="12" t="s">
        <v>72</v>
      </c>
      <c r="AY219" s="244" t="s">
        <v>159</v>
      </c>
    </row>
    <row r="220" s="12" customFormat="1">
      <c r="A220" s="12"/>
      <c r="B220" s="233"/>
      <c r="C220" s="234"/>
      <c r="D220" s="235" t="s">
        <v>175</v>
      </c>
      <c r="E220" s="236" t="s">
        <v>19</v>
      </c>
      <c r="F220" s="237" t="s">
        <v>329</v>
      </c>
      <c r="G220" s="234"/>
      <c r="H220" s="238">
        <v>3.1539999999999999</v>
      </c>
      <c r="I220" s="239"/>
      <c r="J220" s="234"/>
      <c r="K220" s="234"/>
      <c r="L220" s="240"/>
      <c r="M220" s="241"/>
      <c r="N220" s="242"/>
      <c r="O220" s="242"/>
      <c r="P220" s="242"/>
      <c r="Q220" s="242"/>
      <c r="R220" s="242"/>
      <c r="S220" s="242"/>
      <c r="T220" s="243"/>
      <c r="U220" s="12"/>
      <c r="V220" s="12"/>
      <c r="W220" s="12"/>
      <c r="X220" s="12"/>
      <c r="Y220" s="12"/>
      <c r="Z220" s="12"/>
      <c r="AA220" s="12"/>
      <c r="AB220" s="12"/>
      <c r="AC220" s="12"/>
      <c r="AD220" s="12"/>
      <c r="AE220" s="12"/>
      <c r="AT220" s="244" t="s">
        <v>175</v>
      </c>
      <c r="AU220" s="244" t="s">
        <v>79</v>
      </c>
      <c r="AV220" s="12" t="s">
        <v>81</v>
      </c>
      <c r="AW220" s="12" t="s">
        <v>33</v>
      </c>
      <c r="AX220" s="12" t="s">
        <v>72</v>
      </c>
      <c r="AY220" s="244" t="s">
        <v>159</v>
      </c>
    </row>
    <row r="221" s="12" customFormat="1">
      <c r="A221" s="12"/>
      <c r="B221" s="233"/>
      <c r="C221" s="234"/>
      <c r="D221" s="235" t="s">
        <v>175</v>
      </c>
      <c r="E221" s="236" t="s">
        <v>19</v>
      </c>
      <c r="F221" s="237" t="s">
        <v>330</v>
      </c>
      <c r="G221" s="234"/>
      <c r="H221" s="238">
        <v>2.2000000000000002</v>
      </c>
      <c r="I221" s="239"/>
      <c r="J221" s="234"/>
      <c r="K221" s="234"/>
      <c r="L221" s="240"/>
      <c r="M221" s="241"/>
      <c r="N221" s="242"/>
      <c r="O221" s="242"/>
      <c r="P221" s="242"/>
      <c r="Q221" s="242"/>
      <c r="R221" s="242"/>
      <c r="S221" s="242"/>
      <c r="T221" s="243"/>
      <c r="U221" s="12"/>
      <c r="V221" s="12"/>
      <c r="W221" s="12"/>
      <c r="X221" s="12"/>
      <c r="Y221" s="12"/>
      <c r="Z221" s="12"/>
      <c r="AA221" s="12"/>
      <c r="AB221" s="12"/>
      <c r="AC221" s="12"/>
      <c r="AD221" s="12"/>
      <c r="AE221" s="12"/>
      <c r="AT221" s="244" t="s">
        <v>175</v>
      </c>
      <c r="AU221" s="244" t="s">
        <v>79</v>
      </c>
      <c r="AV221" s="12" t="s">
        <v>81</v>
      </c>
      <c r="AW221" s="12" t="s">
        <v>33</v>
      </c>
      <c r="AX221" s="12" t="s">
        <v>72</v>
      </c>
      <c r="AY221" s="244" t="s">
        <v>159</v>
      </c>
    </row>
    <row r="222" s="12" customFormat="1">
      <c r="A222" s="12"/>
      <c r="B222" s="233"/>
      <c r="C222" s="234"/>
      <c r="D222" s="235" t="s">
        <v>175</v>
      </c>
      <c r="E222" s="236" t="s">
        <v>19</v>
      </c>
      <c r="F222" s="237" t="s">
        <v>331</v>
      </c>
      <c r="G222" s="234"/>
      <c r="H222" s="238">
        <v>-0.062</v>
      </c>
      <c r="I222" s="239"/>
      <c r="J222" s="234"/>
      <c r="K222" s="234"/>
      <c r="L222" s="240"/>
      <c r="M222" s="241"/>
      <c r="N222" s="242"/>
      <c r="O222" s="242"/>
      <c r="P222" s="242"/>
      <c r="Q222" s="242"/>
      <c r="R222" s="242"/>
      <c r="S222" s="242"/>
      <c r="T222" s="243"/>
      <c r="U222" s="12"/>
      <c r="V222" s="12"/>
      <c r="W222" s="12"/>
      <c r="X222" s="12"/>
      <c r="Y222" s="12"/>
      <c r="Z222" s="12"/>
      <c r="AA222" s="12"/>
      <c r="AB222" s="12"/>
      <c r="AC222" s="12"/>
      <c r="AD222" s="12"/>
      <c r="AE222" s="12"/>
      <c r="AT222" s="244" t="s">
        <v>175</v>
      </c>
      <c r="AU222" s="244" t="s">
        <v>79</v>
      </c>
      <c r="AV222" s="12" t="s">
        <v>81</v>
      </c>
      <c r="AW222" s="12" t="s">
        <v>33</v>
      </c>
      <c r="AX222" s="12" t="s">
        <v>72</v>
      </c>
      <c r="AY222" s="244" t="s">
        <v>159</v>
      </c>
    </row>
    <row r="223" s="13" customFormat="1">
      <c r="A223" s="13"/>
      <c r="B223" s="245"/>
      <c r="C223" s="246"/>
      <c r="D223" s="235" t="s">
        <v>175</v>
      </c>
      <c r="E223" s="247" t="s">
        <v>19</v>
      </c>
      <c r="F223" s="248" t="s">
        <v>197</v>
      </c>
      <c r="G223" s="246"/>
      <c r="H223" s="249">
        <v>15</v>
      </c>
      <c r="I223" s="250"/>
      <c r="J223" s="246"/>
      <c r="K223" s="246"/>
      <c r="L223" s="251"/>
      <c r="M223" s="252"/>
      <c r="N223" s="253"/>
      <c r="O223" s="253"/>
      <c r="P223" s="253"/>
      <c r="Q223" s="253"/>
      <c r="R223" s="253"/>
      <c r="S223" s="253"/>
      <c r="T223" s="254"/>
      <c r="U223" s="13"/>
      <c r="V223" s="13"/>
      <c r="W223" s="13"/>
      <c r="X223" s="13"/>
      <c r="Y223" s="13"/>
      <c r="Z223" s="13"/>
      <c r="AA223" s="13"/>
      <c r="AB223" s="13"/>
      <c r="AC223" s="13"/>
      <c r="AD223" s="13"/>
      <c r="AE223" s="13"/>
      <c r="AT223" s="255" t="s">
        <v>175</v>
      </c>
      <c r="AU223" s="255" t="s">
        <v>79</v>
      </c>
      <c r="AV223" s="13" t="s">
        <v>164</v>
      </c>
      <c r="AW223" s="13" t="s">
        <v>33</v>
      </c>
      <c r="AX223" s="13" t="s">
        <v>79</v>
      </c>
      <c r="AY223" s="255" t="s">
        <v>159</v>
      </c>
    </row>
    <row r="224" s="2" customFormat="1" ht="21.75" customHeight="1">
      <c r="A224" s="40"/>
      <c r="B224" s="41"/>
      <c r="C224" s="220" t="s">
        <v>332</v>
      </c>
      <c r="D224" s="220" t="s">
        <v>160</v>
      </c>
      <c r="E224" s="221" t="s">
        <v>333</v>
      </c>
      <c r="F224" s="222" t="s">
        <v>334</v>
      </c>
      <c r="G224" s="223" t="s">
        <v>191</v>
      </c>
      <c r="H224" s="224">
        <v>10</v>
      </c>
      <c r="I224" s="225"/>
      <c r="J224" s="226">
        <f>ROUND(I224*H224,2)</f>
        <v>0</v>
      </c>
      <c r="K224" s="222" t="s">
        <v>19</v>
      </c>
      <c r="L224" s="46"/>
      <c r="M224" s="227" t="s">
        <v>19</v>
      </c>
      <c r="N224" s="228" t="s">
        <v>43</v>
      </c>
      <c r="O224" s="86"/>
      <c r="P224" s="229">
        <f>O224*H224</f>
        <v>0</v>
      </c>
      <c r="Q224" s="229">
        <v>0</v>
      </c>
      <c r="R224" s="229">
        <f>Q224*H224</f>
        <v>0</v>
      </c>
      <c r="S224" s="229">
        <v>0.075999999999999998</v>
      </c>
      <c r="T224" s="230">
        <f>S224*H224</f>
        <v>0.76000000000000001</v>
      </c>
      <c r="U224" s="40"/>
      <c r="V224" s="40"/>
      <c r="W224" s="40"/>
      <c r="X224" s="40"/>
      <c r="Y224" s="40"/>
      <c r="Z224" s="40"/>
      <c r="AA224" s="40"/>
      <c r="AB224" s="40"/>
      <c r="AC224" s="40"/>
      <c r="AD224" s="40"/>
      <c r="AE224" s="40"/>
      <c r="AR224" s="231" t="s">
        <v>164</v>
      </c>
      <c r="AT224" s="231" t="s">
        <v>160</v>
      </c>
      <c r="AU224" s="231" t="s">
        <v>79</v>
      </c>
      <c r="AY224" s="19" t="s">
        <v>159</v>
      </c>
      <c r="BE224" s="232">
        <f>IF(N224="základní",J224,0)</f>
        <v>0</v>
      </c>
      <c r="BF224" s="232">
        <f>IF(N224="snížená",J224,0)</f>
        <v>0</v>
      </c>
      <c r="BG224" s="232">
        <f>IF(N224="zákl. přenesená",J224,0)</f>
        <v>0</v>
      </c>
      <c r="BH224" s="232">
        <f>IF(N224="sníž. přenesená",J224,0)</f>
        <v>0</v>
      </c>
      <c r="BI224" s="232">
        <f>IF(N224="nulová",J224,0)</f>
        <v>0</v>
      </c>
      <c r="BJ224" s="19" t="s">
        <v>79</v>
      </c>
      <c r="BK224" s="232">
        <f>ROUND(I224*H224,2)</f>
        <v>0</v>
      </c>
      <c r="BL224" s="19" t="s">
        <v>164</v>
      </c>
      <c r="BM224" s="231" t="s">
        <v>335</v>
      </c>
    </row>
    <row r="225" s="12" customFormat="1">
      <c r="A225" s="12"/>
      <c r="B225" s="233"/>
      <c r="C225" s="234"/>
      <c r="D225" s="235" t="s">
        <v>175</v>
      </c>
      <c r="E225" s="236" t="s">
        <v>19</v>
      </c>
      <c r="F225" s="237" t="s">
        <v>336</v>
      </c>
      <c r="G225" s="234"/>
      <c r="H225" s="238">
        <v>3.5459999999999998</v>
      </c>
      <c r="I225" s="239"/>
      <c r="J225" s="234"/>
      <c r="K225" s="234"/>
      <c r="L225" s="240"/>
      <c r="M225" s="241"/>
      <c r="N225" s="242"/>
      <c r="O225" s="242"/>
      <c r="P225" s="242"/>
      <c r="Q225" s="242"/>
      <c r="R225" s="242"/>
      <c r="S225" s="242"/>
      <c r="T225" s="243"/>
      <c r="U225" s="12"/>
      <c r="V225" s="12"/>
      <c r="W225" s="12"/>
      <c r="X225" s="12"/>
      <c r="Y225" s="12"/>
      <c r="Z225" s="12"/>
      <c r="AA225" s="12"/>
      <c r="AB225" s="12"/>
      <c r="AC225" s="12"/>
      <c r="AD225" s="12"/>
      <c r="AE225" s="12"/>
      <c r="AT225" s="244" t="s">
        <v>175</v>
      </c>
      <c r="AU225" s="244" t="s">
        <v>79</v>
      </c>
      <c r="AV225" s="12" t="s">
        <v>81</v>
      </c>
      <c r="AW225" s="12" t="s">
        <v>33</v>
      </c>
      <c r="AX225" s="12" t="s">
        <v>72</v>
      </c>
      <c r="AY225" s="244" t="s">
        <v>159</v>
      </c>
    </row>
    <row r="226" s="12" customFormat="1">
      <c r="A226" s="12"/>
      <c r="B226" s="233"/>
      <c r="C226" s="234"/>
      <c r="D226" s="235" t="s">
        <v>175</v>
      </c>
      <c r="E226" s="236" t="s">
        <v>19</v>
      </c>
      <c r="F226" s="237" t="s">
        <v>337</v>
      </c>
      <c r="G226" s="234"/>
      <c r="H226" s="238">
        <v>1.9199999999999999</v>
      </c>
      <c r="I226" s="239"/>
      <c r="J226" s="234"/>
      <c r="K226" s="234"/>
      <c r="L226" s="240"/>
      <c r="M226" s="241"/>
      <c r="N226" s="242"/>
      <c r="O226" s="242"/>
      <c r="P226" s="242"/>
      <c r="Q226" s="242"/>
      <c r="R226" s="242"/>
      <c r="S226" s="242"/>
      <c r="T226" s="243"/>
      <c r="U226" s="12"/>
      <c r="V226" s="12"/>
      <c r="W226" s="12"/>
      <c r="X226" s="12"/>
      <c r="Y226" s="12"/>
      <c r="Z226" s="12"/>
      <c r="AA226" s="12"/>
      <c r="AB226" s="12"/>
      <c r="AC226" s="12"/>
      <c r="AD226" s="12"/>
      <c r="AE226" s="12"/>
      <c r="AT226" s="244" t="s">
        <v>175</v>
      </c>
      <c r="AU226" s="244" t="s">
        <v>79</v>
      </c>
      <c r="AV226" s="12" t="s">
        <v>81</v>
      </c>
      <c r="AW226" s="12" t="s">
        <v>33</v>
      </c>
      <c r="AX226" s="12" t="s">
        <v>72</v>
      </c>
      <c r="AY226" s="244" t="s">
        <v>159</v>
      </c>
    </row>
    <row r="227" s="12" customFormat="1">
      <c r="A227" s="12"/>
      <c r="B227" s="233"/>
      <c r="C227" s="234"/>
      <c r="D227" s="235" t="s">
        <v>175</v>
      </c>
      <c r="E227" s="236" t="s">
        <v>19</v>
      </c>
      <c r="F227" s="237" t="s">
        <v>338</v>
      </c>
      <c r="G227" s="234"/>
      <c r="H227" s="238">
        <v>2.758</v>
      </c>
      <c r="I227" s="239"/>
      <c r="J227" s="234"/>
      <c r="K227" s="234"/>
      <c r="L227" s="240"/>
      <c r="M227" s="241"/>
      <c r="N227" s="242"/>
      <c r="O227" s="242"/>
      <c r="P227" s="242"/>
      <c r="Q227" s="242"/>
      <c r="R227" s="242"/>
      <c r="S227" s="242"/>
      <c r="T227" s="243"/>
      <c r="U227" s="12"/>
      <c r="V227" s="12"/>
      <c r="W227" s="12"/>
      <c r="X227" s="12"/>
      <c r="Y227" s="12"/>
      <c r="Z227" s="12"/>
      <c r="AA227" s="12"/>
      <c r="AB227" s="12"/>
      <c r="AC227" s="12"/>
      <c r="AD227" s="12"/>
      <c r="AE227" s="12"/>
      <c r="AT227" s="244" t="s">
        <v>175</v>
      </c>
      <c r="AU227" s="244" t="s">
        <v>79</v>
      </c>
      <c r="AV227" s="12" t="s">
        <v>81</v>
      </c>
      <c r="AW227" s="12" t="s">
        <v>33</v>
      </c>
      <c r="AX227" s="12" t="s">
        <v>72</v>
      </c>
      <c r="AY227" s="244" t="s">
        <v>159</v>
      </c>
    </row>
    <row r="228" s="12" customFormat="1">
      <c r="A228" s="12"/>
      <c r="B228" s="233"/>
      <c r="C228" s="234"/>
      <c r="D228" s="235" t="s">
        <v>175</v>
      </c>
      <c r="E228" s="236" t="s">
        <v>19</v>
      </c>
      <c r="F228" s="237" t="s">
        <v>339</v>
      </c>
      <c r="G228" s="234"/>
      <c r="H228" s="238">
        <v>1.478</v>
      </c>
      <c r="I228" s="239"/>
      <c r="J228" s="234"/>
      <c r="K228" s="234"/>
      <c r="L228" s="240"/>
      <c r="M228" s="241"/>
      <c r="N228" s="242"/>
      <c r="O228" s="242"/>
      <c r="P228" s="242"/>
      <c r="Q228" s="242"/>
      <c r="R228" s="242"/>
      <c r="S228" s="242"/>
      <c r="T228" s="243"/>
      <c r="U228" s="12"/>
      <c r="V228" s="12"/>
      <c r="W228" s="12"/>
      <c r="X228" s="12"/>
      <c r="Y228" s="12"/>
      <c r="Z228" s="12"/>
      <c r="AA228" s="12"/>
      <c r="AB228" s="12"/>
      <c r="AC228" s="12"/>
      <c r="AD228" s="12"/>
      <c r="AE228" s="12"/>
      <c r="AT228" s="244" t="s">
        <v>175</v>
      </c>
      <c r="AU228" s="244" t="s">
        <v>79</v>
      </c>
      <c r="AV228" s="12" t="s">
        <v>81</v>
      </c>
      <c r="AW228" s="12" t="s">
        <v>33</v>
      </c>
      <c r="AX228" s="12" t="s">
        <v>72</v>
      </c>
      <c r="AY228" s="244" t="s">
        <v>159</v>
      </c>
    </row>
    <row r="229" s="12" customFormat="1">
      <c r="A229" s="12"/>
      <c r="B229" s="233"/>
      <c r="C229" s="234"/>
      <c r="D229" s="235" t="s">
        <v>175</v>
      </c>
      <c r="E229" s="236" t="s">
        <v>19</v>
      </c>
      <c r="F229" s="237" t="s">
        <v>340</v>
      </c>
      <c r="G229" s="234"/>
      <c r="H229" s="238">
        <v>0.29799999999999999</v>
      </c>
      <c r="I229" s="239"/>
      <c r="J229" s="234"/>
      <c r="K229" s="234"/>
      <c r="L229" s="240"/>
      <c r="M229" s="241"/>
      <c r="N229" s="242"/>
      <c r="O229" s="242"/>
      <c r="P229" s="242"/>
      <c r="Q229" s="242"/>
      <c r="R229" s="242"/>
      <c r="S229" s="242"/>
      <c r="T229" s="243"/>
      <c r="U229" s="12"/>
      <c r="V229" s="12"/>
      <c r="W229" s="12"/>
      <c r="X229" s="12"/>
      <c r="Y229" s="12"/>
      <c r="Z229" s="12"/>
      <c r="AA229" s="12"/>
      <c r="AB229" s="12"/>
      <c r="AC229" s="12"/>
      <c r="AD229" s="12"/>
      <c r="AE229" s="12"/>
      <c r="AT229" s="244" t="s">
        <v>175</v>
      </c>
      <c r="AU229" s="244" t="s">
        <v>79</v>
      </c>
      <c r="AV229" s="12" t="s">
        <v>81</v>
      </c>
      <c r="AW229" s="12" t="s">
        <v>33</v>
      </c>
      <c r="AX229" s="12" t="s">
        <v>72</v>
      </c>
      <c r="AY229" s="244" t="s">
        <v>159</v>
      </c>
    </row>
    <row r="230" s="13" customFormat="1">
      <c r="A230" s="13"/>
      <c r="B230" s="245"/>
      <c r="C230" s="246"/>
      <c r="D230" s="235" t="s">
        <v>175</v>
      </c>
      <c r="E230" s="247" t="s">
        <v>19</v>
      </c>
      <c r="F230" s="248" t="s">
        <v>197</v>
      </c>
      <c r="G230" s="246"/>
      <c r="H230" s="249">
        <v>10</v>
      </c>
      <c r="I230" s="250"/>
      <c r="J230" s="246"/>
      <c r="K230" s="246"/>
      <c r="L230" s="251"/>
      <c r="M230" s="252"/>
      <c r="N230" s="253"/>
      <c r="O230" s="253"/>
      <c r="P230" s="253"/>
      <c r="Q230" s="253"/>
      <c r="R230" s="253"/>
      <c r="S230" s="253"/>
      <c r="T230" s="254"/>
      <c r="U230" s="13"/>
      <c r="V230" s="13"/>
      <c r="W230" s="13"/>
      <c r="X230" s="13"/>
      <c r="Y230" s="13"/>
      <c r="Z230" s="13"/>
      <c r="AA230" s="13"/>
      <c r="AB230" s="13"/>
      <c r="AC230" s="13"/>
      <c r="AD230" s="13"/>
      <c r="AE230" s="13"/>
      <c r="AT230" s="255" t="s">
        <v>175</v>
      </c>
      <c r="AU230" s="255" t="s">
        <v>79</v>
      </c>
      <c r="AV230" s="13" t="s">
        <v>164</v>
      </c>
      <c r="AW230" s="13" t="s">
        <v>33</v>
      </c>
      <c r="AX230" s="13" t="s">
        <v>79</v>
      </c>
      <c r="AY230" s="255" t="s">
        <v>159</v>
      </c>
    </row>
    <row r="231" s="2" customFormat="1" ht="21.75" customHeight="1">
      <c r="A231" s="40"/>
      <c r="B231" s="41"/>
      <c r="C231" s="220" t="s">
        <v>242</v>
      </c>
      <c r="D231" s="220" t="s">
        <v>160</v>
      </c>
      <c r="E231" s="221" t="s">
        <v>341</v>
      </c>
      <c r="F231" s="222" t="s">
        <v>342</v>
      </c>
      <c r="G231" s="223" t="s">
        <v>191</v>
      </c>
      <c r="H231" s="224">
        <v>114</v>
      </c>
      <c r="I231" s="225"/>
      <c r="J231" s="226">
        <f>ROUND(I231*H231,2)</f>
        <v>0</v>
      </c>
      <c r="K231" s="222" t="s">
        <v>19</v>
      </c>
      <c r="L231" s="46"/>
      <c r="M231" s="227" t="s">
        <v>19</v>
      </c>
      <c r="N231" s="228" t="s">
        <v>43</v>
      </c>
      <c r="O231" s="86"/>
      <c r="P231" s="229">
        <f>O231*H231</f>
        <v>0</v>
      </c>
      <c r="Q231" s="229">
        <v>0</v>
      </c>
      <c r="R231" s="229">
        <f>Q231*H231</f>
        <v>0</v>
      </c>
      <c r="S231" s="229">
        <v>0.050000000000000003</v>
      </c>
      <c r="T231" s="230">
        <f>S231*H231</f>
        <v>5.7000000000000002</v>
      </c>
      <c r="U231" s="40"/>
      <c r="V231" s="40"/>
      <c r="W231" s="40"/>
      <c r="X231" s="40"/>
      <c r="Y231" s="40"/>
      <c r="Z231" s="40"/>
      <c r="AA231" s="40"/>
      <c r="AB231" s="40"/>
      <c r="AC231" s="40"/>
      <c r="AD231" s="40"/>
      <c r="AE231" s="40"/>
      <c r="AR231" s="231" t="s">
        <v>164</v>
      </c>
      <c r="AT231" s="231" t="s">
        <v>160</v>
      </c>
      <c r="AU231" s="231" t="s">
        <v>79</v>
      </c>
      <c r="AY231" s="19" t="s">
        <v>159</v>
      </c>
      <c r="BE231" s="232">
        <f>IF(N231="základní",J231,0)</f>
        <v>0</v>
      </c>
      <c r="BF231" s="232">
        <f>IF(N231="snížená",J231,0)</f>
        <v>0</v>
      </c>
      <c r="BG231" s="232">
        <f>IF(N231="zákl. přenesená",J231,0)</f>
        <v>0</v>
      </c>
      <c r="BH231" s="232">
        <f>IF(N231="sníž. přenesená",J231,0)</f>
        <v>0</v>
      </c>
      <c r="BI231" s="232">
        <f>IF(N231="nulová",J231,0)</f>
        <v>0</v>
      </c>
      <c r="BJ231" s="19" t="s">
        <v>79</v>
      </c>
      <c r="BK231" s="232">
        <f>ROUND(I231*H231,2)</f>
        <v>0</v>
      </c>
      <c r="BL231" s="19" t="s">
        <v>164</v>
      </c>
      <c r="BM231" s="231" t="s">
        <v>343</v>
      </c>
    </row>
    <row r="232" s="12" customFormat="1">
      <c r="A232" s="12"/>
      <c r="B232" s="233"/>
      <c r="C232" s="234"/>
      <c r="D232" s="235" t="s">
        <v>175</v>
      </c>
      <c r="E232" s="236" t="s">
        <v>19</v>
      </c>
      <c r="F232" s="237" t="s">
        <v>344</v>
      </c>
      <c r="G232" s="234"/>
      <c r="H232" s="238">
        <v>65.629000000000005</v>
      </c>
      <c r="I232" s="239"/>
      <c r="J232" s="234"/>
      <c r="K232" s="234"/>
      <c r="L232" s="240"/>
      <c r="M232" s="241"/>
      <c r="N232" s="242"/>
      <c r="O232" s="242"/>
      <c r="P232" s="242"/>
      <c r="Q232" s="242"/>
      <c r="R232" s="242"/>
      <c r="S232" s="242"/>
      <c r="T232" s="243"/>
      <c r="U232" s="12"/>
      <c r="V232" s="12"/>
      <c r="W232" s="12"/>
      <c r="X232" s="12"/>
      <c r="Y232" s="12"/>
      <c r="Z232" s="12"/>
      <c r="AA232" s="12"/>
      <c r="AB232" s="12"/>
      <c r="AC232" s="12"/>
      <c r="AD232" s="12"/>
      <c r="AE232" s="12"/>
      <c r="AT232" s="244" t="s">
        <v>175</v>
      </c>
      <c r="AU232" s="244" t="s">
        <v>79</v>
      </c>
      <c r="AV232" s="12" t="s">
        <v>81</v>
      </c>
      <c r="AW232" s="12" t="s">
        <v>33</v>
      </c>
      <c r="AX232" s="12" t="s">
        <v>72</v>
      </c>
      <c r="AY232" s="244" t="s">
        <v>159</v>
      </c>
    </row>
    <row r="233" s="12" customFormat="1">
      <c r="A233" s="12"/>
      <c r="B233" s="233"/>
      <c r="C233" s="234"/>
      <c r="D233" s="235" t="s">
        <v>175</v>
      </c>
      <c r="E233" s="236" t="s">
        <v>19</v>
      </c>
      <c r="F233" s="237" t="s">
        <v>345</v>
      </c>
      <c r="G233" s="234"/>
      <c r="H233" s="238">
        <v>61.652999999999999</v>
      </c>
      <c r="I233" s="239"/>
      <c r="J233" s="234"/>
      <c r="K233" s="234"/>
      <c r="L233" s="240"/>
      <c r="M233" s="241"/>
      <c r="N233" s="242"/>
      <c r="O233" s="242"/>
      <c r="P233" s="242"/>
      <c r="Q233" s="242"/>
      <c r="R233" s="242"/>
      <c r="S233" s="242"/>
      <c r="T233" s="243"/>
      <c r="U233" s="12"/>
      <c r="V233" s="12"/>
      <c r="W233" s="12"/>
      <c r="X233" s="12"/>
      <c r="Y233" s="12"/>
      <c r="Z233" s="12"/>
      <c r="AA233" s="12"/>
      <c r="AB233" s="12"/>
      <c r="AC233" s="12"/>
      <c r="AD233" s="12"/>
      <c r="AE233" s="12"/>
      <c r="AT233" s="244" t="s">
        <v>175</v>
      </c>
      <c r="AU233" s="244" t="s">
        <v>79</v>
      </c>
      <c r="AV233" s="12" t="s">
        <v>81</v>
      </c>
      <c r="AW233" s="12" t="s">
        <v>33</v>
      </c>
      <c r="AX233" s="12" t="s">
        <v>72</v>
      </c>
      <c r="AY233" s="244" t="s">
        <v>159</v>
      </c>
    </row>
    <row r="234" s="12" customFormat="1">
      <c r="A234" s="12"/>
      <c r="B234" s="233"/>
      <c r="C234" s="234"/>
      <c r="D234" s="235" t="s">
        <v>175</v>
      </c>
      <c r="E234" s="236" t="s">
        <v>19</v>
      </c>
      <c r="F234" s="237" t="s">
        <v>346</v>
      </c>
      <c r="G234" s="234"/>
      <c r="H234" s="238">
        <v>-7.4450000000000003</v>
      </c>
      <c r="I234" s="239"/>
      <c r="J234" s="234"/>
      <c r="K234" s="234"/>
      <c r="L234" s="240"/>
      <c r="M234" s="241"/>
      <c r="N234" s="242"/>
      <c r="O234" s="242"/>
      <c r="P234" s="242"/>
      <c r="Q234" s="242"/>
      <c r="R234" s="242"/>
      <c r="S234" s="242"/>
      <c r="T234" s="243"/>
      <c r="U234" s="12"/>
      <c r="V234" s="12"/>
      <c r="W234" s="12"/>
      <c r="X234" s="12"/>
      <c r="Y234" s="12"/>
      <c r="Z234" s="12"/>
      <c r="AA234" s="12"/>
      <c r="AB234" s="12"/>
      <c r="AC234" s="12"/>
      <c r="AD234" s="12"/>
      <c r="AE234" s="12"/>
      <c r="AT234" s="244" t="s">
        <v>175</v>
      </c>
      <c r="AU234" s="244" t="s">
        <v>79</v>
      </c>
      <c r="AV234" s="12" t="s">
        <v>81</v>
      </c>
      <c r="AW234" s="12" t="s">
        <v>33</v>
      </c>
      <c r="AX234" s="12" t="s">
        <v>72</v>
      </c>
      <c r="AY234" s="244" t="s">
        <v>159</v>
      </c>
    </row>
    <row r="235" s="12" customFormat="1">
      <c r="A235" s="12"/>
      <c r="B235" s="233"/>
      <c r="C235" s="234"/>
      <c r="D235" s="235" t="s">
        <v>175</v>
      </c>
      <c r="E235" s="236" t="s">
        <v>19</v>
      </c>
      <c r="F235" s="237" t="s">
        <v>347</v>
      </c>
      <c r="G235" s="234"/>
      <c r="H235" s="238">
        <v>-6.5419999999999998</v>
      </c>
      <c r="I235" s="239"/>
      <c r="J235" s="234"/>
      <c r="K235" s="234"/>
      <c r="L235" s="240"/>
      <c r="M235" s="241"/>
      <c r="N235" s="242"/>
      <c r="O235" s="242"/>
      <c r="P235" s="242"/>
      <c r="Q235" s="242"/>
      <c r="R235" s="242"/>
      <c r="S235" s="242"/>
      <c r="T235" s="243"/>
      <c r="U235" s="12"/>
      <c r="V235" s="12"/>
      <c r="W235" s="12"/>
      <c r="X235" s="12"/>
      <c r="Y235" s="12"/>
      <c r="Z235" s="12"/>
      <c r="AA235" s="12"/>
      <c r="AB235" s="12"/>
      <c r="AC235" s="12"/>
      <c r="AD235" s="12"/>
      <c r="AE235" s="12"/>
      <c r="AT235" s="244" t="s">
        <v>175</v>
      </c>
      <c r="AU235" s="244" t="s">
        <v>79</v>
      </c>
      <c r="AV235" s="12" t="s">
        <v>81</v>
      </c>
      <c r="AW235" s="12" t="s">
        <v>33</v>
      </c>
      <c r="AX235" s="12" t="s">
        <v>72</v>
      </c>
      <c r="AY235" s="244" t="s">
        <v>159</v>
      </c>
    </row>
    <row r="236" s="12" customFormat="1">
      <c r="A236" s="12"/>
      <c r="B236" s="233"/>
      <c r="C236" s="234"/>
      <c r="D236" s="235" t="s">
        <v>175</v>
      </c>
      <c r="E236" s="236" t="s">
        <v>19</v>
      </c>
      <c r="F236" s="237" t="s">
        <v>348</v>
      </c>
      <c r="G236" s="234"/>
      <c r="H236" s="238">
        <v>0.70499999999999996</v>
      </c>
      <c r="I236" s="239"/>
      <c r="J236" s="234"/>
      <c r="K236" s="234"/>
      <c r="L236" s="240"/>
      <c r="M236" s="241"/>
      <c r="N236" s="242"/>
      <c r="O236" s="242"/>
      <c r="P236" s="242"/>
      <c r="Q236" s="242"/>
      <c r="R236" s="242"/>
      <c r="S236" s="242"/>
      <c r="T236" s="243"/>
      <c r="U236" s="12"/>
      <c r="V236" s="12"/>
      <c r="W236" s="12"/>
      <c r="X236" s="12"/>
      <c r="Y236" s="12"/>
      <c r="Z236" s="12"/>
      <c r="AA236" s="12"/>
      <c r="AB236" s="12"/>
      <c r="AC236" s="12"/>
      <c r="AD236" s="12"/>
      <c r="AE236" s="12"/>
      <c r="AT236" s="244" t="s">
        <v>175</v>
      </c>
      <c r="AU236" s="244" t="s">
        <v>79</v>
      </c>
      <c r="AV236" s="12" t="s">
        <v>81</v>
      </c>
      <c r="AW236" s="12" t="s">
        <v>33</v>
      </c>
      <c r="AX236" s="12" t="s">
        <v>72</v>
      </c>
      <c r="AY236" s="244" t="s">
        <v>159</v>
      </c>
    </row>
    <row r="237" s="13" customFormat="1">
      <c r="A237" s="13"/>
      <c r="B237" s="245"/>
      <c r="C237" s="246"/>
      <c r="D237" s="235" t="s">
        <v>175</v>
      </c>
      <c r="E237" s="247" t="s">
        <v>19</v>
      </c>
      <c r="F237" s="248" t="s">
        <v>197</v>
      </c>
      <c r="G237" s="246"/>
      <c r="H237" s="249">
        <v>114</v>
      </c>
      <c r="I237" s="250"/>
      <c r="J237" s="246"/>
      <c r="K237" s="246"/>
      <c r="L237" s="251"/>
      <c r="M237" s="252"/>
      <c r="N237" s="253"/>
      <c r="O237" s="253"/>
      <c r="P237" s="253"/>
      <c r="Q237" s="253"/>
      <c r="R237" s="253"/>
      <c r="S237" s="253"/>
      <c r="T237" s="254"/>
      <c r="U237" s="13"/>
      <c r="V237" s="13"/>
      <c r="W237" s="13"/>
      <c r="X237" s="13"/>
      <c r="Y237" s="13"/>
      <c r="Z237" s="13"/>
      <c r="AA237" s="13"/>
      <c r="AB237" s="13"/>
      <c r="AC237" s="13"/>
      <c r="AD237" s="13"/>
      <c r="AE237" s="13"/>
      <c r="AT237" s="255" t="s">
        <v>175</v>
      </c>
      <c r="AU237" s="255" t="s">
        <v>79</v>
      </c>
      <c r="AV237" s="13" t="s">
        <v>164</v>
      </c>
      <c r="AW237" s="13" t="s">
        <v>33</v>
      </c>
      <c r="AX237" s="13" t="s">
        <v>79</v>
      </c>
      <c r="AY237" s="255" t="s">
        <v>159</v>
      </c>
    </row>
    <row r="238" s="11" customFormat="1" ht="25.92" customHeight="1">
      <c r="A238" s="11"/>
      <c r="B238" s="206"/>
      <c r="C238" s="207"/>
      <c r="D238" s="208" t="s">
        <v>71</v>
      </c>
      <c r="E238" s="209" t="s">
        <v>349</v>
      </c>
      <c r="F238" s="209" t="s">
        <v>350</v>
      </c>
      <c r="G238" s="207"/>
      <c r="H238" s="207"/>
      <c r="I238" s="210"/>
      <c r="J238" s="211">
        <f>BK238</f>
        <v>0</v>
      </c>
      <c r="K238" s="207"/>
      <c r="L238" s="212"/>
      <c r="M238" s="213"/>
      <c r="N238" s="214"/>
      <c r="O238" s="214"/>
      <c r="P238" s="215">
        <f>SUM(P239:P283)</f>
        <v>0</v>
      </c>
      <c r="Q238" s="214"/>
      <c r="R238" s="215">
        <f>SUM(R239:R283)</f>
        <v>13.754049999999999</v>
      </c>
      <c r="S238" s="214"/>
      <c r="T238" s="216">
        <f>SUM(T239:T283)</f>
        <v>0.52162499999999989</v>
      </c>
      <c r="U238" s="11"/>
      <c r="V238" s="11"/>
      <c r="W238" s="11"/>
      <c r="X238" s="11"/>
      <c r="Y238" s="11"/>
      <c r="Z238" s="11"/>
      <c r="AA238" s="11"/>
      <c r="AB238" s="11"/>
      <c r="AC238" s="11"/>
      <c r="AD238" s="11"/>
      <c r="AE238" s="11"/>
      <c r="AR238" s="217" t="s">
        <v>79</v>
      </c>
      <c r="AT238" s="218" t="s">
        <v>71</v>
      </c>
      <c r="AU238" s="218" t="s">
        <v>72</v>
      </c>
      <c r="AY238" s="217" t="s">
        <v>159</v>
      </c>
      <c r="BK238" s="219">
        <f>SUM(BK239:BK283)</f>
        <v>0</v>
      </c>
    </row>
    <row r="239" s="2" customFormat="1" ht="21.75" customHeight="1">
      <c r="A239" s="40"/>
      <c r="B239" s="41"/>
      <c r="C239" s="220" t="s">
        <v>351</v>
      </c>
      <c r="D239" s="220" t="s">
        <v>160</v>
      </c>
      <c r="E239" s="221" t="s">
        <v>352</v>
      </c>
      <c r="F239" s="222" t="s">
        <v>353</v>
      </c>
      <c r="G239" s="223" t="s">
        <v>173</v>
      </c>
      <c r="H239" s="224">
        <v>32.5</v>
      </c>
      <c r="I239" s="225"/>
      <c r="J239" s="226">
        <f>ROUND(I239*H239,2)</f>
        <v>0</v>
      </c>
      <c r="K239" s="222" t="s">
        <v>19</v>
      </c>
      <c r="L239" s="46"/>
      <c r="M239" s="227" t="s">
        <v>19</v>
      </c>
      <c r="N239" s="228" t="s">
        <v>43</v>
      </c>
      <c r="O239" s="86"/>
      <c r="P239" s="229">
        <f>O239*H239</f>
        <v>0</v>
      </c>
      <c r="Q239" s="229">
        <v>0</v>
      </c>
      <c r="R239" s="229">
        <f>Q239*H239</f>
        <v>0</v>
      </c>
      <c r="S239" s="229">
        <v>0.016049999999999998</v>
      </c>
      <c r="T239" s="230">
        <f>S239*H239</f>
        <v>0.52162499999999989</v>
      </c>
      <c r="U239" s="40"/>
      <c r="V239" s="40"/>
      <c r="W239" s="40"/>
      <c r="X239" s="40"/>
      <c r="Y239" s="40"/>
      <c r="Z239" s="40"/>
      <c r="AA239" s="40"/>
      <c r="AB239" s="40"/>
      <c r="AC239" s="40"/>
      <c r="AD239" s="40"/>
      <c r="AE239" s="40"/>
      <c r="AR239" s="231" t="s">
        <v>164</v>
      </c>
      <c r="AT239" s="231" t="s">
        <v>160</v>
      </c>
      <c r="AU239" s="231" t="s">
        <v>79</v>
      </c>
      <c r="AY239" s="19" t="s">
        <v>159</v>
      </c>
      <c r="BE239" s="232">
        <f>IF(N239="základní",J239,0)</f>
        <v>0</v>
      </c>
      <c r="BF239" s="232">
        <f>IF(N239="snížená",J239,0)</f>
        <v>0</v>
      </c>
      <c r="BG239" s="232">
        <f>IF(N239="zákl. přenesená",J239,0)</f>
        <v>0</v>
      </c>
      <c r="BH239" s="232">
        <f>IF(N239="sníž. přenesená",J239,0)</f>
        <v>0</v>
      </c>
      <c r="BI239" s="232">
        <f>IF(N239="nulová",J239,0)</f>
        <v>0</v>
      </c>
      <c r="BJ239" s="19" t="s">
        <v>79</v>
      </c>
      <c r="BK239" s="232">
        <f>ROUND(I239*H239,2)</f>
        <v>0</v>
      </c>
      <c r="BL239" s="19" t="s">
        <v>164</v>
      </c>
      <c r="BM239" s="231" t="s">
        <v>354</v>
      </c>
    </row>
    <row r="240" s="12" customFormat="1">
      <c r="A240" s="12"/>
      <c r="B240" s="233"/>
      <c r="C240" s="234"/>
      <c r="D240" s="235" t="s">
        <v>175</v>
      </c>
      <c r="E240" s="236" t="s">
        <v>19</v>
      </c>
      <c r="F240" s="237" t="s">
        <v>355</v>
      </c>
      <c r="G240" s="234"/>
      <c r="H240" s="238">
        <v>19.454999999999998</v>
      </c>
      <c r="I240" s="239"/>
      <c r="J240" s="234"/>
      <c r="K240" s="234"/>
      <c r="L240" s="240"/>
      <c r="M240" s="241"/>
      <c r="N240" s="242"/>
      <c r="O240" s="242"/>
      <c r="P240" s="242"/>
      <c r="Q240" s="242"/>
      <c r="R240" s="242"/>
      <c r="S240" s="242"/>
      <c r="T240" s="243"/>
      <c r="U240" s="12"/>
      <c r="V240" s="12"/>
      <c r="W240" s="12"/>
      <c r="X240" s="12"/>
      <c r="Y240" s="12"/>
      <c r="Z240" s="12"/>
      <c r="AA240" s="12"/>
      <c r="AB240" s="12"/>
      <c r="AC240" s="12"/>
      <c r="AD240" s="12"/>
      <c r="AE240" s="12"/>
      <c r="AT240" s="244" t="s">
        <v>175</v>
      </c>
      <c r="AU240" s="244" t="s">
        <v>79</v>
      </c>
      <c r="AV240" s="12" t="s">
        <v>81</v>
      </c>
      <c r="AW240" s="12" t="s">
        <v>33</v>
      </c>
      <c r="AX240" s="12" t="s">
        <v>72</v>
      </c>
      <c r="AY240" s="244" t="s">
        <v>159</v>
      </c>
    </row>
    <row r="241" s="12" customFormat="1">
      <c r="A241" s="12"/>
      <c r="B241" s="233"/>
      <c r="C241" s="234"/>
      <c r="D241" s="235" t="s">
        <v>175</v>
      </c>
      <c r="E241" s="236" t="s">
        <v>19</v>
      </c>
      <c r="F241" s="237" t="s">
        <v>356</v>
      </c>
      <c r="G241" s="234"/>
      <c r="H241" s="238">
        <v>0.72999999999999998</v>
      </c>
      <c r="I241" s="239"/>
      <c r="J241" s="234"/>
      <c r="K241" s="234"/>
      <c r="L241" s="240"/>
      <c r="M241" s="241"/>
      <c r="N241" s="242"/>
      <c r="O241" s="242"/>
      <c r="P241" s="242"/>
      <c r="Q241" s="242"/>
      <c r="R241" s="242"/>
      <c r="S241" s="242"/>
      <c r="T241" s="243"/>
      <c r="U241" s="12"/>
      <c r="V241" s="12"/>
      <c r="W241" s="12"/>
      <c r="X241" s="12"/>
      <c r="Y241" s="12"/>
      <c r="Z241" s="12"/>
      <c r="AA241" s="12"/>
      <c r="AB241" s="12"/>
      <c r="AC241" s="12"/>
      <c r="AD241" s="12"/>
      <c r="AE241" s="12"/>
      <c r="AT241" s="244" t="s">
        <v>175</v>
      </c>
      <c r="AU241" s="244" t="s">
        <v>79</v>
      </c>
      <c r="AV241" s="12" t="s">
        <v>81</v>
      </c>
      <c r="AW241" s="12" t="s">
        <v>33</v>
      </c>
      <c r="AX241" s="12" t="s">
        <v>72</v>
      </c>
      <c r="AY241" s="244" t="s">
        <v>159</v>
      </c>
    </row>
    <row r="242" s="12" customFormat="1">
      <c r="A242" s="12"/>
      <c r="B242" s="233"/>
      <c r="C242" s="234"/>
      <c r="D242" s="235" t="s">
        <v>175</v>
      </c>
      <c r="E242" s="236" t="s">
        <v>19</v>
      </c>
      <c r="F242" s="237" t="s">
        <v>357</v>
      </c>
      <c r="G242" s="234"/>
      <c r="H242" s="238">
        <v>5.1699999999999999</v>
      </c>
      <c r="I242" s="239"/>
      <c r="J242" s="234"/>
      <c r="K242" s="234"/>
      <c r="L242" s="240"/>
      <c r="M242" s="241"/>
      <c r="N242" s="242"/>
      <c r="O242" s="242"/>
      <c r="P242" s="242"/>
      <c r="Q242" s="242"/>
      <c r="R242" s="242"/>
      <c r="S242" s="242"/>
      <c r="T242" s="243"/>
      <c r="U242" s="12"/>
      <c r="V242" s="12"/>
      <c r="W242" s="12"/>
      <c r="X242" s="12"/>
      <c r="Y242" s="12"/>
      <c r="Z242" s="12"/>
      <c r="AA242" s="12"/>
      <c r="AB242" s="12"/>
      <c r="AC242" s="12"/>
      <c r="AD242" s="12"/>
      <c r="AE242" s="12"/>
      <c r="AT242" s="244" t="s">
        <v>175</v>
      </c>
      <c r="AU242" s="244" t="s">
        <v>79</v>
      </c>
      <c r="AV242" s="12" t="s">
        <v>81</v>
      </c>
      <c r="AW242" s="12" t="s">
        <v>33</v>
      </c>
      <c r="AX242" s="12" t="s">
        <v>72</v>
      </c>
      <c r="AY242" s="244" t="s">
        <v>159</v>
      </c>
    </row>
    <row r="243" s="12" customFormat="1">
      <c r="A243" s="12"/>
      <c r="B243" s="233"/>
      <c r="C243" s="234"/>
      <c r="D243" s="235" t="s">
        <v>175</v>
      </c>
      <c r="E243" s="236" t="s">
        <v>19</v>
      </c>
      <c r="F243" s="237" t="s">
        <v>358</v>
      </c>
      <c r="G243" s="234"/>
      <c r="H243" s="238">
        <v>7.1200000000000001</v>
      </c>
      <c r="I243" s="239"/>
      <c r="J243" s="234"/>
      <c r="K243" s="234"/>
      <c r="L243" s="240"/>
      <c r="M243" s="241"/>
      <c r="N243" s="242"/>
      <c r="O243" s="242"/>
      <c r="P243" s="242"/>
      <c r="Q243" s="242"/>
      <c r="R243" s="242"/>
      <c r="S243" s="242"/>
      <c r="T243" s="243"/>
      <c r="U243" s="12"/>
      <c r="V243" s="12"/>
      <c r="W243" s="12"/>
      <c r="X243" s="12"/>
      <c r="Y243" s="12"/>
      <c r="Z243" s="12"/>
      <c r="AA243" s="12"/>
      <c r="AB243" s="12"/>
      <c r="AC243" s="12"/>
      <c r="AD243" s="12"/>
      <c r="AE243" s="12"/>
      <c r="AT243" s="244" t="s">
        <v>175</v>
      </c>
      <c r="AU243" s="244" t="s">
        <v>79</v>
      </c>
      <c r="AV243" s="12" t="s">
        <v>81</v>
      </c>
      <c r="AW243" s="12" t="s">
        <v>33</v>
      </c>
      <c r="AX243" s="12" t="s">
        <v>72</v>
      </c>
      <c r="AY243" s="244" t="s">
        <v>159</v>
      </c>
    </row>
    <row r="244" s="12" customFormat="1">
      <c r="A244" s="12"/>
      <c r="B244" s="233"/>
      <c r="C244" s="234"/>
      <c r="D244" s="235" t="s">
        <v>175</v>
      </c>
      <c r="E244" s="236" t="s">
        <v>19</v>
      </c>
      <c r="F244" s="237" t="s">
        <v>359</v>
      </c>
      <c r="G244" s="234"/>
      <c r="H244" s="238">
        <v>0.025000000000000001</v>
      </c>
      <c r="I244" s="239"/>
      <c r="J244" s="234"/>
      <c r="K244" s="234"/>
      <c r="L244" s="240"/>
      <c r="M244" s="241"/>
      <c r="N244" s="242"/>
      <c r="O244" s="242"/>
      <c r="P244" s="242"/>
      <c r="Q244" s="242"/>
      <c r="R244" s="242"/>
      <c r="S244" s="242"/>
      <c r="T244" s="243"/>
      <c r="U244" s="12"/>
      <c r="V244" s="12"/>
      <c r="W244" s="12"/>
      <c r="X244" s="12"/>
      <c r="Y244" s="12"/>
      <c r="Z244" s="12"/>
      <c r="AA244" s="12"/>
      <c r="AB244" s="12"/>
      <c r="AC244" s="12"/>
      <c r="AD244" s="12"/>
      <c r="AE244" s="12"/>
      <c r="AT244" s="244" t="s">
        <v>175</v>
      </c>
      <c r="AU244" s="244" t="s">
        <v>79</v>
      </c>
      <c r="AV244" s="12" t="s">
        <v>81</v>
      </c>
      <c r="AW244" s="12" t="s">
        <v>33</v>
      </c>
      <c r="AX244" s="12" t="s">
        <v>72</v>
      </c>
      <c r="AY244" s="244" t="s">
        <v>159</v>
      </c>
    </row>
    <row r="245" s="13" customFormat="1">
      <c r="A245" s="13"/>
      <c r="B245" s="245"/>
      <c r="C245" s="246"/>
      <c r="D245" s="235" t="s">
        <v>175</v>
      </c>
      <c r="E245" s="247" t="s">
        <v>19</v>
      </c>
      <c r="F245" s="248" t="s">
        <v>197</v>
      </c>
      <c r="G245" s="246"/>
      <c r="H245" s="249">
        <v>32.5</v>
      </c>
      <c r="I245" s="250"/>
      <c r="J245" s="246"/>
      <c r="K245" s="246"/>
      <c r="L245" s="251"/>
      <c r="M245" s="252"/>
      <c r="N245" s="253"/>
      <c r="O245" s="253"/>
      <c r="P245" s="253"/>
      <c r="Q245" s="253"/>
      <c r="R245" s="253"/>
      <c r="S245" s="253"/>
      <c r="T245" s="254"/>
      <c r="U245" s="13"/>
      <c r="V245" s="13"/>
      <c r="W245" s="13"/>
      <c r="X245" s="13"/>
      <c r="Y245" s="13"/>
      <c r="Z245" s="13"/>
      <c r="AA245" s="13"/>
      <c r="AB245" s="13"/>
      <c r="AC245" s="13"/>
      <c r="AD245" s="13"/>
      <c r="AE245" s="13"/>
      <c r="AT245" s="255" t="s">
        <v>175</v>
      </c>
      <c r="AU245" s="255" t="s">
        <v>79</v>
      </c>
      <c r="AV245" s="13" t="s">
        <v>164</v>
      </c>
      <c r="AW245" s="13" t="s">
        <v>33</v>
      </c>
      <c r="AX245" s="13" t="s">
        <v>79</v>
      </c>
      <c r="AY245" s="255" t="s">
        <v>159</v>
      </c>
    </row>
    <row r="246" s="2" customFormat="1" ht="33" customHeight="1">
      <c r="A246" s="40"/>
      <c r="B246" s="41"/>
      <c r="C246" s="220" t="s">
        <v>255</v>
      </c>
      <c r="D246" s="220" t="s">
        <v>160</v>
      </c>
      <c r="E246" s="221" t="s">
        <v>360</v>
      </c>
      <c r="F246" s="222" t="s">
        <v>361</v>
      </c>
      <c r="G246" s="223" t="s">
        <v>191</v>
      </c>
      <c r="H246" s="224">
        <v>107</v>
      </c>
      <c r="I246" s="225"/>
      <c r="J246" s="226">
        <f>ROUND(I246*H246,2)</f>
        <v>0</v>
      </c>
      <c r="K246" s="222" t="s">
        <v>19</v>
      </c>
      <c r="L246" s="46"/>
      <c r="M246" s="227" t="s">
        <v>19</v>
      </c>
      <c r="N246" s="228" t="s">
        <v>43</v>
      </c>
      <c r="O246" s="86"/>
      <c r="P246" s="229">
        <f>O246*H246</f>
        <v>0</v>
      </c>
      <c r="Q246" s="229">
        <v>0.12315</v>
      </c>
      <c r="R246" s="229">
        <f>Q246*H246</f>
        <v>13.17705</v>
      </c>
      <c r="S246" s="229">
        <v>0</v>
      </c>
      <c r="T246" s="230">
        <f>S246*H246</f>
        <v>0</v>
      </c>
      <c r="U246" s="40"/>
      <c r="V246" s="40"/>
      <c r="W246" s="40"/>
      <c r="X246" s="40"/>
      <c r="Y246" s="40"/>
      <c r="Z246" s="40"/>
      <c r="AA246" s="40"/>
      <c r="AB246" s="40"/>
      <c r="AC246" s="40"/>
      <c r="AD246" s="40"/>
      <c r="AE246" s="40"/>
      <c r="AR246" s="231" t="s">
        <v>164</v>
      </c>
      <c r="AT246" s="231" t="s">
        <v>160</v>
      </c>
      <c r="AU246" s="231" t="s">
        <v>79</v>
      </c>
      <c r="AY246" s="19" t="s">
        <v>159</v>
      </c>
      <c r="BE246" s="232">
        <f>IF(N246="základní",J246,0)</f>
        <v>0</v>
      </c>
      <c r="BF246" s="232">
        <f>IF(N246="snížená",J246,0)</f>
        <v>0</v>
      </c>
      <c r="BG246" s="232">
        <f>IF(N246="zákl. přenesená",J246,0)</f>
        <v>0</v>
      </c>
      <c r="BH246" s="232">
        <f>IF(N246="sníž. přenesená",J246,0)</f>
        <v>0</v>
      </c>
      <c r="BI246" s="232">
        <f>IF(N246="nulová",J246,0)</f>
        <v>0</v>
      </c>
      <c r="BJ246" s="19" t="s">
        <v>79</v>
      </c>
      <c r="BK246" s="232">
        <f>ROUND(I246*H246,2)</f>
        <v>0</v>
      </c>
      <c r="BL246" s="19" t="s">
        <v>164</v>
      </c>
      <c r="BM246" s="231" t="s">
        <v>362</v>
      </c>
    </row>
    <row r="247" s="12" customFormat="1">
      <c r="A247" s="12"/>
      <c r="B247" s="233"/>
      <c r="C247" s="234"/>
      <c r="D247" s="235" t="s">
        <v>175</v>
      </c>
      <c r="E247" s="236" t="s">
        <v>19</v>
      </c>
      <c r="F247" s="237" t="s">
        <v>363</v>
      </c>
      <c r="G247" s="234"/>
      <c r="H247" s="238">
        <v>29.227</v>
      </c>
      <c r="I247" s="239"/>
      <c r="J247" s="234"/>
      <c r="K247" s="234"/>
      <c r="L247" s="240"/>
      <c r="M247" s="241"/>
      <c r="N247" s="242"/>
      <c r="O247" s="242"/>
      <c r="P247" s="242"/>
      <c r="Q247" s="242"/>
      <c r="R247" s="242"/>
      <c r="S247" s="242"/>
      <c r="T247" s="243"/>
      <c r="U247" s="12"/>
      <c r="V247" s="12"/>
      <c r="W247" s="12"/>
      <c r="X247" s="12"/>
      <c r="Y247" s="12"/>
      <c r="Z247" s="12"/>
      <c r="AA247" s="12"/>
      <c r="AB247" s="12"/>
      <c r="AC247" s="12"/>
      <c r="AD247" s="12"/>
      <c r="AE247" s="12"/>
      <c r="AT247" s="244" t="s">
        <v>175</v>
      </c>
      <c r="AU247" s="244" t="s">
        <v>79</v>
      </c>
      <c r="AV247" s="12" t="s">
        <v>81</v>
      </c>
      <c r="AW247" s="12" t="s">
        <v>33</v>
      </c>
      <c r="AX247" s="12" t="s">
        <v>72</v>
      </c>
      <c r="AY247" s="244" t="s">
        <v>159</v>
      </c>
    </row>
    <row r="248" s="12" customFormat="1">
      <c r="A248" s="12"/>
      <c r="B248" s="233"/>
      <c r="C248" s="234"/>
      <c r="D248" s="235" t="s">
        <v>175</v>
      </c>
      <c r="E248" s="236" t="s">
        <v>19</v>
      </c>
      <c r="F248" s="237" t="s">
        <v>364</v>
      </c>
      <c r="G248" s="234"/>
      <c r="H248" s="238">
        <v>44.137999999999998</v>
      </c>
      <c r="I248" s="239"/>
      <c r="J248" s="234"/>
      <c r="K248" s="234"/>
      <c r="L248" s="240"/>
      <c r="M248" s="241"/>
      <c r="N248" s="242"/>
      <c r="O248" s="242"/>
      <c r="P248" s="242"/>
      <c r="Q248" s="242"/>
      <c r="R248" s="242"/>
      <c r="S248" s="242"/>
      <c r="T248" s="243"/>
      <c r="U248" s="12"/>
      <c r="V248" s="12"/>
      <c r="W248" s="12"/>
      <c r="X248" s="12"/>
      <c r="Y248" s="12"/>
      <c r="Z248" s="12"/>
      <c r="AA248" s="12"/>
      <c r="AB248" s="12"/>
      <c r="AC248" s="12"/>
      <c r="AD248" s="12"/>
      <c r="AE248" s="12"/>
      <c r="AT248" s="244" t="s">
        <v>175</v>
      </c>
      <c r="AU248" s="244" t="s">
        <v>79</v>
      </c>
      <c r="AV248" s="12" t="s">
        <v>81</v>
      </c>
      <c r="AW248" s="12" t="s">
        <v>33</v>
      </c>
      <c r="AX248" s="12" t="s">
        <v>72</v>
      </c>
      <c r="AY248" s="244" t="s">
        <v>159</v>
      </c>
    </row>
    <row r="249" s="12" customFormat="1">
      <c r="A249" s="12"/>
      <c r="B249" s="233"/>
      <c r="C249" s="234"/>
      <c r="D249" s="235" t="s">
        <v>175</v>
      </c>
      <c r="E249" s="236" t="s">
        <v>19</v>
      </c>
      <c r="F249" s="237" t="s">
        <v>365</v>
      </c>
      <c r="G249" s="234"/>
      <c r="H249" s="238">
        <v>-3.3599999999999999</v>
      </c>
      <c r="I249" s="239"/>
      <c r="J249" s="234"/>
      <c r="K249" s="234"/>
      <c r="L249" s="240"/>
      <c r="M249" s="241"/>
      <c r="N249" s="242"/>
      <c r="O249" s="242"/>
      <c r="P249" s="242"/>
      <c r="Q249" s="242"/>
      <c r="R249" s="242"/>
      <c r="S249" s="242"/>
      <c r="T249" s="243"/>
      <c r="U249" s="12"/>
      <c r="V249" s="12"/>
      <c r="W249" s="12"/>
      <c r="X249" s="12"/>
      <c r="Y249" s="12"/>
      <c r="Z249" s="12"/>
      <c r="AA249" s="12"/>
      <c r="AB249" s="12"/>
      <c r="AC249" s="12"/>
      <c r="AD249" s="12"/>
      <c r="AE249" s="12"/>
      <c r="AT249" s="244" t="s">
        <v>175</v>
      </c>
      <c r="AU249" s="244" t="s">
        <v>79</v>
      </c>
      <c r="AV249" s="12" t="s">
        <v>81</v>
      </c>
      <c r="AW249" s="12" t="s">
        <v>33</v>
      </c>
      <c r="AX249" s="12" t="s">
        <v>72</v>
      </c>
      <c r="AY249" s="244" t="s">
        <v>159</v>
      </c>
    </row>
    <row r="250" s="12" customFormat="1">
      <c r="A250" s="12"/>
      <c r="B250" s="233"/>
      <c r="C250" s="234"/>
      <c r="D250" s="235" t="s">
        <v>175</v>
      </c>
      <c r="E250" s="236" t="s">
        <v>19</v>
      </c>
      <c r="F250" s="237" t="s">
        <v>366</v>
      </c>
      <c r="G250" s="234"/>
      <c r="H250" s="238">
        <v>-0.625</v>
      </c>
      <c r="I250" s="239"/>
      <c r="J250" s="234"/>
      <c r="K250" s="234"/>
      <c r="L250" s="240"/>
      <c r="M250" s="241"/>
      <c r="N250" s="242"/>
      <c r="O250" s="242"/>
      <c r="P250" s="242"/>
      <c r="Q250" s="242"/>
      <c r="R250" s="242"/>
      <c r="S250" s="242"/>
      <c r="T250" s="243"/>
      <c r="U250" s="12"/>
      <c r="V250" s="12"/>
      <c r="W250" s="12"/>
      <c r="X250" s="12"/>
      <c r="Y250" s="12"/>
      <c r="Z250" s="12"/>
      <c r="AA250" s="12"/>
      <c r="AB250" s="12"/>
      <c r="AC250" s="12"/>
      <c r="AD250" s="12"/>
      <c r="AE250" s="12"/>
      <c r="AT250" s="244" t="s">
        <v>175</v>
      </c>
      <c r="AU250" s="244" t="s">
        <v>79</v>
      </c>
      <c r="AV250" s="12" t="s">
        <v>81</v>
      </c>
      <c r="AW250" s="12" t="s">
        <v>33</v>
      </c>
      <c r="AX250" s="12" t="s">
        <v>72</v>
      </c>
      <c r="AY250" s="244" t="s">
        <v>159</v>
      </c>
    </row>
    <row r="251" s="12" customFormat="1">
      <c r="A251" s="12"/>
      <c r="B251" s="233"/>
      <c r="C251" s="234"/>
      <c r="D251" s="235" t="s">
        <v>175</v>
      </c>
      <c r="E251" s="236" t="s">
        <v>19</v>
      </c>
      <c r="F251" s="237" t="s">
        <v>367</v>
      </c>
      <c r="G251" s="234"/>
      <c r="H251" s="238">
        <v>-3.7799999999999998</v>
      </c>
      <c r="I251" s="239"/>
      <c r="J251" s="234"/>
      <c r="K251" s="234"/>
      <c r="L251" s="240"/>
      <c r="M251" s="241"/>
      <c r="N251" s="242"/>
      <c r="O251" s="242"/>
      <c r="P251" s="242"/>
      <c r="Q251" s="242"/>
      <c r="R251" s="242"/>
      <c r="S251" s="242"/>
      <c r="T251" s="243"/>
      <c r="U251" s="12"/>
      <c r="V251" s="12"/>
      <c r="W251" s="12"/>
      <c r="X251" s="12"/>
      <c r="Y251" s="12"/>
      <c r="Z251" s="12"/>
      <c r="AA251" s="12"/>
      <c r="AB251" s="12"/>
      <c r="AC251" s="12"/>
      <c r="AD251" s="12"/>
      <c r="AE251" s="12"/>
      <c r="AT251" s="244" t="s">
        <v>175</v>
      </c>
      <c r="AU251" s="244" t="s">
        <v>79</v>
      </c>
      <c r="AV251" s="12" t="s">
        <v>81</v>
      </c>
      <c r="AW251" s="12" t="s">
        <v>33</v>
      </c>
      <c r="AX251" s="12" t="s">
        <v>72</v>
      </c>
      <c r="AY251" s="244" t="s">
        <v>159</v>
      </c>
    </row>
    <row r="252" s="12" customFormat="1">
      <c r="A252" s="12"/>
      <c r="B252" s="233"/>
      <c r="C252" s="234"/>
      <c r="D252" s="235" t="s">
        <v>175</v>
      </c>
      <c r="E252" s="236" t="s">
        <v>19</v>
      </c>
      <c r="F252" s="237" t="s">
        <v>366</v>
      </c>
      <c r="G252" s="234"/>
      <c r="H252" s="238">
        <v>-0.625</v>
      </c>
      <c r="I252" s="239"/>
      <c r="J252" s="234"/>
      <c r="K252" s="234"/>
      <c r="L252" s="240"/>
      <c r="M252" s="241"/>
      <c r="N252" s="242"/>
      <c r="O252" s="242"/>
      <c r="P252" s="242"/>
      <c r="Q252" s="242"/>
      <c r="R252" s="242"/>
      <c r="S252" s="242"/>
      <c r="T252" s="243"/>
      <c r="U252" s="12"/>
      <c r="V252" s="12"/>
      <c r="W252" s="12"/>
      <c r="X252" s="12"/>
      <c r="Y252" s="12"/>
      <c r="Z252" s="12"/>
      <c r="AA252" s="12"/>
      <c r="AB252" s="12"/>
      <c r="AC252" s="12"/>
      <c r="AD252" s="12"/>
      <c r="AE252" s="12"/>
      <c r="AT252" s="244" t="s">
        <v>175</v>
      </c>
      <c r="AU252" s="244" t="s">
        <v>79</v>
      </c>
      <c r="AV252" s="12" t="s">
        <v>81</v>
      </c>
      <c r="AW252" s="12" t="s">
        <v>33</v>
      </c>
      <c r="AX252" s="12" t="s">
        <v>72</v>
      </c>
      <c r="AY252" s="244" t="s">
        <v>159</v>
      </c>
    </row>
    <row r="253" s="12" customFormat="1">
      <c r="A253" s="12"/>
      <c r="B253" s="233"/>
      <c r="C253" s="234"/>
      <c r="D253" s="235" t="s">
        <v>175</v>
      </c>
      <c r="E253" s="236" t="s">
        <v>19</v>
      </c>
      <c r="F253" s="237" t="s">
        <v>368</v>
      </c>
      <c r="G253" s="234"/>
      <c r="H253" s="238">
        <v>5.2320000000000002</v>
      </c>
      <c r="I253" s="239"/>
      <c r="J253" s="234"/>
      <c r="K253" s="234"/>
      <c r="L253" s="240"/>
      <c r="M253" s="241"/>
      <c r="N253" s="242"/>
      <c r="O253" s="242"/>
      <c r="P253" s="242"/>
      <c r="Q253" s="242"/>
      <c r="R253" s="242"/>
      <c r="S253" s="242"/>
      <c r="T253" s="243"/>
      <c r="U253" s="12"/>
      <c r="V253" s="12"/>
      <c r="W253" s="12"/>
      <c r="X253" s="12"/>
      <c r="Y253" s="12"/>
      <c r="Z253" s="12"/>
      <c r="AA253" s="12"/>
      <c r="AB253" s="12"/>
      <c r="AC253" s="12"/>
      <c r="AD253" s="12"/>
      <c r="AE253" s="12"/>
      <c r="AT253" s="244" t="s">
        <v>175</v>
      </c>
      <c r="AU253" s="244" t="s">
        <v>79</v>
      </c>
      <c r="AV253" s="12" t="s">
        <v>81</v>
      </c>
      <c r="AW253" s="12" t="s">
        <v>33</v>
      </c>
      <c r="AX253" s="12" t="s">
        <v>72</v>
      </c>
      <c r="AY253" s="244" t="s">
        <v>159</v>
      </c>
    </row>
    <row r="254" s="12" customFormat="1">
      <c r="A254" s="12"/>
      <c r="B254" s="233"/>
      <c r="C254" s="234"/>
      <c r="D254" s="235" t="s">
        <v>175</v>
      </c>
      <c r="E254" s="236" t="s">
        <v>19</v>
      </c>
      <c r="F254" s="237" t="s">
        <v>369</v>
      </c>
      <c r="G254" s="234"/>
      <c r="H254" s="238">
        <v>-1.8899999999999999</v>
      </c>
      <c r="I254" s="239"/>
      <c r="J254" s="234"/>
      <c r="K254" s="234"/>
      <c r="L254" s="240"/>
      <c r="M254" s="241"/>
      <c r="N254" s="242"/>
      <c r="O254" s="242"/>
      <c r="P254" s="242"/>
      <c r="Q254" s="242"/>
      <c r="R254" s="242"/>
      <c r="S254" s="242"/>
      <c r="T254" s="243"/>
      <c r="U254" s="12"/>
      <c r="V254" s="12"/>
      <c r="W254" s="12"/>
      <c r="X254" s="12"/>
      <c r="Y254" s="12"/>
      <c r="Z254" s="12"/>
      <c r="AA254" s="12"/>
      <c r="AB254" s="12"/>
      <c r="AC254" s="12"/>
      <c r="AD254" s="12"/>
      <c r="AE254" s="12"/>
      <c r="AT254" s="244" t="s">
        <v>175</v>
      </c>
      <c r="AU254" s="244" t="s">
        <v>79</v>
      </c>
      <c r="AV254" s="12" t="s">
        <v>81</v>
      </c>
      <c r="AW254" s="12" t="s">
        <v>33</v>
      </c>
      <c r="AX254" s="12" t="s">
        <v>72</v>
      </c>
      <c r="AY254" s="244" t="s">
        <v>159</v>
      </c>
    </row>
    <row r="255" s="12" customFormat="1">
      <c r="A255" s="12"/>
      <c r="B255" s="233"/>
      <c r="C255" s="234"/>
      <c r="D255" s="235" t="s">
        <v>175</v>
      </c>
      <c r="E255" s="236" t="s">
        <v>19</v>
      </c>
      <c r="F255" s="237" t="s">
        <v>370</v>
      </c>
      <c r="G255" s="234"/>
      <c r="H255" s="238">
        <v>-0.313</v>
      </c>
      <c r="I255" s="239"/>
      <c r="J255" s="234"/>
      <c r="K255" s="234"/>
      <c r="L255" s="240"/>
      <c r="M255" s="241"/>
      <c r="N255" s="242"/>
      <c r="O255" s="242"/>
      <c r="P255" s="242"/>
      <c r="Q255" s="242"/>
      <c r="R255" s="242"/>
      <c r="S255" s="242"/>
      <c r="T255" s="243"/>
      <c r="U255" s="12"/>
      <c r="V255" s="12"/>
      <c r="W255" s="12"/>
      <c r="X255" s="12"/>
      <c r="Y255" s="12"/>
      <c r="Z255" s="12"/>
      <c r="AA255" s="12"/>
      <c r="AB255" s="12"/>
      <c r="AC255" s="12"/>
      <c r="AD255" s="12"/>
      <c r="AE255" s="12"/>
      <c r="AT255" s="244" t="s">
        <v>175</v>
      </c>
      <c r="AU255" s="244" t="s">
        <v>79</v>
      </c>
      <c r="AV255" s="12" t="s">
        <v>81</v>
      </c>
      <c r="AW255" s="12" t="s">
        <v>33</v>
      </c>
      <c r="AX255" s="12" t="s">
        <v>72</v>
      </c>
      <c r="AY255" s="244" t="s">
        <v>159</v>
      </c>
    </row>
    <row r="256" s="12" customFormat="1">
      <c r="A256" s="12"/>
      <c r="B256" s="233"/>
      <c r="C256" s="234"/>
      <c r="D256" s="235" t="s">
        <v>175</v>
      </c>
      <c r="E256" s="236" t="s">
        <v>19</v>
      </c>
      <c r="F256" s="237" t="s">
        <v>371</v>
      </c>
      <c r="G256" s="234"/>
      <c r="H256" s="238">
        <v>19.992000000000001</v>
      </c>
      <c r="I256" s="239"/>
      <c r="J256" s="234"/>
      <c r="K256" s="234"/>
      <c r="L256" s="240"/>
      <c r="M256" s="241"/>
      <c r="N256" s="242"/>
      <c r="O256" s="242"/>
      <c r="P256" s="242"/>
      <c r="Q256" s="242"/>
      <c r="R256" s="242"/>
      <c r="S256" s="242"/>
      <c r="T256" s="243"/>
      <c r="U256" s="12"/>
      <c r="V256" s="12"/>
      <c r="W256" s="12"/>
      <c r="X256" s="12"/>
      <c r="Y256" s="12"/>
      <c r="Z256" s="12"/>
      <c r="AA256" s="12"/>
      <c r="AB256" s="12"/>
      <c r="AC256" s="12"/>
      <c r="AD256" s="12"/>
      <c r="AE256" s="12"/>
      <c r="AT256" s="244" t="s">
        <v>175</v>
      </c>
      <c r="AU256" s="244" t="s">
        <v>79</v>
      </c>
      <c r="AV256" s="12" t="s">
        <v>81</v>
      </c>
      <c r="AW256" s="12" t="s">
        <v>33</v>
      </c>
      <c r="AX256" s="12" t="s">
        <v>72</v>
      </c>
      <c r="AY256" s="244" t="s">
        <v>159</v>
      </c>
    </row>
    <row r="257" s="12" customFormat="1">
      <c r="A257" s="12"/>
      <c r="B257" s="233"/>
      <c r="C257" s="234"/>
      <c r="D257" s="235" t="s">
        <v>175</v>
      </c>
      <c r="E257" s="236" t="s">
        <v>19</v>
      </c>
      <c r="F257" s="237" t="s">
        <v>369</v>
      </c>
      <c r="G257" s="234"/>
      <c r="H257" s="238">
        <v>-1.8899999999999999</v>
      </c>
      <c r="I257" s="239"/>
      <c r="J257" s="234"/>
      <c r="K257" s="234"/>
      <c r="L257" s="240"/>
      <c r="M257" s="241"/>
      <c r="N257" s="242"/>
      <c r="O257" s="242"/>
      <c r="P257" s="242"/>
      <c r="Q257" s="242"/>
      <c r="R257" s="242"/>
      <c r="S257" s="242"/>
      <c r="T257" s="243"/>
      <c r="U257" s="12"/>
      <c r="V257" s="12"/>
      <c r="W257" s="12"/>
      <c r="X257" s="12"/>
      <c r="Y257" s="12"/>
      <c r="Z257" s="12"/>
      <c r="AA257" s="12"/>
      <c r="AB257" s="12"/>
      <c r="AC257" s="12"/>
      <c r="AD257" s="12"/>
      <c r="AE257" s="12"/>
      <c r="AT257" s="244" t="s">
        <v>175</v>
      </c>
      <c r="AU257" s="244" t="s">
        <v>79</v>
      </c>
      <c r="AV257" s="12" t="s">
        <v>81</v>
      </c>
      <c r="AW257" s="12" t="s">
        <v>33</v>
      </c>
      <c r="AX257" s="12" t="s">
        <v>72</v>
      </c>
      <c r="AY257" s="244" t="s">
        <v>159</v>
      </c>
    </row>
    <row r="258" s="12" customFormat="1">
      <c r="A258" s="12"/>
      <c r="B258" s="233"/>
      <c r="C258" s="234"/>
      <c r="D258" s="235" t="s">
        <v>175</v>
      </c>
      <c r="E258" s="236" t="s">
        <v>19</v>
      </c>
      <c r="F258" s="237" t="s">
        <v>370</v>
      </c>
      <c r="G258" s="234"/>
      <c r="H258" s="238">
        <v>-0.313</v>
      </c>
      <c r="I258" s="239"/>
      <c r="J258" s="234"/>
      <c r="K258" s="234"/>
      <c r="L258" s="240"/>
      <c r="M258" s="241"/>
      <c r="N258" s="242"/>
      <c r="O258" s="242"/>
      <c r="P258" s="242"/>
      <c r="Q258" s="242"/>
      <c r="R258" s="242"/>
      <c r="S258" s="242"/>
      <c r="T258" s="243"/>
      <c r="U258" s="12"/>
      <c r="V258" s="12"/>
      <c r="W258" s="12"/>
      <c r="X258" s="12"/>
      <c r="Y258" s="12"/>
      <c r="Z258" s="12"/>
      <c r="AA258" s="12"/>
      <c r="AB258" s="12"/>
      <c r="AC258" s="12"/>
      <c r="AD258" s="12"/>
      <c r="AE258" s="12"/>
      <c r="AT258" s="244" t="s">
        <v>175</v>
      </c>
      <c r="AU258" s="244" t="s">
        <v>79</v>
      </c>
      <c r="AV258" s="12" t="s">
        <v>81</v>
      </c>
      <c r="AW258" s="12" t="s">
        <v>33</v>
      </c>
      <c r="AX258" s="12" t="s">
        <v>72</v>
      </c>
      <c r="AY258" s="244" t="s">
        <v>159</v>
      </c>
    </row>
    <row r="259" s="12" customFormat="1">
      <c r="A259" s="12"/>
      <c r="B259" s="233"/>
      <c r="C259" s="234"/>
      <c r="D259" s="235" t="s">
        <v>175</v>
      </c>
      <c r="E259" s="236" t="s">
        <v>19</v>
      </c>
      <c r="F259" s="237" t="s">
        <v>372</v>
      </c>
      <c r="G259" s="234"/>
      <c r="H259" s="238">
        <v>-1.6799999999999999</v>
      </c>
      <c r="I259" s="239"/>
      <c r="J259" s="234"/>
      <c r="K259" s="234"/>
      <c r="L259" s="240"/>
      <c r="M259" s="241"/>
      <c r="N259" s="242"/>
      <c r="O259" s="242"/>
      <c r="P259" s="242"/>
      <c r="Q259" s="242"/>
      <c r="R259" s="242"/>
      <c r="S259" s="242"/>
      <c r="T259" s="243"/>
      <c r="U259" s="12"/>
      <c r="V259" s="12"/>
      <c r="W259" s="12"/>
      <c r="X259" s="12"/>
      <c r="Y259" s="12"/>
      <c r="Z259" s="12"/>
      <c r="AA259" s="12"/>
      <c r="AB259" s="12"/>
      <c r="AC259" s="12"/>
      <c r="AD259" s="12"/>
      <c r="AE259" s="12"/>
      <c r="AT259" s="244" t="s">
        <v>175</v>
      </c>
      <c r="AU259" s="244" t="s">
        <v>79</v>
      </c>
      <c r="AV259" s="12" t="s">
        <v>81</v>
      </c>
      <c r="AW259" s="12" t="s">
        <v>33</v>
      </c>
      <c r="AX259" s="12" t="s">
        <v>72</v>
      </c>
      <c r="AY259" s="244" t="s">
        <v>159</v>
      </c>
    </row>
    <row r="260" s="12" customFormat="1">
      <c r="A260" s="12"/>
      <c r="B260" s="233"/>
      <c r="C260" s="234"/>
      <c r="D260" s="235" t="s">
        <v>175</v>
      </c>
      <c r="E260" s="236" t="s">
        <v>19</v>
      </c>
      <c r="F260" s="237" t="s">
        <v>370</v>
      </c>
      <c r="G260" s="234"/>
      <c r="H260" s="238">
        <v>-0.313</v>
      </c>
      <c r="I260" s="239"/>
      <c r="J260" s="234"/>
      <c r="K260" s="234"/>
      <c r="L260" s="240"/>
      <c r="M260" s="241"/>
      <c r="N260" s="242"/>
      <c r="O260" s="242"/>
      <c r="P260" s="242"/>
      <c r="Q260" s="242"/>
      <c r="R260" s="242"/>
      <c r="S260" s="242"/>
      <c r="T260" s="243"/>
      <c r="U260" s="12"/>
      <c r="V260" s="12"/>
      <c r="W260" s="12"/>
      <c r="X260" s="12"/>
      <c r="Y260" s="12"/>
      <c r="Z260" s="12"/>
      <c r="AA260" s="12"/>
      <c r="AB260" s="12"/>
      <c r="AC260" s="12"/>
      <c r="AD260" s="12"/>
      <c r="AE260" s="12"/>
      <c r="AT260" s="244" t="s">
        <v>175</v>
      </c>
      <c r="AU260" s="244" t="s">
        <v>79</v>
      </c>
      <c r="AV260" s="12" t="s">
        <v>81</v>
      </c>
      <c r="AW260" s="12" t="s">
        <v>33</v>
      </c>
      <c r="AX260" s="12" t="s">
        <v>72</v>
      </c>
      <c r="AY260" s="244" t="s">
        <v>159</v>
      </c>
    </row>
    <row r="261" s="12" customFormat="1">
      <c r="A261" s="12"/>
      <c r="B261" s="233"/>
      <c r="C261" s="234"/>
      <c r="D261" s="235" t="s">
        <v>175</v>
      </c>
      <c r="E261" s="236" t="s">
        <v>19</v>
      </c>
      <c r="F261" s="237" t="s">
        <v>373</v>
      </c>
      <c r="G261" s="234"/>
      <c r="H261" s="238">
        <v>9.0039999999999996</v>
      </c>
      <c r="I261" s="239"/>
      <c r="J261" s="234"/>
      <c r="K261" s="234"/>
      <c r="L261" s="240"/>
      <c r="M261" s="241"/>
      <c r="N261" s="242"/>
      <c r="O261" s="242"/>
      <c r="P261" s="242"/>
      <c r="Q261" s="242"/>
      <c r="R261" s="242"/>
      <c r="S261" s="242"/>
      <c r="T261" s="243"/>
      <c r="U261" s="12"/>
      <c r="V261" s="12"/>
      <c r="W261" s="12"/>
      <c r="X261" s="12"/>
      <c r="Y261" s="12"/>
      <c r="Z261" s="12"/>
      <c r="AA261" s="12"/>
      <c r="AB261" s="12"/>
      <c r="AC261" s="12"/>
      <c r="AD261" s="12"/>
      <c r="AE261" s="12"/>
      <c r="AT261" s="244" t="s">
        <v>175</v>
      </c>
      <c r="AU261" s="244" t="s">
        <v>79</v>
      </c>
      <c r="AV261" s="12" t="s">
        <v>81</v>
      </c>
      <c r="AW261" s="12" t="s">
        <v>33</v>
      </c>
      <c r="AX261" s="12" t="s">
        <v>72</v>
      </c>
      <c r="AY261" s="244" t="s">
        <v>159</v>
      </c>
    </row>
    <row r="262" s="12" customFormat="1">
      <c r="A262" s="12"/>
      <c r="B262" s="233"/>
      <c r="C262" s="234"/>
      <c r="D262" s="235" t="s">
        <v>175</v>
      </c>
      <c r="E262" s="236" t="s">
        <v>19</v>
      </c>
      <c r="F262" s="237" t="s">
        <v>374</v>
      </c>
      <c r="G262" s="234"/>
      <c r="H262" s="238">
        <v>7.9930000000000003</v>
      </c>
      <c r="I262" s="239"/>
      <c r="J262" s="234"/>
      <c r="K262" s="234"/>
      <c r="L262" s="240"/>
      <c r="M262" s="241"/>
      <c r="N262" s="242"/>
      <c r="O262" s="242"/>
      <c r="P262" s="242"/>
      <c r="Q262" s="242"/>
      <c r="R262" s="242"/>
      <c r="S262" s="242"/>
      <c r="T262" s="243"/>
      <c r="U262" s="12"/>
      <c r="V262" s="12"/>
      <c r="W262" s="12"/>
      <c r="X262" s="12"/>
      <c r="Y262" s="12"/>
      <c r="Z262" s="12"/>
      <c r="AA262" s="12"/>
      <c r="AB262" s="12"/>
      <c r="AC262" s="12"/>
      <c r="AD262" s="12"/>
      <c r="AE262" s="12"/>
      <c r="AT262" s="244" t="s">
        <v>175</v>
      </c>
      <c r="AU262" s="244" t="s">
        <v>79</v>
      </c>
      <c r="AV262" s="12" t="s">
        <v>81</v>
      </c>
      <c r="AW262" s="12" t="s">
        <v>33</v>
      </c>
      <c r="AX262" s="12" t="s">
        <v>72</v>
      </c>
      <c r="AY262" s="244" t="s">
        <v>159</v>
      </c>
    </row>
    <row r="263" s="12" customFormat="1">
      <c r="A263" s="12"/>
      <c r="B263" s="233"/>
      <c r="C263" s="234"/>
      <c r="D263" s="235" t="s">
        <v>175</v>
      </c>
      <c r="E263" s="236" t="s">
        <v>19</v>
      </c>
      <c r="F263" s="237" t="s">
        <v>375</v>
      </c>
      <c r="G263" s="234"/>
      <c r="H263" s="238">
        <v>5.8579999999999997</v>
      </c>
      <c r="I263" s="239"/>
      <c r="J263" s="234"/>
      <c r="K263" s="234"/>
      <c r="L263" s="240"/>
      <c r="M263" s="241"/>
      <c r="N263" s="242"/>
      <c r="O263" s="242"/>
      <c r="P263" s="242"/>
      <c r="Q263" s="242"/>
      <c r="R263" s="242"/>
      <c r="S263" s="242"/>
      <c r="T263" s="243"/>
      <c r="U263" s="12"/>
      <c r="V263" s="12"/>
      <c r="W263" s="12"/>
      <c r="X263" s="12"/>
      <c r="Y263" s="12"/>
      <c r="Z263" s="12"/>
      <c r="AA263" s="12"/>
      <c r="AB263" s="12"/>
      <c r="AC263" s="12"/>
      <c r="AD263" s="12"/>
      <c r="AE263" s="12"/>
      <c r="AT263" s="244" t="s">
        <v>175</v>
      </c>
      <c r="AU263" s="244" t="s">
        <v>79</v>
      </c>
      <c r="AV263" s="12" t="s">
        <v>81</v>
      </c>
      <c r="AW263" s="12" t="s">
        <v>33</v>
      </c>
      <c r="AX263" s="12" t="s">
        <v>72</v>
      </c>
      <c r="AY263" s="244" t="s">
        <v>159</v>
      </c>
    </row>
    <row r="264" s="12" customFormat="1">
      <c r="A264" s="12"/>
      <c r="B264" s="233"/>
      <c r="C264" s="234"/>
      <c r="D264" s="235" t="s">
        <v>175</v>
      </c>
      <c r="E264" s="236" t="s">
        <v>19</v>
      </c>
      <c r="F264" s="237" t="s">
        <v>376</v>
      </c>
      <c r="G264" s="234"/>
      <c r="H264" s="238">
        <v>0.34499999999999997</v>
      </c>
      <c r="I264" s="239"/>
      <c r="J264" s="234"/>
      <c r="K264" s="234"/>
      <c r="L264" s="240"/>
      <c r="M264" s="241"/>
      <c r="N264" s="242"/>
      <c r="O264" s="242"/>
      <c r="P264" s="242"/>
      <c r="Q264" s="242"/>
      <c r="R264" s="242"/>
      <c r="S264" s="242"/>
      <c r="T264" s="243"/>
      <c r="U264" s="12"/>
      <c r="V264" s="12"/>
      <c r="W264" s="12"/>
      <c r="X264" s="12"/>
      <c r="Y264" s="12"/>
      <c r="Z264" s="12"/>
      <c r="AA264" s="12"/>
      <c r="AB264" s="12"/>
      <c r="AC264" s="12"/>
      <c r="AD264" s="12"/>
      <c r="AE264" s="12"/>
      <c r="AT264" s="244" t="s">
        <v>175</v>
      </c>
      <c r="AU264" s="244" t="s">
        <v>79</v>
      </c>
      <c r="AV264" s="12" t="s">
        <v>81</v>
      </c>
      <c r="AW264" s="12" t="s">
        <v>33</v>
      </c>
      <c r="AX264" s="12" t="s">
        <v>72</v>
      </c>
      <c r="AY264" s="244" t="s">
        <v>159</v>
      </c>
    </row>
    <row r="265" s="13" customFormat="1">
      <c r="A265" s="13"/>
      <c r="B265" s="245"/>
      <c r="C265" s="246"/>
      <c r="D265" s="235" t="s">
        <v>175</v>
      </c>
      <c r="E265" s="247" t="s">
        <v>19</v>
      </c>
      <c r="F265" s="248" t="s">
        <v>197</v>
      </c>
      <c r="G265" s="246"/>
      <c r="H265" s="249">
        <v>107</v>
      </c>
      <c r="I265" s="250"/>
      <c r="J265" s="246"/>
      <c r="K265" s="246"/>
      <c r="L265" s="251"/>
      <c r="M265" s="252"/>
      <c r="N265" s="253"/>
      <c r="O265" s="253"/>
      <c r="P265" s="253"/>
      <c r="Q265" s="253"/>
      <c r="R265" s="253"/>
      <c r="S265" s="253"/>
      <c r="T265" s="254"/>
      <c r="U265" s="13"/>
      <c r="V265" s="13"/>
      <c r="W265" s="13"/>
      <c r="X265" s="13"/>
      <c r="Y265" s="13"/>
      <c r="Z265" s="13"/>
      <c r="AA265" s="13"/>
      <c r="AB265" s="13"/>
      <c r="AC265" s="13"/>
      <c r="AD265" s="13"/>
      <c r="AE265" s="13"/>
      <c r="AT265" s="255" t="s">
        <v>175</v>
      </c>
      <c r="AU265" s="255" t="s">
        <v>79</v>
      </c>
      <c r="AV265" s="13" t="s">
        <v>164</v>
      </c>
      <c r="AW265" s="13" t="s">
        <v>33</v>
      </c>
      <c r="AX265" s="13" t="s">
        <v>79</v>
      </c>
      <c r="AY265" s="255" t="s">
        <v>159</v>
      </c>
    </row>
    <row r="266" s="2" customFormat="1" ht="33" customHeight="1">
      <c r="A266" s="40"/>
      <c r="B266" s="41"/>
      <c r="C266" s="220" t="s">
        <v>377</v>
      </c>
      <c r="D266" s="220" t="s">
        <v>160</v>
      </c>
      <c r="E266" s="221" t="s">
        <v>378</v>
      </c>
      <c r="F266" s="222" t="s">
        <v>379</v>
      </c>
      <c r="G266" s="223" t="s">
        <v>163</v>
      </c>
      <c r="H266" s="224">
        <v>7</v>
      </c>
      <c r="I266" s="225"/>
      <c r="J266" s="226">
        <f>ROUND(I266*H266,2)</f>
        <v>0</v>
      </c>
      <c r="K266" s="222" t="s">
        <v>19</v>
      </c>
      <c r="L266" s="46"/>
      <c r="M266" s="227" t="s">
        <v>19</v>
      </c>
      <c r="N266" s="228" t="s">
        <v>43</v>
      </c>
      <c r="O266" s="86"/>
      <c r="P266" s="229">
        <f>O266*H266</f>
        <v>0</v>
      </c>
      <c r="Q266" s="229">
        <v>0.022780000000000002</v>
      </c>
      <c r="R266" s="229">
        <f>Q266*H266</f>
        <v>0.15946000000000002</v>
      </c>
      <c r="S266" s="229">
        <v>0</v>
      </c>
      <c r="T266" s="230">
        <f>S266*H266</f>
        <v>0</v>
      </c>
      <c r="U266" s="40"/>
      <c r="V266" s="40"/>
      <c r="W266" s="40"/>
      <c r="X266" s="40"/>
      <c r="Y266" s="40"/>
      <c r="Z266" s="40"/>
      <c r="AA266" s="40"/>
      <c r="AB266" s="40"/>
      <c r="AC266" s="40"/>
      <c r="AD266" s="40"/>
      <c r="AE266" s="40"/>
      <c r="AR266" s="231" t="s">
        <v>164</v>
      </c>
      <c r="AT266" s="231" t="s">
        <v>160</v>
      </c>
      <c r="AU266" s="231" t="s">
        <v>79</v>
      </c>
      <c r="AY266" s="19" t="s">
        <v>159</v>
      </c>
      <c r="BE266" s="232">
        <f>IF(N266="základní",J266,0)</f>
        <v>0</v>
      </c>
      <c r="BF266" s="232">
        <f>IF(N266="snížená",J266,0)</f>
        <v>0</v>
      </c>
      <c r="BG266" s="232">
        <f>IF(N266="zákl. přenesená",J266,0)</f>
        <v>0</v>
      </c>
      <c r="BH266" s="232">
        <f>IF(N266="sníž. přenesená",J266,0)</f>
        <v>0</v>
      </c>
      <c r="BI266" s="232">
        <f>IF(N266="nulová",J266,0)</f>
        <v>0</v>
      </c>
      <c r="BJ266" s="19" t="s">
        <v>79</v>
      </c>
      <c r="BK266" s="232">
        <f>ROUND(I266*H266,2)</f>
        <v>0</v>
      </c>
      <c r="BL266" s="19" t="s">
        <v>164</v>
      </c>
      <c r="BM266" s="231" t="s">
        <v>380</v>
      </c>
    </row>
    <row r="267" s="2" customFormat="1" ht="21.75" customHeight="1">
      <c r="A267" s="40"/>
      <c r="B267" s="41"/>
      <c r="C267" s="220" t="s">
        <v>259</v>
      </c>
      <c r="D267" s="220" t="s">
        <v>160</v>
      </c>
      <c r="E267" s="221" t="s">
        <v>381</v>
      </c>
      <c r="F267" s="222" t="s">
        <v>382</v>
      </c>
      <c r="G267" s="223" t="s">
        <v>173</v>
      </c>
      <c r="H267" s="224">
        <v>8.75</v>
      </c>
      <c r="I267" s="225"/>
      <c r="J267" s="226">
        <f>ROUND(I267*H267,2)</f>
        <v>0</v>
      </c>
      <c r="K267" s="222" t="s">
        <v>19</v>
      </c>
      <c r="L267" s="46"/>
      <c r="M267" s="227" t="s">
        <v>19</v>
      </c>
      <c r="N267" s="228" t="s">
        <v>43</v>
      </c>
      <c r="O267" s="86"/>
      <c r="P267" s="229">
        <f>O267*H267</f>
        <v>0</v>
      </c>
      <c r="Q267" s="229">
        <v>0.027060000000000001</v>
      </c>
      <c r="R267" s="229">
        <f>Q267*H267</f>
        <v>0.23677500000000001</v>
      </c>
      <c r="S267" s="229">
        <v>0</v>
      </c>
      <c r="T267" s="230">
        <f>S267*H267</f>
        <v>0</v>
      </c>
      <c r="U267" s="40"/>
      <c r="V267" s="40"/>
      <c r="W267" s="40"/>
      <c r="X267" s="40"/>
      <c r="Y267" s="40"/>
      <c r="Z267" s="40"/>
      <c r="AA267" s="40"/>
      <c r="AB267" s="40"/>
      <c r="AC267" s="40"/>
      <c r="AD267" s="40"/>
      <c r="AE267" s="40"/>
      <c r="AR267" s="231" t="s">
        <v>164</v>
      </c>
      <c r="AT267" s="231" t="s">
        <v>160</v>
      </c>
      <c r="AU267" s="231" t="s">
        <v>79</v>
      </c>
      <c r="AY267" s="19" t="s">
        <v>159</v>
      </c>
      <c r="BE267" s="232">
        <f>IF(N267="základní",J267,0)</f>
        <v>0</v>
      </c>
      <c r="BF267" s="232">
        <f>IF(N267="snížená",J267,0)</f>
        <v>0</v>
      </c>
      <c r="BG267" s="232">
        <f>IF(N267="zákl. přenesená",J267,0)</f>
        <v>0</v>
      </c>
      <c r="BH267" s="232">
        <f>IF(N267="sníž. přenesená",J267,0)</f>
        <v>0</v>
      </c>
      <c r="BI267" s="232">
        <f>IF(N267="nulová",J267,0)</f>
        <v>0</v>
      </c>
      <c r="BJ267" s="19" t="s">
        <v>79</v>
      </c>
      <c r="BK267" s="232">
        <f>ROUND(I267*H267,2)</f>
        <v>0</v>
      </c>
      <c r="BL267" s="19" t="s">
        <v>164</v>
      </c>
      <c r="BM267" s="231" t="s">
        <v>383</v>
      </c>
    </row>
    <row r="268" s="12" customFormat="1">
      <c r="A268" s="12"/>
      <c r="B268" s="233"/>
      <c r="C268" s="234"/>
      <c r="D268" s="235" t="s">
        <v>175</v>
      </c>
      <c r="E268" s="236" t="s">
        <v>19</v>
      </c>
      <c r="F268" s="237" t="s">
        <v>384</v>
      </c>
      <c r="G268" s="234"/>
      <c r="H268" s="238">
        <v>8.75</v>
      </c>
      <c r="I268" s="239"/>
      <c r="J268" s="234"/>
      <c r="K268" s="234"/>
      <c r="L268" s="240"/>
      <c r="M268" s="241"/>
      <c r="N268" s="242"/>
      <c r="O268" s="242"/>
      <c r="P268" s="242"/>
      <c r="Q268" s="242"/>
      <c r="R268" s="242"/>
      <c r="S268" s="242"/>
      <c r="T268" s="243"/>
      <c r="U268" s="12"/>
      <c r="V268" s="12"/>
      <c r="W268" s="12"/>
      <c r="X268" s="12"/>
      <c r="Y268" s="12"/>
      <c r="Z268" s="12"/>
      <c r="AA268" s="12"/>
      <c r="AB268" s="12"/>
      <c r="AC268" s="12"/>
      <c r="AD268" s="12"/>
      <c r="AE268" s="12"/>
      <c r="AT268" s="244" t="s">
        <v>175</v>
      </c>
      <c r="AU268" s="244" t="s">
        <v>79</v>
      </c>
      <c r="AV268" s="12" t="s">
        <v>81</v>
      </c>
      <c r="AW268" s="12" t="s">
        <v>33</v>
      </c>
      <c r="AX268" s="12" t="s">
        <v>72</v>
      </c>
      <c r="AY268" s="244" t="s">
        <v>159</v>
      </c>
    </row>
    <row r="269" s="13" customFormat="1">
      <c r="A269" s="13"/>
      <c r="B269" s="245"/>
      <c r="C269" s="246"/>
      <c r="D269" s="235" t="s">
        <v>175</v>
      </c>
      <c r="E269" s="247" t="s">
        <v>19</v>
      </c>
      <c r="F269" s="248" t="s">
        <v>177</v>
      </c>
      <c r="G269" s="246"/>
      <c r="H269" s="249">
        <v>8.75</v>
      </c>
      <c r="I269" s="250"/>
      <c r="J269" s="246"/>
      <c r="K269" s="246"/>
      <c r="L269" s="251"/>
      <c r="M269" s="252"/>
      <c r="N269" s="253"/>
      <c r="O269" s="253"/>
      <c r="P269" s="253"/>
      <c r="Q269" s="253"/>
      <c r="R269" s="253"/>
      <c r="S269" s="253"/>
      <c r="T269" s="254"/>
      <c r="U269" s="13"/>
      <c r="V269" s="13"/>
      <c r="W269" s="13"/>
      <c r="X269" s="13"/>
      <c r="Y269" s="13"/>
      <c r="Z269" s="13"/>
      <c r="AA269" s="13"/>
      <c r="AB269" s="13"/>
      <c r="AC269" s="13"/>
      <c r="AD269" s="13"/>
      <c r="AE269" s="13"/>
      <c r="AT269" s="255" t="s">
        <v>175</v>
      </c>
      <c r="AU269" s="255" t="s">
        <v>79</v>
      </c>
      <c r="AV269" s="13" t="s">
        <v>164</v>
      </c>
      <c r="AW269" s="13" t="s">
        <v>33</v>
      </c>
      <c r="AX269" s="13" t="s">
        <v>79</v>
      </c>
      <c r="AY269" s="255" t="s">
        <v>159</v>
      </c>
    </row>
    <row r="270" s="2" customFormat="1" ht="16.5" customHeight="1">
      <c r="A270" s="40"/>
      <c r="B270" s="41"/>
      <c r="C270" s="220" t="s">
        <v>385</v>
      </c>
      <c r="D270" s="220" t="s">
        <v>160</v>
      </c>
      <c r="E270" s="221" t="s">
        <v>386</v>
      </c>
      <c r="F270" s="222" t="s">
        <v>387</v>
      </c>
      <c r="G270" s="223" t="s">
        <v>173</v>
      </c>
      <c r="H270" s="224">
        <v>22.5</v>
      </c>
      <c r="I270" s="225"/>
      <c r="J270" s="226">
        <f>ROUND(I270*H270,2)</f>
        <v>0</v>
      </c>
      <c r="K270" s="222" t="s">
        <v>19</v>
      </c>
      <c r="L270" s="46"/>
      <c r="M270" s="227" t="s">
        <v>19</v>
      </c>
      <c r="N270" s="228" t="s">
        <v>43</v>
      </c>
      <c r="O270" s="86"/>
      <c r="P270" s="229">
        <f>O270*H270</f>
        <v>0</v>
      </c>
      <c r="Q270" s="229">
        <v>0.00012999999999999999</v>
      </c>
      <c r="R270" s="229">
        <f>Q270*H270</f>
        <v>0.0029249999999999996</v>
      </c>
      <c r="S270" s="229">
        <v>0</v>
      </c>
      <c r="T270" s="230">
        <f>S270*H270</f>
        <v>0</v>
      </c>
      <c r="U270" s="40"/>
      <c r="V270" s="40"/>
      <c r="W270" s="40"/>
      <c r="X270" s="40"/>
      <c r="Y270" s="40"/>
      <c r="Z270" s="40"/>
      <c r="AA270" s="40"/>
      <c r="AB270" s="40"/>
      <c r="AC270" s="40"/>
      <c r="AD270" s="40"/>
      <c r="AE270" s="40"/>
      <c r="AR270" s="231" t="s">
        <v>164</v>
      </c>
      <c r="AT270" s="231" t="s">
        <v>160</v>
      </c>
      <c r="AU270" s="231" t="s">
        <v>79</v>
      </c>
      <c r="AY270" s="19" t="s">
        <v>159</v>
      </c>
      <c r="BE270" s="232">
        <f>IF(N270="základní",J270,0)</f>
        <v>0</v>
      </c>
      <c r="BF270" s="232">
        <f>IF(N270="snížená",J270,0)</f>
        <v>0</v>
      </c>
      <c r="BG270" s="232">
        <f>IF(N270="zákl. přenesená",J270,0)</f>
        <v>0</v>
      </c>
      <c r="BH270" s="232">
        <f>IF(N270="sníž. přenesená",J270,0)</f>
        <v>0</v>
      </c>
      <c r="BI270" s="232">
        <f>IF(N270="nulová",J270,0)</f>
        <v>0</v>
      </c>
      <c r="BJ270" s="19" t="s">
        <v>79</v>
      </c>
      <c r="BK270" s="232">
        <f>ROUND(I270*H270,2)</f>
        <v>0</v>
      </c>
      <c r="BL270" s="19" t="s">
        <v>164</v>
      </c>
      <c r="BM270" s="231" t="s">
        <v>388</v>
      </c>
    </row>
    <row r="271" s="12" customFormat="1">
      <c r="A271" s="12"/>
      <c r="B271" s="233"/>
      <c r="C271" s="234"/>
      <c r="D271" s="235" t="s">
        <v>175</v>
      </c>
      <c r="E271" s="236" t="s">
        <v>19</v>
      </c>
      <c r="F271" s="237" t="s">
        <v>389</v>
      </c>
      <c r="G271" s="234"/>
      <c r="H271" s="238">
        <v>22.469999999999999</v>
      </c>
      <c r="I271" s="239"/>
      <c r="J271" s="234"/>
      <c r="K271" s="234"/>
      <c r="L271" s="240"/>
      <c r="M271" s="241"/>
      <c r="N271" s="242"/>
      <c r="O271" s="242"/>
      <c r="P271" s="242"/>
      <c r="Q271" s="242"/>
      <c r="R271" s="242"/>
      <c r="S271" s="242"/>
      <c r="T271" s="243"/>
      <c r="U271" s="12"/>
      <c r="V271" s="12"/>
      <c r="W271" s="12"/>
      <c r="X271" s="12"/>
      <c r="Y271" s="12"/>
      <c r="Z271" s="12"/>
      <c r="AA271" s="12"/>
      <c r="AB271" s="12"/>
      <c r="AC271" s="12"/>
      <c r="AD271" s="12"/>
      <c r="AE271" s="12"/>
      <c r="AT271" s="244" t="s">
        <v>175</v>
      </c>
      <c r="AU271" s="244" t="s">
        <v>79</v>
      </c>
      <c r="AV271" s="12" t="s">
        <v>81</v>
      </c>
      <c r="AW271" s="12" t="s">
        <v>33</v>
      </c>
      <c r="AX271" s="12" t="s">
        <v>72</v>
      </c>
      <c r="AY271" s="244" t="s">
        <v>159</v>
      </c>
    </row>
    <row r="272" s="12" customFormat="1">
      <c r="A272" s="12"/>
      <c r="B272" s="233"/>
      <c r="C272" s="234"/>
      <c r="D272" s="235" t="s">
        <v>175</v>
      </c>
      <c r="E272" s="236" t="s">
        <v>19</v>
      </c>
      <c r="F272" s="237" t="s">
        <v>390</v>
      </c>
      <c r="G272" s="234"/>
      <c r="H272" s="238">
        <v>0.029999999999999999</v>
      </c>
      <c r="I272" s="239"/>
      <c r="J272" s="234"/>
      <c r="K272" s="234"/>
      <c r="L272" s="240"/>
      <c r="M272" s="241"/>
      <c r="N272" s="242"/>
      <c r="O272" s="242"/>
      <c r="P272" s="242"/>
      <c r="Q272" s="242"/>
      <c r="R272" s="242"/>
      <c r="S272" s="242"/>
      <c r="T272" s="243"/>
      <c r="U272" s="12"/>
      <c r="V272" s="12"/>
      <c r="W272" s="12"/>
      <c r="X272" s="12"/>
      <c r="Y272" s="12"/>
      <c r="Z272" s="12"/>
      <c r="AA272" s="12"/>
      <c r="AB272" s="12"/>
      <c r="AC272" s="12"/>
      <c r="AD272" s="12"/>
      <c r="AE272" s="12"/>
      <c r="AT272" s="244" t="s">
        <v>175</v>
      </c>
      <c r="AU272" s="244" t="s">
        <v>79</v>
      </c>
      <c r="AV272" s="12" t="s">
        <v>81</v>
      </c>
      <c r="AW272" s="12" t="s">
        <v>33</v>
      </c>
      <c r="AX272" s="12" t="s">
        <v>72</v>
      </c>
      <c r="AY272" s="244" t="s">
        <v>159</v>
      </c>
    </row>
    <row r="273" s="13" customFormat="1">
      <c r="A273" s="13"/>
      <c r="B273" s="245"/>
      <c r="C273" s="246"/>
      <c r="D273" s="235" t="s">
        <v>175</v>
      </c>
      <c r="E273" s="247" t="s">
        <v>19</v>
      </c>
      <c r="F273" s="248" t="s">
        <v>197</v>
      </c>
      <c r="G273" s="246"/>
      <c r="H273" s="249">
        <v>22.5</v>
      </c>
      <c r="I273" s="250"/>
      <c r="J273" s="246"/>
      <c r="K273" s="246"/>
      <c r="L273" s="251"/>
      <c r="M273" s="252"/>
      <c r="N273" s="253"/>
      <c r="O273" s="253"/>
      <c r="P273" s="253"/>
      <c r="Q273" s="253"/>
      <c r="R273" s="253"/>
      <c r="S273" s="253"/>
      <c r="T273" s="254"/>
      <c r="U273" s="13"/>
      <c r="V273" s="13"/>
      <c r="W273" s="13"/>
      <c r="X273" s="13"/>
      <c r="Y273" s="13"/>
      <c r="Z273" s="13"/>
      <c r="AA273" s="13"/>
      <c r="AB273" s="13"/>
      <c r="AC273" s="13"/>
      <c r="AD273" s="13"/>
      <c r="AE273" s="13"/>
      <c r="AT273" s="255" t="s">
        <v>175</v>
      </c>
      <c r="AU273" s="255" t="s">
        <v>79</v>
      </c>
      <c r="AV273" s="13" t="s">
        <v>164</v>
      </c>
      <c r="AW273" s="13" t="s">
        <v>33</v>
      </c>
      <c r="AX273" s="13" t="s">
        <v>79</v>
      </c>
      <c r="AY273" s="255" t="s">
        <v>159</v>
      </c>
    </row>
    <row r="274" s="2" customFormat="1" ht="16.5" customHeight="1">
      <c r="A274" s="40"/>
      <c r="B274" s="41"/>
      <c r="C274" s="220" t="s">
        <v>262</v>
      </c>
      <c r="D274" s="220" t="s">
        <v>160</v>
      </c>
      <c r="E274" s="221" t="s">
        <v>391</v>
      </c>
      <c r="F274" s="222" t="s">
        <v>392</v>
      </c>
      <c r="G274" s="223" t="s">
        <v>173</v>
      </c>
      <c r="H274" s="224">
        <v>38.5</v>
      </c>
      <c r="I274" s="225"/>
      <c r="J274" s="226">
        <f>ROUND(I274*H274,2)</f>
        <v>0</v>
      </c>
      <c r="K274" s="222" t="s">
        <v>19</v>
      </c>
      <c r="L274" s="46"/>
      <c r="M274" s="227" t="s">
        <v>19</v>
      </c>
      <c r="N274" s="228" t="s">
        <v>43</v>
      </c>
      <c r="O274" s="86"/>
      <c r="P274" s="229">
        <f>O274*H274</f>
        <v>0</v>
      </c>
      <c r="Q274" s="229">
        <v>0.00012</v>
      </c>
      <c r="R274" s="229">
        <f>Q274*H274</f>
        <v>0.00462</v>
      </c>
      <c r="S274" s="229">
        <v>0</v>
      </c>
      <c r="T274" s="230">
        <f>S274*H274</f>
        <v>0</v>
      </c>
      <c r="U274" s="40"/>
      <c r="V274" s="40"/>
      <c r="W274" s="40"/>
      <c r="X274" s="40"/>
      <c r="Y274" s="40"/>
      <c r="Z274" s="40"/>
      <c r="AA274" s="40"/>
      <c r="AB274" s="40"/>
      <c r="AC274" s="40"/>
      <c r="AD274" s="40"/>
      <c r="AE274" s="40"/>
      <c r="AR274" s="231" t="s">
        <v>164</v>
      </c>
      <c r="AT274" s="231" t="s">
        <v>160</v>
      </c>
      <c r="AU274" s="231" t="s">
        <v>79</v>
      </c>
      <c r="AY274" s="19" t="s">
        <v>159</v>
      </c>
      <c r="BE274" s="232">
        <f>IF(N274="základní",J274,0)</f>
        <v>0</v>
      </c>
      <c r="BF274" s="232">
        <f>IF(N274="snížená",J274,0)</f>
        <v>0</v>
      </c>
      <c r="BG274" s="232">
        <f>IF(N274="zákl. přenesená",J274,0)</f>
        <v>0</v>
      </c>
      <c r="BH274" s="232">
        <f>IF(N274="sníž. přenesená",J274,0)</f>
        <v>0</v>
      </c>
      <c r="BI274" s="232">
        <f>IF(N274="nulová",J274,0)</f>
        <v>0</v>
      </c>
      <c r="BJ274" s="19" t="s">
        <v>79</v>
      </c>
      <c r="BK274" s="232">
        <f>ROUND(I274*H274,2)</f>
        <v>0</v>
      </c>
      <c r="BL274" s="19" t="s">
        <v>164</v>
      </c>
      <c r="BM274" s="231" t="s">
        <v>393</v>
      </c>
    </row>
    <row r="275" s="12" customFormat="1">
      <c r="A275" s="12"/>
      <c r="B275" s="233"/>
      <c r="C275" s="234"/>
      <c r="D275" s="235" t="s">
        <v>175</v>
      </c>
      <c r="E275" s="236" t="s">
        <v>19</v>
      </c>
      <c r="F275" s="237" t="s">
        <v>394</v>
      </c>
      <c r="G275" s="234"/>
      <c r="H275" s="238">
        <v>22.855</v>
      </c>
      <c r="I275" s="239"/>
      <c r="J275" s="234"/>
      <c r="K275" s="234"/>
      <c r="L275" s="240"/>
      <c r="M275" s="241"/>
      <c r="N275" s="242"/>
      <c r="O275" s="242"/>
      <c r="P275" s="242"/>
      <c r="Q275" s="242"/>
      <c r="R275" s="242"/>
      <c r="S275" s="242"/>
      <c r="T275" s="243"/>
      <c r="U275" s="12"/>
      <c r="V275" s="12"/>
      <c r="W275" s="12"/>
      <c r="X275" s="12"/>
      <c r="Y275" s="12"/>
      <c r="Z275" s="12"/>
      <c r="AA275" s="12"/>
      <c r="AB275" s="12"/>
      <c r="AC275" s="12"/>
      <c r="AD275" s="12"/>
      <c r="AE275" s="12"/>
      <c r="AT275" s="244" t="s">
        <v>175</v>
      </c>
      <c r="AU275" s="244" t="s">
        <v>79</v>
      </c>
      <c r="AV275" s="12" t="s">
        <v>81</v>
      </c>
      <c r="AW275" s="12" t="s">
        <v>33</v>
      </c>
      <c r="AX275" s="12" t="s">
        <v>72</v>
      </c>
      <c r="AY275" s="244" t="s">
        <v>159</v>
      </c>
    </row>
    <row r="276" s="12" customFormat="1">
      <c r="A276" s="12"/>
      <c r="B276" s="233"/>
      <c r="C276" s="234"/>
      <c r="D276" s="235" t="s">
        <v>175</v>
      </c>
      <c r="E276" s="236" t="s">
        <v>19</v>
      </c>
      <c r="F276" s="237" t="s">
        <v>395</v>
      </c>
      <c r="G276" s="234"/>
      <c r="H276" s="238">
        <v>8.5</v>
      </c>
      <c r="I276" s="239"/>
      <c r="J276" s="234"/>
      <c r="K276" s="234"/>
      <c r="L276" s="240"/>
      <c r="M276" s="241"/>
      <c r="N276" s="242"/>
      <c r="O276" s="242"/>
      <c r="P276" s="242"/>
      <c r="Q276" s="242"/>
      <c r="R276" s="242"/>
      <c r="S276" s="242"/>
      <c r="T276" s="243"/>
      <c r="U276" s="12"/>
      <c r="V276" s="12"/>
      <c r="W276" s="12"/>
      <c r="X276" s="12"/>
      <c r="Y276" s="12"/>
      <c r="Z276" s="12"/>
      <c r="AA276" s="12"/>
      <c r="AB276" s="12"/>
      <c r="AC276" s="12"/>
      <c r="AD276" s="12"/>
      <c r="AE276" s="12"/>
      <c r="AT276" s="244" t="s">
        <v>175</v>
      </c>
      <c r="AU276" s="244" t="s">
        <v>79</v>
      </c>
      <c r="AV276" s="12" t="s">
        <v>81</v>
      </c>
      <c r="AW276" s="12" t="s">
        <v>33</v>
      </c>
      <c r="AX276" s="12" t="s">
        <v>72</v>
      </c>
      <c r="AY276" s="244" t="s">
        <v>159</v>
      </c>
    </row>
    <row r="277" s="12" customFormat="1">
      <c r="A277" s="12"/>
      <c r="B277" s="233"/>
      <c r="C277" s="234"/>
      <c r="D277" s="235" t="s">
        <v>175</v>
      </c>
      <c r="E277" s="236" t="s">
        <v>19</v>
      </c>
      <c r="F277" s="237" t="s">
        <v>358</v>
      </c>
      <c r="G277" s="234"/>
      <c r="H277" s="238">
        <v>7.1200000000000001</v>
      </c>
      <c r="I277" s="239"/>
      <c r="J277" s="234"/>
      <c r="K277" s="234"/>
      <c r="L277" s="240"/>
      <c r="M277" s="241"/>
      <c r="N277" s="242"/>
      <c r="O277" s="242"/>
      <c r="P277" s="242"/>
      <c r="Q277" s="242"/>
      <c r="R277" s="242"/>
      <c r="S277" s="242"/>
      <c r="T277" s="243"/>
      <c r="U277" s="12"/>
      <c r="V277" s="12"/>
      <c r="W277" s="12"/>
      <c r="X277" s="12"/>
      <c r="Y277" s="12"/>
      <c r="Z277" s="12"/>
      <c r="AA277" s="12"/>
      <c r="AB277" s="12"/>
      <c r="AC277" s="12"/>
      <c r="AD277" s="12"/>
      <c r="AE277" s="12"/>
      <c r="AT277" s="244" t="s">
        <v>175</v>
      </c>
      <c r="AU277" s="244" t="s">
        <v>79</v>
      </c>
      <c r="AV277" s="12" t="s">
        <v>81</v>
      </c>
      <c r="AW277" s="12" t="s">
        <v>33</v>
      </c>
      <c r="AX277" s="12" t="s">
        <v>72</v>
      </c>
      <c r="AY277" s="244" t="s">
        <v>159</v>
      </c>
    </row>
    <row r="278" s="12" customFormat="1">
      <c r="A278" s="12"/>
      <c r="B278" s="233"/>
      <c r="C278" s="234"/>
      <c r="D278" s="235" t="s">
        <v>175</v>
      </c>
      <c r="E278" s="236" t="s">
        <v>19</v>
      </c>
      <c r="F278" s="237" t="s">
        <v>359</v>
      </c>
      <c r="G278" s="234"/>
      <c r="H278" s="238">
        <v>0.025000000000000001</v>
      </c>
      <c r="I278" s="239"/>
      <c r="J278" s="234"/>
      <c r="K278" s="234"/>
      <c r="L278" s="240"/>
      <c r="M278" s="241"/>
      <c r="N278" s="242"/>
      <c r="O278" s="242"/>
      <c r="P278" s="242"/>
      <c r="Q278" s="242"/>
      <c r="R278" s="242"/>
      <c r="S278" s="242"/>
      <c r="T278" s="243"/>
      <c r="U278" s="12"/>
      <c r="V278" s="12"/>
      <c r="W278" s="12"/>
      <c r="X278" s="12"/>
      <c r="Y278" s="12"/>
      <c r="Z278" s="12"/>
      <c r="AA278" s="12"/>
      <c r="AB278" s="12"/>
      <c r="AC278" s="12"/>
      <c r="AD278" s="12"/>
      <c r="AE278" s="12"/>
      <c r="AT278" s="244" t="s">
        <v>175</v>
      </c>
      <c r="AU278" s="244" t="s">
        <v>79</v>
      </c>
      <c r="AV278" s="12" t="s">
        <v>81</v>
      </c>
      <c r="AW278" s="12" t="s">
        <v>33</v>
      </c>
      <c r="AX278" s="12" t="s">
        <v>72</v>
      </c>
      <c r="AY278" s="244" t="s">
        <v>159</v>
      </c>
    </row>
    <row r="279" s="13" customFormat="1">
      <c r="A279" s="13"/>
      <c r="B279" s="245"/>
      <c r="C279" s="246"/>
      <c r="D279" s="235" t="s">
        <v>175</v>
      </c>
      <c r="E279" s="247" t="s">
        <v>19</v>
      </c>
      <c r="F279" s="248" t="s">
        <v>197</v>
      </c>
      <c r="G279" s="246"/>
      <c r="H279" s="249">
        <v>38.5</v>
      </c>
      <c r="I279" s="250"/>
      <c r="J279" s="246"/>
      <c r="K279" s="246"/>
      <c r="L279" s="251"/>
      <c r="M279" s="252"/>
      <c r="N279" s="253"/>
      <c r="O279" s="253"/>
      <c r="P279" s="253"/>
      <c r="Q279" s="253"/>
      <c r="R279" s="253"/>
      <c r="S279" s="253"/>
      <c r="T279" s="254"/>
      <c r="U279" s="13"/>
      <c r="V279" s="13"/>
      <c r="W279" s="13"/>
      <c r="X279" s="13"/>
      <c r="Y279" s="13"/>
      <c r="Z279" s="13"/>
      <c r="AA279" s="13"/>
      <c r="AB279" s="13"/>
      <c r="AC279" s="13"/>
      <c r="AD279" s="13"/>
      <c r="AE279" s="13"/>
      <c r="AT279" s="255" t="s">
        <v>175</v>
      </c>
      <c r="AU279" s="255" t="s">
        <v>79</v>
      </c>
      <c r="AV279" s="13" t="s">
        <v>164</v>
      </c>
      <c r="AW279" s="13" t="s">
        <v>33</v>
      </c>
      <c r="AX279" s="13" t="s">
        <v>79</v>
      </c>
      <c r="AY279" s="255" t="s">
        <v>159</v>
      </c>
    </row>
    <row r="280" s="2" customFormat="1" ht="21.75" customHeight="1">
      <c r="A280" s="40"/>
      <c r="B280" s="41"/>
      <c r="C280" s="220" t="s">
        <v>396</v>
      </c>
      <c r="D280" s="220" t="s">
        <v>160</v>
      </c>
      <c r="E280" s="221" t="s">
        <v>397</v>
      </c>
      <c r="F280" s="222" t="s">
        <v>398</v>
      </c>
      <c r="G280" s="223" t="s">
        <v>163</v>
      </c>
      <c r="H280" s="224">
        <v>7</v>
      </c>
      <c r="I280" s="225"/>
      <c r="J280" s="226">
        <f>ROUND(I280*H280,2)</f>
        <v>0</v>
      </c>
      <c r="K280" s="222" t="s">
        <v>19</v>
      </c>
      <c r="L280" s="46"/>
      <c r="M280" s="227" t="s">
        <v>19</v>
      </c>
      <c r="N280" s="228" t="s">
        <v>43</v>
      </c>
      <c r="O280" s="86"/>
      <c r="P280" s="229">
        <f>O280*H280</f>
        <v>0</v>
      </c>
      <c r="Q280" s="229">
        <v>0.00048000000000000001</v>
      </c>
      <c r="R280" s="229">
        <f>Q280*H280</f>
        <v>0.0033600000000000001</v>
      </c>
      <c r="S280" s="229">
        <v>0</v>
      </c>
      <c r="T280" s="230">
        <f>S280*H280</f>
        <v>0</v>
      </c>
      <c r="U280" s="40"/>
      <c r="V280" s="40"/>
      <c r="W280" s="40"/>
      <c r="X280" s="40"/>
      <c r="Y280" s="40"/>
      <c r="Z280" s="40"/>
      <c r="AA280" s="40"/>
      <c r="AB280" s="40"/>
      <c r="AC280" s="40"/>
      <c r="AD280" s="40"/>
      <c r="AE280" s="40"/>
      <c r="AR280" s="231" t="s">
        <v>164</v>
      </c>
      <c r="AT280" s="231" t="s">
        <v>160</v>
      </c>
      <c r="AU280" s="231" t="s">
        <v>79</v>
      </c>
      <c r="AY280" s="19" t="s">
        <v>159</v>
      </c>
      <c r="BE280" s="232">
        <f>IF(N280="základní",J280,0)</f>
        <v>0</v>
      </c>
      <c r="BF280" s="232">
        <f>IF(N280="snížená",J280,0)</f>
        <v>0</v>
      </c>
      <c r="BG280" s="232">
        <f>IF(N280="zákl. přenesená",J280,0)</f>
        <v>0</v>
      </c>
      <c r="BH280" s="232">
        <f>IF(N280="sníž. přenesená",J280,0)</f>
        <v>0</v>
      </c>
      <c r="BI280" s="232">
        <f>IF(N280="nulová",J280,0)</f>
        <v>0</v>
      </c>
      <c r="BJ280" s="19" t="s">
        <v>79</v>
      </c>
      <c r="BK280" s="232">
        <f>ROUND(I280*H280,2)</f>
        <v>0</v>
      </c>
      <c r="BL280" s="19" t="s">
        <v>164</v>
      </c>
      <c r="BM280" s="231" t="s">
        <v>399</v>
      </c>
    </row>
    <row r="281" s="2" customFormat="1" ht="55.5" customHeight="1">
      <c r="A281" s="40"/>
      <c r="B281" s="41"/>
      <c r="C281" s="256" t="s">
        <v>267</v>
      </c>
      <c r="D281" s="256" t="s">
        <v>400</v>
      </c>
      <c r="E281" s="257" t="s">
        <v>401</v>
      </c>
      <c r="F281" s="258" t="s">
        <v>402</v>
      </c>
      <c r="G281" s="259" t="s">
        <v>163</v>
      </c>
      <c r="H281" s="260">
        <v>3</v>
      </c>
      <c r="I281" s="261"/>
      <c r="J281" s="262">
        <f>ROUND(I281*H281,2)</f>
        <v>0</v>
      </c>
      <c r="K281" s="258" t="s">
        <v>19</v>
      </c>
      <c r="L281" s="263"/>
      <c r="M281" s="264" t="s">
        <v>19</v>
      </c>
      <c r="N281" s="265" t="s">
        <v>43</v>
      </c>
      <c r="O281" s="86"/>
      <c r="P281" s="229">
        <f>O281*H281</f>
        <v>0</v>
      </c>
      <c r="Q281" s="229">
        <v>0.023900000000000001</v>
      </c>
      <c r="R281" s="229">
        <f>Q281*H281</f>
        <v>0.0717</v>
      </c>
      <c r="S281" s="229">
        <v>0</v>
      </c>
      <c r="T281" s="230">
        <f>S281*H281</f>
        <v>0</v>
      </c>
      <c r="U281" s="40"/>
      <c r="V281" s="40"/>
      <c r="W281" s="40"/>
      <c r="X281" s="40"/>
      <c r="Y281" s="40"/>
      <c r="Z281" s="40"/>
      <c r="AA281" s="40"/>
      <c r="AB281" s="40"/>
      <c r="AC281" s="40"/>
      <c r="AD281" s="40"/>
      <c r="AE281" s="40"/>
      <c r="AR281" s="231" t="s">
        <v>174</v>
      </c>
      <c r="AT281" s="231" t="s">
        <v>400</v>
      </c>
      <c r="AU281" s="231" t="s">
        <v>79</v>
      </c>
      <c r="AY281" s="19" t="s">
        <v>159</v>
      </c>
      <c r="BE281" s="232">
        <f>IF(N281="základní",J281,0)</f>
        <v>0</v>
      </c>
      <c r="BF281" s="232">
        <f>IF(N281="snížená",J281,0)</f>
        <v>0</v>
      </c>
      <c r="BG281" s="232">
        <f>IF(N281="zákl. přenesená",J281,0)</f>
        <v>0</v>
      </c>
      <c r="BH281" s="232">
        <f>IF(N281="sníž. přenesená",J281,0)</f>
        <v>0</v>
      </c>
      <c r="BI281" s="232">
        <f>IF(N281="nulová",J281,0)</f>
        <v>0</v>
      </c>
      <c r="BJ281" s="19" t="s">
        <v>79</v>
      </c>
      <c r="BK281" s="232">
        <f>ROUND(I281*H281,2)</f>
        <v>0</v>
      </c>
      <c r="BL281" s="19" t="s">
        <v>164</v>
      </c>
      <c r="BM281" s="231" t="s">
        <v>403</v>
      </c>
    </row>
    <row r="282" s="2" customFormat="1" ht="55.5" customHeight="1">
      <c r="A282" s="40"/>
      <c r="B282" s="41"/>
      <c r="C282" s="256" t="s">
        <v>404</v>
      </c>
      <c r="D282" s="256" t="s">
        <v>400</v>
      </c>
      <c r="E282" s="257" t="s">
        <v>405</v>
      </c>
      <c r="F282" s="258" t="s">
        <v>406</v>
      </c>
      <c r="G282" s="259" t="s">
        <v>163</v>
      </c>
      <c r="H282" s="260">
        <v>1</v>
      </c>
      <c r="I282" s="261"/>
      <c r="J282" s="262">
        <f>ROUND(I282*H282,2)</f>
        <v>0</v>
      </c>
      <c r="K282" s="258" t="s">
        <v>19</v>
      </c>
      <c r="L282" s="263"/>
      <c r="M282" s="264" t="s">
        <v>19</v>
      </c>
      <c r="N282" s="265" t="s">
        <v>43</v>
      </c>
      <c r="O282" s="86"/>
      <c r="P282" s="229">
        <f>O282*H282</f>
        <v>0</v>
      </c>
      <c r="Q282" s="229">
        <v>0.024539999999999999</v>
      </c>
      <c r="R282" s="229">
        <f>Q282*H282</f>
        <v>0.024539999999999999</v>
      </c>
      <c r="S282" s="229">
        <v>0</v>
      </c>
      <c r="T282" s="230">
        <f>S282*H282</f>
        <v>0</v>
      </c>
      <c r="U282" s="40"/>
      <c r="V282" s="40"/>
      <c r="W282" s="40"/>
      <c r="X282" s="40"/>
      <c r="Y282" s="40"/>
      <c r="Z282" s="40"/>
      <c r="AA282" s="40"/>
      <c r="AB282" s="40"/>
      <c r="AC282" s="40"/>
      <c r="AD282" s="40"/>
      <c r="AE282" s="40"/>
      <c r="AR282" s="231" t="s">
        <v>174</v>
      </c>
      <c r="AT282" s="231" t="s">
        <v>400</v>
      </c>
      <c r="AU282" s="231" t="s">
        <v>79</v>
      </c>
      <c r="AY282" s="19" t="s">
        <v>159</v>
      </c>
      <c r="BE282" s="232">
        <f>IF(N282="základní",J282,0)</f>
        <v>0</v>
      </c>
      <c r="BF282" s="232">
        <f>IF(N282="snížená",J282,0)</f>
        <v>0</v>
      </c>
      <c r="BG282" s="232">
        <f>IF(N282="zákl. přenesená",J282,0)</f>
        <v>0</v>
      </c>
      <c r="BH282" s="232">
        <f>IF(N282="sníž. přenesená",J282,0)</f>
        <v>0</v>
      </c>
      <c r="BI282" s="232">
        <f>IF(N282="nulová",J282,0)</f>
        <v>0</v>
      </c>
      <c r="BJ282" s="19" t="s">
        <v>79</v>
      </c>
      <c r="BK282" s="232">
        <f>ROUND(I282*H282,2)</f>
        <v>0</v>
      </c>
      <c r="BL282" s="19" t="s">
        <v>164</v>
      </c>
      <c r="BM282" s="231" t="s">
        <v>407</v>
      </c>
    </row>
    <row r="283" s="2" customFormat="1" ht="55.5" customHeight="1">
      <c r="A283" s="40"/>
      <c r="B283" s="41"/>
      <c r="C283" s="256" t="s">
        <v>272</v>
      </c>
      <c r="D283" s="256" t="s">
        <v>400</v>
      </c>
      <c r="E283" s="257" t="s">
        <v>408</v>
      </c>
      <c r="F283" s="258" t="s">
        <v>409</v>
      </c>
      <c r="G283" s="259" t="s">
        <v>163</v>
      </c>
      <c r="H283" s="260">
        <v>3</v>
      </c>
      <c r="I283" s="261"/>
      <c r="J283" s="262">
        <f>ROUND(I283*H283,2)</f>
        <v>0</v>
      </c>
      <c r="K283" s="258" t="s">
        <v>19</v>
      </c>
      <c r="L283" s="263"/>
      <c r="M283" s="264" t="s">
        <v>19</v>
      </c>
      <c r="N283" s="265" t="s">
        <v>43</v>
      </c>
      <c r="O283" s="86"/>
      <c r="P283" s="229">
        <f>O283*H283</f>
        <v>0</v>
      </c>
      <c r="Q283" s="229">
        <v>0.024539999999999999</v>
      </c>
      <c r="R283" s="229">
        <f>Q283*H283</f>
        <v>0.073619999999999991</v>
      </c>
      <c r="S283" s="229">
        <v>0</v>
      </c>
      <c r="T283" s="230">
        <f>S283*H283</f>
        <v>0</v>
      </c>
      <c r="U283" s="40"/>
      <c r="V283" s="40"/>
      <c r="W283" s="40"/>
      <c r="X283" s="40"/>
      <c r="Y283" s="40"/>
      <c r="Z283" s="40"/>
      <c r="AA283" s="40"/>
      <c r="AB283" s="40"/>
      <c r="AC283" s="40"/>
      <c r="AD283" s="40"/>
      <c r="AE283" s="40"/>
      <c r="AR283" s="231" t="s">
        <v>174</v>
      </c>
      <c r="AT283" s="231" t="s">
        <v>400</v>
      </c>
      <c r="AU283" s="231" t="s">
        <v>79</v>
      </c>
      <c r="AY283" s="19" t="s">
        <v>159</v>
      </c>
      <c r="BE283" s="232">
        <f>IF(N283="základní",J283,0)</f>
        <v>0</v>
      </c>
      <c r="BF283" s="232">
        <f>IF(N283="snížená",J283,0)</f>
        <v>0</v>
      </c>
      <c r="BG283" s="232">
        <f>IF(N283="zákl. přenesená",J283,0)</f>
        <v>0</v>
      </c>
      <c r="BH283" s="232">
        <f>IF(N283="sníž. přenesená",J283,0)</f>
        <v>0</v>
      </c>
      <c r="BI283" s="232">
        <f>IF(N283="nulová",J283,0)</f>
        <v>0</v>
      </c>
      <c r="BJ283" s="19" t="s">
        <v>79</v>
      </c>
      <c r="BK283" s="232">
        <f>ROUND(I283*H283,2)</f>
        <v>0</v>
      </c>
      <c r="BL283" s="19" t="s">
        <v>164</v>
      </c>
      <c r="BM283" s="231" t="s">
        <v>410</v>
      </c>
    </row>
    <row r="284" s="11" customFormat="1" ht="25.92" customHeight="1">
      <c r="A284" s="11"/>
      <c r="B284" s="206"/>
      <c r="C284" s="207"/>
      <c r="D284" s="208" t="s">
        <v>71</v>
      </c>
      <c r="E284" s="209" t="s">
        <v>411</v>
      </c>
      <c r="F284" s="209" t="s">
        <v>412</v>
      </c>
      <c r="G284" s="207"/>
      <c r="H284" s="207"/>
      <c r="I284" s="210"/>
      <c r="J284" s="211">
        <f>BK284</f>
        <v>0</v>
      </c>
      <c r="K284" s="207"/>
      <c r="L284" s="212"/>
      <c r="M284" s="213"/>
      <c r="N284" s="214"/>
      <c r="O284" s="214"/>
      <c r="P284" s="215">
        <f>SUM(P285:P308)</f>
        <v>0</v>
      </c>
      <c r="Q284" s="214"/>
      <c r="R284" s="215">
        <f>SUM(R285:R308)</f>
        <v>1.445668</v>
      </c>
      <c r="S284" s="214"/>
      <c r="T284" s="216">
        <f>SUM(T285:T308)</f>
        <v>0</v>
      </c>
      <c r="U284" s="11"/>
      <c r="V284" s="11"/>
      <c r="W284" s="11"/>
      <c r="X284" s="11"/>
      <c r="Y284" s="11"/>
      <c r="Z284" s="11"/>
      <c r="AA284" s="11"/>
      <c r="AB284" s="11"/>
      <c r="AC284" s="11"/>
      <c r="AD284" s="11"/>
      <c r="AE284" s="11"/>
      <c r="AR284" s="217" t="s">
        <v>79</v>
      </c>
      <c r="AT284" s="218" t="s">
        <v>71</v>
      </c>
      <c r="AU284" s="218" t="s">
        <v>72</v>
      </c>
      <c r="AY284" s="217" t="s">
        <v>159</v>
      </c>
      <c r="BK284" s="219">
        <f>SUM(BK285:BK308)</f>
        <v>0</v>
      </c>
    </row>
    <row r="285" s="2" customFormat="1" ht="16.5" customHeight="1">
      <c r="A285" s="40"/>
      <c r="B285" s="41"/>
      <c r="C285" s="220" t="s">
        <v>413</v>
      </c>
      <c r="D285" s="220" t="s">
        <v>160</v>
      </c>
      <c r="E285" s="221" t="s">
        <v>414</v>
      </c>
      <c r="F285" s="222" t="s">
        <v>415</v>
      </c>
      <c r="G285" s="223" t="s">
        <v>191</v>
      </c>
      <c r="H285" s="224">
        <v>5.0999999999999996</v>
      </c>
      <c r="I285" s="225"/>
      <c r="J285" s="226">
        <f>ROUND(I285*H285,2)</f>
        <v>0</v>
      </c>
      <c r="K285" s="222" t="s">
        <v>19</v>
      </c>
      <c r="L285" s="46"/>
      <c r="M285" s="227" t="s">
        <v>19</v>
      </c>
      <c r="N285" s="228" t="s">
        <v>43</v>
      </c>
      <c r="O285" s="86"/>
      <c r="P285" s="229">
        <f>O285*H285</f>
        <v>0</v>
      </c>
      <c r="Q285" s="229">
        <v>0.050880000000000002</v>
      </c>
      <c r="R285" s="229">
        <f>Q285*H285</f>
        <v>0.259488</v>
      </c>
      <c r="S285" s="229">
        <v>0</v>
      </c>
      <c r="T285" s="230">
        <f>S285*H285</f>
        <v>0</v>
      </c>
      <c r="U285" s="40"/>
      <c r="V285" s="40"/>
      <c r="W285" s="40"/>
      <c r="X285" s="40"/>
      <c r="Y285" s="40"/>
      <c r="Z285" s="40"/>
      <c r="AA285" s="40"/>
      <c r="AB285" s="40"/>
      <c r="AC285" s="40"/>
      <c r="AD285" s="40"/>
      <c r="AE285" s="40"/>
      <c r="AR285" s="231" t="s">
        <v>164</v>
      </c>
      <c r="AT285" s="231" t="s">
        <v>160</v>
      </c>
      <c r="AU285" s="231" t="s">
        <v>79</v>
      </c>
      <c r="AY285" s="19" t="s">
        <v>159</v>
      </c>
      <c r="BE285" s="232">
        <f>IF(N285="základní",J285,0)</f>
        <v>0</v>
      </c>
      <c r="BF285" s="232">
        <f>IF(N285="snížená",J285,0)</f>
        <v>0</v>
      </c>
      <c r="BG285" s="232">
        <f>IF(N285="zákl. přenesená",J285,0)</f>
        <v>0</v>
      </c>
      <c r="BH285" s="232">
        <f>IF(N285="sníž. přenesená",J285,0)</f>
        <v>0</v>
      </c>
      <c r="BI285" s="232">
        <f>IF(N285="nulová",J285,0)</f>
        <v>0</v>
      </c>
      <c r="BJ285" s="19" t="s">
        <v>79</v>
      </c>
      <c r="BK285" s="232">
        <f>ROUND(I285*H285,2)</f>
        <v>0</v>
      </c>
      <c r="BL285" s="19" t="s">
        <v>164</v>
      </c>
      <c r="BM285" s="231" t="s">
        <v>416</v>
      </c>
    </row>
    <row r="286" s="14" customFormat="1">
      <c r="A286" s="14"/>
      <c r="B286" s="266"/>
      <c r="C286" s="267"/>
      <c r="D286" s="235" t="s">
        <v>175</v>
      </c>
      <c r="E286" s="268" t="s">
        <v>19</v>
      </c>
      <c r="F286" s="269" t="s">
        <v>417</v>
      </c>
      <c r="G286" s="267"/>
      <c r="H286" s="268" t="s">
        <v>19</v>
      </c>
      <c r="I286" s="270"/>
      <c r="J286" s="267"/>
      <c r="K286" s="267"/>
      <c r="L286" s="271"/>
      <c r="M286" s="272"/>
      <c r="N286" s="273"/>
      <c r="O286" s="273"/>
      <c r="P286" s="273"/>
      <c r="Q286" s="273"/>
      <c r="R286" s="273"/>
      <c r="S286" s="273"/>
      <c r="T286" s="274"/>
      <c r="U286" s="14"/>
      <c r="V286" s="14"/>
      <c r="W286" s="14"/>
      <c r="X286" s="14"/>
      <c r="Y286" s="14"/>
      <c r="Z286" s="14"/>
      <c r="AA286" s="14"/>
      <c r="AB286" s="14"/>
      <c r="AC286" s="14"/>
      <c r="AD286" s="14"/>
      <c r="AE286" s="14"/>
      <c r="AT286" s="275" t="s">
        <v>175</v>
      </c>
      <c r="AU286" s="275" t="s">
        <v>79</v>
      </c>
      <c r="AV286" s="14" t="s">
        <v>79</v>
      </c>
      <c r="AW286" s="14" t="s">
        <v>33</v>
      </c>
      <c r="AX286" s="14" t="s">
        <v>72</v>
      </c>
      <c r="AY286" s="275" t="s">
        <v>159</v>
      </c>
    </row>
    <row r="287" s="12" customFormat="1">
      <c r="A287" s="12"/>
      <c r="B287" s="233"/>
      <c r="C287" s="234"/>
      <c r="D287" s="235" t="s">
        <v>175</v>
      </c>
      <c r="E287" s="236" t="s">
        <v>19</v>
      </c>
      <c r="F287" s="237" t="s">
        <v>418</v>
      </c>
      <c r="G287" s="234"/>
      <c r="H287" s="238">
        <v>0.629</v>
      </c>
      <c r="I287" s="239"/>
      <c r="J287" s="234"/>
      <c r="K287" s="234"/>
      <c r="L287" s="240"/>
      <c r="M287" s="241"/>
      <c r="N287" s="242"/>
      <c r="O287" s="242"/>
      <c r="P287" s="242"/>
      <c r="Q287" s="242"/>
      <c r="R287" s="242"/>
      <c r="S287" s="242"/>
      <c r="T287" s="243"/>
      <c r="U287" s="12"/>
      <c r="V287" s="12"/>
      <c r="W287" s="12"/>
      <c r="X287" s="12"/>
      <c r="Y287" s="12"/>
      <c r="Z287" s="12"/>
      <c r="AA287" s="12"/>
      <c r="AB287" s="12"/>
      <c r="AC287" s="12"/>
      <c r="AD287" s="12"/>
      <c r="AE287" s="12"/>
      <c r="AT287" s="244" t="s">
        <v>175</v>
      </c>
      <c r="AU287" s="244" t="s">
        <v>79</v>
      </c>
      <c r="AV287" s="12" t="s">
        <v>81</v>
      </c>
      <c r="AW287" s="12" t="s">
        <v>33</v>
      </c>
      <c r="AX287" s="12" t="s">
        <v>72</v>
      </c>
      <c r="AY287" s="244" t="s">
        <v>159</v>
      </c>
    </row>
    <row r="288" s="12" customFormat="1">
      <c r="A288" s="12"/>
      <c r="B288" s="233"/>
      <c r="C288" s="234"/>
      <c r="D288" s="235" t="s">
        <v>175</v>
      </c>
      <c r="E288" s="236" t="s">
        <v>19</v>
      </c>
      <c r="F288" s="237" t="s">
        <v>419</v>
      </c>
      <c r="G288" s="234"/>
      <c r="H288" s="238">
        <v>-0.14000000000000001</v>
      </c>
      <c r="I288" s="239"/>
      <c r="J288" s="234"/>
      <c r="K288" s="234"/>
      <c r="L288" s="240"/>
      <c r="M288" s="241"/>
      <c r="N288" s="242"/>
      <c r="O288" s="242"/>
      <c r="P288" s="242"/>
      <c r="Q288" s="242"/>
      <c r="R288" s="242"/>
      <c r="S288" s="242"/>
      <c r="T288" s="243"/>
      <c r="U288" s="12"/>
      <c r="V288" s="12"/>
      <c r="W288" s="12"/>
      <c r="X288" s="12"/>
      <c r="Y288" s="12"/>
      <c r="Z288" s="12"/>
      <c r="AA288" s="12"/>
      <c r="AB288" s="12"/>
      <c r="AC288" s="12"/>
      <c r="AD288" s="12"/>
      <c r="AE288" s="12"/>
      <c r="AT288" s="244" t="s">
        <v>175</v>
      </c>
      <c r="AU288" s="244" t="s">
        <v>79</v>
      </c>
      <c r="AV288" s="12" t="s">
        <v>81</v>
      </c>
      <c r="AW288" s="12" t="s">
        <v>33</v>
      </c>
      <c r="AX288" s="12" t="s">
        <v>72</v>
      </c>
      <c r="AY288" s="244" t="s">
        <v>159</v>
      </c>
    </row>
    <row r="289" s="12" customFormat="1">
      <c r="A289" s="12"/>
      <c r="B289" s="233"/>
      <c r="C289" s="234"/>
      <c r="D289" s="235" t="s">
        <v>175</v>
      </c>
      <c r="E289" s="236" t="s">
        <v>19</v>
      </c>
      <c r="F289" s="237" t="s">
        <v>420</v>
      </c>
      <c r="G289" s="234"/>
      <c r="H289" s="238">
        <v>-0.074999999999999997</v>
      </c>
      <c r="I289" s="239"/>
      <c r="J289" s="234"/>
      <c r="K289" s="234"/>
      <c r="L289" s="240"/>
      <c r="M289" s="241"/>
      <c r="N289" s="242"/>
      <c r="O289" s="242"/>
      <c r="P289" s="242"/>
      <c r="Q289" s="242"/>
      <c r="R289" s="242"/>
      <c r="S289" s="242"/>
      <c r="T289" s="243"/>
      <c r="U289" s="12"/>
      <c r="V289" s="12"/>
      <c r="W289" s="12"/>
      <c r="X289" s="12"/>
      <c r="Y289" s="12"/>
      <c r="Z289" s="12"/>
      <c r="AA289" s="12"/>
      <c r="AB289" s="12"/>
      <c r="AC289" s="12"/>
      <c r="AD289" s="12"/>
      <c r="AE289" s="12"/>
      <c r="AT289" s="244" t="s">
        <v>175</v>
      </c>
      <c r="AU289" s="244" t="s">
        <v>79</v>
      </c>
      <c r="AV289" s="12" t="s">
        <v>81</v>
      </c>
      <c r="AW289" s="12" t="s">
        <v>33</v>
      </c>
      <c r="AX289" s="12" t="s">
        <v>72</v>
      </c>
      <c r="AY289" s="244" t="s">
        <v>159</v>
      </c>
    </row>
    <row r="290" s="12" customFormat="1">
      <c r="A290" s="12"/>
      <c r="B290" s="233"/>
      <c r="C290" s="234"/>
      <c r="D290" s="235" t="s">
        <v>175</v>
      </c>
      <c r="E290" s="236" t="s">
        <v>19</v>
      </c>
      <c r="F290" s="237" t="s">
        <v>421</v>
      </c>
      <c r="G290" s="234"/>
      <c r="H290" s="238">
        <v>0.71699999999999997</v>
      </c>
      <c r="I290" s="239"/>
      <c r="J290" s="234"/>
      <c r="K290" s="234"/>
      <c r="L290" s="240"/>
      <c r="M290" s="241"/>
      <c r="N290" s="242"/>
      <c r="O290" s="242"/>
      <c r="P290" s="242"/>
      <c r="Q290" s="242"/>
      <c r="R290" s="242"/>
      <c r="S290" s="242"/>
      <c r="T290" s="243"/>
      <c r="U290" s="12"/>
      <c r="V290" s="12"/>
      <c r="W290" s="12"/>
      <c r="X290" s="12"/>
      <c r="Y290" s="12"/>
      <c r="Z290" s="12"/>
      <c r="AA290" s="12"/>
      <c r="AB290" s="12"/>
      <c r="AC290" s="12"/>
      <c r="AD290" s="12"/>
      <c r="AE290" s="12"/>
      <c r="AT290" s="244" t="s">
        <v>175</v>
      </c>
      <c r="AU290" s="244" t="s">
        <v>79</v>
      </c>
      <c r="AV290" s="12" t="s">
        <v>81</v>
      </c>
      <c r="AW290" s="12" t="s">
        <v>33</v>
      </c>
      <c r="AX290" s="12" t="s">
        <v>72</v>
      </c>
      <c r="AY290" s="244" t="s">
        <v>159</v>
      </c>
    </row>
    <row r="291" s="14" customFormat="1">
      <c r="A291" s="14"/>
      <c r="B291" s="266"/>
      <c r="C291" s="267"/>
      <c r="D291" s="235" t="s">
        <v>175</v>
      </c>
      <c r="E291" s="268" t="s">
        <v>19</v>
      </c>
      <c r="F291" s="269" t="s">
        <v>422</v>
      </c>
      <c r="G291" s="267"/>
      <c r="H291" s="268" t="s">
        <v>19</v>
      </c>
      <c r="I291" s="270"/>
      <c r="J291" s="267"/>
      <c r="K291" s="267"/>
      <c r="L291" s="271"/>
      <c r="M291" s="272"/>
      <c r="N291" s="273"/>
      <c r="O291" s="273"/>
      <c r="P291" s="273"/>
      <c r="Q291" s="273"/>
      <c r="R291" s="273"/>
      <c r="S291" s="273"/>
      <c r="T291" s="274"/>
      <c r="U291" s="14"/>
      <c r="V291" s="14"/>
      <c r="W291" s="14"/>
      <c r="X291" s="14"/>
      <c r="Y291" s="14"/>
      <c r="Z291" s="14"/>
      <c r="AA291" s="14"/>
      <c r="AB291" s="14"/>
      <c r="AC291" s="14"/>
      <c r="AD291" s="14"/>
      <c r="AE291" s="14"/>
      <c r="AT291" s="275" t="s">
        <v>175</v>
      </c>
      <c r="AU291" s="275" t="s">
        <v>79</v>
      </c>
      <c r="AV291" s="14" t="s">
        <v>79</v>
      </c>
      <c r="AW291" s="14" t="s">
        <v>33</v>
      </c>
      <c r="AX291" s="14" t="s">
        <v>72</v>
      </c>
      <c r="AY291" s="275" t="s">
        <v>159</v>
      </c>
    </row>
    <row r="292" s="12" customFormat="1">
      <c r="A292" s="12"/>
      <c r="B292" s="233"/>
      <c r="C292" s="234"/>
      <c r="D292" s="235" t="s">
        <v>175</v>
      </c>
      <c r="E292" s="236" t="s">
        <v>19</v>
      </c>
      <c r="F292" s="237" t="s">
        <v>423</v>
      </c>
      <c r="G292" s="234"/>
      <c r="H292" s="238">
        <v>1.1519999999999999</v>
      </c>
      <c r="I292" s="239"/>
      <c r="J292" s="234"/>
      <c r="K292" s="234"/>
      <c r="L292" s="240"/>
      <c r="M292" s="241"/>
      <c r="N292" s="242"/>
      <c r="O292" s="242"/>
      <c r="P292" s="242"/>
      <c r="Q292" s="242"/>
      <c r="R292" s="242"/>
      <c r="S292" s="242"/>
      <c r="T292" s="243"/>
      <c r="U292" s="12"/>
      <c r="V292" s="12"/>
      <c r="W292" s="12"/>
      <c r="X292" s="12"/>
      <c r="Y292" s="12"/>
      <c r="Z292" s="12"/>
      <c r="AA292" s="12"/>
      <c r="AB292" s="12"/>
      <c r="AC292" s="12"/>
      <c r="AD292" s="12"/>
      <c r="AE292" s="12"/>
      <c r="AT292" s="244" t="s">
        <v>175</v>
      </c>
      <c r="AU292" s="244" t="s">
        <v>79</v>
      </c>
      <c r="AV292" s="12" t="s">
        <v>81</v>
      </c>
      <c r="AW292" s="12" t="s">
        <v>33</v>
      </c>
      <c r="AX292" s="12" t="s">
        <v>72</v>
      </c>
      <c r="AY292" s="244" t="s">
        <v>159</v>
      </c>
    </row>
    <row r="293" s="12" customFormat="1">
      <c r="A293" s="12"/>
      <c r="B293" s="233"/>
      <c r="C293" s="234"/>
      <c r="D293" s="235" t="s">
        <v>175</v>
      </c>
      <c r="E293" s="236" t="s">
        <v>19</v>
      </c>
      <c r="F293" s="237" t="s">
        <v>424</v>
      </c>
      <c r="G293" s="234"/>
      <c r="H293" s="238">
        <v>-0.27000000000000002</v>
      </c>
      <c r="I293" s="239"/>
      <c r="J293" s="234"/>
      <c r="K293" s="234"/>
      <c r="L293" s="240"/>
      <c r="M293" s="241"/>
      <c r="N293" s="242"/>
      <c r="O293" s="242"/>
      <c r="P293" s="242"/>
      <c r="Q293" s="242"/>
      <c r="R293" s="242"/>
      <c r="S293" s="242"/>
      <c r="T293" s="243"/>
      <c r="U293" s="12"/>
      <c r="V293" s="12"/>
      <c r="W293" s="12"/>
      <c r="X293" s="12"/>
      <c r="Y293" s="12"/>
      <c r="Z293" s="12"/>
      <c r="AA293" s="12"/>
      <c r="AB293" s="12"/>
      <c r="AC293" s="12"/>
      <c r="AD293" s="12"/>
      <c r="AE293" s="12"/>
      <c r="AT293" s="244" t="s">
        <v>175</v>
      </c>
      <c r="AU293" s="244" t="s">
        <v>79</v>
      </c>
      <c r="AV293" s="12" t="s">
        <v>81</v>
      </c>
      <c r="AW293" s="12" t="s">
        <v>33</v>
      </c>
      <c r="AX293" s="12" t="s">
        <v>72</v>
      </c>
      <c r="AY293" s="244" t="s">
        <v>159</v>
      </c>
    </row>
    <row r="294" s="12" customFormat="1">
      <c r="A294" s="12"/>
      <c r="B294" s="233"/>
      <c r="C294" s="234"/>
      <c r="D294" s="235" t="s">
        <v>175</v>
      </c>
      <c r="E294" s="236" t="s">
        <v>19</v>
      </c>
      <c r="F294" s="237" t="s">
        <v>425</v>
      </c>
      <c r="G294" s="234"/>
      <c r="H294" s="238">
        <v>1.1519999999999999</v>
      </c>
      <c r="I294" s="239"/>
      <c r="J294" s="234"/>
      <c r="K294" s="234"/>
      <c r="L294" s="240"/>
      <c r="M294" s="241"/>
      <c r="N294" s="242"/>
      <c r="O294" s="242"/>
      <c r="P294" s="242"/>
      <c r="Q294" s="242"/>
      <c r="R294" s="242"/>
      <c r="S294" s="242"/>
      <c r="T294" s="243"/>
      <c r="U294" s="12"/>
      <c r="V294" s="12"/>
      <c r="W294" s="12"/>
      <c r="X294" s="12"/>
      <c r="Y294" s="12"/>
      <c r="Z294" s="12"/>
      <c r="AA294" s="12"/>
      <c r="AB294" s="12"/>
      <c r="AC294" s="12"/>
      <c r="AD294" s="12"/>
      <c r="AE294" s="12"/>
      <c r="AT294" s="244" t="s">
        <v>175</v>
      </c>
      <c r="AU294" s="244" t="s">
        <v>79</v>
      </c>
      <c r="AV294" s="12" t="s">
        <v>81</v>
      </c>
      <c r="AW294" s="12" t="s">
        <v>33</v>
      </c>
      <c r="AX294" s="12" t="s">
        <v>72</v>
      </c>
      <c r="AY294" s="244" t="s">
        <v>159</v>
      </c>
    </row>
    <row r="295" s="12" customFormat="1">
      <c r="A295" s="12"/>
      <c r="B295" s="233"/>
      <c r="C295" s="234"/>
      <c r="D295" s="235" t="s">
        <v>175</v>
      </c>
      <c r="E295" s="236" t="s">
        <v>19</v>
      </c>
      <c r="F295" s="237" t="s">
        <v>426</v>
      </c>
      <c r="G295" s="234"/>
      <c r="H295" s="238">
        <v>-0.12</v>
      </c>
      <c r="I295" s="239"/>
      <c r="J295" s="234"/>
      <c r="K295" s="234"/>
      <c r="L295" s="240"/>
      <c r="M295" s="241"/>
      <c r="N295" s="242"/>
      <c r="O295" s="242"/>
      <c r="P295" s="242"/>
      <c r="Q295" s="242"/>
      <c r="R295" s="242"/>
      <c r="S295" s="242"/>
      <c r="T295" s="243"/>
      <c r="U295" s="12"/>
      <c r="V295" s="12"/>
      <c r="W295" s="12"/>
      <c r="X295" s="12"/>
      <c r="Y295" s="12"/>
      <c r="Z295" s="12"/>
      <c r="AA295" s="12"/>
      <c r="AB295" s="12"/>
      <c r="AC295" s="12"/>
      <c r="AD295" s="12"/>
      <c r="AE295" s="12"/>
      <c r="AT295" s="244" t="s">
        <v>175</v>
      </c>
      <c r="AU295" s="244" t="s">
        <v>79</v>
      </c>
      <c r="AV295" s="12" t="s">
        <v>81</v>
      </c>
      <c r="AW295" s="12" t="s">
        <v>33</v>
      </c>
      <c r="AX295" s="12" t="s">
        <v>72</v>
      </c>
      <c r="AY295" s="244" t="s">
        <v>159</v>
      </c>
    </row>
    <row r="296" s="14" customFormat="1">
      <c r="A296" s="14"/>
      <c r="B296" s="266"/>
      <c r="C296" s="267"/>
      <c r="D296" s="235" t="s">
        <v>175</v>
      </c>
      <c r="E296" s="268" t="s">
        <v>19</v>
      </c>
      <c r="F296" s="269" t="s">
        <v>427</v>
      </c>
      <c r="G296" s="267"/>
      <c r="H296" s="268" t="s">
        <v>19</v>
      </c>
      <c r="I296" s="270"/>
      <c r="J296" s="267"/>
      <c r="K296" s="267"/>
      <c r="L296" s="271"/>
      <c r="M296" s="272"/>
      <c r="N296" s="273"/>
      <c r="O296" s="273"/>
      <c r="P296" s="273"/>
      <c r="Q296" s="273"/>
      <c r="R296" s="273"/>
      <c r="S296" s="273"/>
      <c r="T296" s="274"/>
      <c r="U296" s="14"/>
      <c r="V296" s="14"/>
      <c r="W296" s="14"/>
      <c r="X296" s="14"/>
      <c r="Y296" s="14"/>
      <c r="Z296" s="14"/>
      <c r="AA296" s="14"/>
      <c r="AB296" s="14"/>
      <c r="AC296" s="14"/>
      <c r="AD296" s="14"/>
      <c r="AE296" s="14"/>
      <c r="AT296" s="275" t="s">
        <v>175</v>
      </c>
      <c r="AU296" s="275" t="s">
        <v>79</v>
      </c>
      <c r="AV296" s="14" t="s">
        <v>79</v>
      </c>
      <c r="AW296" s="14" t="s">
        <v>33</v>
      </c>
      <c r="AX296" s="14" t="s">
        <v>72</v>
      </c>
      <c r="AY296" s="275" t="s">
        <v>159</v>
      </c>
    </row>
    <row r="297" s="12" customFormat="1">
      <c r="A297" s="12"/>
      <c r="B297" s="233"/>
      <c r="C297" s="234"/>
      <c r="D297" s="235" t="s">
        <v>175</v>
      </c>
      <c r="E297" s="236" t="s">
        <v>19</v>
      </c>
      <c r="F297" s="237" t="s">
        <v>428</v>
      </c>
      <c r="G297" s="234"/>
      <c r="H297" s="238">
        <v>0.28999999999999998</v>
      </c>
      <c r="I297" s="239"/>
      <c r="J297" s="234"/>
      <c r="K297" s="234"/>
      <c r="L297" s="240"/>
      <c r="M297" s="241"/>
      <c r="N297" s="242"/>
      <c r="O297" s="242"/>
      <c r="P297" s="242"/>
      <c r="Q297" s="242"/>
      <c r="R297" s="242"/>
      <c r="S297" s="242"/>
      <c r="T297" s="243"/>
      <c r="U297" s="12"/>
      <c r="V297" s="12"/>
      <c r="W297" s="12"/>
      <c r="X297" s="12"/>
      <c r="Y297" s="12"/>
      <c r="Z297" s="12"/>
      <c r="AA297" s="12"/>
      <c r="AB297" s="12"/>
      <c r="AC297" s="12"/>
      <c r="AD297" s="12"/>
      <c r="AE297" s="12"/>
      <c r="AT297" s="244" t="s">
        <v>175</v>
      </c>
      <c r="AU297" s="244" t="s">
        <v>79</v>
      </c>
      <c r="AV297" s="12" t="s">
        <v>81</v>
      </c>
      <c r="AW297" s="12" t="s">
        <v>33</v>
      </c>
      <c r="AX297" s="12" t="s">
        <v>72</v>
      </c>
      <c r="AY297" s="244" t="s">
        <v>159</v>
      </c>
    </row>
    <row r="298" s="14" customFormat="1">
      <c r="A298" s="14"/>
      <c r="B298" s="266"/>
      <c r="C298" s="267"/>
      <c r="D298" s="235" t="s">
        <v>175</v>
      </c>
      <c r="E298" s="268" t="s">
        <v>19</v>
      </c>
      <c r="F298" s="269" t="s">
        <v>429</v>
      </c>
      <c r="G298" s="267"/>
      <c r="H298" s="268" t="s">
        <v>19</v>
      </c>
      <c r="I298" s="270"/>
      <c r="J298" s="267"/>
      <c r="K298" s="267"/>
      <c r="L298" s="271"/>
      <c r="M298" s="272"/>
      <c r="N298" s="273"/>
      <c r="O298" s="273"/>
      <c r="P298" s="273"/>
      <c r="Q298" s="273"/>
      <c r="R298" s="273"/>
      <c r="S298" s="273"/>
      <c r="T298" s="274"/>
      <c r="U298" s="14"/>
      <c r="V298" s="14"/>
      <c r="W298" s="14"/>
      <c r="X298" s="14"/>
      <c r="Y298" s="14"/>
      <c r="Z298" s="14"/>
      <c r="AA298" s="14"/>
      <c r="AB298" s="14"/>
      <c r="AC298" s="14"/>
      <c r="AD298" s="14"/>
      <c r="AE298" s="14"/>
      <c r="AT298" s="275" t="s">
        <v>175</v>
      </c>
      <c r="AU298" s="275" t="s">
        <v>79</v>
      </c>
      <c r="AV298" s="14" t="s">
        <v>79</v>
      </c>
      <c r="AW298" s="14" t="s">
        <v>33</v>
      </c>
      <c r="AX298" s="14" t="s">
        <v>72</v>
      </c>
      <c r="AY298" s="275" t="s">
        <v>159</v>
      </c>
    </row>
    <row r="299" s="12" customFormat="1">
      <c r="A299" s="12"/>
      <c r="B299" s="233"/>
      <c r="C299" s="234"/>
      <c r="D299" s="235" t="s">
        <v>175</v>
      </c>
      <c r="E299" s="236" t="s">
        <v>19</v>
      </c>
      <c r="F299" s="237" t="s">
        <v>430</v>
      </c>
      <c r="G299" s="234"/>
      <c r="H299" s="238">
        <v>0.23000000000000001</v>
      </c>
      <c r="I299" s="239"/>
      <c r="J299" s="234"/>
      <c r="K299" s="234"/>
      <c r="L299" s="240"/>
      <c r="M299" s="241"/>
      <c r="N299" s="242"/>
      <c r="O299" s="242"/>
      <c r="P299" s="242"/>
      <c r="Q299" s="242"/>
      <c r="R299" s="242"/>
      <c r="S299" s="242"/>
      <c r="T299" s="243"/>
      <c r="U299" s="12"/>
      <c r="V299" s="12"/>
      <c r="W299" s="12"/>
      <c r="X299" s="12"/>
      <c r="Y299" s="12"/>
      <c r="Z299" s="12"/>
      <c r="AA299" s="12"/>
      <c r="AB299" s="12"/>
      <c r="AC299" s="12"/>
      <c r="AD299" s="12"/>
      <c r="AE299" s="12"/>
      <c r="AT299" s="244" t="s">
        <v>175</v>
      </c>
      <c r="AU299" s="244" t="s">
        <v>79</v>
      </c>
      <c r="AV299" s="12" t="s">
        <v>81</v>
      </c>
      <c r="AW299" s="12" t="s">
        <v>33</v>
      </c>
      <c r="AX299" s="12" t="s">
        <v>72</v>
      </c>
      <c r="AY299" s="244" t="s">
        <v>159</v>
      </c>
    </row>
    <row r="300" s="14" customFormat="1">
      <c r="A300" s="14"/>
      <c r="B300" s="266"/>
      <c r="C300" s="267"/>
      <c r="D300" s="235" t="s">
        <v>175</v>
      </c>
      <c r="E300" s="268" t="s">
        <v>19</v>
      </c>
      <c r="F300" s="269" t="s">
        <v>431</v>
      </c>
      <c r="G300" s="267"/>
      <c r="H300" s="268" t="s">
        <v>19</v>
      </c>
      <c r="I300" s="270"/>
      <c r="J300" s="267"/>
      <c r="K300" s="267"/>
      <c r="L300" s="271"/>
      <c r="M300" s="272"/>
      <c r="N300" s="273"/>
      <c r="O300" s="273"/>
      <c r="P300" s="273"/>
      <c r="Q300" s="273"/>
      <c r="R300" s="273"/>
      <c r="S300" s="273"/>
      <c r="T300" s="274"/>
      <c r="U300" s="14"/>
      <c r="V300" s="14"/>
      <c r="W300" s="14"/>
      <c r="X300" s="14"/>
      <c r="Y300" s="14"/>
      <c r="Z300" s="14"/>
      <c r="AA300" s="14"/>
      <c r="AB300" s="14"/>
      <c r="AC300" s="14"/>
      <c r="AD300" s="14"/>
      <c r="AE300" s="14"/>
      <c r="AT300" s="275" t="s">
        <v>175</v>
      </c>
      <c r="AU300" s="275" t="s">
        <v>79</v>
      </c>
      <c r="AV300" s="14" t="s">
        <v>79</v>
      </c>
      <c r="AW300" s="14" t="s">
        <v>33</v>
      </c>
      <c r="AX300" s="14" t="s">
        <v>72</v>
      </c>
      <c r="AY300" s="275" t="s">
        <v>159</v>
      </c>
    </row>
    <row r="301" s="12" customFormat="1">
      <c r="A301" s="12"/>
      <c r="B301" s="233"/>
      <c r="C301" s="234"/>
      <c r="D301" s="235" t="s">
        <v>175</v>
      </c>
      <c r="E301" s="236" t="s">
        <v>19</v>
      </c>
      <c r="F301" s="237" t="s">
        <v>432</v>
      </c>
      <c r="G301" s="234"/>
      <c r="H301" s="238">
        <v>0.158</v>
      </c>
      <c r="I301" s="239"/>
      <c r="J301" s="234"/>
      <c r="K301" s="234"/>
      <c r="L301" s="240"/>
      <c r="M301" s="241"/>
      <c r="N301" s="242"/>
      <c r="O301" s="242"/>
      <c r="P301" s="242"/>
      <c r="Q301" s="242"/>
      <c r="R301" s="242"/>
      <c r="S301" s="242"/>
      <c r="T301" s="243"/>
      <c r="U301" s="12"/>
      <c r="V301" s="12"/>
      <c r="W301" s="12"/>
      <c r="X301" s="12"/>
      <c r="Y301" s="12"/>
      <c r="Z301" s="12"/>
      <c r="AA301" s="12"/>
      <c r="AB301" s="12"/>
      <c r="AC301" s="12"/>
      <c r="AD301" s="12"/>
      <c r="AE301" s="12"/>
      <c r="AT301" s="244" t="s">
        <v>175</v>
      </c>
      <c r="AU301" s="244" t="s">
        <v>79</v>
      </c>
      <c r="AV301" s="12" t="s">
        <v>81</v>
      </c>
      <c r="AW301" s="12" t="s">
        <v>33</v>
      </c>
      <c r="AX301" s="12" t="s">
        <v>72</v>
      </c>
      <c r="AY301" s="244" t="s">
        <v>159</v>
      </c>
    </row>
    <row r="302" s="14" customFormat="1">
      <c r="A302" s="14"/>
      <c r="B302" s="266"/>
      <c r="C302" s="267"/>
      <c r="D302" s="235" t="s">
        <v>175</v>
      </c>
      <c r="E302" s="268" t="s">
        <v>19</v>
      </c>
      <c r="F302" s="269" t="s">
        <v>433</v>
      </c>
      <c r="G302" s="267"/>
      <c r="H302" s="268" t="s">
        <v>19</v>
      </c>
      <c r="I302" s="270"/>
      <c r="J302" s="267"/>
      <c r="K302" s="267"/>
      <c r="L302" s="271"/>
      <c r="M302" s="272"/>
      <c r="N302" s="273"/>
      <c r="O302" s="273"/>
      <c r="P302" s="273"/>
      <c r="Q302" s="273"/>
      <c r="R302" s="273"/>
      <c r="S302" s="273"/>
      <c r="T302" s="274"/>
      <c r="U302" s="14"/>
      <c r="V302" s="14"/>
      <c r="W302" s="14"/>
      <c r="X302" s="14"/>
      <c r="Y302" s="14"/>
      <c r="Z302" s="14"/>
      <c r="AA302" s="14"/>
      <c r="AB302" s="14"/>
      <c r="AC302" s="14"/>
      <c r="AD302" s="14"/>
      <c r="AE302" s="14"/>
      <c r="AT302" s="275" t="s">
        <v>175</v>
      </c>
      <c r="AU302" s="275" t="s">
        <v>79</v>
      </c>
      <c r="AV302" s="14" t="s">
        <v>79</v>
      </c>
      <c r="AW302" s="14" t="s">
        <v>33</v>
      </c>
      <c r="AX302" s="14" t="s">
        <v>72</v>
      </c>
      <c r="AY302" s="275" t="s">
        <v>159</v>
      </c>
    </row>
    <row r="303" s="12" customFormat="1">
      <c r="A303" s="12"/>
      <c r="B303" s="233"/>
      <c r="C303" s="234"/>
      <c r="D303" s="235" t="s">
        <v>175</v>
      </c>
      <c r="E303" s="236" t="s">
        <v>19</v>
      </c>
      <c r="F303" s="237" t="s">
        <v>434</v>
      </c>
      <c r="G303" s="234"/>
      <c r="H303" s="238">
        <v>1.0149999999999999</v>
      </c>
      <c r="I303" s="239"/>
      <c r="J303" s="234"/>
      <c r="K303" s="234"/>
      <c r="L303" s="240"/>
      <c r="M303" s="241"/>
      <c r="N303" s="242"/>
      <c r="O303" s="242"/>
      <c r="P303" s="242"/>
      <c r="Q303" s="242"/>
      <c r="R303" s="242"/>
      <c r="S303" s="242"/>
      <c r="T303" s="243"/>
      <c r="U303" s="12"/>
      <c r="V303" s="12"/>
      <c r="W303" s="12"/>
      <c r="X303" s="12"/>
      <c r="Y303" s="12"/>
      <c r="Z303" s="12"/>
      <c r="AA303" s="12"/>
      <c r="AB303" s="12"/>
      <c r="AC303" s="12"/>
      <c r="AD303" s="12"/>
      <c r="AE303" s="12"/>
      <c r="AT303" s="244" t="s">
        <v>175</v>
      </c>
      <c r="AU303" s="244" t="s">
        <v>79</v>
      </c>
      <c r="AV303" s="12" t="s">
        <v>81</v>
      </c>
      <c r="AW303" s="12" t="s">
        <v>33</v>
      </c>
      <c r="AX303" s="12" t="s">
        <v>72</v>
      </c>
      <c r="AY303" s="244" t="s">
        <v>159</v>
      </c>
    </row>
    <row r="304" s="12" customFormat="1">
      <c r="A304" s="12"/>
      <c r="B304" s="233"/>
      <c r="C304" s="234"/>
      <c r="D304" s="235" t="s">
        <v>175</v>
      </c>
      <c r="E304" s="236" t="s">
        <v>19</v>
      </c>
      <c r="F304" s="237" t="s">
        <v>435</v>
      </c>
      <c r="G304" s="234"/>
      <c r="H304" s="238">
        <v>0.31900000000000001</v>
      </c>
      <c r="I304" s="239"/>
      <c r="J304" s="234"/>
      <c r="K304" s="234"/>
      <c r="L304" s="240"/>
      <c r="M304" s="241"/>
      <c r="N304" s="242"/>
      <c r="O304" s="242"/>
      <c r="P304" s="242"/>
      <c r="Q304" s="242"/>
      <c r="R304" s="242"/>
      <c r="S304" s="242"/>
      <c r="T304" s="243"/>
      <c r="U304" s="12"/>
      <c r="V304" s="12"/>
      <c r="W304" s="12"/>
      <c r="X304" s="12"/>
      <c r="Y304" s="12"/>
      <c r="Z304" s="12"/>
      <c r="AA304" s="12"/>
      <c r="AB304" s="12"/>
      <c r="AC304" s="12"/>
      <c r="AD304" s="12"/>
      <c r="AE304" s="12"/>
      <c r="AT304" s="244" t="s">
        <v>175</v>
      </c>
      <c r="AU304" s="244" t="s">
        <v>79</v>
      </c>
      <c r="AV304" s="12" t="s">
        <v>81</v>
      </c>
      <c r="AW304" s="12" t="s">
        <v>33</v>
      </c>
      <c r="AX304" s="12" t="s">
        <v>72</v>
      </c>
      <c r="AY304" s="244" t="s">
        <v>159</v>
      </c>
    </row>
    <row r="305" s="12" customFormat="1">
      <c r="A305" s="12"/>
      <c r="B305" s="233"/>
      <c r="C305" s="234"/>
      <c r="D305" s="235" t="s">
        <v>175</v>
      </c>
      <c r="E305" s="236" t="s">
        <v>19</v>
      </c>
      <c r="F305" s="237" t="s">
        <v>436</v>
      </c>
      <c r="G305" s="234"/>
      <c r="H305" s="238">
        <v>0.042999999999999997</v>
      </c>
      <c r="I305" s="239"/>
      <c r="J305" s="234"/>
      <c r="K305" s="234"/>
      <c r="L305" s="240"/>
      <c r="M305" s="241"/>
      <c r="N305" s="242"/>
      <c r="O305" s="242"/>
      <c r="P305" s="242"/>
      <c r="Q305" s="242"/>
      <c r="R305" s="242"/>
      <c r="S305" s="242"/>
      <c r="T305" s="243"/>
      <c r="U305" s="12"/>
      <c r="V305" s="12"/>
      <c r="W305" s="12"/>
      <c r="X305" s="12"/>
      <c r="Y305" s="12"/>
      <c r="Z305" s="12"/>
      <c r="AA305" s="12"/>
      <c r="AB305" s="12"/>
      <c r="AC305" s="12"/>
      <c r="AD305" s="12"/>
      <c r="AE305" s="12"/>
      <c r="AT305" s="244" t="s">
        <v>175</v>
      </c>
      <c r="AU305" s="244" t="s">
        <v>79</v>
      </c>
      <c r="AV305" s="12" t="s">
        <v>81</v>
      </c>
      <c r="AW305" s="12" t="s">
        <v>33</v>
      </c>
      <c r="AX305" s="12" t="s">
        <v>72</v>
      </c>
      <c r="AY305" s="244" t="s">
        <v>159</v>
      </c>
    </row>
    <row r="306" s="13" customFormat="1">
      <c r="A306" s="13"/>
      <c r="B306" s="245"/>
      <c r="C306" s="246"/>
      <c r="D306" s="235" t="s">
        <v>175</v>
      </c>
      <c r="E306" s="247" t="s">
        <v>19</v>
      </c>
      <c r="F306" s="248" t="s">
        <v>197</v>
      </c>
      <c r="G306" s="246"/>
      <c r="H306" s="249">
        <v>5.0999999999999996</v>
      </c>
      <c r="I306" s="250"/>
      <c r="J306" s="246"/>
      <c r="K306" s="246"/>
      <c r="L306" s="251"/>
      <c r="M306" s="252"/>
      <c r="N306" s="253"/>
      <c r="O306" s="253"/>
      <c r="P306" s="253"/>
      <c r="Q306" s="253"/>
      <c r="R306" s="253"/>
      <c r="S306" s="253"/>
      <c r="T306" s="254"/>
      <c r="U306" s="13"/>
      <c r="V306" s="13"/>
      <c r="W306" s="13"/>
      <c r="X306" s="13"/>
      <c r="Y306" s="13"/>
      <c r="Z306" s="13"/>
      <c r="AA306" s="13"/>
      <c r="AB306" s="13"/>
      <c r="AC306" s="13"/>
      <c r="AD306" s="13"/>
      <c r="AE306" s="13"/>
      <c r="AT306" s="255" t="s">
        <v>175</v>
      </c>
      <c r="AU306" s="255" t="s">
        <v>79</v>
      </c>
      <c r="AV306" s="13" t="s">
        <v>164</v>
      </c>
      <c r="AW306" s="13" t="s">
        <v>33</v>
      </c>
      <c r="AX306" s="13" t="s">
        <v>79</v>
      </c>
      <c r="AY306" s="255" t="s">
        <v>159</v>
      </c>
    </row>
    <row r="307" s="2" customFormat="1" ht="33" customHeight="1">
      <c r="A307" s="40"/>
      <c r="B307" s="41"/>
      <c r="C307" s="220" t="s">
        <v>279</v>
      </c>
      <c r="D307" s="220" t="s">
        <v>160</v>
      </c>
      <c r="E307" s="221" t="s">
        <v>437</v>
      </c>
      <c r="F307" s="222" t="s">
        <v>438</v>
      </c>
      <c r="G307" s="223" t="s">
        <v>191</v>
      </c>
      <c r="H307" s="224">
        <v>43.299999999999997</v>
      </c>
      <c r="I307" s="225"/>
      <c r="J307" s="226">
        <f>ROUND(I307*H307,2)</f>
        <v>0</v>
      </c>
      <c r="K307" s="222" t="s">
        <v>19</v>
      </c>
      <c r="L307" s="46"/>
      <c r="M307" s="227" t="s">
        <v>19</v>
      </c>
      <c r="N307" s="228" t="s">
        <v>43</v>
      </c>
      <c r="O307" s="86"/>
      <c r="P307" s="229">
        <f>O307*H307</f>
        <v>0</v>
      </c>
      <c r="Q307" s="229">
        <v>0</v>
      </c>
      <c r="R307" s="229">
        <f>Q307*H307</f>
        <v>0</v>
      </c>
      <c r="S307" s="229">
        <v>0</v>
      </c>
      <c r="T307" s="230">
        <f>S307*H307</f>
        <v>0</v>
      </c>
      <c r="U307" s="40"/>
      <c r="V307" s="40"/>
      <c r="W307" s="40"/>
      <c r="X307" s="40"/>
      <c r="Y307" s="40"/>
      <c r="Z307" s="40"/>
      <c r="AA307" s="40"/>
      <c r="AB307" s="40"/>
      <c r="AC307" s="40"/>
      <c r="AD307" s="40"/>
      <c r="AE307" s="40"/>
      <c r="AR307" s="231" t="s">
        <v>164</v>
      </c>
      <c r="AT307" s="231" t="s">
        <v>160</v>
      </c>
      <c r="AU307" s="231" t="s">
        <v>79</v>
      </c>
      <c r="AY307" s="19" t="s">
        <v>159</v>
      </c>
      <c r="BE307" s="232">
        <f>IF(N307="základní",J307,0)</f>
        <v>0</v>
      </c>
      <c r="BF307" s="232">
        <f>IF(N307="snížená",J307,0)</f>
        <v>0</v>
      </c>
      <c r="BG307" s="232">
        <f>IF(N307="zákl. přenesená",J307,0)</f>
        <v>0</v>
      </c>
      <c r="BH307" s="232">
        <f>IF(N307="sníž. přenesená",J307,0)</f>
        <v>0</v>
      </c>
      <c r="BI307" s="232">
        <f>IF(N307="nulová",J307,0)</f>
        <v>0</v>
      </c>
      <c r="BJ307" s="19" t="s">
        <v>79</v>
      </c>
      <c r="BK307" s="232">
        <f>ROUND(I307*H307,2)</f>
        <v>0</v>
      </c>
      <c r="BL307" s="19" t="s">
        <v>164</v>
      </c>
      <c r="BM307" s="231" t="s">
        <v>439</v>
      </c>
    </row>
    <row r="308" s="2" customFormat="1" ht="33" customHeight="1">
      <c r="A308" s="40"/>
      <c r="B308" s="41"/>
      <c r="C308" s="220" t="s">
        <v>440</v>
      </c>
      <c r="D308" s="220" t="s">
        <v>160</v>
      </c>
      <c r="E308" s="221" t="s">
        <v>441</v>
      </c>
      <c r="F308" s="222" t="s">
        <v>442</v>
      </c>
      <c r="G308" s="223" t="s">
        <v>191</v>
      </c>
      <c r="H308" s="224">
        <v>127</v>
      </c>
      <c r="I308" s="225"/>
      <c r="J308" s="226">
        <f>ROUND(I308*H308,2)</f>
        <v>0</v>
      </c>
      <c r="K308" s="222" t="s">
        <v>19</v>
      </c>
      <c r="L308" s="46"/>
      <c r="M308" s="227" t="s">
        <v>19</v>
      </c>
      <c r="N308" s="228" t="s">
        <v>43</v>
      </c>
      <c r="O308" s="86"/>
      <c r="P308" s="229">
        <f>O308*H308</f>
        <v>0</v>
      </c>
      <c r="Q308" s="229">
        <v>0.0093399999999999993</v>
      </c>
      <c r="R308" s="229">
        <f>Q308*H308</f>
        <v>1.18618</v>
      </c>
      <c r="S308" s="229">
        <v>0</v>
      </c>
      <c r="T308" s="230">
        <f>S308*H308</f>
        <v>0</v>
      </c>
      <c r="U308" s="40"/>
      <c r="V308" s="40"/>
      <c r="W308" s="40"/>
      <c r="X308" s="40"/>
      <c r="Y308" s="40"/>
      <c r="Z308" s="40"/>
      <c r="AA308" s="40"/>
      <c r="AB308" s="40"/>
      <c r="AC308" s="40"/>
      <c r="AD308" s="40"/>
      <c r="AE308" s="40"/>
      <c r="AR308" s="231" t="s">
        <v>164</v>
      </c>
      <c r="AT308" s="231" t="s">
        <v>160</v>
      </c>
      <c r="AU308" s="231" t="s">
        <v>79</v>
      </c>
      <c r="AY308" s="19" t="s">
        <v>159</v>
      </c>
      <c r="BE308" s="232">
        <f>IF(N308="základní",J308,0)</f>
        <v>0</v>
      </c>
      <c r="BF308" s="232">
        <f>IF(N308="snížená",J308,0)</f>
        <v>0</v>
      </c>
      <c r="BG308" s="232">
        <f>IF(N308="zákl. přenesená",J308,0)</f>
        <v>0</v>
      </c>
      <c r="BH308" s="232">
        <f>IF(N308="sníž. přenesená",J308,0)</f>
        <v>0</v>
      </c>
      <c r="BI308" s="232">
        <f>IF(N308="nulová",J308,0)</f>
        <v>0</v>
      </c>
      <c r="BJ308" s="19" t="s">
        <v>79</v>
      </c>
      <c r="BK308" s="232">
        <f>ROUND(I308*H308,2)</f>
        <v>0</v>
      </c>
      <c r="BL308" s="19" t="s">
        <v>164</v>
      </c>
      <c r="BM308" s="231" t="s">
        <v>443</v>
      </c>
    </row>
    <row r="309" s="11" customFormat="1" ht="25.92" customHeight="1">
      <c r="A309" s="11"/>
      <c r="B309" s="206"/>
      <c r="C309" s="207"/>
      <c r="D309" s="208" t="s">
        <v>71</v>
      </c>
      <c r="E309" s="209" t="s">
        <v>444</v>
      </c>
      <c r="F309" s="209" t="s">
        <v>445</v>
      </c>
      <c r="G309" s="207"/>
      <c r="H309" s="207"/>
      <c r="I309" s="210"/>
      <c r="J309" s="211">
        <f>BK309</f>
        <v>0</v>
      </c>
      <c r="K309" s="207"/>
      <c r="L309" s="212"/>
      <c r="M309" s="213"/>
      <c r="N309" s="214"/>
      <c r="O309" s="214"/>
      <c r="P309" s="215">
        <f>SUM(P310:P390)</f>
        <v>0</v>
      </c>
      <c r="Q309" s="214"/>
      <c r="R309" s="215">
        <f>SUM(R310:R390)</f>
        <v>9.5779450000000033</v>
      </c>
      <c r="S309" s="214"/>
      <c r="T309" s="216">
        <f>SUM(T310:T390)</f>
        <v>1.98888</v>
      </c>
      <c r="U309" s="11"/>
      <c r="V309" s="11"/>
      <c r="W309" s="11"/>
      <c r="X309" s="11"/>
      <c r="Y309" s="11"/>
      <c r="Z309" s="11"/>
      <c r="AA309" s="11"/>
      <c r="AB309" s="11"/>
      <c r="AC309" s="11"/>
      <c r="AD309" s="11"/>
      <c r="AE309" s="11"/>
      <c r="AR309" s="217" t="s">
        <v>79</v>
      </c>
      <c r="AT309" s="218" t="s">
        <v>71</v>
      </c>
      <c r="AU309" s="218" t="s">
        <v>72</v>
      </c>
      <c r="AY309" s="217" t="s">
        <v>159</v>
      </c>
      <c r="BK309" s="219">
        <f>SUM(BK310:BK390)</f>
        <v>0</v>
      </c>
    </row>
    <row r="310" s="2" customFormat="1" ht="33" customHeight="1">
      <c r="A310" s="40"/>
      <c r="B310" s="41"/>
      <c r="C310" s="220" t="s">
        <v>287</v>
      </c>
      <c r="D310" s="220" t="s">
        <v>160</v>
      </c>
      <c r="E310" s="221" t="s">
        <v>446</v>
      </c>
      <c r="F310" s="222" t="s">
        <v>447</v>
      </c>
      <c r="G310" s="223" t="s">
        <v>191</v>
      </c>
      <c r="H310" s="224">
        <v>5</v>
      </c>
      <c r="I310" s="225"/>
      <c r="J310" s="226">
        <f>ROUND(I310*H310,2)</f>
        <v>0</v>
      </c>
      <c r="K310" s="222" t="s">
        <v>19</v>
      </c>
      <c r="L310" s="46"/>
      <c r="M310" s="227" t="s">
        <v>19</v>
      </c>
      <c r="N310" s="228" t="s">
        <v>43</v>
      </c>
      <c r="O310" s="86"/>
      <c r="P310" s="229">
        <f>O310*H310</f>
        <v>0</v>
      </c>
      <c r="Q310" s="229">
        <v>0.0065599999999999999</v>
      </c>
      <c r="R310" s="229">
        <f>Q310*H310</f>
        <v>0.032799999999999996</v>
      </c>
      <c r="S310" s="229">
        <v>0.023</v>
      </c>
      <c r="T310" s="230">
        <f>S310*H310</f>
        <v>0.11499999999999999</v>
      </c>
      <c r="U310" s="40"/>
      <c r="V310" s="40"/>
      <c r="W310" s="40"/>
      <c r="X310" s="40"/>
      <c r="Y310" s="40"/>
      <c r="Z310" s="40"/>
      <c r="AA310" s="40"/>
      <c r="AB310" s="40"/>
      <c r="AC310" s="40"/>
      <c r="AD310" s="40"/>
      <c r="AE310" s="40"/>
      <c r="AR310" s="231" t="s">
        <v>164</v>
      </c>
      <c r="AT310" s="231" t="s">
        <v>160</v>
      </c>
      <c r="AU310" s="231" t="s">
        <v>79</v>
      </c>
      <c r="AY310" s="19" t="s">
        <v>159</v>
      </c>
      <c r="BE310" s="232">
        <f>IF(N310="základní",J310,0)</f>
        <v>0</v>
      </c>
      <c r="BF310" s="232">
        <f>IF(N310="snížená",J310,0)</f>
        <v>0</v>
      </c>
      <c r="BG310" s="232">
        <f>IF(N310="zákl. přenesená",J310,0)</f>
        <v>0</v>
      </c>
      <c r="BH310" s="232">
        <f>IF(N310="sníž. přenesená",J310,0)</f>
        <v>0</v>
      </c>
      <c r="BI310" s="232">
        <f>IF(N310="nulová",J310,0)</f>
        <v>0</v>
      </c>
      <c r="BJ310" s="19" t="s">
        <v>79</v>
      </c>
      <c r="BK310" s="232">
        <f>ROUND(I310*H310,2)</f>
        <v>0</v>
      </c>
      <c r="BL310" s="19" t="s">
        <v>164</v>
      </c>
      <c r="BM310" s="231" t="s">
        <v>448</v>
      </c>
    </row>
    <row r="311" s="2" customFormat="1" ht="44.25" customHeight="1">
      <c r="A311" s="40"/>
      <c r="B311" s="41"/>
      <c r="C311" s="220" t="s">
        <v>449</v>
      </c>
      <c r="D311" s="220" t="s">
        <v>160</v>
      </c>
      <c r="E311" s="221" t="s">
        <v>450</v>
      </c>
      <c r="F311" s="222" t="s">
        <v>451</v>
      </c>
      <c r="G311" s="223" t="s">
        <v>191</v>
      </c>
      <c r="H311" s="224">
        <v>5</v>
      </c>
      <c r="I311" s="225"/>
      <c r="J311" s="226">
        <f>ROUND(I311*H311,2)</f>
        <v>0</v>
      </c>
      <c r="K311" s="222" t="s">
        <v>19</v>
      </c>
      <c r="L311" s="46"/>
      <c r="M311" s="227" t="s">
        <v>19</v>
      </c>
      <c r="N311" s="228" t="s">
        <v>43</v>
      </c>
      <c r="O311" s="86"/>
      <c r="P311" s="229">
        <f>O311*H311</f>
        <v>0</v>
      </c>
      <c r="Q311" s="229">
        <v>0.031640000000000001</v>
      </c>
      <c r="R311" s="229">
        <f>Q311*H311</f>
        <v>0.15820000000000001</v>
      </c>
      <c r="S311" s="229">
        <v>0.023</v>
      </c>
      <c r="T311" s="230">
        <f>S311*H311</f>
        <v>0.11499999999999999</v>
      </c>
      <c r="U311" s="40"/>
      <c r="V311" s="40"/>
      <c r="W311" s="40"/>
      <c r="X311" s="40"/>
      <c r="Y311" s="40"/>
      <c r="Z311" s="40"/>
      <c r="AA311" s="40"/>
      <c r="AB311" s="40"/>
      <c r="AC311" s="40"/>
      <c r="AD311" s="40"/>
      <c r="AE311" s="40"/>
      <c r="AR311" s="231" t="s">
        <v>164</v>
      </c>
      <c r="AT311" s="231" t="s">
        <v>160</v>
      </c>
      <c r="AU311" s="231" t="s">
        <v>79</v>
      </c>
      <c r="AY311" s="19" t="s">
        <v>159</v>
      </c>
      <c r="BE311" s="232">
        <f>IF(N311="základní",J311,0)</f>
        <v>0</v>
      </c>
      <c r="BF311" s="232">
        <f>IF(N311="snížená",J311,0)</f>
        <v>0</v>
      </c>
      <c r="BG311" s="232">
        <f>IF(N311="zákl. přenesená",J311,0)</f>
        <v>0</v>
      </c>
      <c r="BH311" s="232">
        <f>IF(N311="sníž. přenesená",J311,0)</f>
        <v>0</v>
      </c>
      <c r="BI311" s="232">
        <f>IF(N311="nulová",J311,0)</f>
        <v>0</v>
      </c>
      <c r="BJ311" s="19" t="s">
        <v>79</v>
      </c>
      <c r="BK311" s="232">
        <f>ROUND(I311*H311,2)</f>
        <v>0</v>
      </c>
      <c r="BL311" s="19" t="s">
        <v>164</v>
      </c>
      <c r="BM311" s="231" t="s">
        <v>452</v>
      </c>
    </row>
    <row r="312" s="2" customFormat="1" ht="21.75" customHeight="1">
      <c r="A312" s="40"/>
      <c r="B312" s="41"/>
      <c r="C312" s="220" t="s">
        <v>293</v>
      </c>
      <c r="D312" s="220" t="s">
        <v>160</v>
      </c>
      <c r="E312" s="221" t="s">
        <v>453</v>
      </c>
      <c r="F312" s="222" t="s">
        <v>454</v>
      </c>
      <c r="G312" s="223" t="s">
        <v>191</v>
      </c>
      <c r="H312" s="224">
        <v>14</v>
      </c>
      <c r="I312" s="225"/>
      <c r="J312" s="226">
        <f>ROUND(I312*H312,2)</f>
        <v>0</v>
      </c>
      <c r="K312" s="222" t="s">
        <v>19</v>
      </c>
      <c r="L312" s="46"/>
      <c r="M312" s="227" t="s">
        <v>19</v>
      </c>
      <c r="N312" s="228" t="s">
        <v>43</v>
      </c>
      <c r="O312" s="86"/>
      <c r="P312" s="229">
        <f>O312*H312</f>
        <v>0</v>
      </c>
      <c r="Q312" s="229">
        <v>0.0065599999999999999</v>
      </c>
      <c r="R312" s="229">
        <f>Q312*H312</f>
        <v>0.091840000000000005</v>
      </c>
      <c r="S312" s="229">
        <v>0.023</v>
      </c>
      <c r="T312" s="230">
        <f>S312*H312</f>
        <v>0.32200000000000001</v>
      </c>
      <c r="U312" s="40"/>
      <c r="V312" s="40"/>
      <c r="W312" s="40"/>
      <c r="X312" s="40"/>
      <c r="Y312" s="40"/>
      <c r="Z312" s="40"/>
      <c r="AA312" s="40"/>
      <c r="AB312" s="40"/>
      <c r="AC312" s="40"/>
      <c r="AD312" s="40"/>
      <c r="AE312" s="40"/>
      <c r="AR312" s="231" t="s">
        <v>164</v>
      </c>
      <c r="AT312" s="231" t="s">
        <v>160</v>
      </c>
      <c r="AU312" s="231" t="s">
        <v>79</v>
      </c>
      <c r="AY312" s="19" t="s">
        <v>159</v>
      </c>
      <c r="BE312" s="232">
        <f>IF(N312="základní",J312,0)</f>
        <v>0</v>
      </c>
      <c r="BF312" s="232">
        <f>IF(N312="snížená",J312,0)</f>
        <v>0</v>
      </c>
      <c r="BG312" s="232">
        <f>IF(N312="zákl. přenesená",J312,0)</f>
        <v>0</v>
      </c>
      <c r="BH312" s="232">
        <f>IF(N312="sníž. přenesená",J312,0)</f>
        <v>0</v>
      </c>
      <c r="BI312" s="232">
        <f>IF(N312="nulová",J312,0)</f>
        <v>0</v>
      </c>
      <c r="BJ312" s="19" t="s">
        <v>79</v>
      </c>
      <c r="BK312" s="232">
        <f>ROUND(I312*H312,2)</f>
        <v>0</v>
      </c>
      <c r="BL312" s="19" t="s">
        <v>164</v>
      </c>
      <c r="BM312" s="231" t="s">
        <v>455</v>
      </c>
    </row>
    <row r="313" s="12" customFormat="1">
      <c r="A313" s="12"/>
      <c r="B313" s="233"/>
      <c r="C313" s="234"/>
      <c r="D313" s="235" t="s">
        <v>175</v>
      </c>
      <c r="E313" s="236" t="s">
        <v>19</v>
      </c>
      <c r="F313" s="237" t="s">
        <v>305</v>
      </c>
      <c r="G313" s="234"/>
      <c r="H313" s="238">
        <v>8.8740000000000006</v>
      </c>
      <c r="I313" s="239"/>
      <c r="J313" s="234"/>
      <c r="K313" s="234"/>
      <c r="L313" s="240"/>
      <c r="M313" s="241"/>
      <c r="N313" s="242"/>
      <c r="O313" s="242"/>
      <c r="P313" s="242"/>
      <c r="Q313" s="242"/>
      <c r="R313" s="242"/>
      <c r="S313" s="242"/>
      <c r="T313" s="243"/>
      <c r="U313" s="12"/>
      <c r="V313" s="12"/>
      <c r="W313" s="12"/>
      <c r="X313" s="12"/>
      <c r="Y313" s="12"/>
      <c r="Z313" s="12"/>
      <c r="AA313" s="12"/>
      <c r="AB313" s="12"/>
      <c r="AC313" s="12"/>
      <c r="AD313" s="12"/>
      <c r="AE313" s="12"/>
      <c r="AT313" s="244" t="s">
        <v>175</v>
      </c>
      <c r="AU313" s="244" t="s">
        <v>79</v>
      </c>
      <c r="AV313" s="12" t="s">
        <v>81</v>
      </c>
      <c r="AW313" s="12" t="s">
        <v>33</v>
      </c>
      <c r="AX313" s="12" t="s">
        <v>72</v>
      </c>
      <c r="AY313" s="244" t="s">
        <v>159</v>
      </c>
    </row>
    <row r="314" s="12" customFormat="1">
      <c r="A314" s="12"/>
      <c r="B314" s="233"/>
      <c r="C314" s="234"/>
      <c r="D314" s="235" t="s">
        <v>175</v>
      </c>
      <c r="E314" s="236" t="s">
        <v>19</v>
      </c>
      <c r="F314" s="237" t="s">
        <v>306</v>
      </c>
      <c r="G314" s="234"/>
      <c r="H314" s="238">
        <v>1.26</v>
      </c>
      <c r="I314" s="239"/>
      <c r="J314" s="234"/>
      <c r="K314" s="234"/>
      <c r="L314" s="240"/>
      <c r="M314" s="241"/>
      <c r="N314" s="242"/>
      <c r="O314" s="242"/>
      <c r="P314" s="242"/>
      <c r="Q314" s="242"/>
      <c r="R314" s="242"/>
      <c r="S314" s="242"/>
      <c r="T314" s="243"/>
      <c r="U314" s="12"/>
      <c r="V314" s="12"/>
      <c r="W314" s="12"/>
      <c r="X314" s="12"/>
      <c r="Y314" s="12"/>
      <c r="Z314" s="12"/>
      <c r="AA314" s="12"/>
      <c r="AB314" s="12"/>
      <c r="AC314" s="12"/>
      <c r="AD314" s="12"/>
      <c r="AE314" s="12"/>
      <c r="AT314" s="244" t="s">
        <v>175</v>
      </c>
      <c r="AU314" s="244" t="s">
        <v>79</v>
      </c>
      <c r="AV314" s="12" t="s">
        <v>81</v>
      </c>
      <c r="AW314" s="12" t="s">
        <v>33</v>
      </c>
      <c r="AX314" s="12" t="s">
        <v>72</v>
      </c>
      <c r="AY314" s="244" t="s">
        <v>159</v>
      </c>
    </row>
    <row r="315" s="12" customFormat="1">
      <c r="A315" s="12"/>
      <c r="B315" s="233"/>
      <c r="C315" s="234"/>
      <c r="D315" s="235" t="s">
        <v>175</v>
      </c>
      <c r="E315" s="236" t="s">
        <v>19</v>
      </c>
      <c r="F315" s="237" t="s">
        <v>307</v>
      </c>
      <c r="G315" s="234"/>
      <c r="H315" s="238">
        <v>3.5190000000000001</v>
      </c>
      <c r="I315" s="239"/>
      <c r="J315" s="234"/>
      <c r="K315" s="234"/>
      <c r="L315" s="240"/>
      <c r="M315" s="241"/>
      <c r="N315" s="242"/>
      <c r="O315" s="242"/>
      <c r="P315" s="242"/>
      <c r="Q315" s="242"/>
      <c r="R315" s="242"/>
      <c r="S315" s="242"/>
      <c r="T315" s="243"/>
      <c r="U315" s="12"/>
      <c r="V315" s="12"/>
      <c r="W315" s="12"/>
      <c r="X315" s="12"/>
      <c r="Y315" s="12"/>
      <c r="Z315" s="12"/>
      <c r="AA315" s="12"/>
      <c r="AB315" s="12"/>
      <c r="AC315" s="12"/>
      <c r="AD315" s="12"/>
      <c r="AE315" s="12"/>
      <c r="AT315" s="244" t="s">
        <v>175</v>
      </c>
      <c r="AU315" s="244" t="s">
        <v>79</v>
      </c>
      <c r="AV315" s="12" t="s">
        <v>81</v>
      </c>
      <c r="AW315" s="12" t="s">
        <v>33</v>
      </c>
      <c r="AX315" s="12" t="s">
        <v>72</v>
      </c>
      <c r="AY315" s="244" t="s">
        <v>159</v>
      </c>
    </row>
    <row r="316" s="12" customFormat="1">
      <c r="A316" s="12"/>
      <c r="B316" s="233"/>
      <c r="C316" s="234"/>
      <c r="D316" s="235" t="s">
        <v>175</v>
      </c>
      <c r="E316" s="236" t="s">
        <v>19</v>
      </c>
      <c r="F316" s="237" t="s">
        <v>456</v>
      </c>
      <c r="G316" s="234"/>
      <c r="H316" s="238">
        <v>0.34699999999999998</v>
      </c>
      <c r="I316" s="239"/>
      <c r="J316" s="234"/>
      <c r="K316" s="234"/>
      <c r="L316" s="240"/>
      <c r="M316" s="241"/>
      <c r="N316" s="242"/>
      <c r="O316" s="242"/>
      <c r="P316" s="242"/>
      <c r="Q316" s="242"/>
      <c r="R316" s="242"/>
      <c r="S316" s="242"/>
      <c r="T316" s="243"/>
      <c r="U316" s="12"/>
      <c r="V316" s="12"/>
      <c r="W316" s="12"/>
      <c r="X316" s="12"/>
      <c r="Y316" s="12"/>
      <c r="Z316" s="12"/>
      <c r="AA316" s="12"/>
      <c r="AB316" s="12"/>
      <c r="AC316" s="12"/>
      <c r="AD316" s="12"/>
      <c r="AE316" s="12"/>
      <c r="AT316" s="244" t="s">
        <v>175</v>
      </c>
      <c r="AU316" s="244" t="s">
        <v>79</v>
      </c>
      <c r="AV316" s="12" t="s">
        <v>81</v>
      </c>
      <c r="AW316" s="12" t="s">
        <v>33</v>
      </c>
      <c r="AX316" s="12" t="s">
        <v>72</v>
      </c>
      <c r="AY316" s="244" t="s">
        <v>159</v>
      </c>
    </row>
    <row r="317" s="13" customFormat="1">
      <c r="A317" s="13"/>
      <c r="B317" s="245"/>
      <c r="C317" s="246"/>
      <c r="D317" s="235" t="s">
        <v>175</v>
      </c>
      <c r="E317" s="247" t="s">
        <v>19</v>
      </c>
      <c r="F317" s="248" t="s">
        <v>197</v>
      </c>
      <c r="G317" s="246"/>
      <c r="H317" s="249">
        <v>14</v>
      </c>
      <c r="I317" s="250"/>
      <c r="J317" s="246"/>
      <c r="K317" s="246"/>
      <c r="L317" s="251"/>
      <c r="M317" s="252"/>
      <c r="N317" s="253"/>
      <c r="O317" s="253"/>
      <c r="P317" s="253"/>
      <c r="Q317" s="253"/>
      <c r="R317" s="253"/>
      <c r="S317" s="253"/>
      <c r="T317" s="254"/>
      <c r="U317" s="13"/>
      <c r="V317" s="13"/>
      <c r="W317" s="13"/>
      <c r="X317" s="13"/>
      <c r="Y317" s="13"/>
      <c r="Z317" s="13"/>
      <c r="AA317" s="13"/>
      <c r="AB317" s="13"/>
      <c r="AC317" s="13"/>
      <c r="AD317" s="13"/>
      <c r="AE317" s="13"/>
      <c r="AT317" s="255" t="s">
        <v>175</v>
      </c>
      <c r="AU317" s="255" t="s">
        <v>79</v>
      </c>
      <c r="AV317" s="13" t="s">
        <v>164</v>
      </c>
      <c r="AW317" s="13" t="s">
        <v>33</v>
      </c>
      <c r="AX317" s="13" t="s">
        <v>79</v>
      </c>
      <c r="AY317" s="255" t="s">
        <v>159</v>
      </c>
    </row>
    <row r="318" s="2" customFormat="1" ht="33" customHeight="1">
      <c r="A318" s="40"/>
      <c r="B318" s="41"/>
      <c r="C318" s="220" t="s">
        <v>457</v>
      </c>
      <c r="D318" s="220" t="s">
        <v>160</v>
      </c>
      <c r="E318" s="221" t="s">
        <v>458</v>
      </c>
      <c r="F318" s="222" t="s">
        <v>459</v>
      </c>
      <c r="G318" s="223" t="s">
        <v>191</v>
      </c>
      <c r="H318" s="224">
        <v>14</v>
      </c>
      <c r="I318" s="225"/>
      <c r="J318" s="226">
        <f>ROUND(I318*H318,2)</f>
        <v>0</v>
      </c>
      <c r="K318" s="222" t="s">
        <v>19</v>
      </c>
      <c r="L318" s="46"/>
      <c r="M318" s="227" t="s">
        <v>19</v>
      </c>
      <c r="N318" s="228" t="s">
        <v>43</v>
      </c>
      <c r="O318" s="86"/>
      <c r="P318" s="229">
        <f>O318*H318</f>
        <v>0</v>
      </c>
      <c r="Q318" s="229">
        <v>0.031640000000000001</v>
      </c>
      <c r="R318" s="229">
        <f>Q318*H318</f>
        <v>0.44296000000000002</v>
      </c>
      <c r="S318" s="229">
        <v>0.023</v>
      </c>
      <c r="T318" s="230">
        <f>S318*H318</f>
        <v>0.32200000000000001</v>
      </c>
      <c r="U318" s="40"/>
      <c r="V318" s="40"/>
      <c r="W318" s="40"/>
      <c r="X318" s="40"/>
      <c r="Y318" s="40"/>
      <c r="Z318" s="40"/>
      <c r="AA318" s="40"/>
      <c r="AB318" s="40"/>
      <c r="AC318" s="40"/>
      <c r="AD318" s="40"/>
      <c r="AE318" s="40"/>
      <c r="AR318" s="231" t="s">
        <v>164</v>
      </c>
      <c r="AT318" s="231" t="s">
        <v>160</v>
      </c>
      <c r="AU318" s="231" t="s">
        <v>79</v>
      </c>
      <c r="AY318" s="19" t="s">
        <v>159</v>
      </c>
      <c r="BE318" s="232">
        <f>IF(N318="základní",J318,0)</f>
        <v>0</v>
      </c>
      <c r="BF318" s="232">
        <f>IF(N318="snížená",J318,0)</f>
        <v>0</v>
      </c>
      <c r="BG318" s="232">
        <f>IF(N318="zákl. přenesená",J318,0)</f>
        <v>0</v>
      </c>
      <c r="BH318" s="232">
        <f>IF(N318="sníž. přenesená",J318,0)</f>
        <v>0</v>
      </c>
      <c r="BI318" s="232">
        <f>IF(N318="nulová",J318,0)</f>
        <v>0</v>
      </c>
      <c r="BJ318" s="19" t="s">
        <v>79</v>
      </c>
      <c r="BK318" s="232">
        <f>ROUND(I318*H318,2)</f>
        <v>0</v>
      </c>
      <c r="BL318" s="19" t="s">
        <v>164</v>
      </c>
      <c r="BM318" s="231" t="s">
        <v>460</v>
      </c>
    </row>
    <row r="319" s="2" customFormat="1" ht="21.75" customHeight="1">
      <c r="A319" s="40"/>
      <c r="B319" s="41"/>
      <c r="C319" s="220" t="s">
        <v>298</v>
      </c>
      <c r="D319" s="220" t="s">
        <v>160</v>
      </c>
      <c r="E319" s="221" t="s">
        <v>461</v>
      </c>
      <c r="F319" s="222" t="s">
        <v>462</v>
      </c>
      <c r="G319" s="223" t="s">
        <v>191</v>
      </c>
      <c r="H319" s="224">
        <v>5.2000000000000002</v>
      </c>
      <c r="I319" s="225"/>
      <c r="J319" s="226">
        <f>ROUND(I319*H319,2)</f>
        <v>0</v>
      </c>
      <c r="K319" s="222" t="s">
        <v>19</v>
      </c>
      <c r="L319" s="46"/>
      <c r="M319" s="227" t="s">
        <v>19</v>
      </c>
      <c r="N319" s="228" t="s">
        <v>43</v>
      </c>
      <c r="O319" s="86"/>
      <c r="P319" s="229">
        <f>O319*H319</f>
        <v>0</v>
      </c>
      <c r="Q319" s="229">
        <v>0.0065599999999999999</v>
      </c>
      <c r="R319" s="229">
        <f>Q319*H319</f>
        <v>0.034112000000000003</v>
      </c>
      <c r="S319" s="229">
        <v>0</v>
      </c>
      <c r="T319" s="230">
        <f>S319*H319</f>
        <v>0</v>
      </c>
      <c r="U319" s="40"/>
      <c r="V319" s="40"/>
      <c r="W319" s="40"/>
      <c r="X319" s="40"/>
      <c r="Y319" s="40"/>
      <c r="Z319" s="40"/>
      <c r="AA319" s="40"/>
      <c r="AB319" s="40"/>
      <c r="AC319" s="40"/>
      <c r="AD319" s="40"/>
      <c r="AE319" s="40"/>
      <c r="AR319" s="231" t="s">
        <v>164</v>
      </c>
      <c r="AT319" s="231" t="s">
        <v>160</v>
      </c>
      <c r="AU319" s="231" t="s">
        <v>79</v>
      </c>
      <c r="AY319" s="19" t="s">
        <v>159</v>
      </c>
      <c r="BE319" s="232">
        <f>IF(N319="základní",J319,0)</f>
        <v>0</v>
      </c>
      <c r="BF319" s="232">
        <f>IF(N319="snížená",J319,0)</f>
        <v>0</v>
      </c>
      <c r="BG319" s="232">
        <f>IF(N319="zákl. přenesená",J319,0)</f>
        <v>0</v>
      </c>
      <c r="BH319" s="232">
        <f>IF(N319="sníž. přenesená",J319,0)</f>
        <v>0</v>
      </c>
      <c r="BI319" s="232">
        <f>IF(N319="nulová",J319,0)</f>
        <v>0</v>
      </c>
      <c r="BJ319" s="19" t="s">
        <v>79</v>
      </c>
      <c r="BK319" s="232">
        <f>ROUND(I319*H319,2)</f>
        <v>0</v>
      </c>
      <c r="BL319" s="19" t="s">
        <v>164</v>
      </c>
      <c r="BM319" s="231" t="s">
        <v>463</v>
      </c>
    </row>
    <row r="320" s="12" customFormat="1">
      <c r="A320" s="12"/>
      <c r="B320" s="233"/>
      <c r="C320" s="234"/>
      <c r="D320" s="235" t="s">
        <v>175</v>
      </c>
      <c r="E320" s="236" t="s">
        <v>19</v>
      </c>
      <c r="F320" s="237" t="s">
        <v>308</v>
      </c>
      <c r="G320" s="234"/>
      <c r="H320" s="238">
        <v>1.8360000000000001</v>
      </c>
      <c r="I320" s="239"/>
      <c r="J320" s="234"/>
      <c r="K320" s="234"/>
      <c r="L320" s="240"/>
      <c r="M320" s="241"/>
      <c r="N320" s="242"/>
      <c r="O320" s="242"/>
      <c r="P320" s="242"/>
      <c r="Q320" s="242"/>
      <c r="R320" s="242"/>
      <c r="S320" s="242"/>
      <c r="T320" s="243"/>
      <c r="U320" s="12"/>
      <c r="V320" s="12"/>
      <c r="W320" s="12"/>
      <c r="X320" s="12"/>
      <c r="Y320" s="12"/>
      <c r="Z320" s="12"/>
      <c r="AA320" s="12"/>
      <c r="AB320" s="12"/>
      <c r="AC320" s="12"/>
      <c r="AD320" s="12"/>
      <c r="AE320" s="12"/>
      <c r="AT320" s="244" t="s">
        <v>175</v>
      </c>
      <c r="AU320" s="244" t="s">
        <v>79</v>
      </c>
      <c r="AV320" s="12" t="s">
        <v>81</v>
      </c>
      <c r="AW320" s="12" t="s">
        <v>33</v>
      </c>
      <c r="AX320" s="12" t="s">
        <v>72</v>
      </c>
      <c r="AY320" s="244" t="s">
        <v>159</v>
      </c>
    </row>
    <row r="321" s="12" customFormat="1">
      <c r="A321" s="12"/>
      <c r="B321" s="233"/>
      <c r="C321" s="234"/>
      <c r="D321" s="235" t="s">
        <v>175</v>
      </c>
      <c r="E321" s="236" t="s">
        <v>19</v>
      </c>
      <c r="F321" s="237" t="s">
        <v>309</v>
      </c>
      <c r="G321" s="234"/>
      <c r="H321" s="238">
        <v>1.53</v>
      </c>
      <c r="I321" s="239"/>
      <c r="J321" s="234"/>
      <c r="K321" s="234"/>
      <c r="L321" s="240"/>
      <c r="M321" s="241"/>
      <c r="N321" s="242"/>
      <c r="O321" s="242"/>
      <c r="P321" s="242"/>
      <c r="Q321" s="242"/>
      <c r="R321" s="242"/>
      <c r="S321" s="242"/>
      <c r="T321" s="243"/>
      <c r="U321" s="12"/>
      <c r="V321" s="12"/>
      <c r="W321" s="12"/>
      <c r="X321" s="12"/>
      <c r="Y321" s="12"/>
      <c r="Z321" s="12"/>
      <c r="AA321" s="12"/>
      <c r="AB321" s="12"/>
      <c r="AC321" s="12"/>
      <c r="AD321" s="12"/>
      <c r="AE321" s="12"/>
      <c r="AT321" s="244" t="s">
        <v>175</v>
      </c>
      <c r="AU321" s="244" t="s">
        <v>79</v>
      </c>
      <c r="AV321" s="12" t="s">
        <v>81</v>
      </c>
      <c r="AW321" s="12" t="s">
        <v>33</v>
      </c>
      <c r="AX321" s="12" t="s">
        <v>72</v>
      </c>
      <c r="AY321" s="244" t="s">
        <v>159</v>
      </c>
    </row>
    <row r="322" s="12" customFormat="1">
      <c r="A322" s="12"/>
      <c r="B322" s="233"/>
      <c r="C322" s="234"/>
      <c r="D322" s="235" t="s">
        <v>175</v>
      </c>
      <c r="E322" s="236" t="s">
        <v>19</v>
      </c>
      <c r="F322" s="237" t="s">
        <v>310</v>
      </c>
      <c r="G322" s="234"/>
      <c r="H322" s="238">
        <v>1.6279999999999999</v>
      </c>
      <c r="I322" s="239"/>
      <c r="J322" s="234"/>
      <c r="K322" s="234"/>
      <c r="L322" s="240"/>
      <c r="M322" s="241"/>
      <c r="N322" s="242"/>
      <c r="O322" s="242"/>
      <c r="P322" s="242"/>
      <c r="Q322" s="242"/>
      <c r="R322" s="242"/>
      <c r="S322" s="242"/>
      <c r="T322" s="243"/>
      <c r="U322" s="12"/>
      <c r="V322" s="12"/>
      <c r="W322" s="12"/>
      <c r="X322" s="12"/>
      <c r="Y322" s="12"/>
      <c r="Z322" s="12"/>
      <c r="AA322" s="12"/>
      <c r="AB322" s="12"/>
      <c r="AC322" s="12"/>
      <c r="AD322" s="12"/>
      <c r="AE322" s="12"/>
      <c r="AT322" s="244" t="s">
        <v>175</v>
      </c>
      <c r="AU322" s="244" t="s">
        <v>79</v>
      </c>
      <c r="AV322" s="12" t="s">
        <v>81</v>
      </c>
      <c r="AW322" s="12" t="s">
        <v>33</v>
      </c>
      <c r="AX322" s="12" t="s">
        <v>72</v>
      </c>
      <c r="AY322" s="244" t="s">
        <v>159</v>
      </c>
    </row>
    <row r="323" s="12" customFormat="1">
      <c r="A323" s="12"/>
      <c r="B323" s="233"/>
      <c r="C323" s="234"/>
      <c r="D323" s="235" t="s">
        <v>175</v>
      </c>
      <c r="E323" s="236" t="s">
        <v>19</v>
      </c>
      <c r="F323" s="237" t="s">
        <v>311</v>
      </c>
      <c r="G323" s="234"/>
      <c r="H323" s="238">
        <v>0.153</v>
      </c>
      <c r="I323" s="239"/>
      <c r="J323" s="234"/>
      <c r="K323" s="234"/>
      <c r="L323" s="240"/>
      <c r="M323" s="241"/>
      <c r="N323" s="242"/>
      <c r="O323" s="242"/>
      <c r="P323" s="242"/>
      <c r="Q323" s="242"/>
      <c r="R323" s="242"/>
      <c r="S323" s="242"/>
      <c r="T323" s="243"/>
      <c r="U323" s="12"/>
      <c r="V323" s="12"/>
      <c r="W323" s="12"/>
      <c r="X323" s="12"/>
      <c r="Y323" s="12"/>
      <c r="Z323" s="12"/>
      <c r="AA323" s="12"/>
      <c r="AB323" s="12"/>
      <c r="AC323" s="12"/>
      <c r="AD323" s="12"/>
      <c r="AE323" s="12"/>
      <c r="AT323" s="244" t="s">
        <v>175</v>
      </c>
      <c r="AU323" s="244" t="s">
        <v>79</v>
      </c>
      <c r="AV323" s="12" t="s">
        <v>81</v>
      </c>
      <c r="AW323" s="12" t="s">
        <v>33</v>
      </c>
      <c r="AX323" s="12" t="s">
        <v>72</v>
      </c>
      <c r="AY323" s="244" t="s">
        <v>159</v>
      </c>
    </row>
    <row r="324" s="12" customFormat="1">
      <c r="A324" s="12"/>
      <c r="B324" s="233"/>
      <c r="C324" s="234"/>
      <c r="D324" s="235" t="s">
        <v>175</v>
      </c>
      <c r="E324" s="236" t="s">
        <v>19</v>
      </c>
      <c r="F324" s="237" t="s">
        <v>464</v>
      </c>
      <c r="G324" s="234"/>
      <c r="H324" s="238">
        <v>0.052999999999999998</v>
      </c>
      <c r="I324" s="239"/>
      <c r="J324" s="234"/>
      <c r="K324" s="234"/>
      <c r="L324" s="240"/>
      <c r="M324" s="241"/>
      <c r="N324" s="242"/>
      <c r="O324" s="242"/>
      <c r="P324" s="242"/>
      <c r="Q324" s="242"/>
      <c r="R324" s="242"/>
      <c r="S324" s="242"/>
      <c r="T324" s="243"/>
      <c r="U324" s="12"/>
      <c r="V324" s="12"/>
      <c r="W324" s="12"/>
      <c r="X324" s="12"/>
      <c r="Y324" s="12"/>
      <c r="Z324" s="12"/>
      <c r="AA324" s="12"/>
      <c r="AB324" s="12"/>
      <c r="AC324" s="12"/>
      <c r="AD324" s="12"/>
      <c r="AE324" s="12"/>
      <c r="AT324" s="244" t="s">
        <v>175</v>
      </c>
      <c r="AU324" s="244" t="s">
        <v>79</v>
      </c>
      <c r="AV324" s="12" t="s">
        <v>81</v>
      </c>
      <c r="AW324" s="12" t="s">
        <v>33</v>
      </c>
      <c r="AX324" s="12" t="s">
        <v>72</v>
      </c>
      <c r="AY324" s="244" t="s">
        <v>159</v>
      </c>
    </row>
    <row r="325" s="13" customFormat="1">
      <c r="A325" s="13"/>
      <c r="B325" s="245"/>
      <c r="C325" s="246"/>
      <c r="D325" s="235" t="s">
        <v>175</v>
      </c>
      <c r="E325" s="247" t="s">
        <v>19</v>
      </c>
      <c r="F325" s="248" t="s">
        <v>197</v>
      </c>
      <c r="G325" s="246"/>
      <c r="H325" s="249">
        <v>5.2000000000000002</v>
      </c>
      <c r="I325" s="250"/>
      <c r="J325" s="246"/>
      <c r="K325" s="246"/>
      <c r="L325" s="251"/>
      <c r="M325" s="252"/>
      <c r="N325" s="253"/>
      <c r="O325" s="253"/>
      <c r="P325" s="253"/>
      <c r="Q325" s="253"/>
      <c r="R325" s="253"/>
      <c r="S325" s="253"/>
      <c r="T325" s="254"/>
      <c r="U325" s="13"/>
      <c r="V325" s="13"/>
      <c r="W325" s="13"/>
      <c r="X325" s="13"/>
      <c r="Y325" s="13"/>
      <c r="Z325" s="13"/>
      <c r="AA325" s="13"/>
      <c r="AB325" s="13"/>
      <c r="AC325" s="13"/>
      <c r="AD325" s="13"/>
      <c r="AE325" s="13"/>
      <c r="AT325" s="255" t="s">
        <v>175</v>
      </c>
      <c r="AU325" s="255" t="s">
        <v>79</v>
      </c>
      <c r="AV325" s="13" t="s">
        <v>164</v>
      </c>
      <c r="AW325" s="13" t="s">
        <v>33</v>
      </c>
      <c r="AX325" s="13" t="s">
        <v>79</v>
      </c>
      <c r="AY325" s="255" t="s">
        <v>159</v>
      </c>
    </row>
    <row r="326" s="2" customFormat="1" ht="33" customHeight="1">
      <c r="A326" s="40"/>
      <c r="B326" s="41"/>
      <c r="C326" s="220" t="s">
        <v>465</v>
      </c>
      <c r="D326" s="220" t="s">
        <v>160</v>
      </c>
      <c r="E326" s="221" t="s">
        <v>466</v>
      </c>
      <c r="F326" s="222" t="s">
        <v>467</v>
      </c>
      <c r="G326" s="223" t="s">
        <v>191</v>
      </c>
      <c r="H326" s="224">
        <v>5.2000000000000002</v>
      </c>
      <c r="I326" s="225"/>
      <c r="J326" s="226">
        <f>ROUND(I326*H326,2)</f>
        <v>0</v>
      </c>
      <c r="K326" s="222" t="s">
        <v>19</v>
      </c>
      <c r="L326" s="46"/>
      <c r="M326" s="227" t="s">
        <v>19</v>
      </c>
      <c r="N326" s="228" t="s">
        <v>43</v>
      </c>
      <c r="O326" s="86"/>
      <c r="P326" s="229">
        <f>O326*H326</f>
        <v>0</v>
      </c>
      <c r="Q326" s="229">
        <v>0.031640000000000001</v>
      </c>
      <c r="R326" s="229">
        <f>Q326*H326</f>
        <v>0.16452800000000001</v>
      </c>
      <c r="S326" s="229">
        <v>0</v>
      </c>
      <c r="T326" s="230">
        <f>S326*H326</f>
        <v>0</v>
      </c>
      <c r="U326" s="40"/>
      <c r="V326" s="40"/>
      <c r="W326" s="40"/>
      <c r="X326" s="40"/>
      <c r="Y326" s="40"/>
      <c r="Z326" s="40"/>
      <c r="AA326" s="40"/>
      <c r="AB326" s="40"/>
      <c r="AC326" s="40"/>
      <c r="AD326" s="40"/>
      <c r="AE326" s="40"/>
      <c r="AR326" s="231" t="s">
        <v>164</v>
      </c>
      <c r="AT326" s="231" t="s">
        <v>160</v>
      </c>
      <c r="AU326" s="231" t="s">
        <v>79</v>
      </c>
      <c r="AY326" s="19" t="s">
        <v>159</v>
      </c>
      <c r="BE326" s="232">
        <f>IF(N326="základní",J326,0)</f>
        <v>0</v>
      </c>
      <c r="BF326" s="232">
        <f>IF(N326="snížená",J326,0)</f>
        <v>0</v>
      </c>
      <c r="BG326" s="232">
        <f>IF(N326="zákl. přenesená",J326,0)</f>
        <v>0</v>
      </c>
      <c r="BH326" s="232">
        <f>IF(N326="sníž. přenesená",J326,0)</f>
        <v>0</v>
      </c>
      <c r="BI326" s="232">
        <f>IF(N326="nulová",J326,0)</f>
        <v>0</v>
      </c>
      <c r="BJ326" s="19" t="s">
        <v>79</v>
      </c>
      <c r="BK326" s="232">
        <f>ROUND(I326*H326,2)</f>
        <v>0</v>
      </c>
      <c r="BL326" s="19" t="s">
        <v>164</v>
      </c>
      <c r="BM326" s="231" t="s">
        <v>468</v>
      </c>
    </row>
    <row r="327" s="2" customFormat="1" ht="33" customHeight="1">
      <c r="A327" s="40"/>
      <c r="B327" s="41"/>
      <c r="C327" s="220" t="s">
        <v>304</v>
      </c>
      <c r="D327" s="220" t="s">
        <v>160</v>
      </c>
      <c r="E327" s="221" t="s">
        <v>469</v>
      </c>
      <c r="F327" s="222" t="s">
        <v>470</v>
      </c>
      <c r="G327" s="223" t="s">
        <v>191</v>
      </c>
      <c r="H327" s="224">
        <v>5</v>
      </c>
      <c r="I327" s="225"/>
      <c r="J327" s="226">
        <f>ROUND(I327*H327,2)</f>
        <v>0</v>
      </c>
      <c r="K327" s="222" t="s">
        <v>19</v>
      </c>
      <c r="L327" s="46"/>
      <c r="M327" s="227" t="s">
        <v>19</v>
      </c>
      <c r="N327" s="228" t="s">
        <v>43</v>
      </c>
      <c r="O327" s="86"/>
      <c r="P327" s="229">
        <f>O327*H327</f>
        <v>0</v>
      </c>
      <c r="Q327" s="229">
        <v>0.0247</v>
      </c>
      <c r="R327" s="229">
        <f>Q327*H327</f>
        <v>0.1235</v>
      </c>
      <c r="S327" s="229">
        <v>0.025000000000000001</v>
      </c>
      <c r="T327" s="230">
        <f>S327*H327</f>
        <v>0.125</v>
      </c>
      <c r="U327" s="40"/>
      <c r="V327" s="40"/>
      <c r="W327" s="40"/>
      <c r="X327" s="40"/>
      <c r="Y327" s="40"/>
      <c r="Z327" s="40"/>
      <c r="AA327" s="40"/>
      <c r="AB327" s="40"/>
      <c r="AC327" s="40"/>
      <c r="AD327" s="40"/>
      <c r="AE327" s="40"/>
      <c r="AR327" s="231" t="s">
        <v>164</v>
      </c>
      <c r="AT327" s="231" t="s">
        <v>160</v>
      </c>
      <c r="AU327" s="231" t="s">
        <v>79</v>
      </c>
      <c r="AY327" s="19" t="s">
        <v>159</v>
      </c>
      <c r="BE327" s="232">
        <f>IF(N327="základní",J327,0)</f>
        <v>0</v>
      </c>
      <c r="BF327" s="232">
        <f>IF(N327="snížená",J327,0)</f>
        <v>0</v>
      </c>
      <c r="BG327" s="232">
        <f>IF(N327="zákl. přenesená",J327,0)</f>
        <v>0</v>
      </c>
      <c r="BH327" s="232">
        <f>IF(N327="sníž. přenesená",J327,0)</f>
        <v>0</v>
      </c>
      <c r="BI327" s="232">
        <f>IF(N327="nulová",J327,0)</f>
        <v>0</v>
      </c>
      <c r="BJ327" s="19" t="s">
        <v>79</v>
      </c>
      <c r="BK327" s="232">
        <f>ROUND(I327*H327,2)</f>
        <v>0</v>
      </c>
      <c r="BL327" s="19" t="s">
        <v>164</v>
      </c>
      <c r="BM327" s="231" t="s">
        <v>471</v>
      </c>
    </row>
    <row r="328" s="12" customFormat="1">
      <c r="A328" s="12"/>
      <c r="B328" s="233"/>
      <c r="C328" s="234"/>
      <c r="D328" s="235" t="s">
        <v>175</v>
      </c>
      <c r="E328" s="236" t="s">
        <v>19</v>
      </c>
      <c r="F328" s="237" t="s">
        <v>472</v>
      </c>
      <c r="G328" s="234"/>
      <c r="H328" s="238">
        <v>1.9350000000000001</v>
      </c>
      <c r="I328" s="239"/>
      <c r="J328" s="234"/>
      <c r="K328" s="234"/>
      <c r="L328" s="240"/>
      <c r="M328" s="241"/>
      <c r="N328" s="242"/>
      <c r="O328" s="242"/>
      <c r="P328" s="242"/>
      <c r="Q328" s="242"/>
      <c r="R328" s="242"/>
      <c r="S328" s="242"/>
      <c r="T328" s="243"/>
      <c r="U328" s="12"/>
      <c r="V328" s="12"/>
      <c r="W328" s="12"/>
      <c r="X328" s="12"/>
      <c r="Y328" s="12"/>
      <c r="Z328" s="12"/>
      <c r="AA328" s="12"/>
      <c r="AB328" s="12"/>
      <c r="AC328" s="12"/>
      <c r="AD328" s="12"/>
      <c r="AE328" s="12"/>
      <c r="AT328" s="244" t="s">
        <v>175</v>
      </c>
      <c r="AU328" s="244" t="s">
        <v>79</v>
      </c>
      <c r="AV328" s="12" t="s">
        <v>81</v>
      </c>
      <c r="AW328" s="12" t="s">
        <v>33</v>
      </c>
      <c r="AX328" s="12" t="s">
        <v>72</v>
      </c>
      <c r="AY328" s="244" t="s">
        <v>159</v>
      </c>
    </row>
    <row r="329" s="12" customFormat="1">
      <c r="A329" s="12"/>
      <c r="B329" s="233"/>
      <c r="C329" s="234"/>
      <c r="D329" s="235" t="s">
        <v>175</v>
      </c>
      <c r="E329" s="236" t="s">
        <v>19</v>
      </c>
      <c r="F329" s="237" t="s">
        <v>473</v>
      </c>
      <c r="G329" s="234"/>
      <c r="H329" s="238">
        <v>0.214</v>
      </c>
      <c r="I329" s="239"/>
      <c r="J329" s="234"/>
      <c r="K329" s="234"/>
      <c r="L329" s="240"/>
      <c r="M329" s="241"/>
      <c r="N329" s="242"/>
      <c r="O329" s="242"/>
      <c r="P329" s="242"/>
      <c r="Q329" s="242"/>
      <c r="R329" s="242"/>
      <c r="S329" s="242"/>
      <c r="T329" s="243"/>
      <c r="U329" s="12"/>
      <c r="V329" s="12"/>
      <c r="W329" s="12"/>
      <c r="X329" s="12"/>
      <c r="Y329" s="12"/>
      <c r="Z329" s="12"/>
      <c r="AA329" s="12"/>
      <c r="AB329" s="12"/>
      <c r="AC329" s="12"/>
      <c r="AD329" s="12"/>
      <c r="AE329" s="12"/>
      <c r="AT329" s="244" t="s">
        <v>175</v>
      </c>
      <c r="AU329" s="244" t="s">
        <v>79</v>
      </c>
      <c r="AV329" s="12" t="s">
        <v>81</v>
      </c>
      <c r="AW329" s="12" t="s">
        <v>33</v>
      </c>
      <c r="AX329" s="12" t="s">
        <v>72</v>
      </c>
      <c r="AY329" s="244" t="s">
        <v>159</v>
      </c>
    </row>
    <row r="330" s="12" customFormat="1">
      <c r="A330" s="12"/>
      <c r="B330" s="233"/>
      <c r="C330" s="234"/>
      <c r="D330" s="235" t="s">
        <v>175</v>
      </c>
      <c r="E330" s="236" t="s">
        <v>19</v>
      </c>
      <c r="F330" s="237" t="s">
        <v>474</v>
      </c>
      <c r="G330" s="234"/>
      <c r="H330" s="238">
        <v>0.22500000000000001</v>
      </c>
      <c r="I330" s="239"/>
      <c r="J330" s="234"/>
      <c r="K330" s="234"/>
      <c r="L330" s="240"/>
      <c r="M330" s="241"/>
      <c r="N330" s="242"/>
      <c r="O330" s="242"/>
      <c r="P330" s="242"/>
      <c r="Q330" s="242"/>
      <c r="R330" s="242"/>
      <c r="S330" s="242"/>
      <c r="T330" s="243"/>
      <c r="U330" s="12"/>
      <c r="V330" s="12"/>
      <c r="W330" s="12"/>
      <c r="X330" s="12"/>
      <c r="Y330" s="12"/>
      <c r="Z330" s="12"/>
      <c r="AA330" s="12"/>
      <c r="AB330" s="12"/>
      <c r="AC330" s="12"/>
      <c r="AD330" s="12"/>
      <c r="AE330" s="12"/>
      <c r="AT330" s="244" t="s">
        <v>175</v>
      </c>
      <c r="AU330" s="244" t="s">
        <v>79</v>
      </c>
      <c r="AV330" s="12" t="s">
        <v>81</v>
      </c>
      <c r="AW330" s="12" t="s">
        <v>33</v>
      </c>
      <c r="AX330" s="12" t="s">
        <v>72</v>
      </c>
      <c r="AY330" s="244" t="s">
        <v>159</v>
      </c>
    </row>
    <row r="331" s="12" customFormat="1">
      <c r="A331" s="12"/>
      <c r="B331" s="233"/>
      <c r="C331" s="234"/>
      <c r="D331" s="235" t="s">
        <v>175</v>
      </c>
      <c r="E331" s="236" t="s">
        <v>19</v>
      </c>
      <c r="F331" s="237" t="s">
        <v>475</v>
      </c>
      <c r="G331" s="234"/>
      <c r="H331" s="238">
        <v>0.40500000000000003</v>
      </c>
      <c r="I331" s="239"/>
      <c r="J331" s="234"/>
      <c r="K331" s="234"/>
      <c r="L331" s="240"/>
      <c r="M331" s="241"/>
      <c r="N331" s="242"/>
      <c r="O331" s="242"/>
      <c r="P331" s="242"/>
      <c r="Q331" s="242"/>
      <c r="R331" s="242"/>
      <c r="S331" s="242"/>
      <c r="T331" s="243"/>
      <c r="U331" s="12"/>
      <c r="V331" s="12"/>
      <c r="W331" s="12"/>
      <c r="X331" s="12"/>
      <c r="Y331" s="12"/>
      <c r="Z331" s="12"/>
      <c r="AA331" s="12"/>
      <c r="AB331" s="12"/>
      <c r="AC331" s="12"/>
      <c r="AD331" s="12"/>
      <c r="AE331" s="12"/>
      <c r="AT331" s="244" t="s">
        <v>175</v>
      </c>
      <c r="AU331" s="244" t="s">
        <v>79</v>
      </c>
      <c r="AV331" s="12" t="s">
        <v>81</v>
      </c>
      <c r="AW331" s="12" t="s">
        <v>33</v>
      </c>
      <c r="AX331" s="12" t="s">
        <v>72</v>
      </c>
      <c r="AY331" s="244" t="s">
        <v>159</v>
      </c>
    </row>
    <row r="332" s="12" customFormat="1">
      <c r="A332" s="12"/>
      <c r="B332" s="233"/>
      <c r="C332" s="234"/>
      <c r="D332" s="235" t="s">
        <v>175</v>
      </c>
      <c r="E332" s="236" t="s">
        <v>19</v>
      </c>
      <c r="F332" s="237" t="s">
        <v>476</v>
      </c>
      <c r="G332" s="234"/>
      <c r="H332" s="238">
        <v>2.085</v>
      </c>
      <c r="I332" s="239"/>
      <c r="J332" s="234"/>
      <c r="K332" s="234"/>
      <c r="L332" s="240"/>
      <c r="M332" s="241"/>
      <c r="N332" s="242"/>
      <c r="O332" s="242"/>
      <c r="P332" s="242"/>
      <c r="Q332" s="242"/>
      <c r="R332" s="242"/>
      <c r="S332" s="242"/>
      <c r="T332" s="243"/>
      <c r="U332" s="12"/>
      <c r="V332" s="12"/>
      <c r="W332" s="12"/>
      <c r="X332" s="12"/>
      <c r="Y332" s="12"/>
      <c r="Z332" s="12"/>
      <c r="AA332" s="12"/>
      <c r="AB332" s="12"/>
      <c r="AC332" s="12"/>
      <c r="AD332" s="12"/>
      <c r="AE332" s="12"/>
      <c r="AT332" s="244" t="s">
        <v>175</v>
      </c>
      <c r="AU332" s="244" t="s">
        <v>79</v>
      </c>
      <c r="AV332" s="12" t="s">
        <v>81</v>
      </c>
      <c r="AW332" s="12" t="s">
        <v>33</v>
      </c>
      <c r="AX332" s="12" t="s">
        <v>72</v>
      </c>
      <c r="AY332" s="244" t="s">
        <v>159</v>
      </c>
    </row>
    <row r="333" s="12" customFormat="1">
      <c r="A333" s="12"/>
      <c r="B333" s="233"/>
      <c r="C333" s="234"/>
      <c r="D333" s="235" t="s">
        <v>175</v>
      </c>
      <c r="E333" s="236" t="s">
        <v>19</v>
      </c>
      <c r="F333" s="237" t="s">
        <v>477</v>
      </c>
      <c r="G333" s="234"/>
      <c r="H333" s="238">
        <v>0.13600000000000001</v>
      </c>
      <c r="I333" s="239"/>
      <c r="J333" s="234"/>
      <c r="K333" s="234"/>
      <c r="L333" s="240"/>
      <c r="M333" s="241"/>
      <c r="N333" s="242"/>
      <c r="O333" s="242"/>
      <c r="P333" s="242"/>
      <c r="Q333" s="242"/>
      <c r="R333" s="242"/>
      <c r="S333" s="242"/>
      <c r="T333" s="243"/>
      <c r="U333" s="12"/>
      <c r="V333" s="12"/>
      <c r="W333" s="12"/>
      <c r="X333" s="12"/>
      <c r="Y333" s="12"/>
      <c r="Z333" s="12"/>
      <c r="AA333" s="12"/>
      <c r="AB333" s="12"/>
      <c r="AC333" s="12"/>
      <c r="AD333" s="12"/>
      <c r="AE333" s="12"/>
      <c r="AT333" s="244" t="s">
        <v>175</v>
      </c>
      <c r="AU333" s="244" t="s">
        <v>79</v>
      </c>
      <c r="AV333" s="12" t="s">
        <v>81</v>
      </c>
      <c r="AW333" s="12" t="s">
        <v>33</v>
      </c>
      <c r="AX333" s="12" t="s">
        <v>72</v>
      </c>
      <c r="AY333" s="244" t="s">
        <v>159</v>
      </c>
    </row>
    <row r="334" s="13" customFormat="1">
      <c r="A334" s="13"/>
      <c r="B334" s="245"/>
      <c r="C334" s="246"/>
      <c r="D334" s="235" t="s">
        <v>175</v>
      </c>
      <c r="E334" s="247" t="s">
        <v>19</v>
      </c>
      <c r="F334" s="248" t="s">
        <v>197</v>
      </c>
      <c r="G334" s="246"/>
      <c r="H334" s="249">
        <v>5</v>
      </c>
      <c r="I334" s="250"/>
      <c r="J334" s="246"/>
      <c r="K334" s="246"/>
      <c r="L334" s="251"/>
      <c r="M334" s="252"/>
      <c r="N334" s="253"/>
      <c r="O334" s="253"/>
      <c r="P334" s="253"/>
      <c r="Q334" s="253"/>
      <c r="R334" s="253"/>
      <c r="S334" s="253"/>
      <c r="T334" s="254"/>
      <c r="U334" s="13"/>
      <c r="V334" s="13"/>
      <c r="W334" s="13"/>
      <c r="X334" s="13"/>
      <c r="Y334" s="13"/>
      <c r="Z334" s="13"/>
      <c r="AA334" s="13"/>
      <c r="AB334" s="13"/>
      <c r="AC334" s="13"/>
      <c r="AD334" s="13"/>
      <c r="AE334" s="13"/>
      <c r="AT334" s="255" t="s">
        <v>175</v>
      </c>
      <c r="AU334" s="255" t="s">
        <v>79</v>
      </c>
      <c r="AV334" s="13" t="s">
        <v>164</v>
      </c>
      <c r="AW334" s="13" t="s">
        <v>33</v>
      </c>
      <c r="AX334" s="13" t="s">
        <v>79</v>
      </c>
      <c r="AY334" s="255" t="s">
        <v>159</v>
      </c>
    </row>
    <row r="335" s="2" customFormat="1" ht="21.75" customHeight="1">
      <c r="A335" s="40"/>
      <c r="B335" s="41"/>
      <c r="C335" s="220" t="s">
        <v>478</v>
      </c>
      <c r="D335" s="220" t="s">
        <v>160</v>
      </c>
      <c r="E335" s="221" t="s">
        <v>479</v>
      </c>
      <c r="F335" s="222" t="s">
        <v>480</v>
      </c>
      <c r="G335" s="223" t="s">
        <v>191</v>
      </c>
      <c r="H335" s="224">
        <v>148</v>
      </c>
      <c r="I335" s="225"/>
      <c r="J335" s="226">
        <f>ROUND(I335*H335,2)</f>
        <v>0</v>
      </c>
      <c r="K335" s="222" t="s">
        <v>19</v>
      </c>
      <c r="L335" s="46"/>
      <c r="M335" s="227" t="s">
        <v>19</v>
      </c>
      <c r="N335" s="228" t="s">
        <v>43</v>
      </c>
      <c r="O335" s="86"/>
      <c r="P335" s="229">
        <f>O335*H335</f>
        <v>0</v>
      </c>
      <c r="Q335" s="229">
        <v>0.001</v>
      </c>
      <c r="R335" s="229">
        <f>Q335*H335</f>
        <v>0.14799999999999999</v>
      </c>
      <c r="S335" s="229">
        <v>0.00031</v>
      </c>
      <c r="T335" s="230">
        <f>S335*H335</f>
        <v>0.045879999999999997</v>
      </c>
      <c r="U335" s="40"/>
      <c r="V335" s="40"/>
      <c r="W335" s="40"/>
      <c r="X335" s="40"/>
      <c r="Y335" s="40"/>
      <c r="Z335" s="40"/>
      <c r="AA335" s="40"/>
      <c r="AB335" s="40"/>
      <c r="AC335" s="40"/>
      <c r="AD335" s="40"/>
      <c r="AE335" s="40"/>
      <c r="AR335" s="231" t="s">
        <v>164</v>
      </c>
      <c r="AT335" s="231" t="s">
        <v>160</v>
      </c>
      <c r="AU335" s="231" t="s">
        <v>79</v>
      </c>
      <c r="AY335" s="19" t="s">
        <v>159</v>
      </c>
      <c r="BE335" s="232">
        <f>IF(N335="základní",J335,0)</f>
        <v>0</v>
      </c>
      <c r="BF335" s="232">
        <f>IF(N335="snížená",J335,0)</f>
        <v>0</v>
      </c>
      <c r="BG335" s="232">
        <f>IF(N335="zákl. přenesená",J335,0)</f>
        <v>0</v>
      </c>
      <c r="BH335" s="232">
        <f>IF(N335="sníž. přenesená",J335,0)</f>
        <v>0</v>
      </c>
      <c r="BI335" s="232">
        <f>IF(N335="nulová",J335,0)</f>
        <v>0</v>
      </c>
      <c r="BJ335" s="19" t="s">
        <v>79</v>
      </c>
      <c r="BK335" s="232">
        <f>ROUND(I335*H335,2)</f>
        <v>0</v>
      </c>
      <c r="BL335" s="19" t="s">
        <v>164</v>
      </c>
      <c r="BM335" s="231" t="s">
        <v>481</v>
      </c>
    </row>
    <row r="336" s="2" customFormat="1" ht="33" customHeight="1">
      <c r="A336" s="40"/>
      <c r="B336" s="41"/>
      <c r="C336" s="220" t="s">
        <v>315</v>
      </c>
      <c r="D336" s="220" t="s">
        <v>160</v>
      </c>
      <c r="E336" s="221" t="s">
        <v>482</v>
      </c>
      <c r="F336" s="222" t="s">
        <v>483</v>
      </c>
      <c r="G336" s="223" t="s">
        <v>191</v>
      </c>
      <c r="H336" s="224">
        <v>126</v>
      </c>
      <c r="I336" s="225"/>
      <c r="J336" s="226">
        <f>ROUND(I336*H336,2)</f>
        <v>0</v>
      </c>
      <c r="K336" s="222" t="s">
        <v>19</v>
      </c>
      <c r="L336" s="46"/>
      <c r="M336" s="227" t="s">
        <v>19</v>
      </c>
      <c r="N336" s="228" t="s">
        <v>43</v>
      </c>
      <c r="O336" s="86"/>
      <c r="P336" s="229">
        <f>O336*H336</f>
        <v>0</v>
      </c>
      <c r="Q336" s="229">
        <v>0.00069999999999999999</v>
      </c>
      <c r="R336" s="229">
        <f>Q336*H336</f>
        <v>0.088200000000000001</v>
      </c>
      <c r="S336" s="229">
        <v>0.002</v>
      </c>
      <c r="T336" s="230">
        <f>S336*H336</f>
        <v>0.252</v>
      </c>
      <c r="U336" s="40"/>
      <c r="V336" s="40"/>
      <c r="W336" s="40"/>
      <c r="X336" s="40"/>
      <c r="Y336" s="40"/>
      <c r="Z336" s="40"/>
      <c r="AA336" s="40"/>
      <c r="AB336" s="40"/>
      <c r="AC336" s="40"/>
      <c r="AD336" s="40"/>
      <c r="AE336" s="40"/>
      <c r="AR336" s="231" t="s">
        <v>164</v>
      </c>
      <c r="AT336" s="231" t="s">
        <v>160</v>
      </c>
      <c r="AU336" s="231" t="s">
        <v>79</v>
      </c>
      <c r="AY336" s="19" t="s">
        <v>159</v>
      </c>
      <c r="BE336" s="232">
        <f>IF(N336="základní",J336,0)</f>
        <v>0</v>
      </c>
      <c r="BF336" s="232">
        <f>IF(N336="snížená",J336,0)</f>
        <v>0</v>
      </c>
      <c r="BG336" s="232">
        <f>IF(N336="zákl. přenesená",J336,0)</f>
        <v>0</v>
      </c>
      <c r="BH336" s="232">
        <f>IF(N336="sníž. přenesená",J336,0)</f>
        <v>0</v>
      </c>
      <c r="BI336" s="232">
        <f>IF(N336="nulová",J336,0)</f>
        <v>0</v>
      </c>
      <c r="BJ336" s="19" t="s">
        <v>79</v>
      </c>
      <c r="BK336" s="232">
        <f>ROUND(I336*H336,2)</f>
        <v>0</v>
      </c>
      <c r="BL336" s="19" t="s">
        <v>164</v>
      </c>
      <c r="BM336" s="231" t="s">
        <v>484</v>
      </c>
    </row>
    <row r="337" s="12" customFormat="1">
      <c r="A337" s="12"/>
      <c r="B337" s="233"/>
      <c r="C337" s="234"/>
      <c r="D337" s="235" t="s">
        <v>175</v>
      </c>
      <c r="E337" s="236" t="s">
        <v>19</v>
      </c>
      <c r="F337" s="237" t="s">
        <v>485</v>
      </c>
      <c r="G337" s="234"/>
      <c r="H337" s="238">
        <v>67.867999999999995</v>
      </c>
      <c r="I337" s="239"/>
      <c r="J337" s="234"/>
      <c r="K337" s="234"/>
      <c r="L337" s="240"/>
      <c r="M337" s="241"/>
      <c r="N337" s="242"/>
      <c r="O337" s="242"/>
      <c r="P337" s="242"/>
      <c r="Q337" s="242"/>
      <c r="R337" s="242"/>
      <c r="S337" s="242"/>
      <c r="T337" s="243"/>
      <c r="U337" s="12"/>
      <c r="V337" s="12"/>
      <c r="W337" s="12"/>
      <c r="X337" s="12"/>
      <c r="Y337" s="12"/>
      <c r="Z337" s="12"/>
      <c r="AA337" s="12"/>
      <c r="AB337" s="12"/>
      <c r="AC337" s="12"/>
      <c r="AD337" s="12"/>
      <c r="AE337" s="12"/>
      <c r="AT337" s="244" t="s">
        <v>175</v>
      </c>
      <c r="AU337" s="244" t="s">
        <v>79</v>
      </c>
      <c r="AV337" s="12" t="s">
        <v>81</v>
      </c>
      <c r="AW337" s="12" t="s">
        <v>33</v>
      </c>
      <c r="AX337" s="12" t="s">
        <v>72</v>
      </c>
      <c r="AY337" s="244" t="s">
        <v>159</v>
      </c>
    </row>
    <row r="338" s="12" customFormat="1">
      <c r="A338" s="12"/>
      <c r="B338" s="233"/>
      <c r="C338" s="234"/>
      <c r="D338" s="235" t="s">
        <v>175</v>
      </c>
      <c r="E338" s="236" t="s">
        <v>19</v>
      </c>
      <c r="F338" s="237" t="s">
        <v>486</v>
      </c>
      <c r="G338" s="234"/>
      <c r="H338" s="238">
        <v>-7.5599999999999996</v>
      </c>
      <c r="I338" s="239"/>
      <c r="J338" s="234"/>
      <c r="K338" s="234"/>
      <c r="L338" s="240"/>
      <c r="M338" s="241"/>
      <c r="N338" s="242"/>
      <c r="O338" s="242"/>
      <c r="P338" s="242"/>
      <c r="Q338" s="242"/>
      <c r="R338" s="242"/>
      <c r="S338" s="242"/>
      <c r="T338" s="243"/>
      <c r="U338" s="12"/>
      <c r="V338" s="12"/>
      <c r="W338" s="12"/>
      <c r="X338" s="12"/>
      <c r="Y338" s="12"/>
      <c r="Z338" s="12"/>
      <c r="AA338" s="12"/>
      <c r="AB338" s="12"/>
      <c r="AC338" s="12"/>
      <c r="AD338" s="12"/>
      <c r="AE338" s="12"/>
      <c r="AT338" s="244" t="s">
        <v>175</v>
      </c>
      <c r="AU338" s="244" t="s">
        <v>79</v>
      </c>
      <c r="AV338" s="12" t="s">
        <v>81</v>
      </c>
      <c r="AW338" s="12" t="s">
        <v>33</v>
      </c>
      <c r="AX338" s="12" t="s">
        <v>72</v>
      </c>
      <c r="AY338" s="244" t="s">
        <v>159</v>
      </c>
    </row>
    <row r="339" s="12" customFormat="1">
      <c r="A339" s="12"/>
      <c r="B339" s="233"/>
      <c r="C339" s="234"/>
      <c r="D339" s="235" t="s">
        <v>175</v>
      </c>
      <c r="E339" s="236" t="s">
        <v>19</v>
      </c>
      <c r="F339" s="237" t="s">
        <v>487</v>
      </c>
      <c r="G339" s="234"/>
      <c r="H339" s="238">
        <v>7.1699999999999999</v>
      </c>
      <c r="I339" s="239"/>
      <c r="J339" s="234"/>
      <c r="K339" s="234"/>
      <c r="L339" s="240"/>
      <c r="M339" s="241"/>
      <c r="N339" s="242"/>
      <c r="O339" s="242"/>
      <c r="P339" s="242"/>
      <c r="Q339" s="242"/>
      <c r="R339" s="242"/>
      <c r="S339" s="242"/>
      <c r="T339" s="243"/>
      <c r="U339" s="12"/>
      <c r="V339" s="12"/>
      <c r="W339" s="12"/>
      <c r="X339" s="12"/>
      <c r="Y339" s="12"/>
      <c r="Z339" s="12"/>
      <c r="AA339" s="12"/>
      <c r="AB339" s="12"/>
      <c r="AC339" s="12"/>
      <c r="AD339" s="12"/>
      <c r="AE339" s="12"/>
      <c r="AT339" s="244" t="s">
        <v>175</v>
      </c>
      <c r="AU339" s="244" t="s">
        <v>79</v>
      </c>
      <c r="AV339" s="12" t="s">
        <v>81</v>
      </c>
      <c r="AW339" s="12" t="s">
        <v>33</v>
      </c>
      <c r="AX339" s="12" t="s">
        <v>72</v>
      </c>
      <c r="AY339" s="244" t="s">
        <v>159</v>
      </c>
    </row>
    <row r="340" s="12" customFormat="1">
      <c r="A340" s="12"/>
      <c r="B340" s="233"/>
      <c r="C340" s="234"/>
      <c r="D340" s="235" t="s">
        <v>175</v>
      </c>
      <c r="E340" s="236" t="s">
        <v>19</v>
      </c>
      <c r="F340" s="237" t="s">
        <v>488</v>
      </c>
      <c r="G340" s="234"/>
      <c r="H340" s="238">
        <v>2.8999999999999999</v>
      </c>
      <c r="I340" s="239"/>
      <c r="J340" s="234"/>
      <c r="K340" s="234"/>
      <c r="L340" s="240"/>
      <c r="M340" s="241"/>
      <c r="N340" s="242"/>
      <c r="O340" s="242"/>
      <c r="P340" s="242"/>
      <c r="Q340" s="242"/>
      <c r="R340" s="242"/>
      <c r="S340" s="242"/>
      <c r="T340" s="243"/>
      <c r="U340" s="12"/>
      <c r="V340" s="12"/>
      <c r="W340" s="12"/>
      <c r="X340" s="12"/>
      <c r="Y340" s="12"/>
      <c r="Z340" s="12"/>
      <c r="AA340" s="12"/>
      <c r="AB340" s="12"/>
      <c r="AC340" s="12"/>
      <c r="AD340" s="12"/>
      <c r="AE340" s="12"/>
      <c r="AT340" s="244" t="s">
        <v>175</v>
      </c>
      <c r="AU340" s="244" t="s">
        <v>79</v>
      </c>
      <c r="AV340" s="12" t="s">
        <v>81</v>
      </c>
      <c r="AW340" s="12" t="s">
        <v>33</v>
      </c>
      <c r="AX340" s="12" t="s">
        <v>72</v>
      </c>
      <c r="AY340" s="244" t="s">
        <v>159</v>
      </c>
    </row>
    <row r="341" s="12" customFormat="1">
      <c r="A341" s="12"/>
      <c r="B341" s="233"/>
      <c r="C341" s="234"/>
      <c r="D341" s="235" t="s">
        <v>175</v>
      </c>
      <c r="E341" s="236" t="s">
        <v>19</v>
      </c>
      <c r="F341" s="237" t="s">
        <v>489</v>
      </c>
      <c r="G341" s="234"/>
      <c r="H341" s="238">
        <v>61.686</v>
      </c>
      <c r="I341" s="239"/>
      <c r="J341" s="234"/>
      <c r="K341" s="234"/>
      <c r="L341" s="240"/>
      <c r="M341" s="241"/>
      <c r="N341" s="242"/>
      <c r="O341" s="242"/>
      <c r="P341" s="242"/>
      <c r="Q341" s="242"/>
      <c r="R341" s="242"/>
      <c r="S341" s="242"/>
      <c r="T341" s="243"/>
      <c r="U341" s="12"/>
      <c r="V341" s="12"/>
      <c r="W341" s="12"/>
      <c r="X341" s="12"/>
      <c r="Y341" s="12"/>
      <c r="Z341" s="12"/>
      <c r="AA341" s="12"/>
      <c r="AB341" s="12"/>
      <c r="AC341" s="12"/>
      <c r="AD341" s="12"/>
      <c r="AE341" s="12"/>
      <c r="AT341" s="244" t="s">
        <v>175</v>
      </c>
      <c r="AU341" s="244" t="s">
        <v>79</v>
      </c>
      <c r="AV341" s="12" t="s">
        <v>81</v>
      </c>
      <c r="AW341" s="12" t="s">
        <v>33</v>
      </c>
      <c r="AX341" s="12" t="s">
        <v>72</v>
      </c>
      <c r="AY341" s="244" t="s">
        <v>159</v>
      </c>
    </row>
    <row r="342" s="12" customFormat="1">
      <c r="A342" s="12"/>
      <c r="B342" s="233"/>
      <c r="C342" s="234"/>
      <c r="D342" s="235" t="s">
        <v>175</v>
      </c>
      <c r="E342" s="236" t="s">
        <v>19</v>
      </c>
      <c r="F342" s="237" t="s">
        <v>490</v>
      </c>
      <c r="G342" s="234"/>
      <c r="H342" s="238">
        <v>-12.731999999999999</v>
      </c>
      <c r="I342" s="239"/>
      <c r="J342" s="234"/>
      <c r="K342" s="234"/>
      <c r="L342" s="240"/>
      <c r="M342" s="241"/>
      <c r="N342" s="242"/>
      <c r="O342" s="242"/>
      <c r="P342" s="242"/>
      <c r="Q342" s="242"/>
      <c r="R342" s="242"/>
      <c r="S342" s="242"/>
      <c r="T342" s="243"/>
      <c r="U342" s="12"/>
      <c r="V342" s="12"/>
      <c r="W342" s="12"/>
      <c r="X342" s="12"/>
      <c r="Y342" s="12"/>
      <c r="Z342" s="12"/>
      <c r="AA342" s="12"/>
      <c r="AB342" s="12"/>
      <c r="AC342" s="12"/>
      <c r="AD342" s="12"/>
      <c r="AE342" s="12"/>
      <c r="AT342" s="244" t="s">
        <v>175</v>
      </c>
      <c r="AU342" s="244" t="s">
        <v>79</v>
      </c>
      <c r="AV342" s="12" t="s">
        <v>81</v>
      </c>
      <c r="AW342" s="12" t="s">
        <v>33</v>
      </c>
      <c r="AX342" s="12" t="s">
        <v>72</v>
      </c>
      <c r="AY342" s="244" t="s">
        <v>159</v>
      </c>
    </row>
    <row r="343" s="12" customFormat="1">
      <c r="A343" s="12"/>
      <c r="B343" s="233"/>
      <c r="C343" s="234"/>
      <c r="D343" s="235" t="s">
        <v>175</v>
      </c>
      <c r="E343" s="236" t="s">
        <v>19</v>
      </c>
      <c r="F343" s="237" t="s">
        <v>491</v>
      </c>
      <c r="G343" s="234"/>
      <c r="H343" s="238">
        <v>5.5199999999999996</v>
      </c>
      <c r="I343" s="239"/>
      <c r="J343" s="234"/>
      <c r="K343" s="234"/>
      <c r="L343" s="240"/>
      <c r="M343" s="241"/>
      <c r="N343" s="242"/>
      <c r="O343" s="242"/>
      <c r="P343" s="242"/>
      <c r="Q343" s="242"/>
      <c r="R343" s="242"/>
      <c r="S343" s="242"/>
      <c r="T343" s="243"/>
      <c r="U343" s="12"/>
      <c r="V343" s="12"/>
      <c r="W343" s="12"/>
      <c r="X343" s="12"/>
      <c r="Y343" s="12"/>
      <c r="Z343" s="12"/>
      <c r="AA343" s="12"/>
      <c r="AB343" s="12"/>
      <c r="AC343" s="12"/>
      <c r="AD343" s="12"/>
      <c r="AE343" s="12"/>
      <c r="AT343" s="244" t="s">
        <v>175</v>
      </c>
      <c r="AU343" s="244" t="s">
        <v>79</v>
      </c>
      <c r="AV343" s="12" t="s">
        <v>81</v>
      </c>
      <c r="AW343" s="12" t="s">
        <v>33</v>
      </c>
      <c r="AX343" s="12" t="s">
        <v>72</v>
      </c>
      <c r="AY343" s="244" t="s">
        <v>159</v>
      </c>
    </row>
    <row r="344" s="12" customFormat="1">
      <c r="A344" s="12"/>
      <c r="B344" s="233"/>
      <c r="C344" s="234"/>
      <c r="D344" s="235" t="s">
        <v>175</v>
      </c>
      <c r="E344" s="236" t="s">
        <v>19</v>
      </c>
      <c r="F344" s="237" t="s">
        <v>492</v>
      </c>
      <c r="G344" s="234"/>
      <c r="H344" s="238">
        <v>-2.4729999999999999</v>
      </c>
      <c r="I344" s="239"/>
      <c r="J344" s="234"/>
      <c r="K344" s="234"/>
      <c r="L344" s="240"/>
      <c r="M344" s="241"/>
      <c r="N344" s="242"/>
      <c r="O344" s="242"/>
      <c r="P344" s="242"/>
      <c r="Q344" s="242"/>
      <c r="R344" s="242"/>
      <c r="S344" s="242"/>
      <c r="T344" s="243"/>
      <c r="U344" s="12"/>
      <c r="V344" s="12"/>
      <c r="W344" s="12"/>
      <c r="X344" s="12"/>
      <c r="Y344" s="12"/>
      <c r="Z344" s="12"/>
      <c r="AA344" s="12"/>
      <c r="AB344" s="12"/>
      <c r="AC344" s="12"/>
      <c r="AD344" s="12"/>
      <c r="AE344" s="12"/>
      <c r="AT344" s="244" t="s">
        <v>175</v>
      </c>
      <c r="AU344" s="244" t="s">
        <v>79</v>
      </c>
      <c r="AV344" s="12" t="s">
        <v>81</v>
      </c>
      <c r="AW344" s="12" t="s">
        <v>33</v>
      </c>
      <c r="AX344" s="12" t="s">
        <v>72</v>
      </c>
      <c r="AY344" s="244" t="s">
        <v>159</v>
      </c>
    </row>
    <row r="345" s="12" customFormat="1">
      <c r="A345" s="12"/>
      <c r="B345" s="233"/>
      <c r="C345" s="234"/>
      <c r="D345" s="235" t="s">
        <v>175</v>
      </c>
      <c r="E345" s="236" t="s">
        <v>19</v>
      </c>
      <c r="F345" s="237" t="s">
        <v>493</v>
      </c>
      <c r="G345" s="234"/>
      <c r="H345" s="238">
        <v>2.1230000000000002</v>
      </c>
      <c r="I345" s="239"/>
      <c r="J345" s="234"/>
      <c r="K345" s="234"/>
      <c r="L345" s="240"/>
      <c r="M345" s="241"/>
      <c r="N345" s="242"/>
      <c r="O345" s="242"/>
      <c r="P345" s="242"/>
      <c r="Q345" s="242"/>
      <c r="R345" s="242"/>
      <c r="S345" s="242"/>
      <c r="T345" s="243"/>
      <c r="U345" s="12"/>
      <c r="V345" s="12"/>
      <c r="W345" s="12"/>
      <c r="X345" s="12"/>
      <c r="Y345" s="12"/>
      <c r="Z345" s="12"/>
      <c r="AA345" s="12"/>
      <c r="AB345" s="12"/>
      <c r="AC345" s="12"/>
      <c r="AD345" s="12"/>
      <c r="AE345" s="12"/>
      <c r="AT345" s="244" t="s">
        <v>175</v>
      </c>
      <c r="AU345" s="244" t="s">
        <v>79</v>
      </c>
      <c r="AV345" s="12" t="s">
        <v>81</v>
      </c>
      <c r="AW345" s="12" t="s">
        <v>33</v>
      </c>
      <c r="AX345" s="12" t="s">
        <v>72</v>
      </c>
      <c r="AY345" s="244" t="s">
        <v>159</v>
      </c>
    </row>
    <row r="346" s="12" customFormat="1">
      <c r="A346" s="12"/>
      <c r="B346" s="233"/>
      <c r="C346" s="234"/>
      <c r="D346" s="235" t="s">
        <v>175</v>
      </c>
      <c r="E346" s="236" t="s">
        <v>19</v>
      </c>
      <c r="F346" s="237" t="s">
        <v>494</v>
      </c>
      <c r="G346" s="234"/>
      <c r="H346" s="238">
        <v>-0.34200000000000003</v>
      </c>
      <c r="I346" s="239"/>
      <c r="J346" s="234"/>
      <c r="K346" s="234"/>
      <c r="L346" s="240"/>
      <c r="M346" s="241"/>
      <c r="N346" s="242"/>
      <c r="O346" s="242"/>
      <c r="P346" s="242"/>
      <c r="Q346" s="242"/>
      <c r="R346" s="242"/>
      <c r="S346" s="242"/>
      <c r="T346" s="243"/>
      <c r="U346" s="12"/>
      <c r="V346" s="12"/>
      <c r="W346" s="12"/>
      <c r="X346" s="12"/>
      <c r="Y346" s="12"/>
      <c r="Z346" s="12"/>
      <c r="AA346" s="12"/>
      <c r="AB346" s="12"/>
      <c r="AC346" s="12"/>
      <c r="AD346" s="12"/>
      <c r="AE346" s="12"/>
      <c r="AT346" s="244" t="s">
        <v>175</v>
      </c>
      <c r="AU346" s="244" t="s">
        <v>79</v>
      </c>
      <c r="AV346" s="12" t="s">
        <v>81</v>
      </c>
      <c r="AW346" s="12" t="s">
        <v>33</v>
      </c>
      <c r="AX346" s="12" t="s">
        <v>72</v>
      </c>
      <c r="AY346" s="244" t="s">
        <v>159</v>
      </c>
    </row>
    <row r="347" s="12" customFormat="1">
      <c r="A347" s="12"/>
      <c r="B347" s="233"/>
      <c r="C347" s="234"/>
      <c r="D347" s="235" t="s">
        <v>175</v>
      </c>
      <c r="E347" s="236" t="s">
        <v>19</v>
      </c>
      <c r="F347" s="237" t="s">
        <v>495</v>
      </c>
      <c r="G347" s="234"/>
      <c r="H347" s="238">
        <v>0.66400000000000003</v>
      </c>
      <c r="I347" s="239"/>
      <c r="J347" s="234"/>
      <c r="K347" s="234"/>
      <c r="L347" s="240"/>
      <c r="M347" s="241"/>
      <c r="N347" s="242"/>
      <c r="O347" s="242"/>
      <c r="P347" s="242"/>
      <c r="Q347" s="242"/>
      <c r="R347" s="242"/>
      <c r="S347" s="242"/>
      <c r="T347" s="243"/>
      <c r="U347" s="12"/>
      <c r="V347" s="12"/>
      <c r="W347" s="12"/>
      <c r="X347" s="12"/>
      <c r="Y347" s="12"/>
      <c r="Z347" s="12"/>
      <c r="AA347" s="12"/>
      <c r="AB347" s="12"/>
      <c r="AC347" s="12"/>
      <c r="AD347" s="12"/>
      <c r="AE347" s="12"/>
      <c r="AT347" s="244" t="s">
        <v>175</v>
      </c>
      <c r="AU347" s="244" t="s">
        <v>79</v>
      </c>
      <c r="AV347" s="12" t="s">
        <v>81</v>
      </c>
      <c r="AW347" s="12" t="s">
        <v>33</v>
      </c>
      <c r="AX347" s="12" t="s">
        <v>72</v>
      </c>
      <c r="AY347" s="244" t="s">
        <v>159</v>
      </c>
    </row>
    <row r="348" s="12" customFormat="1">
      <c r="A348" s="12"/>
      <c r="B348" s="233"/>
      <c r="C348" s="234"/>
      <c r="D348" s="235" t="s">
        <v>175</v>
      </c>
      <c r="E348" s="236" t="s">
        <v>19</v>
      </c>
      <c r="F348" s="237" t="s">
        <v>496</v>
      </c>
      <c r="G348" s="234"/>
      <c r="H348" s="238">
        <v>-0.35999999999999999</v>
      </c>
      <c r="I348" s="239"/>
      <c r="J348" s="234"/>
      <c r="K348" s="234"/>
      <c r="L348" s="240"/>
      <c r="M348" s="241"/>
      <c r="N348" s="242"/>
      <c r="O348" s="242"/>
      <c r="P348" s="242"/>
      <c r="Q348" s="242"/>
      <c r="R348" s="242"/>
      <c r="S348" s="242"/>
      <c r="T348" s="243"/>
      <c r="U348" s="12"/>
      <c r="V348" s="12"/>
      <c r="W348" s="12"/>
      <c r="X348" s="12"/>
      <c r="Y348" s="12"/>
      <c r="Z348" s="12"/>
      <c r="AA348" s="12"/>
      <c r="AB348" s="12"/>
      <c r="AC348" s="12"/>
      <c r="AD348" s="12"/>
      <c r="AE348" s="12"/>
      <c r="AT348" s="244" t="s">
        <v>175</v>
      </c>
      <c r="AU348" s="244" t="s">
        <v>79</v>
      </c>
      <c r="AV348" s="12" t="s">
        <v>81</v>
      </c>
      <c r="AW348" s="12" t="s">
        <v>33</v>
      </c>
      <c r="AX348" s="12" t="s">
        <v>72</v>
      </c>
      <c r="AY348" s="244" t="s">
        <v>159</v>
      </c>
    </row>
    <row r="349" s="12" customFormat="1">
      <c r="A349" s="12"/>
      <c r="B349" s="233"/>
      <c r="C349" s="234"/>
      <c r="D349" s="235" t="s">
        <v>175</v>
      </c>
      <c r="E349" s="236" t="s">
        <v>19</v>
      </c>
      <c r="F349" s="237" t="s">
        <v>497</v>
      </c>
      <c r="G349" s="234"/>
      <c r="H349" s="238">
        <v>0.67500000000000004</v>
      </c>
      <c r="I349" s="239"/>
      <c r="J349" s="234"/>
      <c r="K349" s="234"/>
      <c r="L349" s="240"/>
      <c r="M349" s="241"/>
      <c r="N349" s="242"/>
      <c r="O349" s="242"/>
      <c r="P349" s="242"/>
      <c r="Q349" s="242"/>
      <c r="R349" s="242"/>
      <c r="S349" s="242"/>
      <c r="T349" s="243"/>
      <c r="U349" s="12"/>
      <c r="V349" s="12"/>
      <c r="W349" s="12"/>
      <c r="X349" s="12"/>
      <c r="Y349" s="12"/>
      <c r="Z349" s="12"/>
      <c r="AA349" s="12"/>
      <c r="AB349" s="12"/>
      <c r="AC349" s="12"/>
      <c r="AD349" s="12"/>
      <c r="AE349" s="12"/>
      <c r="AT349" s="244" t="s">
        <v>175</v>
      </c>
      <c r="AU349" s="244" t="s">
        <v>79</v>
      </c>
      <c r="AV349" s="12" t="s">
        <v>81</v>
      </c>
      <c r="AW349" s="12" t="s">
        <v>33</v>
      </c>
      <c r="AX349" s="12" t="s">
        <v>72</v>
      </c>
      <c r="AY349" s="244" t="s">
        <v>159</v>
      </c>
    </row>
    <row r="350" s="12" customFormat="1">
      <c r="A350" s="12"/>
      <c r="B350" s="233"/>
      <c r="C350" s="234"/>
      <c r="D350" s="235" t="s">
        <v>175</v>
      </c>
      <c r="E350" s="236" t="s">
        <v>19</v>
      </c>
      <c r="F350" s="237" t="s">
        <v>498</v>
      </c>
      <c r="G350" s="234"/>
      <c r="H350" s="238">
        <v>0.86099999999999999</v>
      </c>
      <c r="I350" s="239"/>
      <c r="J350" s="234"/>
      <c r="K350" s="234"/>
      <c r="L350" s="240"/>
      <c r="M350" s="241"/>
      <c r="N350" s="242"/>
      <c r="O350" s="242"/>
      <c r="P350" s="242"/>
      <c r="Q350" s="242"/>
      <c r="R350" s="242"/>
      <c r="S350" s="242"/>
      <c r="T350" s="243"/>
      <c r="U350" s="12"/>
      <c r="V350" s="12"/>
      <c r="W350" s="12"/>
      <c r="X350" s="12"/>
      <c r="Y350" s="12"/>
      <c r="Z350" s="12"/>
      <c r="AA350" s="12"/>
      <c r="AB350" s="12"/>
      <c r="AC350" s="12"/>
      <c r="AD350" s="12"/>
      <c r="AE350" s="12"/>
      <c r="AT350" s="244" t="s">
        <v>175</v>
      </c>
      <c r="AU350" s="244" t="s">
        <v>79</v>
      </c>
      <c r="AV350" s="12" t="s">
        <v>81</v>
      </c>
      <c r="AW350" s="12" t="s">
        <v>33</v>
      </c>
      <c r="AX350" s="12" t="s">
        <v>72</v>
      </c>
      <c r="AY350" s="244" t="s">
        <v>159</v>
      </c>
    </row>
    <row r="351" s="13" customFormat="1">
      <c r="A351" s="13"/>
      <c r="B351" s="245"/>
      <c r="C351" s="246"/>
      <c r="D351" s="235" t="s">
        <v>175</v>
      </c>
      <c r="E351" s="247" t="s">
        <v>19</v>
      </c>
      <c r="F351" s="248" t="s">
        <v>197</v>
      </c>
      <c r="G351" s="246"/>
      <c r="H351" s="249">
        <v>126</v>
      </c>
      <c r="I351" s="250"/>
      <c r="J351" s="246"/>
      <c r="K351" s="246"/>
      <c r="L351" s="251"/>
      <c r="M351" s="252"/>
      <c r="N351" s="253"/>
      <c r="O351" s="253"/>
      <c r="P351" s="253"/>
      <c r="Q351" s="253"/>
      <c r="R351" s="253"/>
      <c r="S351" s="253"/>
      <c r="T351" s="254"/>
      <c r="U351" s="13"/>
      <c r="V351" s="13"/>
      <c r="W351" s="13"/>
      <c r="X351" s="13"/>
      <c r="Y351" s="13"/>
      <c r="Z351" s="13"/>
      <c r="AA351" s="13"/>
      <c r="AB351" s="13"/>
      <c r="AC351" s="13"/>
      <c r="AD351" s="13"/>
      <c r="AE351" s="13"/>
      <c r="AT351" s="255" t="s">
        <v>175</v>
      </c>
      <c r="AU351" s="255" t="s">
        <v>79</v>
      </c>
      <c r="AV351" s="13" t="s">
        <v>164</v>
      </c>
      <c r="AW351" s="13" t="s">
        <v>33</v>
      </c>
      <c r="AX351" s="13" t="s">
        <v>79</v>
      </c>
      <c r="AY351" s="255" t="s">
        <v>159</v>
      </c>
    </row>
    <row r="352" s="2" customFormat="1" ht="44.25" customHeight="1">
      <c r="A352" s="40"/>
      <c r="B352" s="41"/>
      <c r="C352" s="220" t="s">
        <v>499</v>
      </c>
      <c r="D352" s="220" t="s">
        <v>160</v>
      </c>
      <c r="E352" s="221" t="s">
        <v>500</v>
      </c>
      <c r="F352" s="222" t="s">
        <v>501</v>
      </c>
      <c r="G352" s="223" t="s">
        <v>191</v>
      </c>
      <c r="H352" s="224">
        <v>126</v>
      </c>
      <c r="I352" s="225"/>
      <c r="J352" s="226">
        <f>ROUND(I352*H352,2)</f>
        <v>0</v>
      </c>
      <c r="K352" s="222" t="s">
        <v>19</v>
      </c>
      <c r="L352" s="46"/>
      <c r="M352" s="227" t="s">
        <v>19</v>
      </c>
      <c r="N352" s="228" t="s">
        <v>43</v>
      </c>
      <c r="O352" s="86"/>
      <c r="P352" s="229">
        <f>O352*H352</f>
        <v>0</v>
      </c>
      <c r="Q352" s="229">
        <v>0.0044999999999999997</v>
      </c>
      <c r="R352" s="229">
        <f>Q352*H352</f>
        <v>0.56699999999999995</v>
      </c>
      <c r="S352" s="229">
        <v>0.002</v>
      </c>
      <c r="T352" s="230">
        <f>S352*H352</f>
        <v>0.252</v>
      </c>
      <c r="U352" s="40"/>
      <c r="V352" s="40"/>
      <c r="W352" s="40"/>
      <c r="X352" s="40"/>
      <c r="Y352" s="40"/>
      <c r="Z352" s="40"/>
      <c r="AA352" s="40"/>
      <c r="AB352" s="40"/>
      <c r="AC352" s="40"/>
      <c r="AD352" s="40"/>
      <c r="AE352" s="40"/>
      <c r="AR352" s="231" t="s">
        <v>164</v>
      </c>
      <c r="AT352" s="231" t="s">
        <v>160</v>
      </c>
      <c r="AU352" s="231" t="s">
        <v>79</v>
      </c>
      <c r="AY352" s="19" t="s">
        <v>159</v>
      </c>
      <c r="BE352" s="232">
        <f>IF(N352="základní",J352,0)</f>
        <v>0</v>
      </c>
      <c r="BF352" s="232">
        <f>IF(N352="snížená",J352,0)</f>
        <v>0</v>
      </c>
      <c r="BG352" s="232">
        <f>IF(N352="zákl. přenesená",J352,0)</f>
        <v>0</v>
      </c>
      <c r="BH352" s="232">
        <f>IF(N352="sníž. přenesená",J352,0)</f>
        <v>0</v>
      </c>
      <c r="BI352" s="232">
        <f>IF(N352="nulová",J352,0)</f>
        <v>0</v>
      </c>
      <c r="BJ352" s="19" t="s">
        <v>79</v>
      </c>
      <c r="BK352" s="232">
        <f>ROUND(I352*H352,2)</f>
        <v>0</v>
      </c>
      <c r="BL352" s="19" t="s">
        <v>164</v>
      </c>
      <c r="BM352" s="231" t="s">
        <v>502</v>
      </c>
    </row>
    <row r="353" s="2" customFormat="1" ht="33" customHeight="1">
      <c r="A353" s="40"/>
      <c r="B353" s="41"/>
      <c r="C353" s="220" t="s">
        <v>320</v>
      </c>
      <c r="D353" s="220" t="s">
        <v>160</v>
      </c>
      <c r="E353" s="221" t="s">
        <v>503</v>
      </c>
      <c r="F353" s="222" t="s">
        <v>504</v>
      </c>
      <c r="G353" s="223" t="s">
        <v>191</v>
      </c>
      <c r="H353" s="224">
        <v>22</v>
      </c>
      <c r="I353" s="225"/>
      <c r="J353" s="226">
        <f>ROUND(I353*H353,2)</f>
        <v>0</v>
      </c>
      <c r="K353" s="222" t="s">
        <v>19</v>
      </c>
      <c r="L353" s="46"/>
      <c r="M353" s="227" t="s">
        <v>19</v>
      </c>
      <c r="N353" s="228" t="s">
        <v>43</v>
      </c>
      <c r="O353" s="86"/>
      <c r="P353" s="229">
        <f>O353*H353</f>
        <v>0</v>
      </c>
      <c r="Q353" s="229">
        <v>0.0035999999999999999</v>
      </c>
      <c r="R353" s="229">
        <f>Q353*H353</f>
        <v>0.079199999999999993</v>
      </c>
      <c r="S353" s="229">
        <v>0.01</v>
      </c>
      <c r="T353" s="230">
        <f>S353*H353</f>
        <v>0.22</v>
      </c>
      <c r="U353" s="40"/>
      <c r="V353" s="40"/>
      <c r="W353" s="40"/>
      <c r="X353" s="40"/>
      <c r="Y353" s="40"/>
      <c r="Z353" s="40"/>
      <c r="AA353" s="40"/>
      <c r="AB353" s="40"/>
      <c r="AC353" s="40"/>
      <c r="AD353" s="40"/>
      <c r="AE353" s="40"/>
      <c r="AR353" s="231" t="s">
        <v>164</v>
      </c>
      <c r="AT353" s="231" t="s">
        <v>160</v>
      </c>
      <c r="AU353" s="231" t="s">
        <v>79</v>
      </c>
      <c r="AY353" s="19" t="s">
        <v>159</v>
      </c>
      <c r="BE353" s="232">
        <f>IF(N353="základní",J353,0)</f>
        <v>0</v>
      </c>
      <c r="BF353" s="232">
        <f>IF(N353="snížená",J353,0)</f>
        <v>0</v>
      </c>
      <c r="BG353" s="232">
        <f>IF(N353="zákl. přenesená",J353,0)</f>
        <v>0</v>
      </c>
      <c r="BH353" s="232">
        <f>IF(N353="sníž. přenesená",J353,0)</f>
        <v>0</v>
      </c>
      <c r="BI353" s="232">
        <f>IF(N353="nulová",J353,0)</f>
        <v>0</v>
      </c>
      <c r="BJ353" s="19" t="s">
        <v>79</v>
      </c>
      <c r="BK353" s="232">
        <f>ROUND(I353*H353,2)</f>
        <v>0</v>
      </c>
      <c r="BL353" s="19" t="s">
        <v>164</v>
      </c>
      <c r="BM353" s="231" t="s">
        <v>505</v>
      </c>
    </row>
    <row r="354" s="12" customFormat="1">
      <c r="A354" s="12"/>
      <c r="B354" s="233"/>
      <c r="C354" s="234"/>
      <c r="D354" s="235" t="s">
        <v>175</v>
      </c>
      <c r="E354" s="236" t="s">
        <v>19</v>
      </c>
      <c r="F354" s="237" t="s">
        <v>506</v>
      </c>
      <c r="G354" s="234"/>
      <c r="H354" s="238">
        <v>11.106</v>
      </c>
      <c r="I354" s="239"/>
      <c r="J354" s="234"/>
      <c r="K354" s="234"/>
      <c r="L354" s="240"/>
      <c r="M354" s="241"/>
      <c r="N354" s="242"/>
      <c r="O354" s="242"/>
      <c r="P354" s="242"/>
      <c r="Q354" s="242"/>
      <c r="R354" s="242"/>
      <c r="S354" s="242"/>
      <c r="T354" s="243"/>
      <c r="U354" s="12"/>
      <c r="V354" s="12"/>
      <c r="W354" s="12"/>
      <c r="X354" s="12"/>
      <c r="Y354" s="12"/>
      <c r="Z354" s="12"/>
      <c r="AA354" s="12"/>
      <c r="AB354" s="12"/>
      <c r="AC354" s="12"/>
      <c r="AD354" s="12"/>
      <c r="AE354" s="12"/>
      <c r="AT354" s="244" t="s">
        <v>175</v>
      </c>
      <c r="AU354" s="244" t="s">
        <v>79</v>
      </c>
      <c r="AV354" s="12" t="s">
        <v>81</v>
      </c>
      <c r="AW354" s="12" t="s">
        <v>33</v>
      </c>
      <c r="AX354" s="12" t="s">
        <v>72</v>
      </c>
      <c r="AY354" s="244" t="s">
        <v>159</v>
      </c>
    </row>
    <row r="355" s="12" customFormat="1">
      <c r="A355" s="12"/>
      <c r="B355" s="233"/>
      <c r="C355" s="234"/>
      <c r="D355" s="235" t="s">
        <v>175</v>
      </c>
      <c r="E355" s="236" t="s">
        <v>19</v>
      </c>
      <c r="F355" s="237" t="s">
        <v>507</v>
      </c>
      <c r="G355" s="234"/>
      <c r="H355" s="238">
        <v>10.433999999999999</v>
      </c>
      <c r="I355" s="239"/>
      <c r="J355" s="234"/>
      <c r="K355" s="234"/>
      <c r="L355" s="240"/>
      <c r="M355" s="241"/>
      <c r="N355" s="242"/>
      <c r="O355" s="242"/>
      <c r="P355" s="242"/>
      <c r="Q355" s="242"/>
      <c r="R355" s="242"/>
      <c r="S355" s="242"/>
      <c r="T355" s="243"/>
      <c r="U355" s="12"/>
      <c r="V355" s="12"/>
      <c r="W355" s="12"/>
      <c r="X355" s="12"/>
      <c r="Y355" s="12"/>
      <c r="Z355" s="12"/>
      <c r="AA355" s="12"/>
      <c r="AB355" s="12"/>
      <c r="AC355" s="12"/>
      <c r="AD355" s="12"/>
      <c r="AE355" s="12"/>
      <c r="AT355" s="244" t="s">
        <v>175</v>
      </c>
      <c r="AU355" s="244" t="s">
        <v>79</v>
      </c>
      <c r="AV355" s="12" t="s">
        <v>81</v>
      </c>
      <c r="AW355" s="12" t="s">
        <v>33</v>
      </c>
      <c r="AX355" s="12" t="s">
        <v>72</v>
      </c>
      <c r="AY355" s="244" t="s">
        <v>159</v>
      </c>
    </row>
    <row r="356" s="12" customFormat="1">
      <c r="A356" s="12"/>
      <c r="B356" s="233"/>
      <c r="C356" s="234"/>
      <c r="D356" s="235" t="s">
        <v>175</v>
      </c>
      <c r="E356" s="236" t="s">
        <v>19</v>
      </c>
      <c r="F356" s="237" t="s">
        <v>508</v>
      </c>
      <c r="G356" s="234"/>
      <c r="H356" s="238">
        <v>0.46000000000000002</v>
      </c>
      <c r="I356" s="239"/>
      <c r="J356" s="234"/>
      <c r="K356" s="234"/>
      <c r="L356" s="240"/>
      <c r="M356" s="241"/>
      <c r="N356" s="242"/>
      <c r="O356" s="242"/>
      <c r="P356" s="242"/>
      <c r="Q356" s="242"/>
      <c r="R356" s="242"/>
      <c r="S356" s="242"/>
      <c r="T356" s="243"/>
      <c r="U356" s="12"/>
      <c r="V356" s="12"/>
      <c r="W356" s="12"/>
      <c r="X356" s="12"/>
      <c r="Y356" s="12"/>
      <c r="Z356" s="12"/>
      <c r="AA356" s="12"/>
      <c r="AB356" s="12"/>
      <c r="AC356" s="12"/>
      <c r="AD356" s="12"/>
      <c r="AE356" s="12"/>
      <c r="AT356" s="244" t="s">
        <v>175</v>
      </c>
      <c r="AU356" s="244" t="s">
        <v>79</v>
      </c>
      <c r="AV356" s="12" t="s">
        <v>81</v>
      </c>
      <c r="AW356" s="12" t="s">
        <v>33</v>
      </c>
      <c r="AX356" s="12" t="s">
        <v>72</v>
      </c>
      <c r="AY356" s="244" t="s">
        <v>159</v>
      </c>
    </row>
    <row r="357" s="13" customFormat="1">
      <c r="A357" s="13"/>
      <c r="B357" s="245"/>
      <c r="C357" s="246"/>
      <c r="D357" s="235" t="s">
        <v>175</v>
      </c>
      <c r="E357" s="247" t="s">
        <v>19</v>
      </c>
      <c r="F357" s="248" t="s">
        <v>197</v>
      </c>
      <c r="G357" s="246"/>
      <c r="H357" s="249">
        <v>22</v>
      </c>
      <c r="I357" s="250"/>
      <c r="J357" s="246"/>
      <c r="K357" s="246"/>
      <c r="L357" s="251"/>
      <c r="M357" s="252"/>
      <c r="N357" s="253"/>
      <c r="O357" s="253"/>
      <c r="P357" s="253"/>
      <c r="Q357" s="253"/>
      <c r="R357" s="253"/>
      <c r="S357" s="253"/>
      <c r="T357" s="254"/>
      <c r="U357" s="13"/>
      <c r="V357" s="13"/>
      <c r="W357" s="13"/>
      <c r="X357" s="13"/>
      <c r="Y357" s="13"/>
      <c r="Z357" s="13"/>
      <c r="AA357" s="13"/>
      <c r="AB357" s="13"/>
      <c r="AC357" s="13"/>
      <c r="AD357" s="13"/>
      <c r="AE357" s="13"/>
      <c r="AT357" s="255" t="s">
        <v>175</v>
      </c>
      <c r="AU357" s="255" t="s">
        <v>79</v>
      </c>
      <c r="AV357" s="13" t="s">
        <v>164</v>
      </c>
      <c r="AW357" s="13" t="s">
        <v>33</v>
      </c>
      <c r="AX357" s="13" t="s">
        <v>79</v>
      </c>
      <c r="AY357" s="255" t="s">
        <v>159</v>
      </c>
    </row>
    <row r="358" s="2" customFormat="1" ht="44.25" customHeight="1">
      <c r="A358" s="40"/>
      <c r="B358" s="41"/>
      <c r="C358" s="220" t="s">
        <v>509</v>
      </c>
      <c r="D358" s="220" t="s">
        <v>160</v>
      </c>
      <c r="E358" s="221" t="s">
        <v>510</v>
      </c>
      <c r="F358" s="222" t="s">
        <v>511</v>
      </c>
      <c r="G358" s="223" t="s">
        <v>191</v>
      </c>
      <c r="H358" s="224">
        <v>22</v>
      </c>
      <c r="I358" s="225"/>
      <c r="J358" s="226">
        <f>ROUND(I358*H358,2)</f>
        <v>0</v>
      </c>
      <c r="K358" s="222" t="s">
        <v>19</v>
      </c>
      <c r="L358" s="46"/>
      <c r="M358" s="227" t="s">
        <v>19</v>
      </c>
      <c r="N358" s="228" t="s">
        <v>43</v>
      </c>
      <c r="O358" s="86"/>
      <c r="P358" s="229">
        <f>O358*H358</f>
        <v>0</v>
      </c>
      <c r="Q358" s="229">
        <v>0.022599999999999999</v>
      </c>
      <c r="R358" s="229">
        <f>Q358*H358</f>
        <v>0.49719999999999998</v>
      </c>
      <c r="S358" s="229">
        <v>0.01</v>
      </c>
      <c r="T358" s="230">
        <f>S358*H358</f>
        <v>0.22</v>
      </c>
      <c r="U358" s="40"/>
      <c r="V358" s="40"/>
      <c r="W358" s="40"/>
      <c r="X358" s="40"/>
      <c r="Y358" s="40"/>
      <c r="Z358" s="40"/>
      <c r="AA358" s="40"/>
      <c r="AB358" s="40"/>
      <c r="AC358" s="40"/>
      <c r="AD358" s="40"/>
      <c r="AE358" s="40"/>
      <c r="AR358" s="231" t="s">
        <v>164</v>
      </c>
      <c r="AT358" s="231" t="s">
        <v>160</v>
      </c>
      <c r="AU358" s="231" t="s">
        <v>79</v>
      </c>
      <c r="AY358" s="19" t="s">
        <v>159</v>
      </c>
      <c r="BE358" s="232">
        <f>IF(N358="základní",J358,0)</f>
        <v>0</v>
      </c>
      <c r="BF358" s="232">
        <f>IF(N358="snížená",J358,0)</f>
        <v>0</v>
      </c>
      <c r="BG358" s="232">
        <f>IF(N358="zákl. přenesená",J358,0)</f>
        <v>0</v>
      </c>
      <c r="BH358" s="232">
        <f>IF(N358="sníž. přenesená",J358,0)</f>
        <v>0</v>
      </c>
      <c r="BI358" s="232">
        <f>IF(N358="nulová",J358,0)</f>
        <v>0</v>
      </c>
      <c r="BJ358" s="19" t="s">
        <v>79</v>
      </c>
      <c r="BK358" s="232">
        <f>ROUND(I358*H358,2)</f>
        <v>0</v>
      </c>
      <c r="BL358" s="19" t="s">
        <v>164</v>
      </c>
      <c r="BM358" s="231" t="s">
        <v>512</v>
      </c>
    </row>
    <row r="359" s="2" customFormat="1" ht="21.75" customHeight="1">
      <c r="A359" s="40"/>
      <c r="B359" s="41"/>
      <c r="C359" s="220" t="s">
        <v>325</v>
      </c>
      <c r="D359" s="220" t="s">
        <v>160</v>
      </c>
      <c r="E359" s="221" t="s">
        <v>513</v>
      </c>
      <c r="F359" s="222" t="s">
        <v>514</v>
      </c>
      <c r="G359" s="223" t="s">
        <v>191</v>
      </c>
      <c r="H359" s="224">
        <v>105</v>
      </c>
      <c r="I359" s="225"/>
      <c r="J359" s="226">
        <f>ROUND(I359*H359,2)</f>
        <v>0</v>
      </c>
      <c r="K359" s="222" t="s">
        <v>19</v>
      </c>
      <c r="L359" s="46"/>
      <c r="M359" s="227" t="s">
        <v>19</v>
      </c>
      <c r="N359" s="228" t="s">
        <v>43</v>
      </c>
      <c r="O359" s="86"/>
      <c r="P359" s="229">
        <f>O359*H359</f>
        <v>0</v>
      </c>
      <c r="Q359" s="229">
        <v>0</v>
      </c>
      <c r="R359" s="229">
        <f>Q359*H359</f>
        <v>0</v>
      </c>
      <c r="S359" s="229">
        <v>0</v>
      </c>
      <c r="T359" s="230">
        <f>S359*H359</f>
        <v>0</v>
      </c>
      <c r="U359" s="40"/>
      <c r="V359" s="40"/>
      <c r="W359" s="40"/>
      <c r="X359" s="40"/>
      <c r="Y359" s="40"/>
      <c r="Z359" s="40"/>
      <c r="AA359" s="40"/>
      <c r="AB359" s="40"/>
      <c r="AC359" s="40"/>
      <c r="AD359" s="40"/>
      <c r="AE359" s="40"/>
      <c r="AR359" s="231" t="s">
        <v>164</v>
      </c>
      <c r="AT359" s="231" t="s">
        <v>160</v>
      </c>
      <c r="AU359" s="231" t="s">
        <v>79</v>
      </c>
      <c r="AY359" s="19" t="s">
        <v>159</v>
      </c>
      <c r="BE359" s="232">
        <f>IF(N359="základní",J359,0)</f>
        <v>0</v>
      </c>
      <c r="BF359" s="232">
        <f>IF(N359="snížená",J359,0)</f>
        <v>0</v>
      </c>
      <c r="BG359" s="232">
        <f>IF(N359="zákl. přenesená",J359,0)</f>
        <v>0</v>
      </c>
      <c r="BH359" s="232">
        <f>IF(N359="sníž. přenesená",J359,0)</f>
        <v>0</v>
      </c>
      <c r="BI359" s="232">
        <f>IF(N359="nulová",J359,0)</f>
        <v>0</v>
      </c>
      <c r="BJ359" s="19" t="s">
        <v>79</v>
      </c>
      <c r="BK359" s="232">
        <f>ROUND(I359*H359,2)</f>
        <v>0</v>
      </c>
      <c r="BL359" s="19" t="s">
        <v>164</v>
      </c>
      <c r="BM359" s="231" t="s">
        <v>515</v>
      </c>
    </row>
    <row r="360" s="14" customFormat="1">
      <c r="A360" s="14"/>
      <c r="B360" s="266"/>
      <c r="C360" s="267"/>
      <c r="D360" s="235" t="s">
        <v>175</v>
      </c>
      <c r="E360" s="268" t="s">
        <v>19</v>
      </c>
      <c r="F360" s="269" t="s">
        <v>516</v>
      </c>
      <c r="G360" s="267"/>
      <c r="H360" s="268" t="s">
        <v>19</v>
      </c>
      <c r="I360" s="270"/>
      <c r="J360" s="267"/>
      <c r="K360" s="267"/>
      <c r="L360" s="271"/>
      <c r="M360" s="272"/>
      <c r="N360" s="273"/>
      <c r="O360" s="273"/>
      <c r="P360" s="273"/>
      <c r="Q360" s="273"/>
      <c r="R360" s="273"/>
      <c r="S360" s="273"/>
      <c r="T360" s="274"/>
      <c r="U360" s="14"/>
      <c r="V360" s="14"/>
      <c r="W360" s="14"/>
      <c r="X360" s="14"/>
      <c r="Y360" s="14"/>
      <c r="Z360" s="14"/>
      <c r="AA360" s="14"/>
      <c r="AB360" s="14"/>
      <c r="AC360" s="14"/>
      <c r="AD360" s="14"/>
      <c r="AE360" s="14"/>
      <c r="AT360" s="275" t="s">
        <v>175</v>
      </c>
      <c r="AU360" s="275" t="s">
        <v>79</v>
      </c>
      <c r="AV360" s="14" t="s">
        <v>79</v>
      </c>
      <c r="AW360" s="14" t="s">
        <v>33</v>
      </c>
      <c r="AX360" s="14" t="s">
        <v>72</v>
      </c>
      <c r="AY360" s="275" t="s">
        <v>159</v>
      </c>
    </row>
    <row r="361" s="14" customFormat="1">
      <c r="A361" s="14"/>
      <c r="B361" s="266"/>
      <c r="C361" s="267"/>
      <c r="D361" s="235" t="s">
        <v>175</v>
      </c>
      <c r="E361" s="268" t="s">
        <v>19</v>
      </c>
      <c r="F361" s="269" t="s">
        <v>517</v>
      </c>
      <c r="G361" s="267"/>
      <c r="H361" s="268" t="s">
        <v>19</v>
      </c>
      <c r="I361" s="270"/>
      <c r="J361" s="267"/>
      <c r="K361" s="267"/>
      <c r="L361" s="271"/>
      <c r="M361" s="272"/>
      <c r="N361" s="273"/>
      <c r="O361" s="273"/>
      <c r="P361" s="273"/>
      <c r="Q361" s="273"/>
      <c r="R361" s="273"/>
      <c r="S361" s="273"/>
      <c r="T361" s="274"/>
      <c r="U361" s="14"/>
      <c r="V361" s="14"/>
      <c r="W361" s="14"/>
      <c r="X361" s="14"/>
      <c r="Y361" s="14"/>
      <c r="Z361" s="14"/>
      <c r="AA361" s="14"/>
      <c r="AB361" s="14"/>
      <c r="AC361" s="14"/>
      <c r="AD361" s="14"/>
      <c r="AE361" s="14"/>
      <c r="AT361" s="275" t="s">
        <v>175</v>
      </c>
      <c r="AU361" s="275" t="s">
        <v>79</v>
      </c>
      <c r="AV361" s="14" t="s">
        <v>79</v>
      </c>
      <c r="AW361" s="14" t="s">
        <v>33</v>
      </c>
      <c r="AX361" s="14" t="s">
        <v>72</v>
      </c>
      <c r="AY361" s="275" t="s">
        <v>159</v>
      </c>
    </row>
    <row r="362" s="12" customFormat="1">
      <c r="A362" s="12"/>
      <c r="B362" s="233"/>
      <c r="C362" s="234"/>
      <c r="D362" s="235" t="s">
        <v>175</v>
      </c>
      <c r="E362" s="236" t="s">
        <v>19</v>
      </c>
      <c r="F362" s="237" t="s">
        <v>518</v>
      </c>
      <c r="G362" s="234"/>
      <c r="H362" s="238">
        <v>44.685000000000002</v>
      </c>
      <c r="I362" s="239"/>
      <c r="J362" s="234"/>
      <c r="K362" s="234"/>
      <c r="L362" s="240"/>
      <c r="M362" s="241"/>
      <c r="N362" s="242"/>
      <c r="O362" s="242"/>
      <c r="P362" s="242"/>
      <c r="Q362" s="242"/>
      <c r="R362" s="242"/>
      <c r="S362" s="242"/>
      <c r="T362" s="243"/>
      <c r="U362" s="12"/>
      <c r="V362" s="12"/>
      <c r="W362" s="12"/>
      <c r="X362" s="12"/>
      <c r="Y362" s="12"/>
      <c r="Z362" s="12"/>
      <c r="AA362" s="12"/>
      <c r="AB362" s="12"/>
      <c r="AC362" s="12"/>
      <c r="AD362" s="12"/>
      <c r="AE362" s="12"/>
      <c r="AT362" s="244" t="s">
        <v>175</v>
      </c>
      <c r="AU362" s="244" t="s">
        <v>79</v>
      </c>
      <c r="AV362" s="12" t="s">
        <v>81</v>
      </c>
      <c r="AW362" s="12" t="s">
        <v>33</v>
      </c>
      <c r="AX362" s="12" t="s">
        <v>72</v>
      </c>
      <c r="AY362" s="244" t="s">
        <v>159</v>
      </c>
    </row>
    <row r="363" s="12" customFormat="1">
      <c r="A363" s="12"/>
      <c r="B363" s="233"/>
      <c r="C363" s="234"/>
      <c r="D363" s="235" t="s">
        <v>175</v>
      </c>
      <c r="E363" s="236" t="s">
        <v>19</v>
      </c>
      <c r="F363" s="237" t="s">
        <v>519</v>
      </c>
      <c r="G363" s="234"/>
      <c r="H363" s="238">
        <v>-0.80900000000000005</v>
      </c>
      <c r="I363" s="239"/>
      <c r="J363" s="234"/>
      <c r="K363" s="234"/>
      <c r="L363" s="240"/>
      <c r="M363" s="241"/>
      <c r="N363" s="242"/>
      <c r="O363" s="242"/>
      <c r="P363" s="242"/>
      <c r="Q363" s="242"/>
      <c r="R363" s="242"/>
      <c r="S363" s="242"/>
      <c r="T363" s="243"/>
      <c r="U363" s="12"/>
      <c r="V363" s="12"/>
      <c r="W363" s="12"/>
      <c r="X363" s="12"/>
      <c r="Y363" s="12"/>
      <c r="Z363" s="12"/>
      <c r="AA363" s="12"/>
      <c r="AB363" s="12"/>
      <c r="AC363" s="12"/>
      <c r="AD363" s="12"/>
      <c r="AE363" s="12"/>
      <c r="AT363" s="244" t="s">
        <v>175</v>
      </c>
      <c r="AU363" s="244" t="s">
        <v>79</v>
      </c>
      <c r="AV363" s="12" t="s">
        <v>81</v>
      </c>
      <c r="AW363" s="12" t="s">
        <v>33</v>
      </c>
      <c r="AX363" s="12" t="s">
        <v>72</v>
      </c>
      <c r="AY363" s="244" t="s">
        <v>159</v>
      </c>
    </row>
    <row r="364" s="12" customFormat="1">
      <c r="A364" s="12"/>
      <c r="B364" s="233"/>
      <c r="C364" s="234"/>
      <c r="D364" s="235" t="s">
        <v>175</v>
      </c>
      <c r="E364" s="236" t="s">
        <v>19</v>
      </c>
      <c r="F364" s="237" t="s">
        <v>520</v>
      </c>
      <c r="G364" s="234"/>
      <c r="H364" s="238">
        <v>19.396000000000001</v>
      </c>
      <c r="I364" s="239"/>
      <c r="J364" s="234"/>
      <c r="K364" s="234"/>
      <c r="L364" s="240"/>
      <c r="M364" s="241"/>
      <c r="N364" s="242"/>
      <c r="O364" s="242"/>
      <c r="P364" s="242"/>
      <c r="Q364" s="242"/>
      <c r="R364" s="242"/>
      <c r="S364" s="242"/>
      <c r="T364" s="243"/>
      <c r="U364" s="12"/>
      <c r="V364" s="12"/>
      <c r="W364" s="12"/>
      <c r="X364" s="12"/>
      <c r="Y364" s="12"/>
      <c r="Z364" s="12"/>
      <c r="AA364" s="12"/>
      <c r="AB364" s="12"/>
      <c r="AC364" s="12"/>
      <c r="AD364" s="12"/>
      <c r="AE364" s="12"/>
      <c r="AT364" s="244" t="s">
        <v>175</v>
      </c>
      <c r="AU364" s="244" t="s">
        <v>79</v>
      </c>
      <c r="AV364" s="12" t="s">
        <v>81</v>
      </c>
      <c r="AW364" s="12" t="s">
        <v>33</v>
      </c>
      <c r="AX364" s="12" t="s">
        <v>72</v>
      </c>
      <c r="AY364" s="244" t="s">
        <v>159</v>
      </c>
    </row>
    <row r="365" s="12" customFormat="1">
      <c r="A365" s="12"/>
      <c r="B365" s="233"/>
      <c r="C365" s="234"/>
      <c r="D365" s="235" t="s">
        <v>175</v>
      </c>
      <c r="E365" s="236" t="s">
        <v>19</v>
      </c>
      <c r="F365" s="237" t="s">
        <v>521</v>
      </c>
      <c r="G365" s="234"/>
      <c r="H365" s="238">
        <v>0.74199999999999999</v>
      </c>
      <c r="I365" s="239"/>
      <c r="J365" s="234"/>
      <c r="K365" s="234"/>
      <c r="L365" s="240"/>
      <c r="M365" s="241"/>
      <c r="N365" s="242"/>
      <c r="O365" s="242"/>
      <c r="P365" s="242"/>
      <c r="Q365" s="242"/>
      <c r="R365" s="242"/>
      <c r="S365" s="242"/>
      <c r="T365" s="243"/>
      <c r="U365" s="12"/>
      <c r="V365" s="12"/>
      <c r="W365" s="12"/>
      <c r="X365" s="12"/>
      <c r="Y365" s="12"/>
      <c r="Z365" s="12"/>
      <c r="AA365" s="12"/>
      <c r="AB365" s="12"/>
      <c r="AC365" s="12"/>
      <c r="AD365" s="12"/>
      <c r="AE365" s="12"/>
      <c r="AT365" s="244" t="s">
        <v>175</v>
      </c>
      <c r="AU365" s="244" t="s">
        <v>79</v>
      </c>
      <c r="AV365" s="12" t="s">
        <v>81</v>
      </c>
      <c r="AW365" s="12" t="s">
        <v>33</v>
      </c>
      <c r="AX365" s="12" t="s">
        <v>72</v>
      </c>
      <c r="AY365" s="244" t="s">
        <v>159</v>
      </c>
    </row>
    <row r="366" s="15" customFormat="1">
      <c r="A366" s="15"/>
      <c r="B366" s="276"/>
      <c r="C366" s="277"/>
      <c r="D366" s="235" t="s">
        <v>175</v>
      </c>
      <c r="E366" s="278" t="s">
        <v>19</v>
      </c>
      <c r="F366" s="279" t="s">
        <v>522</v>
      </c>
      <c r="G366" s="277"/>
      <c r="H366" s="280">
        <v>64.013999999999996</v>
      </c>
      <c r="I366" s="281"/>
      <c r="J366" s="277"/>
      <c r="K366" s="277"/>
      <c r="L366" s="282"/>
      <c r="M366" s="283"/>
      <c r="N366" s="284"/>
      <c r="O366" s="284"/>
      <c r="P366" s="284"/>
      <c r="Q366" s="284"/>
      <c r="R366" s="284"/>
      <c r="S366" s="284"/>
      <c r="T366" s="285"/>
      <c r="U366" s="15"/>
      <c r="V366" s="15"/>
      <c r="W366" s="15"/>
      <c r="X366" s="15"/>
      <c r="Y366" s="15"/>
      <c r="Z366" s="15"/>
      <c r="AA366" s="15"/>
      <c r="AB366" s="15"/>
      <c r="AC366" s="15"/>
      <c r="AD366" s="15"/>
      <c r="AE366" s="15"/>
      <c r="AT366" s="286" t="s">
        <v>175</v>
      </c>
      <c r="AU366" s="286" t="s">
        <v>79</v>
      </c>
      <c r="AV366" s="15" t="s">
        <v>167</v>
      </c>
      <c r="AW366" s="15" t="s">
        <v>33</v>
      </c>
      <c r="AX366" s="15" t="s">
        <v>72</v>
      </c>
      <c r="AY366" s="286" t="s">
        <v>159</v>
      </c>
    </row>
    <row r="367" s="14" customFormat="1">
      <c r="A367" s="14"/>
      <c r="B367" s="266"/>
      <c r="C367" s="267"/>
      <c r="D367" s="235" t="s">
        <v>175</v>
      </c>
      <c r="E367" s="268" t="s">
        <v>19</v>
      </c>
      <c r="F367" s="269" t="s">
        <v>523</v>
      </c>
      <c r="G367" s="267"/>
      <c r="H367" s="268" t="s">
        <v>19</v>
      </c>
      <c r="I367" s="270"/>
      <c r="J367" s="267"/>
      <c r="K367" s="267"/>
      <c r="L367" s="271"/>
      <c r="M367" s="272"/>
      <c r="N367" s="273"/>
      <c r="O367" s="273"/>
      <c r="P367" s="273"/>
      <c r="Q367" s="273"/>
      <c r="R367" s="273"/>
      <c r="S367" s="273"/>
      <c r="T367" s="274"/>
      <c r="U367" s="14"/>
      <c r="V367" s="14"/>
      <c r="W367" s="14"/>
      <c r="X367" s="14"/>
      <c r="Y367" s="14"/>
      <c r="Z367" s="14"/>
      <c r="AA367" s="14"/>
      <c r="AB367" s="14"/>
      <c r="AC367" s="14"/>
      <c r="AD367" s="14"/>
      <c r="AE367" s="14"/>
      <c r="AT367" s="275" t="s">
        <v>175</v>
      </c>
      <c r="AU367" s="275" t="s">
        <v>79</v>
      </c>
      <c r="AV367" s="14" t="s">
        <v>79</v>
      </c>
      <c r="AW367" s="14" t="s">
        <v>33</v>
      </c>
      <c r="AX367" s="14" t="s">
        <v>72</v>
      </c>
      <c r="AY367" s="275" t="s">
        <v>159</v>
      </c>
    </row>
    <row r="368" s="12" customFormat="1">
      <c r="A368" s="12"/>
      <c r="B368" s="233"/>
      <c r="C368" s="234"/>
      <c r="D368" s="235" t="s">
        <v>175</v>
      </c>
      <c r="E368" s="236" t="s">
        <v>19</v>
      </c>
      <c r="F368" s="237" t="s">
        <v>524</v>
      </c>
      <c r="G368" s="234"/>
      <c r="H368" s="238">
        <v>6.1609999999999996</v>
      </c>
      <c r="I368" s="239"/>
      <c r="J368" s="234"/>
      <c r="K368" s="234"/>
      <c r="L368" s="240"/>
      <c r="M368" s="241"/>
      <c r="N368" s="242"/>
      <c r="O368" s="242"/>
      <c r="P368" s="242"/>
      <c r="Q368" s="242"/>
      <c r="R368" s="242"/>
      <c r="S368" s="242"/>
      <c r="T368" s="243"/>
      <c r="U368" s="12"/>
      <c r="V368" s="12"/>
      <c r="W368" s="12"/>
      <c r="X368" s="12"/>
      <c r="Y368" s="12"/>
      <c r="Z368" s="12"/>
      <c r="AA368" s="12"/>
      <c r="AB368" s="12"/>
      <c r="AC368" s="12"/>
      <c r="AD368" s="12"/>
      <c r="AE368" s="12"/>
      <c r="AT368" s="244" t="s">
        <v>175</v>
      </c>
      <c r="AU368" s="244" t="s">
        <v>79</v>
      </c>
      <c r="AV368" s="12" t="s">
        <v>81</v>
      </c>
      <c r="AW368" s="12" t="s">
        <v>33</v>
      </c>
      <c r="AX368" s="12" t="s">
        <v>72</v>
      </c>
      <c r="AY368" s="244" t="s">
        <v>159</v>
      </c>
    </row>
    <row r="369" s="14" customFormat="1">
      <c r="A369" s="14"/>
      <c r="B369" s="266"/>
      <c r="C369" s="267"/>
      <c r="D369" s="235" t="s">
        <v>175</v>
      </c>
      <c r="E369" s="268" t="s">
        <v>19</v>
      </c>
      <c r="F369" s="269" t="s">
        <v>525</v>
      </c>
      <c r="G369" s="267"/>
      <c r="H369" s="268" t="s">
        <v>19</v>
      </c>
      <c r="I369" s="270"/>
      <c r="J369" s="267"/>
      <c r="K369" s="267"/>
      <c r="L369" s="271"/>
      <c r="M369" s="272"/>
      <c r="N369" s="273"/>
      <c r="O369" s="273"/>
      <c r="P369" s="273"/>
      <c r="Q369" s="273"/>
      <c r="R369" s="273"/>
      <c r="S369" s="273"/>
      <c r="T369" s="274"/>
      <c r="U369" s="14"/>
      <c r="V369" s="14"/>
      <c r="W369" s="14"/>
      <c r="X369" s="14"/>
      <c r="Y369" s="14"/>
      <c r="Z369" s="14"/>
      <c r="AA369" s="14"/>
      <c r="AB369" s="14"/>
      <c r="AC369" s="14"/>
      <c r="AD369" s="14"/>
      <c r="AE369" s="14"/>
      <c r="AT369" s="275" t="s">
        <v>175</v>
      </c>
      <c r="AU369" s="275" t="s">
        <v>79</v>
      </c>
      <c r="AV369" s="14" t="s">
        <v>79</v>
      </c>
      <c r="AW369" s="14" t="s">
        <v>33</v>
      </c>
      <c r="AX369" s="14" t="s">
        <v>72</v>
      </c>
      <c r="AY369" s="275" t="s">
        <v>159</v>
      </c>
    </row>
    <row r="370" s="12" customFormat="1">
      <c r="A370" s="12"/>
      <c r="B370" s="233"/>
      <c r="C370" s="234"/>
      <c r="D370" s="235" t="s">
        <v>175</v>
      </c>
      <c r="E370" s="236" t="s">
        <v>19</v>
      </c>
      <c r="F370" s="237" t="s">
        <v>526</v>
      </c>
      <c r="G370" s="234"/>
      <c r="H370" s="238">
        <v>12.019</v>
      </c>
      <c r="I370" s="239"/>
      <c r="J370" s="234"/>
      <c r="K370" s="234"/>
      <c r="L370" s="240"/>
      <c r="M370" s="241"/>
      <c r="N370" s="242"/>
      <c r="O370" s="242"/>
      <c r="P370" s="242"/>
      <c r="Q370" s="242"/>
      <c r="R370" s="242"/>
      <c r="S370" s="242"/>
      <c r="T370" s="243"/>
      <c r="U370" s="12"/>
      <c r="V370" s="12"/>
      <c r="W370" s="12"/>
      <c r="X370" s="12"/>
      <c r="Y370" s="12"/>
      <c r="Z370" s="12"/>
      <c r="AA370" s="12"/>
      <c r="AB370" s="12"/>
      <c r="AC370" s="12"/>
      <c r="AD370" s="12"/>
      <c r="AE370" s="12"/>
      <c r="AT370" s="244" t="s">
        <v>175</v>
      </c>
      <c r="AU370" s="244" t="s">
        <v>79</v>
      </c>
      <c r="AV370" s="12" t="s">
        <v>81</v>
      </c>
      <c r="AW370" s="12" t="s">
        <v>33</v>
      </c>
      <c r="AX370" s="12" t="s">
        <v>72</v>
      </c>
      <c r="AY370" s="244" t="s">
        <v>159</v>
      </c>
    </row>
    <row r="371" s="14" customFormat="1">
      <c r="A371" s="14"/>
      <c r="B371" s="266"/>
      <c r="C371" s="267"/>
      <c r="D371" s="235" t="s">
        <v>175</v>
      </c>
      <c r="E371" s="268" t="s">
        <v>19</v>
      </c>
      <c r="F371" s="269" t="s">
        <v>527</v>
      </c>
      <c r="G371" s="267"/>
      <c r="H371" s="268" t="s">
        <v>19</v>
      </c>
      <c r="I371" s="270"/>
      <c r="J371" s="267"/>
      <c r="K371" s="267"/>
      <c r="L371" s="271"/>
      <c r="M371" s="272"/>
      <c r="N371" s="273"/>
      <c r="O371" s="273"/>
      <c r="P371" s="273"/>
      <c r="Q371" s="273"/>
      <c r="R371" s="273"/>
      <c r="S371" s="273"/>
      <c r="T371" s="274"/>
      <c r="U371" s="14"/>
      <c r="V371" s="14"/>
      <c r="W371" s="14"/>
      <c r="X371" s="14"/>
      <c r="Y371" s="14"/>
      <c r="Z371" s="14"/>
      <c r="AA371" s="14"/>
      <c r="AB371" s="14"/>
      <c r="AC371" s="14"/>
      <c r="AD371" s="14"/>
      <c r="AE371" s="14"/>
      <c r="AT371" s="275" t="s">
        <v>175</v>
      </c>
      <c r="AU371" s="275" t="s">
        <v>79</v>
      </c>
      <c r="AV371" s="14" t="s">
        <v>79</v>
      </c>
      <c r="AW371" s="14" t="s">
        <v>33</v>
      </c>
      <c r="AX371" s="14" t="s">
        <v>72</v>
      </c>
      <c r="AY371" s="275" t="s">
        <v>159</v>
      </c>
    </row>
    <row r="372" s="12" customFormat="1">
      <c r="A372" s="12"/>
      <c r="B372" s="233"/>
      <c r="C372" s="234"/>
      <c r="D372" s="235" t="s">
        <v>175</v>
      </c>
      <c r="E372" s="236" t="s">
        <v>19</v>
      </c>
      <c r="F372" s="237" t="s">
        <v>528</v>
      </c>
      <c r="G372" s="234"/>
      <c r="H372" s="238">
        <v>12.519</v>
      </c>
      <c r="I372" s="239"/>
      <c r="J372" s="234"/>
      <c r="K372" s="234"/>
      <c r="L372" s="240"/>
      <c r="M372" s="241"/>
      <c r="N372" s="242"/>
      <c r="O372" s="242"/>
      <c r="P372" s="242"/>
      <c r="Q372" s="242"/>
      <c r="R372" s="242"/>
      <c r="S372" s="242"/>
      <c r="T372" s="243"/>
      <c r="U372" s="12"/>
      <c r="V372" s="12"/>
      <c r="W372" s="12"/>
      <c r="X372" s="12"/>
      <c r="Y372" s="12"/>
      <c r="Z372" s="12"/>
      <c r="AA372" s="12"/>
      <c r="AB372" s="12"/>
      <c r="AC372" s="12"/>
      <c r="AD372" s="12"/>
      <c r="AE372" s="12"/>
      <c r="AT372" s="244" t="s">
        <v>175</v>
      </c>
      <c r="AU372" s="244" t="s">
        <v>79</v>
      </c>
      <c r="AV372" s="12" t="s">
        <v>81</v>
      </c>
      <c r="AW372" s="12" t="s">
        <v>33</v>
      </c>
      <c r="AX372" s="12" t="s">
        <v>72</v>
      </c>
      <c r="AY372" s="244" t="s">
        <v>159</v>
      </c>
    </row>
    <row r="373" s="14" customFormat="1">
      <c r="A373" s="14"/>
      <c r="B373" s="266"/>
      <c r="C373" s="267"/>
      <c r="D373" s="235" t="s">
        <v>175</v>
      </c>
      <c r="E373" s="268" t="s">
        <v>19</v>
      </c>
      <c r="F373" s="269" t="s">
        <v>529</v>
      </c>
      <c r="G373" s="267"/>
      <c r="H373" s="268" t="s">
        <v>19</v>
      </c>
      <c r="I373" s="270"/>
      <c r="J373" s="267"/>
      <c r="K373" s="267"/>
      <c r="L373" s="271"/>
      <c r="M373" s="272"/>
      <c r="N373" s="273"/>
      <c r="O373" s="273"/>
      <c r="P373" s="273"/>
      <c r="Q373" s="273"/>
      <c r="R373" s="273"/>
      <c r="S373" s="273"/>
      <c r="T373" s="274"/>
      <c r="U373" s="14"/>
      <c r="V373" s="14"/>
      <c r="W373" s="14"/>
      <c r="X373" s="14"/>
      <c r="Y373" s="14"/>
      <c r="Z373" s="14"/>
      <c r="AA373" s="14"/>
      <c r="AB373" s="14"/>
      <c r="AC373" s="14"/>
      <c r="AD373" s="14"/>
      <c r="AE373" s="14"/>
      <c r="AT373" s="275" t="s">
        <v>175</v>
      </c>
      <c r="AU373" s="275" t="s">
        <v>79</v>
      </c>
      <c r="AV373" s="14" t="s">
        <v>79</v>
      </c>
      <c r="AW373" s="14" t="s">
        <v>33</v>
      </c>
      <c r="AX373" s="14" t="s">
        <v>72</v>
      </c>
      <c r="AY373" s="275" t="s">
        <v>159</v>
      </c>
    </row>
    <row r="374" s="12" customFormat="1">
      <c r="A374" s="12"/>
      <c r="B374" s="233"/>
      <c r="C374" s="234"/>
      <c r="D374" s="235" t="s">
        <v>175</v>
      </c>
      <c r="E374" s="236" t="s">
        <v>19</v>
      </c>
      <c r="F374" s="237" t="s">
        <v>530</v>
      </c>
      <c r="G374" s="234"/>
      <c r="H374" s="238">
        <v>9.9849999999999994</v>
      </c>
      <c r="I374" s="239"/>
      <c r="J374" s="234"/>
      <c r="K374" s="234"/>
      <c r="L374" s="240"/>
      <c r="M374" s="241"/>
      <c r="N374" s="242"/>
      <c r="O374" s="242"/>
      <c r="P374" s="242"/>
      <c r="Q374" s="242"/>
      <c r="R374" s="242"/>
      <c r="S374" s="242"/>
      <c r="T374" s="243"/>
      <c r="U374" s="12"/>
      <c r="V374" s="12"/>
      <c r="W374" s="12"/>
      <c r="X374" s="12"/>
      <c r="Y374" s="12"/>
      <c r="Z374" s="12"/>
      <c r="AA374" s="12"/>
      <c r="AB374" s="12"/>
      <c r="AC374" s="12"/>
      <c r="AD374" s="12"/>
      <c r="AE374" s="12"/>
      <c r="AT374" s="244" t="s">
        <v>175</v>
      </c>
      <c r="AU374" s="244" t="s">
        <v>79</v>
      </c>
      <c r="AV374" s="12" t="s">
        <v>81</v>
      </c>
      <c r="AW374" s="12" t="s">
        <v>33</v>
      </c>
      <c r="AX374" s="12" t="s">
        <v>72</v>
      </c>
      <c r="AY374" s="244" t="s">
        <v>159</v>
      </c>
    </row>
    <row r="375" s="12" customFormat="1">
      <c r="A375" s="12"/>
      <c r="B375" s="233"/>
      <c r="C375" s="234"/>
      <c r="D375" s="235" t="s">
        <v>175</v>
      </c>
      <c r="E375" s="236" t="s">
        <v>19</v>
      </c>
      <c r="F375" s="237" t="s">
        <v>531</v>
      </c>
      <c r="G375" s="234"/>
      <c r="H375" s="238">
        <v>0.30199999999999999</v>
      </c>
      <c r="I375" s="239"/>
      <c r="J375" s="234"/>
      <c r="K375" s="234"/>
      <c r="L375" s="240"/>
      <c r="M375" s="241"/>
      <c r="N375" s="242"/>
      <c r="O375" s="242"/>
      <c r="P375" s="242"/>
      <c r="Q375" s="242"/>
      <c r="R375" s="242"/>
      <c r="S375" s="242"/>
      <c r="T375" s="243"/>
      <c r="U375" s="12"/>
      <c r="V375" s="12"/>
      <c r="W375" s="12"/>
      <c r="X375" s="12"/>
      <c r="Y375" s="12"/>
      <c r="Z375" s="12"/>
      <c r="AA375" s="12"/>
      <c r="AB375" s="12"/>
      <c r="AC375" s="12"/>
      <c r="AD375" s="12"/>
      <c r="AE375" s="12"/>
      <c r="AT375" s="244" t="s">
        <v>175</v>
      </c>
      <c r="AU375" s="244" t="s">
        <v>79</v>
      </c>
      <c r="AV375" s="12" t="s">
        <v>81</v>
      </c>
      <c r="AW375" s="12" t="s">
        <v>33</v>
      </c>
      <c r="AX375" s="12" t="s">
        <v>72</v>
      </c>
      <c r="AY375" s="244" t="s">
        <v>159</v>
      </c>
    </row>
    <row r="376" s="13" customFormat="1">
      <c r="A376" s="13"/>
      <c r="B376" s="245"/>
      <c r="C376" s="246"/>
      <c r="D376" s="235" t="s">
        <v>175</v>
      </c>
      <c r="E376" s="247" t="s">
        <v>19</v>
      </c>
      <c r="F376" s="248" t="s">
        <v>197</v>
      </c>
      <c r="G376" s="246"/>
      <c r="H376" s="249">
        <v>105</v>
      </c>
      <c r="I376" s="250"/>
      <c r="J376" s="246"/>
      <c r="K376" s="246"/>
      <c r="L376" s="251"/>
      <c r="M376" s="252"/>
      <c r="N376" s="253"/>
      <c r="O376" s="253"/>
      <c r="P376" s="253"/>
      <c r="Q376" s="253"/>
      <c r="R376" s="253"/>
      <c r="S376" s="253"/>
      <c r="T376" s="254"/>
      <c r="U376" s="13"/>
      <c r="V376" s="13"/>
      <c r="W376" s="13"/>
      <c r="X376" s="13"/>
      <c r="Y376" s="13"/>
      <c r="Z376" s="13"/>
      <c r="AA376" s="13"/>
      <c r="AB376" s="13"/>
      <c r="AC376" s="13"/>
      <c r="AD376" s="13"/>
      <c r="AE376" s="13"/>
      <c r="AT376" s="255" t="s">
        <v>175</v>
      </c>
      <c r="AU376" s="255" t="s">
        <v>79</v>
      </c>
      <c r="AV376" s="13" t="s">
        <v>164</v>
      </c>
      <c r="AW376" s="13" t="s">
        <v>33</v>
      </c>
      <c r="AX376" s="13" t="s">
        <v>79</v>
      </c>
      <c r="AY376" s="255" t="s">
        <v>159</v>
      </c>
    </row>
    <row r="377" s="2" customFormat="1" ht="44.25" customHeight="1">
      <c r="A377" s="40"/>
      <c r="B377" s="41"/>
      <c r="C377" s="220" t="s">
        <v>532</v>
      </c>
      <c r="D377" s="220" t="s">
        <v>160</v>
      </c>
      <c r="E377" s="221" t="s">
        <v>533</v>
      </c>
      <c r="F377" s="222" t="s">
        <v>534</v>
      </c>
      <c r="G377" s="223" t="s">
        <v>191</v>
      </c>
      <c r="H377" s="224">
        <v>105</v>
      </c>
      <c r="I377" s="225"/>
      <c r="J377" s="226">
        <f>ROUND(I377*H377,2)</f>
        <v>0</v>
      </c>
      <c r="K377" s="222" t="s">
        <v>19</v>
      </c>
      <c r="L377" s="46"/>
      <c r="M377" s="227" t="s">
        <v>19</v>
      </c>
      <c r="N377" s="228" t="s">
        <v>43</v>
      </c>
      <c r="O377" s="86"/>
      <c r="P377" s="229">
        <f>O377*H377</f>
        <v>0</v>
      </c>
      <c r="Q377" s="229">
        <v>0.0096600000000000002</v>
      </c>
      <c r="R377" s="229">
        <f>Q377*H377</f>
        <v>1.0143</v>
      </c>
      <c r="S377" s="229">
        <v>0</v>
      </c>
      <c r="T377" s="230">
        <f>S377*H377</f>
        <v>0</v>
      </c>
      <c r="U377" s="40"/>
      <c r="V377" s="40"/>
      <c r="W377" s="40"/>
      <c r="X377" s="40"/>
      <c r="Y377" s="40"/>
      <c r="Z377" s="40"/>
      <c r="AA377" s="40"/>
      <c r="AB377" s="40"/>
      <c r="AC377" s="40"/>
      <c r="AD377" s="40"/>
      <c r="AE377" s="40"/>
      <c r="AR377" s="231" t="s">
        <v>164</v>
      </c>
      <c r="AT377" s="231" t="s">
        <v>160</v>
      </c>
      <c r="AU377" s="231" t="s">
        <v>79</v>
      </c>
      <c r="AY377" s="19" t="s">
        <v>159</v>
      </c>
      <c r="BE377" s="232">
        <f>IF(N377="základní",J377,0)</f>
        <v>0</v>
      </c>
      <c r="BF377" s="232">
        <f>IF(N377="snížená",J377,0)</f>
        <v>0</v>
      </c>
      <c r="BG377" s="232">
        <f>IF(N377="zákl. přenesená",J377,0)</f>
        <v>0</v>
      </c>
      <c r="BH377" s="232">
        <f>IF(N377="sníž. přenesená",J377,0)</f>
        <v>0</v>
      </c>
      <c r="BI377" s="232">
        <f>IF(N377="nulová",J377,0)</f>
        <v>0</v>
      </c>
      <c r="BJ377" s="19" t="s">
        <v>79</v>
      </c>
      <c r="BK377" s="232">
        <f>ROUND(I377*H377,2)</f>
        <v>0</v>
      </c>
      <c r="BL377" s="19" t="s">
        <v>164</v>
      </c>
      <c r="BM377" s="231" t="s">
        <v>535</v>
      </c>
    </row>
    <row r="378" s="2" customFormat="1" ht="66.75" customHeight="1">
      <c r="A378" s="40"/>
      <c r="B378" s="41"/>
      <c r="C378" s="220" t="s">
        <v>335</v>
      </c>
      <c r="D378" s="220" t="s">
        <v>160</v>
      </c>
      <c r="E378" s="221" t="s">
        <v>536</v>
      </c>
      <c r="F378" s="222" t="s">
        <v>537</v>
      </c>
      <c r="G378" s="223" t="s">
        <v>191</v>
      </c>
      <c r="H378" s="224">
        <v>191.5</v>
      </c>
      <c r="I378" s="225"/>
      <c r="J378" s="226">
        <f>ROUND(I378*H378,2)</f>
        <v>0</v>
      </c>
      <c r="K378" s="222" t="s">
        <v>19</v>
      </c>
      <c r="L378" s="46"/>
      <c r="M378" s="227" t="s">
        <v>19</v>
      </c>
      <c r="N378" s="228" t="s">
        <v>43</v>
      </c>
      <c r="O378" s="86"/>
      <c r="P378" s="229">
        <f>O378*H378</f>
        <v>0</v>
      </c>
      <c r="Q378" s="229">
        <v>0.02673</v>
      </c>
      <c r="R378" s="229">
        <f>Q378*H378</f>
        <v>5.1187950000000004</v>
      </c>
      <c r="S378" s="229">
        <v>0</v>
      </c>
      <c r="T378" s="230">
        <f>S378*H378</f>
        <v>0</v>
      </c>
      <c r="U378" s="40"/>
      <c r="V378" s="40"/>
      <c r="W378" s="40"/>
      <c r="X378" s="40"/>
      <c r="Y378" s="40"/>
      <c r="Z378" s="40"/>
      <c r="AA378" s="40"/>
      <c r="AB378" s="40"/>
      <c r="AC378" s="40"/>
      <c r="AD378" s="40"/>
      <c r="AE378" s="40"/>
      <c r="AR378" s="231" t="s">
        <v>164</v>
      </c>
      <c r="AT378" s="231" t="s">
        <v>160</v>
      </c>
      <c r="AU378" s="231" t="s">
        <v>79</v>
      </c>
      <c r="AY378" s="19" t="s">
        <v>159</v>
      </c>
      <c r="BE378" s="232">
        <f>IF(N378="základní",J378,0)</f>
        <v>0</v>
      </c>
      <c r="BF378" s="232">
        <f>IF(N378="snížená",J378,0)</f>
        <v>0</v>
      </c>
      <c r="BG378" s="232">
        <f>IF(N378="zákl. přenesená",J378,0)</f>
        <v>0</v>
      </c>
      <c r="BH378" s="232">
        <f>IF(N378="sníž. přenesená",J378,0)</f>
        <v>0</v>
      </c>
      <c r="BI378" s="232">
        <f>IF(N378="nulová",J378,0)</f>
        <v>0</v>
      </c>
      <c r="BJ378" s="19" t="s">
        <v>79</v>
      </c>
      <c r="BK378" s="232">
        <f>ROUND(I378*H378,2)</f>
        <v>0</v>
      </c>
      <c r="BL378" s="19" t="s">
        <v>164</v>
      </c>
      <c r="BM378" s="231" t="s">
        <v>538</v>
      </c>
    </row>
    <row r="379" s="2" customFormat="1" ht="21.75" customHeight="1">
      <c r="A379" s="40"/>
      <c r="B379" s="41"/>
      <c r="C379" s="220" t="s">
        <v>539</v>
      </c>
      <c r="D379" s="220" t="s">
        <v>160</v>
      </c>
      <c r="E379" s="221" t="s">
        <v>540</v>
      </c>
      <c r="F379" s="222" t="s">
        <v>541</v>
      </c>
      <c r="G379" s="223" t="s">
        <v>191</v>
      </c>
      <c r="H379" s="224">
        <v>9.5</v>
      </c>
      <c r="I379" s="225"/>
      <c r="J379" s="226">
        <f>ROUND(I379*H379,2)</f>
        <v>0</v>
      </c>
      <c r="K379" s="222" t="s">
        <v>19</v>
      </c>
      <c r="L379" s="46"/>
      <c r="M379" s="227" t="s">
        <v>19</v>
      </c>
      <c r="N379" s="228" t="s">
        <v>43</v>
      </c>
      <c r="O379" s="86"/>
      <c r="P379" s="229">
        <f>O379*H379</f>
        <v>0</v>
      </c>
      <c r="Q379" s="229">
        <v>0.023300000000000001</v>
      </c>
      <c r="R379" s="229">
        <f>Q379*H379</f>
        <v>0.22135000000000002</v>
      </c>
      <c r="S379" s="229">
        <v>0</v>
      </c>
      <c r="T379" s="230">
        <f>S379*H379</f>
        <v>0</v>
      </c>
      <c r="U379" s="40"/>
      <c r="V379" s="40"/>
      <c r="W379" s="40"/>
      <c r="X379" s="40"/>
      <c r="Y379" s="40"/>
      <c r="Z379" s="40"/>
      <c r="AA379" s="40"/>
      <c r="AB379" s="40"/>
      <c r="AC379" s="40"/>
      <c r="AD379" s="40"/>
      <c r="AE379" s="40"/>
      <c r="AR379" s="231" t="s">
        <v>164</v>
      </c>
      <c r="AT379" s="231" t="s">
        <v>160</v>
      </c>
      <c r="AU379" s="231" t="s">
        <v>79</v>
      </c>
      <c r="AY379" s="19" t="s">
        <v>159</v>
      </c>
      <c r="BE379" s="232">
        <f>IF(N379="základní",J379,0)</f>
        <v>0</v>
      </c>
      <c r="BF379" s="232">
        <f>IF(N379="snížená",J379,0)</f>
        <v>0</v>
      </c>
      <c r="BG379" s="232">
        <f>IF(N379="zákl. přenesená",J379,0)</f>
        <v>0</v>
      </c>
      <c r="BH379" s="232">
        <f>IF(N379="sníž. přenesená",J379,0)</f>
        <v>0</v>
      </c>
      <c r="BI379" s="232">
        <f>IF(N379="nulová",J379,0)</f>
        <v>0</v>
      </c>
      <c r="BJ379" s="19" t="s">
        <v>79</v>
      </c>
      <c r="BK379" s="232">
        <f>ROUND(I379*H379,2)</f>
        <v>0</v>
      </c>
      <c r="BL379" s="19" t="s">
        <v>164</v>
      </c>
      <c r="BM379" s="231" t="s">
        <v>542</v>
      </c>
    </row>
    <row r="380" s="14" customFormat="1">
      <c r="A380" s="14"/>
      <c r="B380" s="266"/>
      <c r="C380" s="267"/>
      <c r="D380" s="235" t="s">
        <v>175</v>
      </c>
      <c r="E380" s="268" t="s">
        <v>19</v>
      </c>
      <c r="F380" s="269" t="s">
        <v>517</v>
      </c>
      <c r="G380" s="267"/>
      <c r="H380" s="268" t="s">
        <v>19</v>
      </c>
      <c r="I380" s="270"/>
      <c r="J380" s="267"/>
      <c r="K380" s="267"/>
      <c r="L380" s="271"/>
      <c r="M380" s="272"/>
      <c r="N380" s="273"/>
      <c r="O380" s="273"/>
      <c r="P380" s="273"/>
      <c r="Q380" s="273"/>
      <c r="R380" s="273"/>
      <c r="S380" s="273"/>
      <c r="T380" s="274"/>
      <c r="U380" s="14"/>
      <c r="V380" s="14"/>
      <c r="W380" s="14"/>
      <c r="X380" s="14"/>
      <c r="Y380" s="14"/>
      <c r="Z380" s="14"/>
      <c r="AA380" s="14"/>
      <c r="AB380" s="14"/>
      <c r="AC380" s="14"/>
      <c r="AD380" s="14"/>
      <c r="AE380" s="14"/>
      <c r="AT380" s="275" t="s">
        <v>175</v>
      </c>
      <c r="AU380" s="275" t="s">
        <v>79</v>
      </c>
      <c r="AV380" s="14" t="s">
        <v>79</v>
      </c>
      <c r="AW380" s="14" t="s">
        <v>33</v>
      </c>
      <c r="AX380" s="14" t="s">
        <v>72</v>
      </c>
      <c r="AY380" s="275" t="s">
        <v>159</v>
      </c>
    </row>
    <row r="381" s="12" customFormat="1">
      <c r="A381" s="12"/>
      <c r="B381" s="233"/>
      <c r="C381" s="234"/>
      <c r="D381" s="235" t="s">
        <v>175</v>
      </c>
      <c r="E381" s="236" t="s">
        <v>19</v>
      </c>
      <c r="F381" s="237" t="s">
        <v>543</v>
      </c>
      <c r="G381" s="234"/>
      <c r="H381" s="238">
        <v>2.7690000000000001</v>
      </c>
      <c r="I381" s="239"/>
      <c r="J381" s="234"/>
      <c r="K381" s="234"/>
      <c r="L381" s="240"/>
      <c r="M381" s="241"/>
      <c r="N381" s="242"/>
      <c r="O381" s="242"/>
      <c r="P381" s="242"/>
      <c r="Q381" s="242"/>
      <c r="R381" s="242"/>
      <c r="S381" s="242"/>
      <c r="T381" s="243"/>
      <c r="U381" s="12"/>
      <c r="V381" s="12"/>
      <c r="W381" s="12"/>
      <c r="X381" s="12"/>
      <c r="Y381" s="12"/>
      <c r="Z381" s="12"/>
      <c r="AA381" s="12"/>
      <c r="AB381" s="12"/>
      <c r="AC381" s="12"/>
      <c r="AD381" s="12"/>
      <c r="AE381" s="12"/>
      <c r="AT381" s="244" t="s">
        <v>175</v>
      </c>
      <c r="AU381" s="244" t="s">
        <v>79</v>
      </c>
      <c r="AV381" s="12" t="s">
        <v>81</v>
      </c>
      <c r="AW381" s="12" t="s">
        <v>33</v>
      </c>
      <c r="AX381" s="12" t="s">
        <v>72</v>
      </c>
      <c r="AY381" s="244" t="s">
        <v>159</v>
      </c>
    </row>
    <row r="382" s="14" customFormat="1">
      <c r="A382" s="14"/>
      <c r="B382" s="266"/>
      <c r="C382" s="267"/>
      <c r="D382" s="235" t="s">
        <v>175</v>
      </c>
      <c r="E382" s="268" t="s">
        <v>19</v>
      </c>
      <c r="F382" s="269" t="s">
        <v>544</v>
      </c>
      <c r="G382" s="267"/>
      <c r="H382" s="268" t="s">
        <v>19</v>
      </c>
      <c r="I382" s="270"/>
      <c r="J382" s="267"/>
      <c r="K382" s="267"/>
      <c r="L382" s="271"/>
      <c r="M382" s="272"/>
      <c r="N382" s="273"/>
      <c r="O382" s="273"/>
      <c r="P382" s="273"/>
      <c r="Q382" s="273"/>
      <c r="R382" s="273"/>
      <c r="S382" s="273"/>
      <c r="T382" s="274"/>
      <c r="U382" s="14"/>
      <c r="V382" s="14"/>
      <c r="W382" s="14"/>
      <c r="X382" s="14"/>
      <c r="Y382" s="14"/>
      <c r="Z382" s="14"/>
      <c r="AA382" s="14"/>
      <c r="AB382" s="14"/>
      <c r="AC382" s="14"/>
      <c r="AD382" s="14"/>
      <c r="AE382" s="14"/>
      <c r="AT382" s="275" t="s">
        <v>175</v>
      </c>
      <c r="AU382" s="275" t="s">
        <v>79</v>
      </c>
      <c r="AV382" s="14" t="s">
        <v>79</v>
      </c>
      <c r="AW382" s="14" t="s">
        <v>33</v>
      </c>
      <c r="AX382" s="14" t="s">
        <v>72</v>
      </c>
      <c r="AY382" s="275" t="s">
        <v>159</v>
      </c>
    </row>
    <row r="383" s="14" customFormat="1">
      <c r="A383" s="14"/>
      <c r="B383" s="266"/>
      <c r="C383" s="267"/>
      <c r="D383" s="235" t="s">
        <v>175</v>
      </c>
      <c r="E383" s="268" t="s">
        <v>19</v>
      </c>
      <c r="F383" s="269" t="s">
        <v>545</v>
      </c>
      <c r="G383" s="267"/>
      <c r="H383" s="268" t="s">
        <v>19</v>
      </c>
      <c r="I383" s="270"/>
      <c r="J383" s="267"/>
      <c r="K383" s="267"/>
      <c r="L383" s="271"/>
      <c r="M383" s="272"/>
      <c r="N383" s="273"/>
      <c r="O383" s="273"/>
      <c r="P383" s="273"/>
      <c r="Q383" s="273"/>
      <c r="R383" s="273"/>
      <c r="S383" s="273"/>
      <c r="T383" s="274"/>
      <c r="U383" s="14"/>
      <c r="V383" s="14"/>
      <c r="W383" s="14"/>
      <c r="X383" s="14"/>
      <c r="Y383" s="14"/>
      <c r="Z383" s="14"/>
      <c r="AA383" s="14"/>
      <c r="AB383" s="14"/>
      <c r="AC383" s="14"/>
      <c r="AD383" s="14"/>
      <c r="AE383" s="14"/>
      <c r="AT383" s="275" t="s">
        <v>175</v>
      </c>
      <c r="AU383" s="275" t="s">
        <v>79</v>
      </c>
      <c r="AV383" s="14" t="s">
        <v>79</v>
      </c>
      <c r="AW383" s="14" t="s">
        <v>33</v>
      </c>
      <c r="AX383" s="14" t="s">
        <v>72</v>
      </c>
      <c r="AY383" s="275" t="s">
        <v>159</v>
      </c>
    </row>
    <row r="384" s="12" customFormat="1">
      <c r="A384" s="12"/>
      <c r="B384" s="233"/>
      <c r="C384" s="234"/>
      <c r="D384" s="235" t="s">
        <v>175</v>
      </c>
      <c r="E384" s="236" t="s">
        <v>19</v>
      </c>
      <c r="F384" s="237" t="s">
        <v>546</v>
      </c>
      <c r="G384" s="234"/>
      <c r="H384" s="238">
        <v>1.0560000000000001</v>
      </c>
      <c r="I384" s="239"/>
      <c r="J384" s="234"/>
      <c r="K384" s="234"/>
      <c r="L384" s="240"/>
      <c r="M384" s="241"/>
      <c r="N384" s="242"/>
      <c r="O384" s="242"/>
      <c r="P384" s="242"/>
      <c r="Q384" s="242"/>
      <c r="R384" s="242"/>
      <c r="S384" s="242"/>
      <c r="T384" s="243"/>
      <c r="U384" s="12"/>
      <c r="V384" s="12"/>
      <c r="W384" s="12"/>
      <c r="X384" s="12"/>
      <c r="Y384" s="12"/>
      <c r="Z384" s="12"/>
      <c r="AA384" s="12"/>
      <c r="AB384" s="12"/>
      <c r="AC384" s="12"/>
      <c r="AD384" s="12"/>
      <c r="AE384" s="12"/>
      <c r="AT384" s="244" t="s">
        <v>175</v>
      </c>
      <c r="AU384" s="244" t="s">
        <v>79</v>
      </c>
      <c r="AV384" s="12" t="s">
        <v>81</v>
      </c>
      <c r="AW384" s="12" t="s">
        <v>33</v>
      </c>
      <c r="AX384" s="12" t="s">
        <v>72</v>
      </c>
      <c r="AY384" s="244" t="s">
        <v>159</v>
      </c>
    </row>
    <row r="385" s="12" customFormat="1">
      <c r="A385" s="12"/>
      <c r="B385" s="233"/>
      <c r="C385" s="234"/>
      <c r="D385" s="235" t="s">
        <v>175</v>
      </c>
      <c r="E385" s="236" t="s">
        <v>19</v>
      </c>
      <c r="F385" s="237" t="s">
        <v>547</v>
      </c>
      <c r="G385" s="234"/>
      <c r="H385" s="238">
        <v>2.4079999999999999</v>
      </c>
      <c r="I385" s="239"/>
      <c r="J385" s="234"/>
      <c r="K385" s="234"/>
      <c r="L385" s="240"/>
      <c r="M385" s="241"/>
      <c r="N385" s="242"/>
      <c r="O385" s="242"/>
      <c r="P385" s="242"/>
      <c r="Q385" s="242"/>
      <c r="R385" s="242"/>
      <c r="S385" s="242"/>
      <c r="T385" s="243"/>
      <c r="U385" s="12"/>
      <c r="V385" s="12"/>
      <c r="W385" s="12"/>
      <c r="X385" s="12"/>
      <c r="Y385" s="12"/>
      <c r="Z385" s="12"/>
      <c r="AA385" s="12"/>
      <c r="AB385" s="12"/>
      <c r="AC385" s="12"/>
      <c r="AD385" s="12"/>
      <c r="AE385" s="12"/>
      <c r="AT385" s="244" t="s">
        <v>175</v>
      </c>
      <c r="AU385" s="244" t="s">
        <v>79</v>
      </c>
      <c r="AV385" s="12" t="s">
        <v>81</v>
      </c>
      <c r="AW385" s="12" t="s">
        <v>33</v>
      </c>
      <c r="AX385" s="12" t="s">
        <v>72</v>
      </c>
      <c r="AY385" s="244" t="s">
        <v>159</v>
      </c>
    </row>
    <row r="386" s="14" customFormat="1">
      <c r="A386" s="14"/>
      <c r="B386" s="266"/>
      <c r="C386" s="267"/>
      <c r="D386" s="235" t="s">
        <v>175</v>
      </c>
      <c r="E386" s="268" t="s">
        <v>19</v>
      </c>
      <c r="F386" s="269" t="s">
        <v>548</v>
      </c>
      <c r="G386" s="267"/>
      <c r="H386" s="268" t="s">
        <v>19</v>
      </c>
      <c r="I386" s="270"/>
      <c r="J386" s="267"/>
      <c r="K386" s="267"/>
      <c r="L386" s="271"/>
      <c r="M386" s="272"/>
      <c r="N386" s="273"/>
      <c r="O386" s="273"/>
      <c r="P386" s="273"/>
      <c r="Q386" s="273"/>
      <c r="R386" s="273"/>
      <c r="S386" s="273"/>
      <c r="T386" s="274"/>
      <c r="U386" s="14"/>
      <c r="V386" s="14"/>
      <c r="W386" s="14"/>
      <c r="X386" s="14"/>
      <c r="Y386" s="14"/>
      <c r="Z386" s="14"/>
      <c r="AA386" s="14"/>
      <c r="AB386" s="14"/>
      <c r="AC386" s="14"/>
      <c r="AD386" s="14"/>
      <c r="AE386" s="14"/>
      <c r="AT386" s="275" t="s">
        <v>175</v>
      </c>
      <c r="AU386" s="275" t="s">
        <v>79</v>
      </c>
      <c r="AV386" s="14" t="s">
        <v>79</v>
      </c>
      <c r="AW386" s="14" t="s">
        <v>33</v>
      </c>
      <c r="AX386" s="14" t="s">
        <v>72</v>
      </c>
      <c r="AY386" s="275" t="s">
        <v>159</v>
      </c>
    </row>
    <row r="387" s="12" customFormat="1">
      <c r="A387" s="12"/>
      <c r="B387" s="233"/>
      <c r="C387" s="234"/>
      <c r="D387" s="235" t="s">
        <v>175</v>
      </c>
      <c r="E387" s="236" t="s">
        <v>19</v>
      </c>
      <c r="F387" s="237" t="s">
        <v>549</v>
      </c>
      <c r="G387" s="234"/>
      <c r="H387" s="238">
        <v>3.1880000000000002</v>
      </c>
      <c r="I387" s="239"/>
      <c r="J387" s="234"/>
      <c r="K387" s="234"/>
      <c r="L387" s="240"/>
      <c r="M387" s="241"/>
      <c r="N387" s="242"/>
      <c r="O387" s="242"/>
      <c r="P387" s="242"/>
      <c r="Q387" s="242"/>
      <c r="R387" s="242"/>
      <c r="S387" s="242"/>
      <c r="T387" s="243"/>
      <c r="U387" s="12"/>
      <c r="V387" s="12"/>
      <c r="W387" s="12"/>
      <c r="X387" s="12"/>
      <c r="Y387" s="12"/>
      <c r="Z387" s="12"/>
      <c r="AA387" s="12"/>
      <c r="AB387" s="12"/>
      <c r="AC387" s="12"/>
      <c r="AD387" s="12"/>
      <c r="AE387" s="12"/>
      <c r="AT387" s="244" t="s">
        <v>175</v>
      </c>
      <c r="AU387" s="244" t="s">
        <v>79</v>
      </c>
      <c r="AV387" s="12" t="s">
        <v>81</v>
      </c>
      <c r="AW387" s="12" t="s">
        <v>33</v>
      </c>
      <c r="AX387" s="12" t="s">
        <v>72</v>
      </c>
      <c r="AY387" s="244" t="s">
        <v>159</v>
      </c>
    </row>
    <row r="388" s="12" customFormat="1">
      <c r="A388" s="12"/>
      <c r="B388" s="233"/>
      <c r="C388" s="234"/>
      <c r="D388" s="235" t="s">
        <v>175</v>
      </c>
      <c r="E388" s="236" t="s">
        <v>19</v>
      </c>
      <c r="F388" s="237" t="s">
        <v>550</v>
      </c>
      <c r="G388" s="234"/>
      <c r="H388" s="238">
        <v>0.079000000000000001</v>
      </c>
      <c r="I388" s="239"/>
      <c r="J388" s="234"/>
      <c r="K388" s="234"/>
      <c r="L388" s="240"/>
      <c r="M388" s="241"/>
      <c r="N388" s="242"/>
      <c r="O388" s="242"/>
      <c r="P388" s="242"/>
      <c r="Q388" s="242"/>
      <c r="R388" s="242"/>
      <c r="S388" s="242"/>
      <c r="T388" s="243"/>
      <c r="U388" s="12"/>
      <c r="V388" s="12"/>
      <c r="W388" s="12"/>
      <c r="X388" s="12"/>
      <c r="Y388" s="12"/>
      <c r="Z388" s="12"/>
      <c r="AA388" s="12"/>
      <c r="AB388" s="12"/>
      <c r="AC388" s="12"/>
      <c r="AD388" s="12"/>
      <c r="AE388" s="12"/>
      <c r="AT388" s="244" t="s">
        <v>175</v>
      </c>
      <c r="AU388" s="244" t="s">
        <v>79</v>
      </c>
      <c r="AV388" s="12" t="s">
        <v>81</v>
      </c>
      <c r="AW388" s="12" t="s">
        <v>33</v>
      </c>
      <c r="AX388" s="12" t="s">
        <v>72</v>
      </c>
      <c r="AY388" s="244" t="s">
        <v>159</v>
      </c>
    </row>
    <row r="389" s="13" customFormat="1">
      <c r="A389" s="13"/>
      <c r="B389" s="245"/>
      <c r="C389" s="246"/>
      <c r="D389" s="235" t="s">
        <v>175</v>
      </c>
      <c r="E389" s="247" t="s">
        <v>19</v>
      </c>
      <c r="F389" s="248" t="s">
        <v>197</v>
      </c>
      <c r="G389" s="246"/>
      <c r="H389" s="249">
        <v>9.5</v>
      </c>
      <c r="I389" s="250"/>
      <c r="J389" s="246"/>
      <c r="K389" s="246"/>
      <c r="L389" s="251"/>
      <c r="M389" s="252"/>
      <c r="N389" s="253"/>
      <c r="O389" s="253"/>
      <c r="P389" s="253"/>
      <c r="Q389" s="253"/>
      <c r="R389" s="253"/>
      <c r="S389" s="253"/>
      <c r="T389" s="254"/>
      <c r="U389" s="13"/>
      <c r="V389" s="13"/>
      <c r="W389" s="13"/>
      <c r="X389" s="13"/>
      <c r="Y389" s="13"/>
      <c r="Z389" s="13"/>
      <c r="AA389" s="13"/>
      <c r="AB389" s="13"/>
      <c r="AC389" s="13"/>
      <c r="AD389" s="13"/>
      <c r="AE389" s="13"/>
      <c r="AT389" s="255" t="s">
        <v>175</v>
      </c>
      <c r="AU389" s="255" t="s">
        <v>79</v>
      </c>
      <c r="AV389" s="13" t="s">
        <v>164</v>
      </c>
      <c r="AW389" s="13" t="s">
        <v>33</v>
      </c>
      <c r="AX389" s="13" t="s">
        <v>79</v>
      </c>
      <c r="AY389" s="255" t="s">
        <v>159</v>
      </c>
    </row>
    <row r="390" s="2" customFormat="1" ht="16.5" customHeight="1">
      <c r="A390" s="40"/>
      <c r="B390" s="41"/>
      <c r="C390" s="220" t="s">
        <v>343</v>
      </c>
      <c r="D390" s="220" t="s">
        <v>160</v>
      </c>
      <c r="E390" s="221" t="s">
        <v>551</v>
      </c>
      <c r="F390" s="222" t="s">
        <v>552</v>
      </c>
      <c r="G390" s="223" t="s">
        <v>191</v>
      </c>
      <c r="H390" s="224">
        <v>201</v>
      </c>
      <c r="I390" s="225"/>
      <c r="J390" s="226">
        <f>ROUND(I390*H390,2)</f>
        <v>0</v>
      </c>
      <c r="K390" s="222" t="s">
        <v>19</v>
      </c>
      <c r="L390" s="46"/>
      <c r="M390" s="227" t="s">
        <v>19</v>
      </c>
      <c r="N390" s="228" t="s">
        <v>43</v>
      </c>
      <c r="O390" s="86"/>
      <c r="P390" s="229">
        <f>O390*H390</f>
        <v>0</v>
      </c>
      <c r="Q390" s="229">
        <v>0.00396</v>
      </c>
      <c r="R390" s="229">
        <f>Q390*H390</f>
        <v>0.79596</v>
      </c>
      <c r="S390" s="229">
        <v>0</v>
      </c>
      <c r="T390" s="230">
        <f>S390*H390</f>
        <v>0</v>
      </c>
      <c r="U390" s="40"/>
      <c r="V390" s="40"/>
      <c r="W390" s="40"/>
      <c r="X390" s="40"/>
      <c r="Y390" s="40"/>
      <c r="Z390" s="40"/>
      <c r="AA390" s="40"/>
      <c r="AB390" s="40"/>
      <c r="AC390" s="40"/>
      <c r="AD390" s="40"/>
      <c r="AE390" s="40"/>
      <c r="AR390" s="231" t="s">
        <v>164</v>
      </c>
      <c r="AT390" s="231" t="s">
        <v>160</v>
      </c>
      <c r="AU390" s="231" t="s">
        <v>79</v>
      </c>
      <c r="AY390" s="19" t="s">
        <v>159</v>
      </c>
      <c r="BE390" s="232">
        <f>IF(N390="základní",J390,0)</f>
        <v>0</v>
      </c>
      <c r="BF390" s="232">
        <f>IF(N390="snížená",J390,0)</f>
        <v>0</v>
      </c>
      <c r="BG390" s="232">
        <f>IF(N390="zákl. přenesená",J390,0)</f>
        <v>0</v>
      </c>
      <c r="BH390" s="232">
        <f>IF(N390="sníž. přenesená",J390,0)</f>
        <v>0</v>
      </c>
      <c r="BI390" s="232">
        <f>IF(N390="nulová",J390,0)</f>
        <v>0</v>
      </c>
      <c r="BJ390" s="19" t="s">
        <v>79</v>
      </c>
      <c r="BK390" s="232">
        <f>ROUND(I390*H390,2)</f>
        <v>0</v>
      </c>
      <c r="BL390" s="19" t="s">
        <v>164</v>
      </c>
      <c r="BM390" s="231" t="s">
        <v>553</v>
      </c>
    </row>
    <row r="391" s="11" customFormat="1" ht="25.92" customHeight="1">
      <c r="A391" s="11"/>
      <c r="B391" s="206"/>
      <c r="C391" s="207"/>
      <c r="D391" s="208" t="s">
        <v>71</v>
      </c>
      <c r="E391" s="209" t="s">
        <v>554</v>
      </c>
      <c r="F391" s="209" t="s">
        <v>555</v>
      </c>
      <c r="G391" s="207"/>
      <c r="H391" s="207"/>
      <c r="I391" s="210"/>
      <c r="J391" s="211">
        <f>BK391</f>
        <v>0</v>
      </c>
      <c r="K391" s="207"/>
      <c r="L391" s="212"/>
      <c r="M391" s="213"/>
      <c r="N391" s="214"/>
      <c r="O391" s="214"/>
      <c r="P391" s="215">
        <f>SUM(P392:P430)</f>
        <v>0</v>
      </c>
      <c r="Q391" s="214"/>
      <c r="R391" s="215">
        <f>SUM(R392:R430)</f>
        <v>0.03517</v>
      </c>
      <c r="S391" s="214"/>
      <c r="T391" s="216">
        <f>SUM(T392:T430)</f>
        <v>0.031199999999999999</v>
      </c>
      <c r="U391" s="11"/>
      <c r="V391" s="11"/>
      <c r="W391" s="11"/>
      <c r="X391" s="11"/>
      <c r="Y391" s="11"/>
      <c r="Z391" s="11"/>
      <c r="AA391" s="11"/>
      <c r="AB391" s="11"/>
      <c r="AC391" s="11"/>
      <c r="AD391" s="11"/>
      <c r="AE391" s="11"/>
      <c r="AR391" s="217" t="s">
        <v>79</v>
      </c>
      <c r="AT391" s="218" t="s">
        <v>71</v>
      </c>
      <c r="AU391" s="218" t="s">
        <v>72</v>
      </c>
      <c r="AY391" s="217" t="s">
        <v>159</v>
      </c>
      <c r="BK391" s="219">
        <f>SUM(BK392:BK430)</f>
        <v>0</v>
      </c>
    </row>
    <row r="392" s="2" customFormat="1" ht="16.5" customHeight="1">
      <c r="A392" s="40"/>
      <c r="B392" s="41"/>
      <c r="C392" s="220" t="s">
        <v>556</v>
      </c>
      <c r="D392" s="220" t="s">
        <v>160</v>
      </c>
      <c r="E392" s="221" t="s">
        <v>557</v>
      </c>
      <c r="F392" s="222" t="s">
        <v>558</v>
      </c>
      <c r="G392" s="223" t="s">
        <v>191</v>
      </c>
      <c r="H392" s="224">
        <v>100</v>
      </c>
      <c r="I392" s="225"/>
      <c r="J392" s="226">
        <f>ROUND(I392*H392,2)</f>
        <v>0</v>
      </c>
      <c r="K392" s="222" t="s">
        <v>19</v>
      </c>
      <c r="L392" s="46"/>
      <c r="M392" s="227" t="s">
        <v>19</v>
      </c>
      <c r="N392" s="228" t="s">
        <v>43</v>
      </c>
      <c r="O392" s="86"/>
      <c r="P392" s="229">
        <f>O392*H392</f>
        <v>0</v>
      </c>
      <c r="Q392" s="229">
        <v>0</v>
      </c>
      <c r="R392" s="229">
        <f>Q392*H392</f>
        <v>0</v>
      </c>
      <c r="S392" s="229">
        <v>0</v>
      </c>
      <c r="T392" s="230">
        <f>S392*H392</f>
        <v>0</v>
      </c>
      <c r="U392" s="40"/>
      <c r="V392" s="40"/>
      <c r="W392" s="40"/>
      <c r="X392" s="40"/>
      <c r="Y392" s="40"/>
      <c r="Z392" s="40"/>
      <c r="AA392" s="40"/>
      <c r="AB392" s="40"/>
      <c r="AC392" s="40"/>
      <c r="AD392" s="40"/>
      <c r="AE392" s="40"/>
      <c r="AR392" s="231" t="s">
        <v>164</v>
      </c>
      <c r="AT392" s="231" t="s">
        <v>160</v>
      </c>
      <c r="AU392" s="231" t="s">
        <v>79</v>
      </c>
      <c r="AY392" s="19" t="s">
        <v>159</v>
      </c>
      <c r="BE392" s="232">
        <f>IF(N392="základní",J392,0)</f>
        <v>0</v>
      </c>
      <c r="BF392" s="232">
        <f>IF(N392="snížená",J392,0)</f>
        <v>0</v>
      </c>
      <c r="BG392" s="232">
        <f>IF(N392="zákl. přenesená",J392,0)</f>
        <v>0</v>
      </c>
      <c r="BH392" s="232">
        <f>IF(N392="sníž. přenesená",J392,0)</f>
        <v>0</v>
      </c>
      <c r="BI392" s="232">
        <f>IF(N392="nulová",J392,0)</f>
        <v>0</v>
      </c>
      <c r="BJ392" s="19" t="s">
        <v>79</v>
      </c>
      <c r="BK392" s="232">
        <f>ROUND(I392*H392,2)</f>
        <v>0</v>
      </c>
      <c r="BL392" s="19" t="s">
        <v>164</v>
      </c>
      <c r="BM392" s="231" t="s">
        <v>559</v>
      </c>
    </row>
    <row r="393" s="12" customFormat="1">
      <c r="A393" s="12"/>
      <c r="B393" s="233"/>
      <c r="C393" s="234"/>
      <c r="D393" s="235" t="s">
        <v>175</v>
      </c>
      <c r="E393" s="236" t="s">
        <v>19</v>
      </c>
      <c r="F393" s="237" t="s">
        <v>560</v>
      </c>
      <c r="G393" s="234"/>
      <c r="H393" s="238">
        <v>9.4499999999999993</v>
      </c>
      <c r="I393" s="239"/>
      <c r="J393" s="234"/>
      <c r="K393" s="234"/>
      <c r="L393" s="240"/>
      <c r="M393" s="241"/>
      <c r="N393" s="242"/>
      <c r="O393" s="242"/>
      <c r="P393" s="242"/>
      <c r="Q393" s="242"/>
      <c r="R393" s="242"/>
      <c r="S393" s="242"/>
      <c r="T393" s="243"/>
      <c r="U393" s="12"/>
      <c r="V393" s="12"/>
      <c r="W393" s="12"/>
      <c r="X393" s="12"/>
      <c r="Y393" s="12"/>
      <c r="Z393" s="12"/>
      <c r="AA393" s="12"/>
      <c r="AB393" s="12"/>
      <c r="AC393" s="12"/>
      <c r="AD393" s="12"/>
      <c r="AE393" s="12"/>
      <c r="AT393" s="244" t="s">
        <v>175</v>
      </c>
      <c r="AU393" s="244" t="s">
        <v>79</v>
      </c>
      <c r="AV393" s="12" t="s">
        <v>81</v>
      </c>
      <c r="AW393" s="12" t="s">
        <v>33</v>
      </c>
      <c r="AX393" s="12" t="s">
        <v>72</v>
      </c>
      <c r="AY393" s="244" t="s">
        <v>159</v>
      </c>
    </row>
    <row r="394" s="12" customFormat="1">
      <c r="A394" s="12"/>
      <c r="B394" s="233"/>
      <c r="C394" s="234"/>
      <c r="D394" s="235" t="s">
        <v>175</v>
      </c>
      <c r="E394" s="236" t="s">
        <v>19</v>
      </c>
      <c r="F394" s="237" t="s">
        <v>561</v>
      </c>
      <c r="G394" s="234"/>
      <c r="H394" s="238">
        <v>0.71999999999999997</v>
      </c>
      <c r="I394" s="239"/>
      <c r="J394" s="234"/>
      <c r="K394" s="234"/>
      <c r="L394" s="240"/>
      <c r="M394" s="241"/>
      <c r="N394" s="242"/>
      <c r="O394" s="242"/>
      <c r="P394" s="242"/>
      <c r="Q394" s="242"/>
      <c r="R394" s="242"/>
      <c r="S394" s="242"/>
      <c r="T394" s="243"/>
      <c r="U394" s="12"/>
      <c r="V394" s="12"/>
      <c r="W394" s="12"/>
      <c r="X394" s="12"/>
      <c r="Y394" s="12"/>
      <c r="Z394" s="12"/>
      <c r="AA394" s="12"/>
      <c r="AB394" s="12"/>
      <c r="AC394" s="12"/>
      <c r="AD394" s="12"/>
      <c r="AE394" s="12"/>
      <c r="AT394" s="244" t="s">
        <v>175</v>
      </c>
      <c r="AU394" s="244" t="s">
        <v>79</v>
      </c>
      <c r="AV394" s="12" t="s">
        <v>81</v>
      </c>
      <c r="AW394" s="12" t="s">
        <v>33</v>
      </c>
      <c r="AX394" s="12" t="s">
        <v>72</v>
      </c>
      <c r="AY394" s="244" t="s">
        <v>159</v>
      </c>
    </row>
    <row r="395" s="12" customFormat="1">
      <c r="A395" s="12"/>
      <c r="B395" s="233"/>
      <c r="C395" s="234"/>
      <c r="D395" s="235" t="s">
        <v>175</v>
      </c>
      <c r="E395" s="236" t="s">
        <v>19</v>
      </c>
      <c r="F395" s="237" t="s">
        <v>562</v>
      </c>
      <c r="G395" s="234"/>
      <c r="H395" s="238">
        <v>2.4729999999999999</v>
      </c>
      <c r="I395" s="239"/>
      <c r="J395" s="234"/>
      <c r="K395" s="234"/>
      <c r="L395" s="240"/>
      <c r="M395" s="241"/>
      <c r="N395" s="242"/>
      <c r="O395" s="242"/>
      <c r="P395" s="242"/>
      <c r="Q395" s="242"/>
      <c r="R395" s="242"/>
      <c r="S395" s="242"/>
      <c r="T395" s="243"/>
      <c r="U395" s="12"/>
      <c r="V395" s="12"/>
      <c r="W395" s="12"/>
      <c r="X395" s="12"/>
      <c r="Y395" s="12"/>
      <c r="Z395" s="12"/>
      <c r="AA395" s="12"/>
      <c r="AB395" s="12"/>
      <c r="AC395" s="12"/>
      <c r="AD395" s="12"/>
      <c r="AE395" s="12"/>
      <c r="AT395" s="244" t="s">
        <v>175</v>
      </c>
      <c r="AU395" s="244" t="s">
        <v>79</v>
      </c>
      <c r="AV395" s="12" t="s">
        <v>81</v>
      </c>
      <c r="AW395" s="12" t="s">
        <v>33</v>
      </c>
      <c r="AX395" s="12" t="s">
        <v>72</v>
      </c>
      <c r="AY395" s="244" t="s">
        <v>159</v>
      </c>
    </row>
    <row r="396" s="12" customFormat="1">
      <c r="A396" s="12"/>
      <c r="B396" s="233"/>
      <c r="C396" s="234"/>
      <c r="D396" s="235" t="s">
        <v>175</v>
      </c>
      <c r="E396" s="236" t="s">
        <v>19</v>
      </c>
      <c r="F396" s="237" t="s">
        <v>563</v>
      </c>
      <c r="G396" s="234"/>
      <c r="H396" s="238">
        <v>12.731999999999999</v>
      </c>
      <c r="I396" s="239"/>
      <c r="J396" s="234"/>
      <c r="K396" s="234"/>
      <c r="L396" s="240"/>
      <c r="M396" s="241"/>
      <c r="N396" s="242"/>
      <c r="O396" s="242"/>
      <c r="P396" s="242"/>
      <c r="Q396" s="242"/>
      <c r="R396" s="242"/>
      <c r="S396" s="242"/>
      <c r="T396" s="243"/>
      <c r="U396" s="12"/>
      <c r="V396" s="12"/>
      <c r="W396" s="12"/>
      <c r="X396" s="12"/>
      <c r="Y396" s="12"/>
      <c r="Z396" s="12"/>
      <c r="AA396" s="12"/>
      <c r="AB396" s="12"/>
      <c r="AC396" s="12"/>
      <c r="AD396" s="12"/>
      <c r="AE396" s="12"/>
      <c r="AT396" s="244" t="s">
        <v>175</v>
      </c>
      <c r="AU396" s="244" t="s">
        <v>79</v>
      </c>
      <c r="AV396" s="12" t="s">
        <v>81</v>
      </c>
      <c r="AW396" s="12" t="s">
        <v>33</v>
      </c>
      <c r="AX396" s="12" t="s">
        <v>72</v>
      </c>
      <c r="AY396" s="244" t="s">
        <v>159</v>
      </c>
    </row>
    <row r="397" s="12" customFormat="1">
      <c r="A397" s="12"/>
      <c r="B397" s="233"/>
      <c r="C397" s="234"/>
      <c r="D397" s="235" t="s">
        <v>175</v>
      </c>
      <c r="E397" s="236" t="s">
        <v>19</v>
      </c>
      <c r="F397" s="237" t="s">
        <v>564</v>
      </c>
      <c r="G397" s="234"/>
      <c r="H397" s="238">
        <v>13.695</v>
      </c>
      <c r="I397" s="239"/>
      <c r="J397" s="234"/>
      <c r="K397" s="234"/>
      <c r="L397" s="240"/>
      <c r="M397" s="241"/>
      <c r="N397" s="242"/>
      <c r="O397" s="242"/>
      <c r="P397" s="242"/>
      <c r="Q397" s="242"/>
      <c r="R397" s="242"/>
      <c r="S397" s="242"/>
      <c r="T397" s="243"/>
      <c r="U397" s="12"/>
      <c r="V397" s="12"/>
      <c r="W397" s="12"/>
      <c r="X397" s="12"/>
      <c r="Y397" s="12"/>
      <c r="Z397" s="12"/>
      <c r="AA397" s="12"/>
      <c r="AB397" s="12"/>
      <c r="AC397" s="12"/>
      <c r="AD397" s="12"/>
      <c r="AE397" s="12"/>
      <c r="AT397" s="244" t="s">
        <v>175</v>
      </c>
      <c r="AU397" s="244" t="s">
        <v>79</v>
      </c>
      <c r="AV397" s="12" t="s">
        <v>81</v>
      </c>
      <c r="AW397" s="12" t="s">
        <v>33</v>
      </c>
      <c r="AX397" s="12" t="s">
        <v>72</v>
      </c>
      <c r="AY397" s="244" t="s">
        <v>159</v>
      </c>
    </row>
    <row r="398" s="12" customFormat="1">
      <c r="A398" s="12"/>
      <c r="B398" s="233"/>
      <c r="C398" s="234"/>
      <c r="D398" s="235" t="s">
        <v>175</v>
      </c>
      <c r="E398" s="236" t="s">
        <v>19</v>
      </c>
      <c r="F398" s="237" t="s">
        <v>565</v>
      </c>
      <c r="G398" s="234"/>
      <c r="H398" s="238">
        <v>35.009999999999998</v>
      </c>
      <c r="I398" s="239"/>
      <c r="J398" s="234"/>
      <c r="K398" s="234"/>
      <c r="L398" s="240"/>
      <c r="M398" s="241"/>
      <c r="N398" s="242"/>
      <c r="O398" s="242"/>
      <c r="P398" s="242"/>
      <c r="Q398" s="242"/>
      <c r="R398" s="242"/>
      <c r="S398" s="242"/>
      <c r="T398" s="243"/>
      <c r="U398" s="12"/>
      <c r="V398" s="12"/>
      <c r="W398" s="12"/>
      <c r="X398" s="12"/>
      <c r="Y398" s="12"/>
      <c r="Z398" s="12"/>
      <c r="AA398" s="12"/>
      <c r="AB398" s="12"/>
      <c r="AC398" s="12"/>
      <c r="AD398" s="12"/>
      <c r="AE398" s="12"/>
      <c r="AT398" s="244" t="s">
        <v>175</v>
      </c>
      <c r="AU398" s="244" t="s">
        <v>79</v>
      </c>
      <c r="AV398" s="12" t="s">
        <v>81</v>
      </c>
      <c r="AW398" s="12" t="s">
        <v>33</v>
      </c>
      <c r="AX398" s="12" t="s">
        <v>72</v>
      </c>
      <c r="AY398" s="244" t="s">
        <v>159</v>
      </c>
    </row>
    <row r="399" s="12" customFormat="1">
      <c r="A399" s="12"/>
      <c r="B399" s="233"/>
      <c r="C399" s="234"/>
      <c r="D399" s="235" t="s">
        <v>175</v>
      </c>
      <c r="E399" s="236" t="s">
        <v>19</v>
      </c>
      <c r="F399" s="237" t="s">
        <v>566</v>
      </c>
      <c r="G399" s="234"/>
      <c r="H399" s="238">
        <v>10.08</v>
      </c>
      <c r="I399" s="239"/>
      <c r="J399" s="234"/>
      <c r="K399" s="234"/>
      <c r="L399" s="240"/>
      <c r="M399" s="241"/>
      <c r="N399" s="242"/>
      <c r="O399" s="242"/>
      <c r="P399" s="242"/>
      <c r="Q399" s="242"/>
      <c r="R399" s="242"/>
      <c r="S399" s="242"/>
      <c r="T399" s="243"/>
      <c r="U399" s="12"/>
      <c r="V399" s="12"/>
      <c r="W399" s="12"/>
      <c r="X399" s="12"/>
      <c r="Y399" s="12"/>
      <c r="Z399" s="12"/>
      <c r="AA399" s="12"/>
      <c r="AB399" s="12"/>
      <c r="AC399" s="12"/>
      <c r="AD399" s="12"/>
      <c r="AE399" s="12"/>
      <c r="AT399" s="244" t="s">
        <v>175</v>
      </c>
      <c r="AU399" s="244" t="s">
        <v>79</v>
      </c>
      <c r="AV399" s="12" t="s">
        <v>81</v>
      </c>
      <c r="AW399" s="12" t="s">
        <v>33</v>
      </c>
      <c r="AX399" s="12" t="s">
        <v>72</v>
      </c>
      <c r="AY399" s="244" t="s">
        <v>159</v>
      </c>
    </row>
    <row r="400" s="12" customFormat="1">
      <c r="A400" s="12"/>
      <c r="B400" s="233"/>
      <c r="C400" s="234"/>
      <c r="D400" s="235" t="s">
        <v>175</v>
      </c>
      <c r="E400" s="236" t="s">
        <v>19</v>
      </c>
      <c r="F400" s="237" t="s">
        <v>567</v>
      </c>
      <c r="G400" s="234"/>
      <c r="H400" s="238">
        <v>15.119999999999999</v>
      </c>
      <c r="I400" s="239"/>
      <c r="J400" s="234"/>
      <c r="K400" s="234"/>
      <c r="L400" s="240"/>
      <c r="M400" s="241"/>
      <c r="N400" s="242"/>
      <c r="O400" s="242"/>
      <c r="P400" s="242"/>
      <c r="Q400" s="242"/>
      <c r="R400" s="242"/>
      <c r="S400" s="242"/>
      <c r="T400" s="243"/>
      <c r="U400" s="12"/>
      <c r="V400" s="12"/>
      <c r="W400" s="12"/>
      <c r="X400" s="12"/>
      <c r="Y400" s="12"/>
      <c r="Z400" s="12"/>
      <c r="AA400" s="12"/>
      <c r="AB400" s="12"/>
      <c r="AC400" s="12"/>
      <c r="AD400" s="12"/>
      <c r="AE400" s="12"/>
      <c r="AT400" s="244" t="s">
        <v>175</v>
      </c>
      <c r="AU400" s="244" t="s">
        <v>79</v>
      </c>
      <c r="AV400" s="12" t="s">
        <v>81</v>
      </c>
      <c r="AW400" s="12" t="s">
        <v>33</v>
      </c>
      <c r="AX400" s="12" t="s">
        <v>72</v>
      </c>
      <c r="AY400" s="244" t="s">
        <v>159</v>
      </c>
    </row>
    <row r="401" s="12" customFormat="1">
      <c r="A401" s="12"/>
      <c r="B401" s="233"/>
      <c r="C401" s="234"/>
      <c r="D401" s="235" t="s">
        <v>175</v>
      </c>
      <c r="E401" s="236" t="s">
        <v>19</v>
      </c>
      <c r="F401" s="237" t="s">
        <v>568</v>
      </c>
      <c r="G401" s="234"/>
      <c r="H401" s="238">
        <v>0.71999999999999997</v>
      </c>
      <c r="I401" s="239"/>
      <c r="J401" s="234"/>
      <c r="K401" s="234"/>
      <c r="L401" s="240"/>
      <c r="M401" s="241"/>
      <c r="N401" s="242"/>
      <c r="O401" s="242"/>
      <c r="P401" s="242"/>
      <c r="Q401" s="242"/>
      <c r="R401" s="242"/>
      <c r="S401" s="242"/>
      <c r="T401" s="243"/>
      <c r="U401" s="12"/>
      <c r="V401" s="12"/>
      <c r="W401" s="12"/>
      <c r="X401" s="12"/>
      <c r="Y401" s="12"/>
      <c r="Z401" s="12"/>
      <c r="AA401" s="12"/>
      <c r="AB401" s="12"/>
      <c r="AC401" s="12"/>
      <c r="AD401" s="12"/>
      <c r="AE401" s="12"/>
      <c r="AT401" s="244" t="s">
        <v>175</v>
      </c>
      <c r="AU401" s="244" t="s">
        <v>79</v>
      </c>
      <c r="AV401" s="12" t="s">
        <v>81</v>
      </c>
      <c r="AW401" s="12" t="s">
        <v>33</v>
      </c>
      <c r="AX401" s="12" t="s">
        <v>72</v>
      </c>
      <c r="AY401" s="244" t="s">
        <v>159</v>
      </c>
    </row>
    <row r="402" s="13" customFormat="1">
      <c r="A402" s="13"/>
      <c r="B402" s="245"/>
      <c r="C402" s="246"/>
      <c r="D402" s="235" t="s">
        <v>175</v>
      </c>
      <c r="E402" s="247" t="s">
        <v>19</v>
      </c>
      <c r="F402" s="248" t="s">
        <v>197</v>
      </c>
      <c r="G402" s="246"/>
      <c r="H402" s="249">
        <v>100</v>
      </c>
      <c r="I402" s="250"/>
      <c r="J402" s="246"/>
      <c r="K402" s="246"/>
      <c r="L402" s="251"/>
      <c r="M402" s="252"/>
      <c r="N402" s="253"/>
      <c r="O402" s="253"/>
      <c r="P402" s="253"/>
      <c r="Q402" s="253"/>
      <c r="R402" s="253"/>
      <c r="S402" s="253"/>
      <c r="T402" s="254"/>
      <c r="U402" s="13"/>
      <c r="V402" s="13"/>
      <c r="W402" s="13"/>
      <c r="X402" s="13"/>
      <c r="Y402" s="13"/>
      <c r="Z402" s="13"/>
      <c r="AA402" s="13"/>
      <c r="AB402" s="13"/>
      <c r="AC402" s="13"/>
      <c r="AD402" s="13"/>
      <c r="AE402" s="13"/>
      <c r="AT402" s="255" t="s">
        <v>175</v>
      </c>
      <c r="AU402" s="255" t="s">
        <v>79</v>
      </c>
      <c r="AV402" s="13" t="s">
        <v>164</v>
      </c>
      <c r="AW402" s="13" t="s">
        <v>33</v>
      </c>
      <c r="AX402" s="13" t="s">
        <v>79</v>
      </c>
      <c r="AY402" s="255" t="s">
        <v>159</v>
      </c>
    </row>
    <row r="403" s="2" customFormat="1" ht="16.5" customHeight="1">
      <c r="A403" s="40"/>
      <c r="B403" s="41"/>
      <c r="C403" s="220" t="s">
        <v>354</v>
      </c>
      <c r="D403" s="220" t="s">
        <v>160</v>
      </c>
      <c r="E403" s="221" t="s">
        <v>569</v>
      </c>
      <c r="F403" s="222" t="s">
        <v>570</v>
      </c>
      <c r="G403" s="223" t="s">
        <v>191</v>
      </c>
      <c r="H403" s="224">
        <v>10</v>
      </c>
      <c r="I403" s="225"/>
      <c r="J403" s="226">
        <f>ROUND(I403*H403,2)</f>
        <v>0</v>
      </c>
      <c r="K403" s="222" t="s">
        <v>19</v>
      </c>
      <c r="L403" s="46"/>
      <c r="M403" s="227" t="s">
        <v>19</v>
      </c>
      <c r="N403" s="228" t="s">
        <v>43</v>
      </c>
      <c r="O403" s="86"/>
      <c r="P403" s="229">
        <f>O403*H403</f>
        <v>0</v>
      </c>
      <c r="Q403" s="229">
        <v>0</v>
      </c>
      <c r="R403" s="229">
        <f>Q403*H403</f>
        <v>0</v>
      </c>
      <c r="S403" s="229">
        <v>0</v>
      </c>
      <c r="T403" s="230">
        <f>S403*H403</f>
        <v>0</v>
      </c>
      <c r="U403" s="40"/>
      <c r="V403" s="40"/>
      <c r="W403" s="40"/>
      <c r="X403" s="40"/>
      <c r="Y403" s="40"/>
      <c r="Z403" s="40"/>
      <c r="AA403" s="40"/>
      <c r="AB403" s="40"/>
      <c r="AC403" s="40"/>
      <c r="AD403" s="40"/>
      <c r="AE403" s="40"/>
      <c r="AR403" s="231" t="s">
        <v>164</v>
      </c>
      <c r="AT403" s="231" t="s">
        <v>160</v>
      </c>
      <c r="AU403" s="231" t="s">
        <v>79</v>
      </c>
      <c r="AY403" s="19" t="s">
        <v>159</v>
      </c>
      <c r="BE403" s="232">
        <f>IF(N403="základní",J403,0)</f>
        <v>0</v>
      </c>
      <c r="BF403" s="232">
        <f>IF(N403="snížená",J403,0)</f>
        <v>0</v>
      </c>
      <c r="BG403" s="232">
        <f>IF(N403="zákl. přenesená",J403,0)</f>
        <v>0</v>
      </c>
      <c r="BH403" s="232">
        <f>IF(N403="sníž. přenesená",J403,0)</f>
        <v>0</v>
      </c>
      <c r="BI403" s="232">
        <f>IF(N403="nulová",J403,0)</f>
        <v>0</v>
      </c>
      <c r="BJ403" s="19" t="s">
        <v>79</v>
      </c>
      <c r="BK403" s="232">
        <f>ROUND(I403*H403,2)</f>
        <v>0</v>
      </c>
      <c r="BL403" s="19" t="s">
        <v>164</v>
      </c>
      <c r="BM403" s="231" t="s">
        <v>571</v>
      </c>
    </row>
    <row r="404" s="12" customFormat="1">
      <c r="A404" s="12"/>
      <c r="B404" s="233"/>
      <c r="C404" s="234"/>
      <c r="D404" s="235" t="s">
        <v>175</v>
      </c>
      <c r="E404" s="236" t="s">
        <v>19</v>
      </c>
      <c r="F404" s="237" t="s">
        <v>572</v>
      </c>
      <c r="G404" s="234"/>
      <c r="H404" s="238">
        <v>5.2000000000000002</v>
      </c>
      <c r="I404" s="239"/>
      <c r="J404" s="234"/>
      <c r="K404" s="234"/>
      <c r="L404" s="240"/>
      <c r="M404" s="241"/>
      <c r="N404" s="242"/>
      <c r="O404" s="242"/>
      <c r="P404" s="242"/>
      <c r="Q404" s="242"/>
      <c r="R404" s="242"/>
      <c r="S404" s="242"/>
      <c r="T404" s="243"/>
      <c r="U404" s="12"/>
      <c r="V404" s="12"/>
      <c r="W404" s="12"/>
      <c r="X404" s="12"/>
      <c r="Y404" s="12"/>
      <c r="Z404" s="12"/>
      <c r="AA404" s="12"/>
      <c r="AB404" s="12"/>
      <c r="AC404" s="12"/>
      <c r="AD404" s="12"/>
      <c r="AE404" s="12"/>
      <c r="AT404" s="244" t="s">
        <v>175</v>
      </c>
      <c r="AU404" s="244" t="s">
        <v>79</v>
      </c>
      <c r="AV404" s="12" t="s">
        <v>81</v>
      </c>
      <c r="AW404" s="12" t="s">
        <v>33</v>
      </c>
      <c r="AX404" s="12" t="s">
        <v>72</v>
      </c>
      <c r="AY404" s="244" t="s">
        <v>159</v>
      </c>
    </row>
    <row r="405" s="12" customFormat="1">
      <c r="A405" s="12"/>
      <c r="B405" s="233"/>
      <c r="C405" s="234"/>
      <c r="D405" s="235" t="s">
        <v>175</v>
      </c>
      <c r="E405" s="236" t="s">
        <v>19</v>
      </c>
      <c r="F405" s="237" t="s">
        <v>573</v>
      </c>
      <c r="G405" s="234"/>
      <c r="H405" s="238">
        <v>0.90000000000000002</v>
      </c>
      <c r="I405" s="239"/>
      <c r="J405" s="234"/>
      <c r="K405" s="234"/>
      <c r="L405" s="240"/>
      <c r="M405" s="241"/>
      <c r="N405" s="242"/>
      <c r="O405" s="242"/>
      <c r="P405" s="242"/>
      <c r="Q405" s="242"/>
      <c r="R405" s="242"/>
      <c r="S405" s="242"/>
      <c r="T405" s="243"/>
      <c r="U405" s="12"/>
      <c r="V405" s="12"/>
      <c r="W405" s="12"/>
      <c r="X405" s="12"/>
      <c r="Y405" s="12"/>
      <c r="Z405" s="12"/>
      <c r="AA405" s="12"/>
      <c r="AB405" s="12"/>
      <c r="AC405" s="12"/>
      <c r="AD405" s="12"/>
      <c r="AE405" s="12"/>
      <c r="AT405" s="244" t="s">
        <v>175</v>
      </c>
      <c r="AU405" s="244" t="s">
        <v>79</v>
      </c>
      <c r="AV405" s="12" t="s">
        <v>81</v>
      </c>
      <c r="AW405" s="12" t="s">
        <v>33</v>
      </c>
      <c r="AX405" s="12" t="s">
        <v>72</v>
      </c>
      <c r="AY405" s="244" t="s">
        <v>159</v>
      </c>
    </row>
    <row r="406" s="12" customFormat="1">
      <c r="A406" s="12"/>
      <c r="B406" s="233"/>
      <c r="C406" s="234"/>
      <c r="D406" s="235" t="s">
        <v>175</v>
      </c>
      <c r="E406" s="236" t="s">
        <v>19</v>
      </c>
      <c r="F406" s="237" t="s">
        <v>574</v>
      </c>
      <c r="G406" s="234"/>
      <c r="H406" s="238">
        <v>3.8999999999999999</v>
      </c>
      <c r="I406" s="239"/>
      <c r="J406" s="234"/>
      <c r="K406" s="234"/>
      <c r="L406" s="240"/>
      <c r="M406" s="241"/>
      <c r="N406" s="242"/>
      <c r="O406" s="242"/>
      <c r="P406" s="242"/>
      <c r="Q406" s="242"/>
      <c r="R406" s="242"/>
      <c r="S406" s="242"/>
      <c r="T406" s="243"/>
      <c r="U406" s="12"/>
      <c r="V406" s="12"/>
      <c r="W406" s="12"/>
      <c r="X406" s="12"/>
      <c r="Y406" s="12"/>
      <c r="Z406" s="12"/>
      <c r="AA406" s="12"/>
      <c r="AB406" s="12"/>
      <c r="AC406" s="12"/>
      <c r="AD406" s="12"/>
      <c r="AE406" s="12"/>
      <c r="AT406" s="244" t="s">
        <v>175</v>
      </c>
      <c r="AU406" s="244" t="s">
        <v>79</v>
      </c>
      <c r="AV406" s="12" t="s">
        <v>81</v>
      </c>
      <c r="AW406" s="12" t="s">
        <v>33</v>
      </c>
      <c r="AX406" s="12" t="s">
        <v>72</v>
      </c>
      <c r="AY406" s="244" t="s">
        <v>159</v>
      </c>
    </row>
    <row r="407" s="13" customFormat="1">
      <c r="A407" s="13"/>
      <c r="B407" s="245"/>
      <c r="C407" s="246"/>
      <c r="D407" s="235" t="s">
        <v>175</v>
      </c>
      <c r="E407" s="247" t="s">
        <v>19</v>
      </c>
      <c r="F407" s="248" t="s">
        <v>197</v>
      </c>
      <c r="G407" s="246"/>
      <c r="H407" s="249">
        <v>10</v>
      </c>
      <c r="I407" s="250"/>
      <c r="J407" s="246"/>
      <c r="K407" s="246"/>
      <c r="L407" s="251"/>
      <c r="M407" s="252"/>
      <c r="N407" s="253"/>
      <c r="O407" s="253"/>
      <c r="P407" s="253"/>
      <c r="Q407" s="253"/>
      <c r="R407" s="253"/>
      <c r="S407" s="253"/>
      <c r="T407" s="254"/>
      <c r="U407" s="13"/>
      <c r="V407" s="13"/>
      <c r="W407" s="13"/>
      <c r="X407" s="13"/>
      <c r="Y407" s="13"/>
      <c r="Z407" s="13"/>
      <c r="AA407" s="13"/>
      <c r="AB407" s="13"/>
      <c r="AC407" s="13"/>
      <c r="AD407" s="13"/>
      <c r="AE407" s="13"/>
      <c r="AT407" s="255" t="s">
        <v>175</v>
      </c>
      <c r="AU407" s="255" t="s">
        <v>79</v>
      </c>
      <c r="AV407" s="13" t="s">
        <v>164</v>
      </c>
      <c r="AW407" s="13" t="s">
        <v>33</v>
      </c>
      <c r="AX407" s="13" t="s">
        <v>79</v>
      </c>
      <c r="AY407" s="255" t="s">
        <v>159</v>
      </c>
    </row>
    <row r="408" s="2" customFormat="1" ht="21.75" customHeight="1">
      <c r="A408" s="40"/>
      <c r="B408" s="41"/>
      <c r="C408" s="220" t="s">
        <v>575</v>
      </c>
      <c r="D408" s="220" t="s">
        <v>160</v>
      </c>
      <c r="E408" s="221" t="s">
        <v>576</v>
      </c>
      <c r="F408" s="222" t="s">
        <v>577</v>
      </c>
      <c r="G408" s="223" t="s">
        <v>191</v>
      </c>
      <c r="H408" s="224">
        <v>12</v>
      </c>
      <c r="I408" s="225"/>
      <c r="J408" s="226">
        <f>ROUND(I408*H408,2)</f>
        <v>0</v>
      </c>
      <c r="K408" s="222" t="s">
        <v>19</v>
      </c>
      <c r="L408" s="46"/>
      <c r="M408" s="227" t="s">
        <v>19</v>
      </c>
      <c r="N408" s="228" t="s">
        <v>43</v>
      </c>
      <c r="O408" s="86"/>
      <c r="P408" s="229">
        <f>O408*H408</f>
        <v>0</v>
      </c>
      <c r="Q408" s="229">
        <v>0</v>
      </c>
      <c r="R408" s="229">
        <f>Q408*H408</f>
        <v>0</v>
      </c>
      <c r="S408" s="229">
        <v>0.0025999999999999999</v>
      </c>
      <c r="T408" s="230">
        <f>S408*H408</f>
        <v>0.031199999999999999</v>
      </c>
      <c r="U408" s="40"/>
      <c r="V408" s="40"/>
      <c r="W408" s="40"/>
      <c r="X408" s="40"/>
      <c r="Y408" s="40"/>
      <c r="Z408" s="40"/>
      <c r="AA408" s="40"/>
      <c r="AB408" s="40"/>
      <c r="AC408" s="40"/>
      <c r="AD408" s="40"/>
      <c r="AE408" s="40"/>
      <c r="AR408" s="231" t="s">
        <v>164</v>
      </c>
      <c r="AT408" s="231" t="s">
        <v>160</v>
      </c>
      <c r="AU408" s="231" t="s">
        <v>79</v>
      </c>
      <c r="AY408" s="19" t="s">
        <v>159</v>
      </c>
      <c r="BE408" s="232">
        <f>IF(N408="základní",J408,0)</f>
        <v>0</v>
      </c>
      <c r="BF408" s="232">
        <f>IF(N408="snížená",J408,0)</f>
        <v>0</v>
      </c>
      <c r="BG408" s="232">
        <f>IF(N408="zákl. přenesená",J408,0)</f>
        <v>0</v>
      </c>
      <c r="BH408" s="232">
        <f>IF(N408="sníž. přenesená",J408,0)</f>
        <v>0</v>
      </c>
      <c r="BI408" s="232">
        <f>IF(N408="nulová",J408,0)</f>
        <v>0</v>
      </c>
      <c r="BJ408" s="19" t="s">
        <v>79</v>
      </c>
      <c r="BK408" s="232">
        <f>ROUND(I408*H408,2)</f>
        <v>0</v>
      </c>
      <c r="BL408" s="19" t="s">
        <v>164</v>
      </c>
      <c r="BM408" s="231" t="s">
        <v>578</v>
      </c>
    </row>
    <row r="409" s="12" customFormat="1">
      <c r="A409" s="12"/>
      <c r="B409" s="233"/>
      <c r="C409" s="234"/>
      <c r="D409" s="235" t="s">
        <v>175</v>
      </c>
      <c r="E409" s="236" t="s">
        <v>19</v>
      </c>
      <c r="F409" s="237" t="s">
        <v>579</v>
      </c>
      <c r="G409" s="234"/>
      <c r="H409" s="238">
        <v>4.8899999999999997</v>
      </c>
      <c r="I409" s="239"/>
      <c r="J409" s="234"/>
      <c r="K409" s="234"/>
      <c r="L409" s="240"/>
      <c r="M409" s="241"/>
      <c r="N409" s="242"/>
      <c r="O409" s="242"/>
      <c r="P409" s="242"/>
      <c r="Q409" s="242"/>
      <c r="R409" s="242"/>
      <c r="S409" s="242"/>
      <c r="T409" s="243"/>
      <c r="U409" s="12"/>
      <c r="V409" s="12"/>
      <c r="W409" s="12"/>
      <c r="X409" s="12"/>
      <c r="Y409" s="12"/>
      <c r="Z409" s="12"/>
      <c r="AA409" s="12"/>
      <c r="AB409" s="12"/>
      <c r="AC409" s="12"/>
      <c r="AD409" s="12"/>
      <c r="AE409" s="12"/>
      <c r="AT409" s="244" t="s">
        <v>175</v>
      </c>
      <c r="AU409" s="244" t="s">
        <v>79</v>
      </c>
      <c r="AV409" s="12" t="s">
        <v>81</v>
      </c>
      <c r="AW409" s="12" t="s">
        <v>33</v>
      </c>
      <c r="AX409" s="12" t="s">
        <v>72</v>
      </c>
      <c r="AY409" s="244" t="s">
        <v>159</v>
      </c>
    </row>
    <row r="410" s="12" customFormat="1">
      <c r="A410" s="12"/>
      <c r="B410" s="233"/>
      <c r="C410" s="234"/>
      <c r="D410" s="235" t="s">
        <v>175</v>
      </c>
      <c r="E410" s="236" t="s">
        <v>19</v>
      </c>
      <c r="F410" s="237" t="s">
        <v>580</v>
      </c>
      <c r="G410" s="234"/>
      <c r="H410" s="238">
        <v>2.7799999999999998</v>
      </c>
      <c r="I410" s="239"/>
      <c r="J410" s="234"/>
      <c r="K410" s="234"/>
      <c r="L410" s="240"/>
      <c r="M410" s="241"/>
      <c r="N410" s="242"/>
      <c r="O410" s="242"/>
      <c r="P410" s="242"/>
      <c r="Q410" s="242"/>
      <c r="R410" s="242"/>
      <c r="S410" s="242"/>
      <c r="T410" s="243"/>
      <c r="U410" s="12"/>
      <c r="V410" s="12"/>
      <c r="W410" s="12"/>
      <c r="X410" s="12"/>
      <c r="Y410" s="12"/>
      <c r="Z410" s="12"/>
      <c r="AA410" s="12"/>
      <c r="AB410" s="12"/>
      <c r="AC410" s="12"/>
      <c r="AD410" s="12"/>
      <c r="AE410" s="12"/>
      <c r="AT410" s="244" t="s">
        <v>175</v>
      </c>
      <c r="AU410" s="244" t="s">
        <v>79</v>
      </c>
      <c r="AV410" s="12" t="s">
        <v>81</v>
      </c>
      <c r="AW410" s="12" t="s">
        <v>33</v>
      </c>
      <c r="AX410" s="12" t="s">
        <v>72</v>
      </c>
      <c r="AY410" s="244" t="s">
        <v>159</v>
      </c>
    </row>
    <row r="411" s="12" customFormat="1">
      <c r="A411" s="12"/>
      <c r="B411" s="233"/>
      <c r="C411" s="234"/>
      <c r="D411" s="235" t="s">
        <v>175</v>
      </c>
      <c r="E411" s="236" t="s">
        <v>19</v>
      </c>
      <c r="F411" s="237" t="s">
        <v>581</v>
      </c>
      <c r="G411" s="234"/>
      <c r="H411" s="238">
        <v>0.54000000000000004</v>
      </c>
      <c r="I411" s="239"/>
      <c r="J411" s="234"/>
      <c r="K411" s="234"/>
      <c r="L411" s="240"/>
      <c r="M411" s="241"/>
      <c r="N411" s="242"/>
      <c r="O411" s="242"/>
      <c r="P411" s="242"/>
      <c r="Q411" s="242"/>
      <c r="R411" s="242"/>
      <c r="S411" s="242"/>
      <c r="T411" s="243"/>
      <c r="U411" s="12"/>
      <c r="V411" s="12"/>
      <c r="W411" s="12"/>
      <c r="X411" s="12"/>
      <c r="Y411" s="12"/>
      <c r="Z411" s="12"/>
      <c r="AA411" s="12"/>
      <c r="AB411" s="12"/>
      <c r="AC411" s="12"/>
      <c r="AD411" s="12"/>
      <c r="AE411" s="12"/>
      <c r="AT411" s="244" t="s">
        <v>175</v>
      </c>
      <c r="AU411" s="244" t="s">
        <v>79</v>
      </c>
      <c r="AV411" s="12" t="s">
        <v>81</v>
      </c>
      <c r="AW411" s="12" t="s">
        <v>33</v>
      </c>
      <c r="AX411" s="12" t="s">
        <v>72</v>
      </c>
      <c r="AY411" s="244" t="s">
        <v>159</v>
      </c>
    </row>
    <row r="412" s="12" customFormat="1">
      <c r="A412" s="12"/>
      <c r="B412" s="233"/>
      <c r="C412" s="234"/>
      <c r="D412" s="235" t="s">
        <v>175</v>
      </c>
      <c r="E412" s="236" t="s">
        <v>19</v>
      </c>
      <c r="F412" s="237" t="s">
        <v>582</v>
      </c>
      <c r="G412" s="234"/>
      <c r="H412" s="238">
        <v>2.3999999999999999</v>
      </c>
      <c r="I412" s="239"/>
      <c r="J412" s="234"/>
      <c r="K412" s="234"/>
      <c r="L412" s="240"/>
      <c r="M412" s="241"/>
      <c r="N412" s="242"/>
      <c r="O412" s="242"/>
      <c r="P412" s="242"/>
      <c r="Q412" s="242"/>
      <c r="R412" s="242"/>
      <c r="S412" s="242"/>
      <c r="T412" s="243"/>
      <c r="U412" s="12"/>
      <c r="V412" s="12"/>
      <c r="W412" s="12"/>
      <c r="X412" s="12"/>
      <c r="Y412" s="12"/>
      <c r="Z412" s="12"/>
      <c r="AA412" s="12"/>
      <c r="AB412" s="12"/>
      <c r="AC412" s="12"/>
      <c r="AD412" s="12"/>
      <c r="AE412" s="12"/>
      <c r="AT412" s="244" t="s">
        <v>175</v>
      </c>
      <c r="AU412" s="244" t="s">
        <v>79</v>
      </c>
      <c r="AV412" s="12" t="s">
        <v>81</v>
      </c>
      <c r="AW412" s="12" t="s">
        <v>33</v>
      </c>
      <c r="AX412" s="12" t="s">
        <v>72</v>
      </c>
      <c r="AY412" s="244" t="s">
        <v>159</v>
      </c>
    </row>
    <row r="413" s="12" customFormat="1">
      <c r="A413" s="12"/>
      <c r="B413" s="233"/>
      <c r="C413" s="234"/>
      <c r="D413" s="235" t="s">
        <v>175</v>
      </c>
      <c r="E413" s="236" t="s">
        <v>19</v>
      </c>
      <c r="F413" s="237" t="s">
        <v>583</v>
      </c>
      <c r="G413" s="234"/>
      <c r="H413" s="238">
        <v>1.296</v>
      </c>
      <c r="I413" s="239"/>
      <c r="J413" s="234"/>
      <c r="K413" s="234"/>
      <c r="L413" s="240"/>
      <c r="M413" s="241"/>
      <c r="N413" s="242"/>
      <c r="O413" s="242"/>
      <c r="P413" s="242"/>
      <c r="Q413" s="242"/>
      <c r="R413" s="242"/>
      <c r="S413" s="242"/>
      <c r="T413" s="243"/>
      <c r="U413" s="12"/>
      <c r="V413" s="12"/>
      <c r="W413" s="12"/>
      <c r="X413" s="12"/>
      <c r="Y413" s="12"/>
      <c r="Z413" s="12"/>
      <c r="AA413" s="12"/>
      <c r="AB413" s="12"/>
      <c r="AC413" s="12"/>
      <c r="AD413" s="12"/>
      <c r="AE413" s="12"/>
      <c r="AT413" s="244" t="s">
        <v>175</v>
      </c>
      <c r="AU413" s="244" t="s">
        <v>79</v>
      </c>
      <c r="AV413" s="12" t="s">
        <v>81</v>
      </c>
      <c r="AW413" s="12" t="s">
        <v>33</v>
      </c>
      <c r="AX413" s="12" t="s">
        <v>72</v>
      </c>
      <c r="AY413" s="244" t="s">
        <v>159</v>
      </c>
    </row>
    <row r="414" s="12" customFormat="1">
      <c r="A414" s="12"/>
      <c r="B414" s="233"/>
      <c r="C414" s="234"/>
      <c r="D414" s="235" t="s">
        <v>175</v>
      </c>
      <c r="E414" s="236" t="s">
        <v>19</v>
      </c>
      <c r="F414" s="237" t="s">
        <v>584</v>
      </c>
      <c r="G414" s="234"/>
      <c r="H414" s="238">
        <v>0.094</v>
      </c>
      <c r="I414" s="239"/>
      <c r="J414" s="234"/>
      <c r="K414" s="234"/>
      <c r="L414" s="240"/>
      <c r="M414" s="241"/>
      <c r="N414" s="242"/>
      <c r="O414" s="242"/>
      <c r="P414" s="242"/>
      <c r="Q414" s="242"/>
      <c r="R414" s="242"/>
      <c r="S414" s="242"/>
      <c r="T414" s="243"/>
      <c r="U414" s="12"/>
      <c r="V414" s="12"/>
      <c r="W414" s="12"/>
      <c r="X414" s="12"/>
      <c r="Y414" s="12"/>
      <c r="Z414" s="12"/>
      <c r="AA414" s="12"/>
      <c r="AB414" s="12"/>
      <c r="AC414" s="12"/>
      <c r="AD414" s="12"/>
      <c r="AE414" s="12"/>
      <c r="AT414" s="244" t="s">
        <v>175</v>
      </c>
      <c r="AU414" s="244" t="s">
        <v>79</v>
      </c>
      <c r="AV414" s="12" t="s">
        <v>81</v>
      </c>
      <c r="AW414" s="12" t="s">
        <v>33</v>
      </c>
      <c r="AX414" s="12" t="s">
        <v>72</v>
      </c>
      <c r="AY414" s="244" t="s">
        <v>159</v>
      </c>
    </row>
    <row r="415" s="13" customFormat="1">
      <c r="A415" s="13"/>
      <c r="B415" s="245"/>
      <c r="C415" s="246"/>
      <c r="D415" s="235" t="s">
        <v>175</v>
      </c>
      <c r="E415" s="247" t="s">
        <v>19</v>
      </c>
      <c r="F415" s="248" t="s">
        <v>197</v>
      </c>
      <c r="G415" s="246"/>
      <c r="H415" s="249">
        <v>12</v>
      </c>
      <c r="I415" s="250"/>
      <c r="J415" s="246"/>
      <c r="K415" s="246"/>
      <c r="L415" s="251"/>
      <c r="M415" s="252"/>
      <c r="N415" s="253"/>
      <c r="O415" s="253"/>
      <c r="P415" s="253"/>
      <c r="Q415" s="253"/>
      <c r="R415" s="253"/>
      <c r="S415" s="253"/>
      <c r="T415" s="254"/>
      <c r="U415" s="13"/>
      <c r="V415" s="13"/>
      <c r="W415" s="13"/>
      <c r="X415" s="13"/>
      <c r="Y415" s="13"/>
      <c r="Z415" s="13"/>
      <c r="AA415" s="13"/>
      <c r="AB415" s="13"/>
      <c r="AC415" s="13"/>
      <c r="AD415" s="13"/>
      <c r="AE415" s="13"/>
      <c r="AT415" s="255" t="s">
        <v>175</v>
      </c>
      <c r="AU415" s="255" t="s">
        <v>79</v>
      </c>
      <c r="AV415" s="13" t="s">
        <v>164</v>
      </c>
      <c r="AW415" s="13" t="s">
        <v>33</v>
      </c>
      <c r="AX415" s="13" t="s">
        <v>79</v>
      </c>
      <c r="AY415" s="255" t="s">
        <v>159</v>
      </c>
    </row>
    <row r="416" s="2" customFormat="1" ht="33" customHeight="1">
      <c r="A416" s="40"/>
      <c r="B416" s="41"/>
      <c r="C416" s="220" t="s">
        <v>362</v>
      </c>
      <c r="D416" s="220" t="s">
        <v>160</v>
      </c>
      <c r="E416" s="221" t="s">
        <v>585</v>
      </c>
      <c r="F416" s="222" t="s">
        <v>586</v>
      </c>
      <c r="G416" s="223" t="s">
        <v>587</v>
      </c>
      <c r="H416" s="224">
        <v>1</v>
      </c>
      <c r="I416" s="225"/>
      <c r="J416" s="226">
        <f>ROUND(I416*H416,2)</f>
        <v>0</v>
      </c>
      <c r="K416" s="222" t="s">
        <v>19</v>
      </c>
      <c r="L416" s="46"/>
      <c r="M416" s="227" t="s">
        <v>19</v>
      </c>
      <c r="N416" s="228" t="s">
        <v>43</v>
      </c>
      <c r="O416" s="86"/>
      <c r="P416" s="229">
        <f>O416*H416</f>
        <v>0</v>
      </c>
      <c r="Q416" s="229">
        <v>0</v>
      </c>
      <c r="R416" s="229">
        <f>Q416*H416</f>
        <v>0</v>
      </c>
      <c r="S416" s="229">
        <v>0</v>
      </c>
      <c r="T416" s="230">
        <f>S416*H416</f>
        <v>0</v>
      </c>
      <c r="U416" s="40"/>
      <c r="V416" s="40"/>
      <c r="W416" s="40"/>
      <c r="X416" s="40"/>
      <c r="Y416" s="40"/>
      <c r="Z416" s="40"/>
      <c r="AA416" s="40"/>
      <c r="AB416" s="40"/>
      <c r="AC416" s="40"/>
      <c r="AD416" s="40"/>
      <c r="AE416" s="40"/>
      <c r="AR416" s="231" t="s">
        <v>164</v>
      </c>
      <c r="AT416" s="231" t="s">
        <v>160</v>
      </c>
      <c r="AU416" s="231" t="s">
        <v>79</v>
      </c>
      <c r="AY416" s="19" t="s">
        <v>159</v>
      </c>
      <c r="BE416" s="232">
        <f>IF(N416="základní",J416,0)</f>
        <v>0</v>
      </c>
      <c r="BF416" s="232">
        <f>IF(N416="snížená",J416,0)</f>
        <v>0</v>
      </c>
      <c r="BG416" s="232">
        <f>IF(N416="zákl. přenesená",J416,0)</f>
        <v>0</v>
      </c>
      <c r="BH416" s="232">
        <f>IF(N416="sníž. přenesená",J416,0)</f>
        <v>0</v>
      </c>
      <c r="BI416" s="232">
        <f>IF(N416="nulová",J416,0)</f>
        <v>0</v>
      </c>
      <c r="BJ416" s="19" t="s">
        <v>79</v>
      </c>
      <c r="BK416" s="232">
        <f>ROUND(I416*H416,2)</f>
        <v>0</v>
      </c>
      <c r="BL416" s="19" t="s">
        <v>164</v>
      </c>
      <c r="BM416" s="231" t="s">
        <v>588</v>
      </c>
    </row>
    <row r="417" s="2" customFormat="1" ht="33" customHeight="1">
      <c r="A417" s="40"/>
      <c r="B417" s="41"/>
      <c r="C417" s="220" t="s">
        <v>589</v>
      </c>
      <c r="D417" s="220" t="s">
        <v>160</v>
      </c>
      <c r="E417" s="221" t="s">
        <v>590</v>
      </c>
      <c r="F417" s="222" t="s">
        <v>591</v>
      </c>
      <c r="G417" s="223" t="s">
        <v>587</v>
      </c>
      <c r="H417" s="224">
        <v>1</v>
      </c>
      <c r="I417" s="225"/>
      <c r="J417" s="226">
        <f>ROUND(I417*H417,2)</f>
        <v>0</v>
      </c>
      <c r="K417" s="222" t="s">
        <v>19</v>
      </c>
      <c r="L417" s="46"/>
      <c r="M417" s="227" t="s">
        <v>19</v>
      </c>
      <c r="N417" s="228" t="s">
        <v>43</v>
      </c>
      <c r="O417" s="86"/>
      <c r="P417" s="229">
        <f>O417*H417</f>
        <v>0</v>
      </c>
      <c r="Q417" s="229">
        <v>0</v>
      </c>
      <c r="R417" s="229">
        <f>Q417*H417</f>
        <v>0</v>
      </c>
      <c r="S417" s="229">
        <v>0</v>
      </c>
      <c r="T417" s="230">
        <f>S417*H417</f>
        <v>0</v>
      </c>
      <c r="U417" s="40"/>
      <c r="V417" s="40"/>
      <c r="W417" s="40"/>
      <c r="X417" s="40"/>
      <c r="Y417" s="40"/>
      <c r="Z417" s="40"/>
      <c r="AA417" s="40"/>
      <c r="AB417" s="40"/>
      <c r="AC417" s="40"/>
      <c r="AD417" s="40"/>
      <c r="AE417" s="40"/>
      <c r="AR417" s="231" t="s">
        <v>164</v>
      </c>
      <c r="AT417" s="231" t="s">
        <v>160</v>
      </c>
      <c r="AU417" s="231" t="s">
        <v>79</v>
      </c>
      <c r="AY417" s="19" t="s">
        <v>159</v>
      </c>
      <c r="BE417" s="232">
        <f>IF(N417="základní",J417,0)</f>
        <v>0</v>
      </c>
      <c r="BF417" s="232">
        <f>IF(N417="snížená",J417,0)</f>
        <v>0</v>
      </c>
      <c r="BG417" s="232">
        <f>IF(N417="zákl. přenesená",J417,0)</f>
        <v>0</v>
      </c>
      <c r="BH417" s="232">
        <f>IF(N417="sníž. přenesená",J417,0)</f>
        <v>0</v>
      </c>
      <c r="BI417" s="232">
        <f>IF(N417="nulová",J417,0)</f>
        <v>0</v>
      </c>
      <c r="BJ417" s="19" t="s">
        <v>79</v>
      </c>
      <c r="BK417" s="232">
        <f>ROUND(I417*H417,2)</f>
        <v>0</v>
      </c>
      <c r="BL417" s="19" t="s">
        <v>164</v>
      </c>
      <c r="BM417" s="231" t="s">
        <v>592</v>
      </c>
    </row>
    <row r="418" s="2" customFormat="1" ht="21.75" customHeight="1">
      <c r="A418" s="40"/>
      <c r="B418" s="41"/>
      <c r="C418" s="220" t="s">
        <v>380</v>
      </c>
      <c r="D418" s="220" t="s">
        <v>160</v>
      </c>
      <c r="E418" s="221" t="s">
        <v>593</v>
      </c>
      <c r="F418" s="222" t="s">
        <v>594</v>
      </c>
      <c r="G418" s="223" t="s">
        <v>163</v>
      </c>
      <c r="H418" s="224">
        <v>1</v>
      </c>
      <c r="I418" s="225"/>
      <c r="J418" s="226">
        <f>ROUND(I418*H418,2)</f>
        <v>0</v>
      </c>
      <c r="K418" s="222" t="s">
        <v>19</v>
      </c>
      <c r="L418" s="46"/>
      <c r="M418" s="227" t="s">
        <v>19</v>
      </c>
      <c r="N418" s="228" t="s">
        <v>43</v>
      </c>
      <c r="O418" s="86"/>
      <c r="P418" s="229">
        <f>O418*H418</f>
        <v>0</v>
      </c>
      <c r="Q418" s="229">
        <v>0.01218</v>
      </c>
      <c r="R418" s="229">
        <f>Q418*H418</f>
        <v>0.01218</v>
      </c>
      <c r="S418" s="229">
        <v>0</v>
      </c>
      <c r="T418" s="230">
        <f>S418*H418</f>
        <v>0</v>
      </c>
      <c r="U418" s="40"/>
      <c r="V418" s="40"/>
      <c r="W418" s="40"/>
      <c r="X418" s="40"/>
      <c r="Y418" s="40"/>
      <c r="Z418" s="40"/>
      <c r="AA418" s="40"/>
      <c r="AB418" s="40"/>
      <c r="AC418" s="40"/>
      <c r="AD418" s="40"/>
      <c r="AE418" s="40"/>
      <c r="AR418" s="231" t="s">
        <v>164</v>
      </c>
      <c r="AT418" s="231" t="s">
        <v>160</v>
      </c>
      <c r="AU418" s="231" t="s">
        <v>79</v>
      </c>
      <c r="AY418" s="19" t="s">
        <v>159</v>
      </c>
      <c r="BE418" s="232">
        <f>IF(N418="základní",J418,0)</f>
        <v>0</v>
      </c>
      <c r="BF418" s="232">
        <f>IF(N418="snížená",J418,0)</f>
        <v>0</v>
      </c>
      <c r="BG418" s="232">
        <f>IF(N418="zákl. přenesená",J418,0)</f>
        <v>0</v>
      </c>
      <c r="BH418" s="232">
        <f>IF(N418="sníž. přenesená",J418,0)</f>
        <v>0</v>
      </c>
      <c r="BI418" s="232">
        <f>IF(N418="nulová",J418,0)</f>
        <v>0</v>
      </c>
      <c r="BJ418" s="19" t="s">
        <v>79</v>
      </c>
      <c r="BK418" s="232">
        <f>ROUND(I418*H418,2)</f>
        <v>0</v>
      </c>
      <c r="BL418" s="19" t="s">
        <v>164</v>
      </c>
      <c r="BM418" s="231" t="s">
        <v>595</v>
      </c>
    </row>
    <row r="419" s="2" customFormat="1" ht="55.5" customHeight="1">
      <c r="A419" s="40"/>
      <c r="B419" s="41"/>
      <c r="C419" s="220" t="s">
        <v>596</v>
      </c>
      <c r="D419" s="220" t="s">
        <v>160</v>
      </c>
      <c r="E419" s="221" t="s">
        <v>597</v>
      </c>
      <c r="F419" s="222" t="s">
        <v>598</v>
      </c>
      <c r="G419" s="223" t="s">
        <v>587</v>
      </c>
      <c r="H419" s="224">
        <v>1</v>
      </c>
      <c r="I419" s="225"/>
      <c r="J419" s="226">
        <f>ROUND(I419*H419,2)</f>
        <v>0</v>
      </c>
      <c r="K419" s="222" t="s">
        <v>19</v>
      </c>
      <c r="L419" s="46"/>
      <c r="M419" s="227" t="s">
        <v>19</v>
      </c>
      <c r="N419" s="228" t="s">
        <v>43</v>
      </c>
      <c r="O419" s="86"/>
      <c r="P419" s="229">
        <f>O419*H419</f>
        <v>0</v>
      </c>
      <c r="Q419" s="229">
        <v>0</v>
      </c>
      <c r="R419" s="229">
        <f>Q419*H419</f>
        <v>0</v>
      </c>
      <c r="S419" s="229">
        <v>0</v>
      </c>
      <c r="T419" s="230">
        <f>S419*H419</f>
        <v>0</v>
      </c>
      <c r="U419" s="40"/>
      <c r="V419" s="40"/>
      <c r="W419" s="40"/>
      <c r="X419" s="40"/>
      <c r="Y419" s="40"/>
      <c r="Z419" s="40"/>
      <c r="AA419" s="40"/>
      <c r="AB419" s="40"/>
      <c r="AC419" s="40"/>
      <c r="AD419" s="40"/>
      <c r="AE419" s="40"/>
      <c r="AR419" s="231" t="s">
        <v>164</v>
      </c>
      <c r="AT419" s="231" t="s">
        <v>160</v>
      </c>
      <c r="AU419" s="231" t="s">
        <v>79</v>
      </c>
      <c r="AY419" s="19" t="s">
        <v>159</v>
      </c>
      <c r="BE419" s="232">
        <f>IF(N419="základní",J419,0)</f>
        <v>0</v>
      </c>
      <c r="BF419" s="232">
        <f>IF(N419="snížená",J419,0)</f>
        <v>0</v>
      </c>
      <c r="BG419" s="232">
        <f>IF(N419="zákl. přenesená",J419,0)</f>
        <v>0</v>
      </c>
      <c r="BH419" s="232">
        <f>IF(N419="sníž. přenesená",J419,0)</f>
        <v>0</v>
      </c>
      <c r="BI419" s="232">
        <f>IF(N419="nulová",J419,0)</f>
        <v>0</v>
      </c>
      <c r="BJ419" s="19" t="s">
        <v>79</v>
      </c>
      <c r="BK419" s="232">
        <f>ROUND(I419*H419,2)</f>
        <v>0</v>
      </c>
      <c r="BL419" s="19" t="s">
        <v>164</v>
      </c>
      <c r="BM419" s="231" t="s">
        <v>599</v>
      </c>
    </row>
    <row r="420" s="2" customFormat="1" ht="21.75" customHeight="1">
      <c r="A420" s="40"/>
      <c r="B420" s="41"/>
      <c r="C420" s="220" t="s">
        <v>383</v>
      </c>
      <c r="D420" s="220" t="s">
        <v>160</v>
      </c>
      <c r="E420" s="221" t="s">
        <v>600</v>
      </c>
      <c r="F420" s="222" t="s">
        <v>601</v>
      </c>
      <c r="G420" s="223" t="s">
        <v>191</v>
      </c>
      <c r="H420" s="224">
        <v>119</v>
      </c>
      <c r="I420" s="225"/>
      <c r="J420" s="226">
        <f>ROUND(I420*H420,2)</f>
        <v>0</v>
      </c>
      <c r="K420" s="222" t="s">
        <v>19</v>
      </c>
      <c r="L420" s="46"/>
      <c r="M420" s="227" t="s">
        <v>19</v>
      </c>
      <c r="N420" s="228" t="s">
        <v>43</v>
      </c>
      <c r="O420" s="86"/>
      <c r="P420" s="229">
        <f>O420*H420</f>
        <v>0</v>
      </c>
      <c r="Q420" s="229">
        <v>0.00012999999999999999</v>
      </c>
      <c r="R420" s="229">
        <f>Q420*H420</f>
        <v>0.015469999999999999</v>
      </c>
      <c r="S420" s="229">
        <v>0</v>
      </c>
      <c r="T420" s="230">
        <f>S420*H420</f>
        <v>0</v>
      </c>
      <c r="U420" s="40"/>
      <c r="V420" s="40"/>
      <c r="W420" s="40"/>
      <c r="X420" s="40"/>
      <c r="Y420" s="40"/>
      <c r="Z420" s="40"/>
      <c r="AA420" s="40"/>
      <c r="AB420" s="40"/>
      <c r="AC420" s="40"/>
      <c r="AD420" s="40"/>
      <c r="AE420" s="40"/>
      <c r="AR420" s="231" t="s">
        <v>164</v>
      </c>
      <c r="AT420" s="231" t="s">
        <v>160</v>
      </c>
      <c r="AU420" s="231" t="s">
        <v>79</v>
      </c>
      <c r="AY420" s="19" t="s">
        <v>159</v>
      </c>
      <c r="BE420" s="232">
        <f>IF(N420="základní",J420,0)</f>
        <v>0</v>
      </c>
      <c r="BF420" s="232">
        <f>IF(N420="snížená",J420,0)</f>
        <v>0</v>
      </c>
      <c r="BG420" s="232">
        <f>IF(N420="zákl. přenesená",J420,0)</f>
        <v>0</v>
      </c>
      <c r="BH420" s="232">
        <f>IF(N420="sníž. přenesená",J420,0)</f>
        <v>0</v>
      </c>
      <c r="BI420" s="232">
        <f>IF(N420="nulová",J420,0)</f>
        <v>0</v>
      </c>
      <c r="BJ420" s="19" t="s">
        <v>79</v>
      </c>
      <c r="BK420" s="232">
        <f>ROUND(I420*H420,2)</f>
        <v>0</v>
      </c>
      <c r="BL420" s="19" t="s">
        <v>164</v>
      </c>
      <c r="BM420" s="231" t="s">
        <v>602</v>
      </c>
    </row>
    <row r="421" s="2" customFormat="1" ht="21.75" customHeight="1">
      <c r="A421" s="40"/>
      <c r="B421" s="41"/>
      <c r="C421" s="220" t="s">
        <v>603</v>
      </c>
      <c r="D421" s="220" t="s">
        <v>160</v>
      </c>
      <c r="E421" s="221" t="s">
        <v>604</v>
      </c>
      <c r="F421" s="222" t="s">
        <v>605</v>
      </c>
      <c r="G421" s="223" t="s">
        <v>191</v>
      </c>
      <c r="H421" s="224">
        <v>158</v>
      </c>
      <c r="I421" s="225"/>
      <c r="J421" s="226">
        <f>ROUND(I421*H421,2)</f>
        <v>0</v>
      </c>
      <c r="K421" s="222" t="s">
        <v>19</v>
      </c>
      <c r="L421" s="46"/>
      <c r="M421" s="227" t="s">
        <v>19</v>
      </c>
      <c r="N421" s="228" t="s">
        <v>43</v>
      </c>
      <c r="O421" s="86"/>
      <c r="P421" s="229">
        <f>O421*H421</f>
        <v>0</v>
      </c>
      <c r="Q421" s="229">
        <v>4.0000000000000003E-05</v>
      </c>
      <c r="R421" s="229">
        <f>Q421*H421</f>
        <v>0.0063200000000000001</v>
      </c>
      <c r="S421" s="229">
        <v>0</v>
      </c>
      <c r="T421" s="230">
        <f>S421*H421</f>
        <v>0</v>
      </c>
      <c r="U421" s="40"/>
      <c r="V421" s="40"/>
      <c r="W421" s="40"/>
      <c r="X421" s="40"/>
      <c r="Y421" s="40"/>
      <c r="Z421" s="40"/>
      <c r="AA421" s="40"/>
      <c r="AB421" s="40"/>
      <c r="AC421" s="40"/>
      <c r="AD421" s="40"/>
      <c r="AE421" s="40"/>
      <c r="AR421" s="231" t="s">
        <v>164</v>
      </c>
      <c r="AT421" s="231" t="s">
        <v>160</v>
      </c>
      <c r="AU421" s="231" t="s">
        <v>79</v>
      </c>
      <c r="AY421" s="19" t="s">
        <v>159</v>
      </c>
      <c r="BE421" s="232">
        <f>IF(N421="základní",J421,0)</f>
        <v>0</v>
      </c>
      <c r="BF421" s="232">
        <f>IF(N421="snížená",J421,0)</f>
        <v>0</v>
      </c>
      <c r="BG421" s="232">
        <f>IF(N421="zákl. přenesená",J421,0)</f>
        <v>0</v>
      </c>
      <c r="BH421" s="232">
        <f>IF(N421="sníž. přenesená",J421,0)</f>
        <v>0</v>
      </c>
      <c r="BI421" s="232">
        <f>IF(N421="nulová",J421,0)</f>
        <v>0</v>
      </c>
      <c r="BJ421" s="19" t="s">
        <v>79</v>
      </c>
      <c r="BK421" s="232">
        <f>ROUND(I421*H421,2)</f>
        <v>0</v>
      </c>
      <c r="BL421" s="19" t="s">
        <v>164</v>
      </c>
      <c r="BM421" s="231" t="s">
        <v>606</v>
      </c>
    </row>
    <row r="422" s="12" customFormat="1">
      <c r="A422" s="12"/>
      <c r="B422" s="233"/>
      <c r="C422" s="234"/>
      <c r="D422" s="235" t="s">
        <v>175</v>
      </c>
      <c r="E422" s="236" t="s">
        <v>19</v>
      </c>
      <c r="F422" s="237" t="s">
        <v>607</v>
      </c>
      <c r="G422" s="234"/>
      <c r="H422" s="238">
        <v>84.941999999999993</v>
      </c>
      <c r="I422" s="239"/>
      <c r="J422" s="234"/>
      <c r="K422" s="234"/>
      <c r="L422" s="240"/>
      <c r="M422" s="241"/>
      <c r="N422" s="242"/>
      <c r="O422" s="242"/>
      <c r="P422" s="242"/>
      <c r="Q422" s="242"/>
      <c r="R422" s="242"/>
      <c r="S422" s="242"/>
      <c r="T422" s="243"/>
      <c r="U422" s="12"/>
      <c r="V422" s="12"/>
      <c r="W422" s="12"/>
      <c r="X422" s="12"/>
      <c r="Y422" s="12"/>
      <c r="Z422" s="12"/>
      <c r="AA422" s="12"/>
      <c r="AB422" s="12"/>
      <c r="AC422" s="12"/>
      <c r="AD422" s="12"/>
      <c r="AE422" s="12"/>
      <c r="AT422" s="244" t="s">
        <v>175</v>
      </c>
      <c r="AU422" s="244" t="s">
        <v>79</v>
      </c>
      <c r="AV422" s="12" t="s">
        <v>81</v>
      </c>
      <c r="AW422" s="12" t="s">
        <v>33</v>
      </c>
      <c r="AX422" s="12" t="s">
        <v>72</v>
      </c>
      <c r="AY422" s="244" t="s">
        <v>159</v>
      </c>
    </row>
    <row r="423" s="12" customFormat="1">
      <c r="A423" s="12"/>
      <c r="B423" s="233"/>
      <c r="C423" s="234"/>
      <c r="D423" s="235" t="s">
        <v>175</v>
      </c>
      <c r="E423" s="236" t="s">
        <v>19</v>
      </c>
      <c r="F423" s="237" t="s">
        <v>608</v>
      </c>
      <c r="G423" s="234"/>
      <c r="H423" s="238">
        <v>72.560000000000002</v>
      </c>
      <c r="I423" s="239"/>
      <c r="J423" s="234"/>
      <c r="K423" s="234"/>
      <c r="L423" s="240"/>
      <c r="M423" s="241"/>
      <c r="N423" s="242"/>
      <c r="O423" s="242"/>
      <c r="P423" s="242"/>
      <c r="Q423" s="242"/>
      <c r="R423" s="242"/>
      <c r="S423" s="242"/>
      <c r="T423" s="243"/>
      <c r="U423" s="12"/>
      <c r="V423" s="12"/>
      <c r="W423" s="12"/>
      <c r="X423" s="12"/>
      <c r="Y423" s="12"/>
      <c r="Z423" s="12"/>
      <c r="AA423" s="12"/>
      <c r="AB423" s="12"/>
      <c r="AC423" s="12"/>
      <c r="AD423" s="12"/>
      <c r="AE423" s="12"/>
      <c r="AT423" s="244" t="s">
        <v>175</v>
      </c>
      <c r="AU423" s="244" t="s">
        <v>79</v>
      </c>
      <c r="AV423" s="12" t="s">
        <v>81</v>
      </c>
      <c r="AW423" s="12" t="s">
        <v>33</v>
      </c>
      <c r="AX423" s="12" t="s">
        <v>72</v>
      </c>
      <c r="AY423" s="244" t="s">
        <v>159</v>
      </c>
    </row>
    <row r="424" s="12" customFormat="1">
      <c r="A424" s="12"/>
      <c r="B424" s="233"/>
      <c r="C424" s="234"/>
      <c r="D424" s="235" t="s">
        <v>175</v>
      </c>
      <c r="E424" s="236" t="s">
        <v>19</v>
      </c>
      <c r="F424" s="237" t="s">
        <v>609</v>
      </c>
      <c r="G424" s="234"/>
      <c r="H424" s="238">
        <v>0.498</v>
      </c>
      <c r="I424" s="239"/>
      <c r="J424" s="234"/>
      <c r="K424" s="234"/>
      <c r="L424" s="240"/>
      <c r="M424" s="241"/>
      <c r="N424" s="242"/>
      <c r="O424" s="242"/>
      <c r="P424" s="242"/>
      <c r="Q424" s="242"/>
      <c r="R424" s="242"/>
      <c r="S424" s="242"/>
      <c r="T424" s="243"/>
      <c r="U424" s="12"/>
      <c r="V424" s="12"/>
      <c r="W424" s="12"/>
      <c r="X424" s="12"/>
      <c r="Y424" s="12"/>
      <c r="Z424" s="12"/>
      <c r="AA424" s="12"/>
      <c r="AB424" s="12"/>
      <c r="AC424" s="12"/>
      <c r="AD424" s="12"/>
      <c r="AE424" s="12"/>
      <c r="AT424" s="244" t="s">
        <v>175</v>
      </c>
      <c r="AU424" s="244" t="s">
        <v>79</v>
      </c>
      <c r="AV424" s="12" t="s">
        <v>81</v>
      </c>
      <c r="AW424" s="12" t="s">
        <v>33</v>
      </c>
      <c r="AX424" s="12" t="s">
        <v>72</v>
      </c>
      <c r="AY424" s="244" t="s">
        <v>159</v>
      </c>
    </row>
    <row r="425" s="13" customFormat="1">
      <c r="A425" s="13"/>
      <c r="B425" s="245"/>
      <c r="C425" s="246"/>
      <c r="D425" s="235" t="s">
        <v>175</v>
      </c>
      <c r="E425" s="247" t="s">
        <v>19</v>
      </c>
      <c r="F425" s="248" t="s">
        <v>197</v>
      </c>
      <c r="G425" s="246"/>
      <c r="H425" s="249">
        <v>158</v>
      </c>
      <c r="I425" s="250"/>
      <c r="J425" s="246"/>
      <c r="K425" s="246"/>
      <c r="L425" s="251"/>
      <c r="M425" s="252"/>
      <c r="N425" s="253"/>
      <c r="O425" s="253"/>
      <c r="P425" s="253"/>
      <c r="Q425" s="253"/>
      <c r="R425" s="253"/>
      <c r="S425" s="253"/>
      <c r="T425" s="254"/>
      <c r="U425" s="13"/>
      <c r="V425" s="13"/>
      <c r="W425" s="13"/>
      <c r="X425" s="13"/>
      <c r="Y425" s="13"/>
      <c r="Z425" s="13"/>
      <c r="AA425" s="13"/>
      <c r="AB425" s="13"/>
      <c r="AC425" s="13"/>
      <c r="AD425" s="13"/>
      <c r="AE425" s="13"/>
      <c r="AT425" s="255" t="s">
        <v>175</v>
      </c>
      <c r="AU425" s="255" t="s">
        <v>79</v>
      </c>
      <c r="AV425" s="13" t="s">
        <v>164</v>
      </c>
      <c r="AW425" s="13" t="s">
        <v>33</v>
      </c>
      <c r="AX425" s="13" t="s">
        <v>79</v>
      </c>
      <c r="AY425" s="255" t="s">
        <v>159</v>
      </c>
    </row>
    <row r="426" s="2" customFormat="1" ht="16.5" customHeight="1">
      <c r="A426" s="40"/>
      <c r="B426" s="41"/>
      <c r="C426" s="220" t="s">
        <v>388</v>
      </c>
      <c r="D426" s="220" t="s">
        <v>160</v>
      </c>
      <c r="E426" s="221" t="s">
        <v>610</v>
      </c>
      <c r="F426" s="222" t="s">
        <v>611</v>
      </c>
      <c r="G426" s="223" t="s">
        <v>191</v>
      </c>
      <c r="H426" s="224">
        <v>60</v>
      </c>
      <c r="I426" s="225"/>
      <c r="J426" s="226">
        <f>ROUND(I426*H426,2)</f>
        <v>0</v>
      </c>
      <c r="K426" s="222" t="s">
        <v>19</v>
      </c>
      <c r="L426" s="46"/>
      <c r="M426" s="227" t="s">
        <v>19</v>
      </c>
      <c r="N426" s="228" t="s">
        <v>43</v>
      </c>
      <c r="O426" s="86"/>
      <c r="P426" s="229">
        <f>O426*H426</f>
        <v>0</v>
      </c>
      <c r="Q426" s="229">
        <v>2.0000000000000002E-05</v>
      </c>
      <c r="R426" s="229">
        <f>Q426*H426</f>
        <v>0.0012000000000000001</v>
      </c>
      <c r="S426" s="229">
        <v>0</v>
      </c>
      <c r="T426" s="230">
        <f>S426*H426</f>
        <v>0</v>
      </c>
      <c r="U426" s="40"/>
      <c r="V426" s="40"/>
      <c r="W426" s="40"/>
      <c r="X426" s="40"/>
      <c r="Y426" s="40"/>
      <c r="Z426" s="40"/>
      <c r="AA426" s="40"/>
      <c r="AB426" s="40"/>
      <c r="AC426" s="40"/>
      <c r="AD426" s="40"/>
      <c r="AE426" s="40"/>
      <c r="AR426" s="231" t="s">
        <v>164</v>
      </c>
      <c r="AT426" s="231" t="s">
        <v>160</v>
      </c>
      <c r="AU426" s="231" t="s">
        <v>79</v>
      </c>
      <c r="AY426" s="19" t="s">
        <v>159</v>
      </c>
      <c r="BE426" s="232">
        <f>IF(N426="základní",J426,0)</f>
        <v>0</v>
      </c>
      <c r="BF426" s="232">
        <f>IF(N426="snížená",J426,0)</f>
        <v>0</v>
      </c>
      <c r="BG426" s="232">
        <f>IF(N426="zákl. přenesená",J426,0)</f>
        <v>0</v>
      </c>
      <c r="BH426" s="232">
        <f>IF(N426="sníž. přenesená",J426,0)</f>
        <v>0</v>
      </c>
      <c r="BI426" s="232">
        <f>IF(N426="nulová",J426,0)</f>
        <v>0</v>
      </c>
      <c r="BJ426" s="19" t="s">
        <v>79</v>
      </c>
      <c r="BK426" s="232">
        <f>ROUND(I426*H426,2)</f>
        <v>0</v>
      </c>
      <c r="BL426" s="19" t="s">
        <v>164</v>
      </c>
      <c r="BM426" s="231" t="s">
        <v>612</v>
      </c>
    </row>
    <row r="427" s="12" customFormat="1">
      <c r="A427" s="12"/>
      <c r="B427" s="233"/>
      <c r="C427" s="234"/>
      <c r="D427" s="235" t="s">
        <v>175</v>
      </c>
      <c r="E427" s="236" t="s">
        <v>19</v>
      </c>
      <c r="F427" s="237" t="s">
        <v>613</v>
      </c>
      <c r="G427" s="234"/>
      <c r="H427" s="238">
        <v>18.324999999999999</v>
      </c>
      <c r="I427" s="239"/>
      <c r="J427" s="234"/>
      <c r="K427" s="234"/>
      <c r="L427" s="240"/>
      <c r="M427" s="241"/>
      <c r="N427" s="242"/>
      <c r="O427" s="242"/>
      <c r="P427" s="242"/>
      <c r="Q427" s="242"/>
      <c r="R427" s="242"/>
      <c r="S427" s="242"/>
      <c r="T427" s="243"/>
      <c r="U427" s="12"/>
      <c r="V427" s="12"/>
      <c r="W427" s="12"/>
      <c r="X427" s="12"/>
      <c r="Y427" s="12"/>
      <c r="Z427" s="12"/>
      <c r="AA427" s="12"/>
      <c r="AB427" s="12"/>
      <c r="AC427" s="12"/>
      <c r="AD427" s="12"/>
      <c r="AE427" s="12"/>
      <c r="AT427" s="244" t="s">
        <v>175</v>
      </c>
      <c r="AU427" s="244" t="s">
        <v>79</v>
      </c>
      <c r="AV427" s="12" t="s">
        <v>81</v>
      </c>
      <c r="AW427" s="12" t="s">
        <v>33</v>
      </c>
      <c r="AX427" s="12" t="s">
        <v>72</v>
      </c>
      <c r="AY427" s="244" t="s">
        <v>159</v>
      </c>
    </row>
    <row r="428" s="12" customFormat="1">
      <c r="A428" s="12"/>
      <c r="B428" s="233"/>
      <c r="C428" s="234"/>
      <c r="D428" s="235" t="s">
        <v>175</v>
      </c>
      <c r="E428" s="236" t="s">
        <v>19</v>
      </c>
      <c r="F428" s="237" t="s">
        <v>614</v>
      </c>
      <c r="G428" s="234"/>
      <c r="H428" s="238">
        <v>40</v>
      </c>
      <c r="I428" s="239"/>
      <c r="J428" s="234"/>
      <c r="K428" s="234"/>
      <c r="L428" s="240"/>
      <c r="M428" s="241"/>
      <c r="N428" s="242"/>
      <c r="O428" s="242"/>
      <c r="P428" s="242"/>
      <c r="Q428" s="242"/>
      <c r="R428" s="242"/>
      <c r="S428" s="242"/>
      <c r="T428" s="243"/>
      <c r="U428" s="12"/>
      <c r="V428" s="12"/>
      <c r="W428" s="12"/>
      <c r="X428" s="12"/>
      <c r="Y428" s="12"/>
      <c r="Z428" s="12"/>
      <c r="AA428" s="12"/>
      <c r="AB428" s="12"/>
      <c r="AC428" s="12"/>
      <c r="AD428" s="12"/>
      <c r="AE428" s="12"/>
      <c r="AT428" s="244" t="s">
        <v>175</v>
      </c>
      <c r="AU428" s="244" t="s">
        <v>79</v>
      </c>
      <c r="AV428" s="12" t="s">
        <v>81</v>
      </c>
      <c r="AW428" s="12" t="s">
        <v>33</v>
      </c>
      <c r="AX428" s="12" t="s">
        <v>72</v>
      </c>
      <c r="AY428" s="244" t="s">
        <v>159</v>
      </c>
    </row>
    <row r="429" s="12" customFormat="1">
      <c r="A429" s="12"/>
      <c r="B429" s="233"/>
      <c r="C429" s="234"/>
      <c r="D429" s="235" t="s">
        <v>175</v>
      </c>
      <c r="E429" s="236" t="s">
        <v>19</v>
      </c>
      <c r="F429" s="237" t="s">
        <v>615</v>
      </c>
      <c r="G429" s="234"/>
      <c r="H429" s="238">
        <v>1.675</v>
      </c>
      <c r="I429" s="239"/>
      <c r="J429" s="234"/>
      <c r="K429" s="234"/>
      <c r="L429" s="240"/>
      <c r="M429" s="241"/>
      <c r="N429" s="242"/>
      <c r="O429" s="242"/>
      <c r="P429" s="242"/>
      <c r="Q429" s="242"/>
      <c r="R429" s="242"/>
      <c r="S429" s="242"/>
      <c r="T429" s="243"/>
      <c r="U429" s="12"/>
      <c r="V429" s="12"/>
      <c r="W429" s="12"/>
      <c r="X429" s="12"/>
      <c r="Y429" s="12"/>
      <c r="Z429" s="12"/>
      <c r="AA429" s="12"/>
      <c r="AB429" s="12"/>
      <c r="AC429" s="12"/>
      <c r="AD429" s="12"/>
      <c r="AE429" s="12"/>
      <c r="AT429" s="244" t="s">
        <v>175</v>
      </c>
      <c r="AU429" s="244" t="s">
        <v>79</v>
      </c>
      <c r="AV429" s="12" t="s">
        <v>81</v>
      </c>
      <c r="AW429" s="12" t="s">
        <v>33</v>
      </c>
      <c r="AX429" s="12" t="s">
        <v>72</v>
      </c>
      <c r="AY429" s="244" t="s">
        <v>159</v>
      </c>
    </row>
    <row r="430" s="13" customFormat="1">
      <c r="A430" s="13"/>
      <c r="B430" s="245"/>
      <c r="C430" s="246"/>
      <c r="D430" s="235" t="s">
        <v>175</v>
      </c>
      <c r="E430" s="247" t="s">
        <v>19</v>
      </c>
      <c r="F430" s="248" t="s">
        <v>197</v>
      </c>
      <c r="G430" s="246"/>
      <c r="H430" s="249">
        <v>60</v>
      </c>
      <c r="I430" s="250"/>
      <c r="J430" s="246"/>
      <c r="K430" s="246"/>
      <c r="L430" s="251"/>
      <c r="M430" s="252"/>
      <c r="N430" s="253"/>
      <c r="O430" s="253"/>
      <c r="P430" s="253"/>
      <c r="Q430" s="253"/>
      <c r="R430" s="253"/>
      <c r="S430" s="253"/>
      <c r="T430" s="254"/>
      <c r="U430" s="13"/>
      <c r="V430" s="13"/>
      <c r="W430" s="13"/>
      <c r="X430" s="13"/>
      <c r="Y430" s="13"/>
      <c r="Z430" s="13"/>
      <c r="AA430" s="13"/>
      <c r="AB430" s="13"/>
      <c r="AC430" s="13"/>
      <c r="AD430" s="13"/>
      <c r="AE430" s="13"/>
      <c r="AT430" s="255" t="s">
        <v>175</v>
      </c>
      <c r="AU430" s="255" t="s">
        <v>79</v>
      </c>
      <c r="AV430" s="13" t="s">
        <v>164</v>
      </c>
      <c r="AW430" s="13" t="s">
        <v>33</v>
      </c>
      <c r="AX430" s="13" t="s">
        <v>79</v>
      </c>
      <c r="AY430" s="255" t="s">
        <v>159</v>
      </c>
    </row>
    <row r="431" s="11" customFormat="1" ht="25.92" customHeight="1">
      <c r="A431" s="11"/>
      <c r="B431" s="206"/>
      <c r="C431" s="207"/>
      <c r="D431" s="208" t="s">
        <v>71</v>
      </c>
      <c r="E431" s="209" t="s">
        <v>616</v>
      </c>
      <c r="F431" s="209" t="s">
        <v>617</v>
      </c>
      <c r="G431" s="207"/>
      <c r="H431" s="207"/>
      <c r="I431" s="210"/>
      <c r="J431" s="211">
        <f>BK431</f>
        <v>0</v>
      </c>
      <c r="K431" s="207"/>
      <c r="L431" s="212"/>
      <c r="M431" s="213"/>
      <c r="N431" s="214"/>
      <c r="O431" s="214"/>
      <c r="P431" s="215">
        <f>SUM(P432:P434)</f>
        <v>0</v>
      </c>
      <c r="Q431" s="214"/>
      <c r="R431" s="215">
        <f>SUM(R432:R434)</f>
        <v>0</v>
      </c>
      <c r="S431" s="214"/>
      <c r="T431" s="216">
        <f>SUM(T432:T434)</f>
        <v>0</v>
      </c>
      <c r="U431" s="11"/>
      <c r="V431" s="11"/>
      <c r="W431" s="11"/>
      <c r="X431" s="11"/>
      <c r="Y431" s="11"/>
      <c r="Z431" s="11"/>
      <c r="AA431" s="11"/>
      <c r="AB431" s="11"/>
      <c r="AC431" s="11"/>
      <c r="AD431" s="11"/>
      <c r="AE431" s="11"/>
      <c r="AR431" s="217" t="s">
        <v>79</v>
      </c>
      <c r="AT431" s="218" t="s">
        <v>71</v>
      </c>
      <c r="AU431" s="218" t="s">
        <v>72</v>
      </c>
      <c r="AY431" s="217" t="s">
        <v>159</v>
      </c>
      <c r="BK431" s="219">
        <f>SUM(BK432:BK434)</f>
        <v>0</v>
      </c>
    </row>
    <row r="432" s="2" customFormat="1" ht="21.75" customHeight="1">
      <c r="A432" s="40"/>
      <c r="B432" s="41"/>
      <c r="C432" s="220" t="s">
        <v>618</v>
      </c>
      <c r="D432" s="220" t="s">
        <v>160</v>
      </c>
      <c r="E432" s="221" t="s">
        <v>619</v>
      </c>
      <c r="F432" s="222" t="s">
        <v>620</v>
      </c>
      <c r="G432" s="223" t="s">
        <v>621</v>
      </c>
      <c r="H432" s="224">
        <v>38.887999999999998</v>
      </c>
      <c r="I432" s="225"/>
      <c r="J432" s="226">
        <f>ROUND(I432*H432,2)</f>
        <v>0</v>
      </c>
      <c r="K432" s="222" t="s">
        <v>19</v>
      </c>
      <c r="L432" s="46"/>
      <c r="M432" s="227" t="s">
        <v>19</v>
      </c>
      <c r="N432" s="228" t="s">
        <v>43</v>
      </c>
      <c r="O432" s="86"/>
      <c r="P432" s="229">
        <f>O432*H432</f>
        <v>0</v>
      </c>
      <c r="Q432" s="229">
        <v>0</v>
      </c>
      <c r="R432" s="229">
        <f>Q432*H432</f>
        <v>0</v>
      </c>
      <c r="S432" s="229">
        <v>0</v>
      </c>
      <c r="T432" s="230">
        <f>S432*H432</f>
        <v>0</v>
      </c>
      <c r="U432" s="40"/>
      <c r="V432" s="40"/>
      <c r="W432" s="40"/>
      <c r="X432" s="40"/>
      <c r="Y432" s="40"/>
      <c r="Z432" s="40"/>
      <c r="AA432" s="40"/>
      <c r="AB432" s="40"/>
      <c r="AC432" s="40"/>
      <c r="AD432" s="40"/>
      <c r="AE432" s="40"/>
      <c r="AR432" s="231" t="s">
        <v>164</v>
      </c>
      <c r="AT432" s="231" t="s">
        <v>160</v>
      </c>
      <c r="AU432" s="231" t="s">
        <v>79</v>
      </c>
      <c r="AY432" s="19" t="s">
        <v>159</v>
      </c>
      <c r="BE432" s="232">
        <f>IF(N432="základní",J432,0)</f>
        <v>0</v>
      </c>
      <c r="BF432" s="232">
        <f>IF(N432="snížená",J432,0)</f>
        <v>0</v>
      </c>
      <c r="BG432" s="232">
        <f>IF(N432="zákl. přenesená",J432,0)</f>
        <v>0</v>
      </c>
      <c r="BH432" s="232">
        <f>IF(N432="sníž. přenesená",J432,0)</f>
        <v>0</v>
      </c>
      <c r="BI432" s="232">
        <f>IF(N432="nulová",J432,0)</f>
        <v>0</v>
      </c>
      <c r="BJ432" s="19" t="s">
        <v>79</v>
      </c>
      <c r="BK432" s="232">
        <f>ROUND(I432*H432,2)</f>
        <v>0</v>
      </c>
      <c r="BL432" s="19" t="s">
        <v>164</v>
      </c>
      <c r="BM432" s="231" t="s">
        <v>622</v>
      </c>
    </row>
    <row r="433" s="2" customFormat="1" ht="21.75" customHeight="1">
      <c r="A433" s="40"/>
      <c r="B433" s="41"/>
      <c r="C433" s="220" t="s">
        <v>393</v>
      </c>
      <c r="D433" s="220" t="s">
        <v>160</v>
      </c>
      <c r="E433" s="221" t="s">
        <v>623</v>
      </c>
      <c r="F433" s="222" t="s">
        <v>624</v>
      </c>
      <c r="G433" s="223" t="s">
        <v>621</v>
      </c>
      <c r="H433" s="224">
        <v>38.887999999999998</v>
      </c>
      <c r="I433" s="225"/>
      <c r="J433" s="226">
        <f>ROUND(I433*H433,2)</f>
        <v>0</v>
      </c>
      <c r="K433" s="222" t="s">
        <v>19</v>
      </c>
      <c r="L433" s="46"/>
      <c r="M433" s="227" t="s">
        <v>19</v>
      </c>
      <c r="N433" s="228" t="s">
        <v>43</v>
      </c>
      <c r="O433" s="86"/>
      <c r="P433" s="229">
        <f>O433*H433</f>
        <v>0</v>
      </c>
      <c r="Q433" s="229">
        <v>0</v>
      </c>
      <c r="R433" s="229">
        <f>Q433*H433</f>
        <v>0</v>
      </c>
      <c r="S433" s="229">
        <v>0</v>
      </c>
      <c r="T433" s="230">
        <f>S433*H433</f>
        <v>0</v>
      </c>
      <c r="U433" s="40"/>
      <c r="V433" s="40"/>
      <c r="W433" s="40"/>
      <c r="X433" s="40"/>
      <c r="Y433" s="40"/>
      <c r="Z433" s="40"/>
      <c r="AA433" s="40"/>
      <c r="AB433" s="40"/>
      <c r="AC433" s="40"/>
      <c r="AD433" s="40"/>
      <c r="AE433" s="40"/>
      <c r="AR433" s="231" t="s">
        <v>164</v>
      </c>
      <c r="AT433" s="231" t="s">
        <v>160</v>
      </c>
      <c r="AU433" s="231" t="s">
        <v>79</v>
      </c>
      <c r="AY433" s="19" t="s">
        <v>159</v>
      </c>
      <c r="BE433" s="232">
        <f>IF(N433="základní",J433,0)</f>
        <v>0</v>
      </c>
      <c r="BF433" s="232">
        <f>IF(N433="snížená",J433,0)</f>
        <v>0</v>
      </c>
      <c r="BG433" s="232">
        <f>IF(N433="zákl. přenesená",J433,0)</f>
        <v>0</v>
      </c>
      <c r="BH433" s="232">
        <f>IF(N433="sníž. přenesená",J433,0)</f>
        <v>0</v>
      </c>
      <c r="BI433" s="232">
        <f>IF(N433="nulová",J433,0)</f>
        <v>0</v>
      </c>
      <c r="BJ433" s="19" t="s">
        <v>79</v>
      </c>
      <c r="BK433" s="232">
        <f>ROUND(I433*H433,2)</f>
        <v>0</v>
      </c>
      <c r="BL433" s="19" t="s">
        <v>164</v>
      </c>
      <c r="BM433" s="231" t="s">
        <v>625</v>
      </c>
    </row>
    <row r="434" s="2" customFormat="1" ht="44.25" customHeight="1">
      <c r="A434" s="40"/>
      <c r="B434" s="41"/>
      <c r="C434" s="220" t="s">
        <v>626</v>
      </c>
      <c r="D434" s="220" t="s">
        <v>160</v>
      </c>
      <c r="E434" s="221" t="s">
        <v>627</v>
      </c>
      <c r="F434" s="222" t="s">
        <v>628</v>
      </c>
      <c r="G434" s="223" t="s">
        <v>621</v>
      </c>
      <c r="H434" s="224">
        <v>38.887999999999998</v>
      </c>
      <c r="I434" s="225"/>
      <c r="J434" s="226">
        <f>ROUND(I434*H434,2)</f>
        <v>0</v>
      </c>
      <c r="K434" s="222" t="s">
        <v>19</v>
      </c>
      <c r="L434" s="46"/>
      <c r="M434" s="227" t="s">
        <v>19</v>
      </c>
      <c r="N434" s="228" t="s">
        <v>43</v>
      </c>
      <c r="O434" s="86"/>
      <c r="P434" s="229">
        <f>O434*H434</f>
        <v>0</v>
      </c>
      <c r="Q434" s="229">
        <v>0</v>
      </c>
      <c r="R434" s="229">
        <f>Q434*H434</f>
        <v>0</v>
      </c>
      <c r="S434" s="229">
        <v>0</v>
      </c>
      <c r="T434" s="230">
        <f>S434*H434</f>
        <v>0</v>
      </c>
      <c r="U434" s="40"/>
      <c r="V434" s="40"/>
      <c r="W434" s="40"/>
      <c r="X434" s="40"/>
      <c r="Y434" s="40"/>
      <c r="Z434" s="40"/>
      <c r="AA434" s="40"/>
      <c r="AB434" s="40"/>
      <c r="AC434" s="40"/>
      <c r="AD434" s="40"/>
      <c r="AE434" s="40"/>
      <c r="AR434" s="231" t="s">
        <v>164</v>
      </c>
      <c r="AT434" s="231" t="s">
        <v>160</v>
      </c>
      <c r="AU434" s="231" t="s">
        <v>79</v>
      </c>
      <c r="AY434" s="19" t="s">
        <v>159</v>
      </c>
      <c r="BE434" s="232">
        <f>IF(N434="základní",J434,0)</f>
        <v>0</v>
      </c>
      <c r="BF434" s="232">
        <f>IF(N434="snížená",J434,0)</f>
        <v>0</v>
      </c>
      <c r="BG434" s="232">
        <f>IF(N434="zákl. přenesená",J434,0)</f>
        <v>0</v>
      </c>
      <c r="BH434" s="232">
        <f>IF(N434="sníž. přenesená",J434,0)</f>
        <v>0</v>
      </c>
      <c r="BI434" s="232">
        <f>IF(N434="nulová",J434,0)</f>
        <v>0</v>
      </c>
      <c r="BJ434" s="19" t="s">
        <v>79</v>
      </c>
      <c r="BK434" s="232">
        <f>ROUND(I434*H434,2)</f>
        <v>0</v>
      </c>
      <c r="BL434" s="19" t="s">
        <v>164</v>
      </c>
      <c r="BM434" s="231" t="s">
        <v>629</v>
      </c>
    </row>
    <row r="435" s="11" customFormat="1" ht="25.92" customHeight="1">
      <c r="A435" s="11"/>
      <c r="B435" s="206"/>
      <c r="C435" s="207"/>
      <c r="D435" s="208" t="s">
        <v>71</v>
      </c>
      <c r="E435" s="209" t="s">
        <v>630</v>
      </c>
      <c r="F435" s="209" t="s">
        <v>631</v>
      </c>
      <c r="G435" s="207"/>
      <c r="H435" s="207"/>
      <c r="I435" s="210"/>
      <c r="J435" s="211">
        <f>BK435</f>
        <v>0</v>
      </c>
      <c r="K435" s="207"/>
      <c r="L435" s="212"/>
      <c r="M435" s="213"/>
      <c r="N435" s="214"/>
      <c r="O435" s="214"/>
      <c r="P435" s="215">
        <f>P436</f>
        <v>0</v>
      </c>
      <c r="Q435" s="214"/>
      <c r="R435" s="215">
        <f>R436</f>
        <v>0</v>
      </c>
      <c r="S435" s="214"/>
      <c r="T435" s="216">
        <f>T436</f>
        <v>0</v>
      </c>
      <c r="U435" s="11"/>
      <c r="V435" s="11"/>
      <c r="W435" s="11"/>
      <c r="X435" s="11"/>
      <c r="Y435" s="11"/>
      <c r="Z435" s="11"/>
      <c r="AA435" s="11"/>
      <c r="AB435" s="11"/>
      <c r="AC435" s="11"/>
      <c r="AD435" s="11"/>
      <c r="AE435" s="11"/>
      <c r="AR435" s="217" t="s">
        <v>79</v>
      </c>
      <c r="AT435" s="218" t="s">
        <v>71</v>
      </c>
      <c r="AU435" s="218" t="s">
        <v>72</v>
      </c>
      <c r="AY435" s="217" t="s">
        <v>159</v>
      </c>
      <c r="BK435" s="219">
        <f>BK436</f>
        <v>0</v>
      </c>
    </row>
    <row r="436" s="2" customFormat="1" ht="16.5" customHeight="1">
      <c r="A436" s="40"/>
      <c r="B436" s="41"/>
      <c r="C436" s="220" t="s">
        <v>399</v>
      </c>
      <c r="D436" s="220" t="s">
        <v>160</v>
      </c>
      <c r="E436" s="221" t="s">
        <v>632</v>
      </c>
      <c r="F436" s="222" t="s">
        <v>633</v>
      </c>
      <c r="G436" s="223" t="s">
        <v>621</v>
      </c>
      <c r="H436" s="224">
        <v>24.812999999999999</v>
      </c>
      <c r="I436" s="225"/>
      <c r="J436" s="226">
        <f>ROUND(I436*H436,2)</f>
        <v>0</v>
      </c>
      <c r="K436" s="222" t="s">
        <v>19</v>
      </c>
      <c r="L436" s="46"/>
      <c r="M436" s="227" t="s">
        <v>19</v>
      </c>
      <c r="N436" s="228" t="s">
        <v>43</v>
      </c>
      <c r="O436" s="86"/>
      <c r="P436" s="229">
        <f>O436*H436</f>
        <v>0</v>
      </c>
      <c r="Q436" s="229">
        <v>0</v>
      </c>
      <c r="R436" s="229">
        <f>Q436*H436</f>
        <v>0</v>
      </c>
      <c r="S436" s="229">
        <v>0</v>
      </c>
      <c r="T436" s="230">
        <f>S436*H436</f>
        <v>0</v>
      </c>
      <c r="U436" s="40"/>
      <c r="V436" s="40"/>
      <c r="W436" s="40"/>
      <c r="X436" s="40"/>
      <c r="Y436" s="40"/>
      <c r="Z436" s="40"/>
      <c r="AA436" s="40"/>
      <c r="AB436" s="40"/>
      <c r="AC436" s="40"/>
      <c r="AD436" s="40"/>
      <c r="AE436" s="40"/>
      <c r="AR436" s="231" t="s">
        <v>164</v>
      </c>
      <c r="AT436" s="231" t="s">
        <v>160</v>
      </c>
      <c r="AU436" s="231" t="s">
        <v>79</v>
      </c>
      <c r="AY436" s="19" t="s">
        <v>159</v>
      </c>
      <c r="BE436" s="232">
        <f>IF(N436="základní",J436,0)</f>
        <v>0</v>
      </c>
      <c r="BF436" s="232">
        <f>IF(N436="snížená",J436,0)</f>
        <v>0</v>
      </c>
      <c r="BG436" s="232">
        <f>IF(N436="zákl. přenesená",J436,0)</f>
        <v>0</v>
      </c>
      <c r="BH436" s="232">
        <f>IF(N436="sníž. přenesená",J436,0)</f>
        <v>0</v>
      </c>
      <c r="BI436" s="232">
        <f>IF(N436="nulová",J436,0)</f>
        <v>0</v>
      </c>
      <c r="BJ436" s="19" t="s">
        <v>79</v>
      </c>
      <c r="BK436" s="232">
        <f>ROUND(I436*H436,2)</f>
        <v>0</v>
      </c>
      <c r="BL436" s="19" t="s">
        <v>164</v>
      </c>
      <c r="BM436" s="231" t="s">
        <v>634</v>
      </c>
    </row>
    <row r="437" s="11" customFormat="1" ht="25.92" customHeight="1">
      <c r="A437" s="11"/>
      <c r="B437" s="206"/>
      <c r="C437" s="207"/>
      <c r="D437" s="208" t="s">
        <v>71</v>
      </c>
      <c r="E437" s="209" t="s">
        <v>635</v>
      </c>
      <c r="F437" s="209" t="s">
        <v>636</v>
      </c>
      <c r="G437" s="207"/>
      <c r="H437" s="207"/>
      <c r="I437" s="210"/>
      <c r="J437" s="211">
        <f>BK437</f>
        <v>0</v>
      </c>
      <c r="K437" s="207"/>
      <c r="L437" s="212"/>
      <c r="M437" s="213"/>
      <c r="N437" s="214"/>
      <c r="O437" s="214"/>
      <c r="P437" s="215">
        <f>SUM(P438:P440)</f>
        <v>0</v>
      </c>
      <c r="Q437" s="214"/>
      <c r="R437" s="215">
        <f>SUM(R438:R440)</f>
        <v>0</v>
      </c>
      <c r="S437" s="214"/>
      <c r="T437" s="216">
        <f>SUM(T438:T440)</f>
        <v>0</v>
      </c>
      <c r="U437" s="11"/>
      <c r="V437" s="11"/>
      <c r="W437" s="11"/>
      <c r="X437" s="11"/>
      <c r="Y437" s="11"/>
      <c r="Z437" s="11"/>
      <c r="AA437" s="11"/>
      <c r="AB437" s="11"/>
      <c r="AC437" s="11"/>
      <c r="AD437" s="11"/>
      <c r="AE437" s="11"/>
      <c r="AR437" s="217" t="s">
        <v>79</v>
      </c>
      <c r="AT437" s="218" t="s">
        <v>71</v>
      </c>
      <c r="AU437" s="218" t="s">
        <v>72</v>
      </c>
      <c r="AY437" s="217" t="s">
        <v>159</v>
      </c>
      <c r="BK437" s="219">
        <f>SUM(BK438:BK440)</f>
        <v>0</v>
      </c>
    </row>
    <row r="438" s="2" customFormat="1" ht="100.5" customHeight="1">
      <c r="A438" s="40"/>
      <c r="B438" s="41"/>
      <c r="C438" s="220" t="s">
        <v>637</v>
      </c>
      <c r="D438" s="220" t="s">
        <v>160</v>
      </c>
      <c r="E438" s="221" t="s">
        <v>638</v>
      </c>
      <c r="F438" s="222" t="s">
        <v>639</v>
      </c>
      <c r="G438" s="223" t="s">
        <v>163</v>
      </c>
      <c r="H438" s="224">
        <v>14</v>
      </c>
      <c r="I438" s="225"/>
      <c r="J438" s="226">
        <f>ROUND(I438*H438,2)</f>
        <v>0</v>
      </c>
      <c r="K438" s="222" t="s">
        <v>19</v>
      </c>
      <c r="L438" s="46"/>
      <c r="M438" s="227" t="s">
        <v>19</v>
      </c>
      <c r="N438" s="228" t="s">
        <v>43</v>
      </c>
      <c r="O438" s="86"/>
      <c r="P438" s="229">
        <f>O438*H438</f>
        <v>0</v>
      </c>
      <c r="Q438" s="229">
        <v>0</v>
      </c>
      <c r="R438" s="229">
        <f>Q438*H438</f>
        <v>0</v>
      </c>
      <c r="S438" s="229">
        <v>0</v>
      </c>
      <c r="T438" s="230">
        <f>S438*H438</f>
        <v>0</v>
      </c>
      <c r="U438" s="40"/>
      <c r="V438" s="40"/>
      <c r="W438" s="40"/>
      <c r="X438" s="40"/>
      <c r="Y438" s="40"/>
      <c r="Z438" s="40"/>
      <c r="AA438" s="40"/>
      <c r="AB438" s="40"/>
      <c r="AC438" s="40"/>
      <c r="AD438" s="40"/>
      <c r="AE438" s="40"/>
      <c r="AR438" s="231" t="s">
        <v>164</v>
      </c>
      <c r="AT438" s="231" t="s">
        <v>160</v>
      </c>
      <c r="AU438" s="231" t="s">
        <v>79</v>
      </c>
      <c r="AY438" s="19" t="s">
        <v>159</v>
      </c>
      <c r="BE438" s="232">
        <f>IF(N438="základní",J438,0)</f>
        <v>0</v>
      </c>
      <c r="BF438" s="232">
        <f>IF(N438="snížená",J438,0)</f>
        <v>0</v>
      </c>
      <c r="BG438" s="232">
        <f>IF(N438="zákl. přenesená",J438,0)</f>
        <v>0</v>
      </c>
      <c r="BH438" s="232">
        <f>IF(N438="sníž. přenesená",J438,0)</f>
        <v>0</v>
      </c>
      <c r="BI438" s="232">
        <f>IF(N438="nulová",J438,0)</f>
        <v>0</v>
      </c>
      <c r="BJ438" s="19" t="s">
        <v>79</v>
      </c>
      <c r="BK438" s="232">
        <f>ROUND(I438*H438,2)</f>
        <v>0</v>
      </c>
      <c r="BL438" s="19" t="s">
        <v>164</v>
      </c>
      <c r="BM438" s="231" t="s">
        <v>640</v>
      </c>
    </row>
    <row r="439" s="2" customFormat="1" ht="100.5" customHeight="1">
      <c r="A439" s="40"/>
      <c r="B439" s="41"/>
      <c r="C439" s="220" t="s">
        <v>403</v>
      </c>
      <c r="D439" s="220" t="s">
        <v>160</v>
      </c>
      <c r="E439" s="221" t="s">
        <v>641</v>
      </c>
      <c r="F439" s="222" t="s">
        <v>642</v>
      </c>
      <c r="G439" s="223" t="s">
        <v>163</v>
      </c>
      <c r="H439" s="224">
        <v>6</v>
      </c>
      <c r="I439" s="225"/>
      <c r="J439" s="226">
        <f>ROUND(I439*H439,2)</f>
        <v>0</v>
      </c>
      <c r="K439" s="222" t="s">
        <v>19</v>
      </c>
      <c r="L439" s="46"/>
      <c r="M439" s="227" t="s">
        <v>19</v>
      </c>
      <c r="N439" s="228" t="s">
        <v>43</v>
      </c>
      <c r="O439" s="86"/>
      <c r="P439" s="229">
        <f>O439*H439</f>
        <v>0</v>
      </c>
      <c r="Q439" s="229">
        <v>0</v>
      </c>
      <c r="R439" s="229">
        <f>Q439*H439</f>
        <v>0</v>
      </c>
      <c r="S439" s="229">
        <v>0</v>
      </c>
      <c r="T439" s="230">
        <f>S439*H439</f>
        <v>0</v>
      </c>
      <c r="U439" s="40"/>
      <c r="V439" s="40"/>
      <c r="W439" s="40"/>
      <c r="X439" s="40"/>
      <c r="Y439" s="40"/>
      <c r="Z439" s="40"/>
      <c r="AA439" s="40"/>
      <c r="AB439" s="40"/>
      <c r="AC439" s="40"/>
      <c r="AD439" s="40"/>
      <c r="AE439" s="40"/>
      <c r="AR439" s="231" t="s">
        <v>164</v>
      </c>
      <c r="AT439" s="231" t="s">
        <v>160</v>
      </c>
      <c r="AU439" s="231" t="s">
        <v>79</v>
      </c>
      <c r="AY439" s="19" t="s">
        <v>159</v>
      </c>
      <c r="BE439" s="232">
        <f>IF(N439="základní",J439,0)</f>
        <v>0</v>
      </c>
      <c r="BF439" s="232">
        <f>IF(N439="snížená",J439,0)</f>
        <v>0</v>
      </c>
      <c r="BG439" s="232">
        <f>IF(N439="zákl. přenesená",J439,0)</f>
        <v>0</v>
      </c>
      <c r="BH439" s="232">
        <f>IF(N439="sníž. přenesená",J439,0)</f>
        <v>0</v>
      </c>
      <c r="BI439" s="232">
        <f>IF(N439="nulová",J439,0)</f>
        <v>0</v>
      </c>
      <c r="BJ439" s="19" t="s">
        <v>79</v>
      </c>
      <c r="BK439" s="232">
        <f>ROUND(I439*H439,2)</f>
        <v>0</v>
      </c>
      <c r="BL439" s="19" t="s">
        <v>164</v>
      </c>
      <c r="BM439" s="231" t="s">
        <v>643</v>
      </c>
    </row>
    <row r="440" s="2" customFormat="1" ht="123" customHeight="1">
      <c r="A440" s="40"/>
      <c r="B440" s="41"/>
      <c r="C440" s="220" t="s">
        <v>644</v>
      </c>
      <c r="D440" s="220" t="s">
        <v>160</v>
      </c>
      <c r="E440" s="221" t="s">
        <v>645</v>
      </c>
      <c r="F440" s="222" t="s">
        <v>646</v>
      </c>
      <c r="G440" s="223" t="s">
        <v>163</v>
      </c>
      <c r="H440" s="224">
        <v>0</v>
      </c>
      <c r="I440" s="225"/>
      <c r="J440" s="226">
        <f>ROUND(I440*H440,2)</f>
        <v>0</v>
      </c>
      <c r="K440" s="222" t="s">
        <v>19</v>
      </c>
      <c r="L440" s="46"/>
      <c r="M440" s="227" t="s">
        <v>19</v>
      </c>
      <c r="N440" s="228" t="s">
        <v>43</v>
      </c>
      <c r="O440" s="86"/>
      <c r="P440" s="229">
        <f>O440*H440</f>
        <v>0</v>
      </c>
      <c r="Q440" s="229">
        <v>0</v>
      </c>
      <c r="R440" s="229">
        <f>Q440*H440</f>
        <v>0</v>
      </c>
      <c r="S440" s="229">
        <v>0</v>
      </c>
      <c r="T440" s="230">
        <f>S440*H440</f>
        <v>0</v>
      </c>
      <c r="U440" s="40"/>
      <c r="V440" s="40"/>
      <c r="W440" s="40"/>
      <c r="X440" s="40"/>
      <c r="Y440" s="40"/>
      <c r="Z440" s="40"/>
      <c r="AA440" s="40"/>
      <c r="AB440" s="40"/>
      <c r="AC440" s="40"/>
      <c r="AD440" s="40"/>
      <c r="AE440" s="40"/>
      <c r="AR440" s="231" t="s">
        <v>164</v>
      </c>
      <c r="AT440" s="231" t="s">
        <v>160</v>
      </c>
      <c r="AU440" s="231" t="s">
        <v>79</v>
      </c>
      <c r="AY440" s="19" t="s">
        <v>159</v>
      </c>
      <c r="BE440" s="232">
        <f>IF(N440="základní",J440,0)</f>
        <v>0</v>
      </c>
      <c r="BF440" s="232">
        <f>IF(N440="snížená",J440,0)</f>
        <v>0</v>
      </c>
      <c r="BG440" s="232">
        <f>IF(N440="zákl. přenesená",J440,0)</f>
        <v>0</v>
      </c>
      <c r="BH440" s="232">
        <f>IF(N440="sníž. přenesená",J440,0)</f>
        <v>0</v>
      </c>
      <c r="BI440" s="232">
        <f>IF(N440="nulová",J440,0)</f>
        <v>0</v>
      </c>
      <c r="BJ440" s="19" t="s">
        <v>79</v>
      </c>
      <c r="BK440" s="232">
        <f>ROUND(I440*H440,2)</f>
        <v>0</v>
      </c>
      <c r="BL440" s="19" t="s">
        <v>164</v>
      </c>
      <c r="BM440" s="231" t="s">
        <v>647</v>
      </c>
    </row>
    <row r="441" s="11" customFormat="1" ht="25.92" customHeight="1">
      <c r="A441" s="11"/>
      <c r="B441" s="206"/>
      <c r="C441" s="207"/>
      <c r="D441" s="208" t="s">
        <v>71</v>
      </c>
      <c r="E441" s="209" t="s">
        <v>648</v>
      </c>
      <c r="F441" s="209" t="s">
        <v>649</v>
      </c>
      <c r="G441" s="207"/>
      <c r="H441" s="207"/>
      <c r="I441" s="210"/>
      <c r="J441" s="211">
        <f>BK441</f>
        <v>0</v>
      </c>
      <c r="K441" s="207"/>
      <c r="L441" s="212"/>
      <c r="M441" s="213"/>
      <c r="N441" s="214"/>
      <c r="O441" s="214"/>
      <c r="P441" s="215">
        <f>SUM(P442:P522)</f>
        <v>0</v>
      </c>
      <c r="Q441" s="214"/>
      <c r="R441" s="215">
        <f>SUM(R442:R522)</f>
        <v>1.2338679999999997</v>
      </c>
      <c r="S441" s="214"/>
      <c r="T441" s="216">
        <f>SUM(T442:T522)</f>
        <v>0</v>
      </c>
      <c r="U441" s="11"/>
      <c r="V441" s="11"/>
      <c r="W441" s="11"/>
      <c r="X441" s="11"/>
      <c r="Y441" s="11"/>
      <c r="Z441" s="11"/>
      <c r="AA441" s="11"/>
      <c r="AB441" s="11"/>
      <c r="AC441" s="11"/>
      <c r="AD441" s="11"/>
      <c r="AE441" s="11"/>
      <c r="AR441" s="217" t="s">
        <v>79</v>
      </c>
      <c r="AT441" s="218" t="s">
        <v>71</v>
      </c>
      <c r="AU441" s="218" t="s">
        <v>72</v>
      </c>
      <c r="AY441" s="217" t="s">
        <v>159</v>
      </c>
      <c r="BK441" s="219">
        <f>SUM(BK442:BK522)</f>
        <v>0</v>
      </c>
    </row>
    <row r="442" s="2" customFormat="1" ht="44.25" customHeight="1">
      <c r="A442" s="40"/>
      <c r="B442" s="41"/>
      <c r="C442" s="220" t="s">
        <v>407</v>
      </c>
      <c r="D442" s="220" t="s">
        <v>160</v>
      </c>
      <c r="E442" s="221" t="s">
        <v>650</v>
      </c>
      <c r="F442" s="222" t="s">
        <v>651</v>
      </c>
      <c r="G442" s="223" t="s">
        <v>173</v>
      </c>
      <c r="H442" s="224">
        <v>0.69999999999999996</v>
      </c>
      <c r="I442" s="225"/>
      <c r="J442" s="226">
        <f>ROUND(I442*H442,2)</f>
        <v>0</v>
      </c>
      <c r="K442" s="222" t="s">
        <v>19</v>
      </c>
      <c r="L442" s="46"/>
      <c r="M442" s="227" t="s">
        <v>19</v>
      </c>
      <c r="N442" s="228" t="s">
        <v>43</v>
      </c>
      <c r="O442" s="86"/>
      <c r="P442" s="229">
        <f>O442*H442</f>
        <v>0</v>
      </c>
      <c r="Q442" s="229">
        <v>0.0089200000000000008</v>
      </c>
      <c r="R442" s="229">
        <f>Q442*H442</f>
        <v>0.0062440000000000004</v>
      </c>
      <c r="S442" s="229">
        <v>0</v>
      </c>
      <c r="T442" s="230">
        <f>S442*H442</f>
        <v>0</v>
      </c>
      <c r="U442" s="40"/>
      <c r="V442" s="40"/>
      <c r="W442" s="40"/>
      <c r="X442" s="40"/>
      <c r="Y442" s="40"/>
      <c r="Z442" s="40"/>
      <c r="AA442" s="40"/>
      <c r="AB442" s="40"/>
      <c r="AC442" s="40"/>
      <c r="AD442" s="40"/>
      <c r="AE442" s="40"/>
      <c r="AR442" s="231" t="s">
        <v>164</v>
      </c>
      <c r="AT442" s="231" t="s">
        <v>160</v>
      </c>
      <c r="AU442" s="231" t="s">
        <v>79</v>
      </c>
      <c r="AY442" s="19" t="s">
        <v>159</v>
      </c>
      <c r="BE442" s="232">
        <f>IF(N442="základní",J442,0)</f>
        <v>0</v>
      </c>
      <c r="BF442" s="232">
        <f>IF(N442="snížená",J442,0)</f>
        <v>0</v>
      </c>
      <c r="BG442" s="232">
        <f>IF(N442="zákl. přenesená",J442,0)</f>
        <v>0</v>
      </c>
      <c r="BH442" s="232">
        <f>IF(N442="sníž. přenesená",J442,0)</f>
        <v>0</v>
      </c>
      <c r="BI442" s="232">
        <f>IF(N442="nulová",J442,0)</f>
        <v>0</v>
      </c>
      <c r="BJ442" s="19" t="s">
        <v>79</v>
      </c>
      <c r="BK442" s="232">
        <f>ROUND(I442*H442,2)</f>
        <v>0</v>
      </c>
      <c r="BL442" s="19" t="s">
        <v>164</v>
      </c>
      <c r="BM442" s="231" t="s">
        <v>652</v>
      </c>
    </row>
    <row r="443" s="2" customFormat="1" ht="44.25" customHeight="1">
      <c r="A443" s="40"/>
      <c r="B443" s="41"/>
      <c r="C443" s="220" t="s">
        <v>653</v>
      </c>
      <c r="D443" s="220" t="s">
        <v>160</v>
      </c>
      <c r="E443" s="221" t="s">
        <v>654</v>
      </c>
      <c r="F443" s="222" t="s">
        <v>655</v>
      </c>
      <c r="G443" s="223" t="s">
        <v>173</v>
      </c>
      <c r="H443" s="224">
        <v>2.75</v>
      </c>
      <c r="I443" s="225"/>
      <c r="J443" s="226">
        <f>ROUND(I443*H443,2)</f>
        <v>0</v>
      </c>
      <c r="K443" s="222" t="s">
        <v>19</v>
      </c>
      <c r="L443" s="46"/>
      <c r="M443" s="227" t="s">
        <v>19</v>
      </c>
      <c r="N443" s="228" t="s">
        <v>43</v>
      </c>
      <c r="O443" s="86"/>
      <c r="P443" s="229">
        <f>O443*H443</f>
        <v>0</v>
      </c>
      <c r="Q443" s="229">
        <v>0.018259999999999998</v>
      </c>
      <c r="R443" s="229">
        <f>Q443*H443</f>
        <v>0.050214999999999996</v>
      </c>
      <c r="S443" s="229">
        <v>0</v>
      </c>
      <c r="T443" s="230">
        <f>S443*H443</f>
        <v>0</v>
      </c>
      <c r="U443" s="40"/>
      <c r="V443" s="40"/>
      <c r="W443" s="40"/>
      <c r="X443" s="40"/>
      <c r="Y443" s="40"/>
      <c r="Z443" s="40"/>
      <c r="AA443" s="40"/>
      <c r="AB443" s="40"/>
      <c r="AC443" s="40"/>
      <c r="AD443" s="40"/>
      <c r="AE443" s="40"/>
      <c r="AR443" s="231" t="s">
        <v>164</v>
      </c>
      <c r="AT443" s="231" t="s">
        <v>160</v>
      </c>
      <c r="AU443" s="231" t="s">
        <v>79</v>
      </c>
      <c r="AY443" s="19" t="s">
        <v>159</v>
      </c>
      <c r="BE443" s="232">
        <f>IF(N443="základní",J443,0)</f>
        <v>0</v>
      </c>
      <c r="BF443" s="232">
        <f>IF(N443="snížená",J443,0)</f>
        <v>0</v>
      </c>
      <c r="BG443" s="232">
        <f>IF(N443="zákl. přenesená",J443,0)</f>
        <v>0</v>
      </c>
      <c r="BH443" s="232">
        <f>IF(N443="sníž. přenesená",J443,0)</f>
        <v>0</v>
      </c>
      <c r="BI443" s="232">
        <f>IF(N443="nulová",J443,0)</f>
        <v>0</v>
      </c>
      <c r="BJ443" s="19" t="s">
        <v>79</v>
      </c>
      <c r="BK443" s="232">
        <f>ROUND(I443*H443,2)</f>
        <v>0</v>
      </c>
      <c r="BL443" s="19" t="s">
        <v>164</v>
      </c>
      <c r="BM443" s="231" t="s">
        <v>656</v>
      </c>
    </row>
    <row r="444" s="12" customFormat="1">
      <c r="A444" s="12"/>
      <c r="B444" s="233"/>
      <c r="C444" s="234"/>
      <c r="D444" s="235" t="s">
        <v>175</v>
      </c>
      <c r="E444" s="236" t="s">
        <v>19</v>
      </c>
      <c r="F444" s="237" t="s">
        <v>657</v>
      </c>
      <c r="G444" s="234"/>
      <c r="H444" s="238">
        <v>2.73</v>
      </c>
      <c r="I444" s="239"/>
      <c r="J444" s="234"/>
      <c r="K444" s="234"/>
      <c r="L444" s="240"/>
      <c r="M444" s="241"/>
      <c r="N444" s="242"/>
      <c r="O444" s="242"/>
      <c r="P444" s="242"/>
      <c r="Q444" s="242"/>
      <c r="R444" s="242"/>
      <c r="S444" s="242"/>
      <c r="T444" s="243"/>
      <c r="U444" s="12"/>
      <c r="V444" s="12"/>
      <c r="W444" s="12"/>
      <c r="X444" s="12"/>
      <c r="Y444" s="12"/>
      <c r="Z444" s="12"/>
      <c r="AA444" s="12"/>
      <c r="AB444" s="12"/>
      <c r="AC444" s="12"/>
      <c r="AD444" s="12"/>
      <c r="AE444" s="12"/>
      <c r="AT444" s="244" t="s">
        <v>175</v>
      </c>
      <c r="AU444" s="244" t="s">
        <v>79</v>
      </c>
      <c r="AV444" s="12" t="s">
        <v>81</v>
      </c>
      <c r="AW444" s="12" t="s">
        <v>33</v>
      </c>
      <c r="AX444" s="12" t="s">
        <v>72</v>
      </c>
      <c r="AY444" s="244" t="s">
        <v>159</v>
      </c>
    </row>
    <row r="445" s="12" customFormat="1">
      <c r="A445" s="12"/>
      <c r="B445" s="233"/>
      <c r="C445" s="234"/>
      <c r="D445" s="235" t="s">
        <v>175</v>
      </c>
      <c r="E445" s="236" t="s">
        <v>19</v>
      </c>
      <c r="F445" s="237" t="s">
        <v>658</v>
      </c>
      <c r="G445" s="234"/>
      <c r="H445" s="238">
        <v>0.02</v>
      </c>
      <c r="I445" s="239"/>
      <c r="J445" s="234"/>
      <c r="K445" s="234"/>
      <c r="L445" s="240"/>
      <c r="M445" s="241"/>
      <c r="N445" s="242"/>
      <c r="O445" s="242"/>
      <c r="P445" s="242"/>
      <c r="Q445" s="242"/>
      <c r="R445" s="242"/>
      <c r="S445" s="242"/>
      <c r="T445" s="243"/>
      <c r="U445" s="12"/>
      <c r="V445" s="12"/>
      <c r="W445" s="12"/>
      <c r="X445" s="12"/>
      <c r="Y445" s="12"/>
      <c r="Z445" s="12"/>
      <c r="AA445" s="12"/>
      <c r="AB445" s="12"/>
      <c r="AC445" s="12"/>
      <c r="AD445" s="12"/>
      <c r="AE445" s="12"/>
      <c r="AT445" s="244" t="s">
        <v>175</v>
      </c>
      <c r="AU445" s="244" t="s">
        <v>79</v>
      </c>
      <c r="AV445" s="12" t="s">
        <v>81</v>
      </c>
      <c r="AW445" s="12" t="s">
        <v>33</v>
      </c>
      <c r="AX445" s="12" t="s">
        <v>72</v>
      </c>
      <c r="AY445" s="244" t="s">
        <v>159</v>
      </c>
    </row>
    <row r="446" s="13" customFormat="1">
      <c r="A446" s="13"/>
      <c r="B446" s="245"/>
      <c r="C446" s="246"/>
      <c r="D446" s="235" t="s">
        <v>175</v>
      </c>
      <c r="E446" s="247" t="s">
        <v>19</v>
      </c>
      <c r="F446" s="248" t="s">
        <v>197</v>
      </c>
      <c r="G446" s="246"/>
      <c r="H446" s="249">
        <v>2.75</v>
      </c>
      <c r="I446" s="250"/>
      <c r="J446" s="246"/>
      <c r="K446" s="246"/>
      <c r="L446" s="251"/>
      <c r="M446" s="252"/>
      <c r="N446" s="253"/>
      <c r="O446" s="253"/>
      <c r="P446" s="253"/>
      <c r="Q446" s="253"/>
      <c r="R446" s="253"/>
      <c r="S446" s="253"/>
      <c r="T446" s="254"/>
      <c r="U446" s="13"/>
      <c r="V446" s="13"/>
      <c r="W446" s="13"/>
      <c r="X446" s="13"/>
      <c r="Y446" s="13"/>
      <c r="Z446" s="13"/>
      <c r="AA446" s="13"/>
      <c r="AB446" s="13"/>
      <c r="AC446" s="13"/>
      <c r="AD446" s="13"/>
      <c r="AE446" s="13"/>
      <c r="AT446" s="255" t="s">
        <v>175</v>
      </c>
      <c r="AU446" s="255" t="s">
        <v>79</v>
      </c>
      <c r="AV446" s="13" t="s">
        <v>164</v>
      </c>
      <c r="AW446" s="13" t="s">
        <v>33</v>
      </c>
      <c r="AX446" s="13" t="s">
        <v>79</v>
      </c>
      <c r="AY446" s="255" t="s">
        <v>159</v>
      </c>
    </row>
    <row r="447" s="2" customFormat="1" ht="44.25" customHeight="1">
      <c r="A447" s="40"/>
      <c r="B447" s="41"/>
      <c r="C447" s="220" t="s">
        <v>410</v>
      </c>
      <c r="D447" s="220" t="s">
        <v>160</v>
      </c>
      <c r="E447" s="221" t="s">
        <v>659</v>
      </c>
      <c r="F447" s="222" t="s">
        <v>660</v>
      </c>
      <c r="G447" s="223" t="s">
        <v>191</v>
      </c>
      <c r="H447" s="224">
        <v>3</v>
      </c>
      <c r="I447" s="225"/>
      <c r="J447" s="226">
        <f>ROUND(I447*H447,2)</f>
        <v>0</v>
      </c>
      <c r="K447" s="222" t="s">
        <v>19</v>
      </c>
      <c r="L447" s="46"/>
      <c r="M447" s="227" t="s">
        <v>19</v>
      </c>
      <c r="N447" s="228" t="s">
        <v>43</v>
      </c>
      <c r="O447" s="86"/>
      <c r="P447" s="229">
        <f>O447*H447</f>
        <v>0</v>
      </c>
      <c r="Q447" s="229">
        <v>0.01213</v>
      </c>
      <c r="R447" s="229">
        <f>Q447*H447</f>
        <v>0.036389999999999999</v>
      </c>
      <c r="S447" s="229">
        <v>0</v>
      </c>
      <c r="T447" s="230">
        <f>S447*H447</f>
        <v>0</v>
      </c>
      <c r="U447" s="40"/>
      <c r="V447" s="40"/>
      <c r="W447" s="40"/>
      <c r="X447" s="40"/>
      <c r="Y447" s="40"/>
      <c r="Z447" s="40"/>
      <c r="AA447" s="40"/>
      <c r="AB447" s="40"/>
      <c r="AC447" s="40"/>
      <c r="AD447" s="40"/>
      <c r="AE447" s="40"/>
      <c r="AR447" s="231" t="s">
        <v>164</v>
      </c>
      <c r="AT447" s="231" t="s">
        <v>160</v>
      </c>
      <c r="AU447" s="231" t="s">
        <v>79</v>
      </c>
      <c r="AY447" s="19" t="s">
        <v>159</v>
      </c>
      <c r="BE447" s="232">
        <f>IF(N447="základní",J447,0)</f>
        <v>0</v>
      </c>
      <c r="BF447" s="232">
        <f>IF(N447="snížená",J447,0)</f>
        <v>0</v>
      </c>
      <c r="BG447" s="232">
        <f>IF(N447="zákl. přenesená",J447,0)</f>
        <v>0</v>
      </c>
      <c r="BH447" s="232">
        <f>IF(N447="sníž. přenesená",J447,0)</f>
        <v>0</v>
      </c>
      <c r="BI447" s="232">
        <f>IF(N447="nulová",J447,0)</f>
        <v>0</v>
      </c>
      <c r="BJ447" s="19" t="s">
        <v>79</v>
      </c>
      <c r="BK447" s="232">
        <f>ROUND(I447*H447,2)</f>
        <v>0</v>
      </c>
      <c r="BL447" s="19" t="s">
        <v>164</v>
      </c>
      <c r="BM447" s="231" t="s">
        <v>661</v>
      </c>
    </row>
    <row r="448" s="12" customFormat="1">
      <c r="A448" s="12"/>
      <c r="B448" s="233"/>
      <c r="C448" s="234"/>
      <c r="D448" s="235" t="s">
        <v>175</v>
      </c>
      <c r="E448" s="236" t="s">
        <v>19</v>
      </c>
      <c r="F448" s="237" t="s">
        <v>662</v>
      </c>
      <c r="G448" s="234"/>
      <c r="H448" s="238">
        <v>3.0449999999999999</v>
      </c>
      <c r="I448" s="239"/>
      <c r="J448" s="234"/>
      <c r="K448" s="234"/>
      <c r="L448" s="240"/>
      <c r="M448" s="241"/>
      <c r="N448" s="242"/>
      <c r="O448" s="242"/>
      <c r="P448" s="242"/>
      <c r="Q448" s="242"/>
      <c r="R448" s="242"/>
      <c r="S448" s="242"/>
      <c r="T448" s="243"/>
      <c r="U448" s="12"/>
      <c r="V448" s="12"/>
      <c r="W448" s="12"/>
      <c r="X448" s="12"/>
      <c r="Y448" s="12"/>
      <c r="Z448" s="12"/>
      <c r="AA448" s="12"/>
      <c r="AB448" s="12"/>
      <c r="AC448" s="12"/>
      <c r="AD448" s="12"/>
      <c r="AE448" s="12"/>
      <c r="AT448" s="244" t="s">
        <v>175</v>
      </c>
      <c r="AU448" s="244" t="s">
        <v>79</v>
      </c>
      <c r="AV448" s="12" t="s">
        <v>81</v>
      </c>
      <c r="AW448" s="12" t="s">
        <v>33</v>
      </c>
      <c r="AX448" s="12" t="s">
        <v>72</v>
      </c>
      <c r="AY448" s="244" t="s">
        <v>159</v>
      </c>
    </row>
    <row r="449" s="12" customFormat="1">
      <c r="A449" s="12"/>
      <c r="B449" s="233"/>
      <c r="C449" s="234"/>
      <c r="D449" s="235" t="s">
        <v>175</v>
      </c>
      <c r="E449" s="236" t="s">
        <v>19</v>
      </c>
      <c r="F449" s="237" t="s">
        <v>663</v>
      </c>
      <c r="G449" s="234"/>
      <c r="H449" s="238">
        <v>-0.044999999999999998</v>
      </c>
      <c r="I449" s="239"/>
      <c r="J449" s="234"/>
      <c r="K449" s="234"/>
      <c r="L449" s="240"/>
      <c r="M449" s="241"/>
      <c r="N449" s="242"/>
      <c r="O449" s="242"/>
      <c r="P449" s="242"/>
      <c r="Q449" s="242"/>
      <c r="R449" s="242"/>
      <c r="S449" s="242"/>
      <c r="T449" s="243"/>
      <c r="U449" s="12"/>
      <c r="V449" s="12"/>
      <c r="W449" s="12"/>
      <c r="X449" s="12"/>
      <c r="Y449" s="12"/>
      <c r="Z449" s="12"/>
      <c r="AA449" s="12"/>
      <c r="AB449" s="12"/>
      <c r="AC449" s="12"/>
      <c r="AD449" s="12"/>
      <c r="AE449" s="12"/>
      <c r="AT449" s="244" t="s">
        <v>175</v>
      </c>
      <c r="AU449" s="244" t="s">
        <v>79</v>
      </c>
      <c r="AV449" s="12" t="s">
        <v>81</v>
      </c>
      <c r="AW449" s="12" t="s">
        <v>33</v>
      </c>
      <c r="AX449" s="12" t="s">
        <v>72</v>
      </c>
      <c r="AY449" s="244" t="s">
        <v>159</v>
      </c>
    </row>
    <row r="450" s="13" customFormat="1">
      <c r="A450" s="13"/>
      <c r="B450" s="245"/>
      <c r="C450" s="246"/>
      <c r="D450" s="235" t="s">
        <v>175</v>
      </c>
      <c r="E450" s="247" t="s">
        <v>19</v>
      </c>
      <c r="F450" s="248" t="s">
        <v>197</v>
      </c>
      <c r="G450" s="246"/>
      <c r="H450" s="249">
        <v>3</v>
      </c>
      <c r="I450" s="250"/>
      <c r="J450" s="246"/>
      <c r="K450" s="246"/>
      <c r="L450" s="251"/>
      <c r="M450" s="252"/>
      <c r="N450" s="253"/>
      <c r="O450" s="253"/>
      <c r="P450" s="253"/>
      <c r="Q450" s="253"/>
      <c r="R450" s="253"/>
      <c r="S450" s="253"/>
      <c r="T450" s="254"/>
      <c r="U450" s="13"/>
      <c r="V450" s="13"/>
      <c r="W450" s="13"/>
      <c r="X450" s="13"/>
      <c r="Y450" s="13"/>
      <c r="Z450" s="13"/>
      <c r="AA450" s="13"/>
      <c r="AB450" s="13"/>
      <c r="AC450" s="13"/>
      <c r="AD450" s="13"/>
      <c r="AE450" s="13"/>
      <c r="AT450" s="255" t="s">
        <v>175</v>
      </c>
      <c r="AU450" s="255" t="s">
        <v>79</v>
      </c>
      <c r="AV450" s="13" t="s">
        <v>164</v>
      </c>
      <c r="AW450" s="13" t="s">
        <v>33</v>
      </c>
      <c r="AX450" s="13" t="s">
        <v>79</v>
      </c>
      <c r="AY450" s="255" t="s">
        <v>159</v>
      </c>
    </row>
    <row r="451" s="2" customFormat="1" ht="44.25" customHeight="1">
      <c r="A451" s="40"/>
      <c r="B451" s="41"/>
      <c r="C451" s="220" t="s">
        <v>664</v>
      </c>
      <c r="D451" s="220" t="s">
        <v>160</v>
      </c>
      <c r="E451" s="221" t="s">
        <v>665</v>
      </c>
      <c r="F451" s="222" t="s">
        <v>666</v>
      </c>
      <c r="G451" s="223" t="s">
        <v>191</v>
      </c>
      <c r="H451" s="224">
        <v>7.7000000000000002</v>
      </c>
      <c r="I451" s="225"/>
      <c r="J451" s="226">
        <f>ROUND(I451*H451,2)</f>
        <v>0</v>
      </c>
      <c r="K451" s="222" t="s">
        <v>19</v>
      </c>
      <c r="L451" s="46"/>
      <c r="M451" s="227" t="s">
        <v>19</v>
      </c>
      <c r="N451" s="228" t="s">
        <v>43</v>
      </c>
      <c r="O451" s="86"/>
      <c r="P451" s="229">
        <f>O451*H451</f>
        <v>0</v>
      </c>
      <c r="Q451" s="229">
        <v>0.01213</v>
      </c>
      <c r="R451" s="229">
        <f>Q451*H451</f>
        <v>0.093400999999999998</v>
      </c>
      <c r="S451" s="229">
        <v>0</v>
      </c>
      <c r="T451" s="230">
        <f>S451*H451</f>
        <v>0</v>
      </c>
      <c r="U451" s="40"/>
      <c r="V451" s="40"/>
      <c r="W451" s="40"/>
      <c r="X451" s="40"/>
      <c r="Y451" s="40"/>
      <c r="Z451" s="40"/>
      <c r="AA451" s="40"/>
      <c r="AB451" s="40"/>
      <c r="AC451" s="40"/>
      <c r="AD451" s="40"/>
      <c r="AE451" s="40"/>
      <c r="AR451" s="231" t="s">
        <v>164</v>
      </c>
      <c r="AT451" s="231" t="s">
        <v>160</v>
      </c>
      <c r="AU451" s="231" t="s">
        <v>79</v>
      </c>
      <c r="AY451" s="19" t="s">
        <v>159</v>
      </c>
      <c r="BE451" s="232">
        <f>IF(N451="základní",J451,0)</f>
        <v>0</v>
      </c>
      <c r="BF451" s="232">
        <f>IF(N451="snížená",J451,0)</f>
        <v>0</v>
      </c>
      <c r="BG451" s="232">
        <f>IF(N451="zákl. přenesená",J451,0)</f>
        <v>0</v>
      </c>
      <c r="BH451" s="232">
        <f>IF(N451="sníž. přenesená",J451,0)</f>
        <v>0</v>
      </c>
      <c r="BI451" s="232">
        <f>IF(N451="nulová",J451,0)</f>
        <v>0</v>
      </c>
      <c r="BJ451" s="19" t="s">
        <v>79</v>
      </c>
      <c r="BK451" s="232">
        <f>ROUND(I451*H451,2)</f>
        <v>0</v>
      </c>
      <c r="BL451" s="19" t="s">
        <v>164</v>
      </c>
      <c r="BM451" s="231" t="s">
        <v>667</v>
      </c>
    </row>
    <row r="452" s="12" customFormat="1">
      <c r="A452" s="12"/>
      <c r="B452" s="233"/>
      <c r="C452" s="234"/>
      <c r="D452" s="235" t="s">
        <v>175</v>
      </c>
      <c r="E452" s="236" t="s">
        <v>19</v>
      </c>
      <c r="F452" s="237" t="s">
        <v>668</v>
      </c>
      <c r="G452" s="234"/>
      <c r="H452" s="238">
        <v>7.665</v>
      </c>
      <c r="I452" s="239"/>
      <c r="J452" s="234"/>
      <c r="K452" s="234"/>
      <c r="L452" s="240"/>
      <c r="M452" s="241"/>
      <c r="N452" s="242"/>
      <c r="O452" s="242"/>
      <c r="P452" s="242"/>
      <c r="Q452" s="242"/>
      <c r="R452" s="242"/>
      <c r="S452" s="242"/>
      <c r="T452" s="243"/>
      <c r="U452" s="12"/>
      <c r="V452" s="12"/>
      <c r="W452" s="12"/>
      <c r="X452" s="12"/>
      <c r="Y452" s="12"/>
      <c r="Z452" s="12"/>
      <c r="AA452" s="12"/>
      <c r="AB452" s="12"/>
      <c r="AC452" s="12"/>
      <c r="AD452" s="12"/>
      <c r="AE452" s="12"/>
      <c r="AT452" s="244" t="s">
        <v>175</v>
      </c>
      <c r="AU452" s="244" t="s">
        <v>79</v>
      </c>
      <c r="AV452" s="12" t="s">
        <v>81</v>
      </c>
      <c r="AW452" s="12" t="s">
        <v>33</v>
      </c>
      <c r="AX452" s="12" t="s">
        <v>72</v>
      </c>
      <c r="AY452" s="244" t="s">
        <v>159</v>
      </c>
    </row>
    <row r="453" s="12" customFormat="1">
      <c r="A453" s="12"/>
      <c r="B453" s="233"/>
      <c r="C453" s="234"/>
      <c r="D453" s="235" t="s">
        <v>175</v>
      </c>
      <c r="E453" s="236" t="s">
        <v>19</v>
      </c>
      <c r="F453" s="237" t="s">
        <v>263</v>
      </c>
      <c r="G453" s="234"/>
      <c r="H453" s="238">
        <v>0.035000000000000003</v>
      </c>
      <c r="I453" s="239"/>
      <c r="J453" s="234"/>
      <c r="K453" s="234"/>
      <c r="L453" s="240"/>
      <c r="M453" s="241"/>
      <c r="N453" s="242"/>
      <c r="O453" s="242"/>
      <c r="P453" s="242"/>
      <c r="Q453" s="242"/>
      <c r="R453" s="242"/>
      <c r="S453" s="242"/>
      <c r="T453" s="243"/>
      <c r="U453" s="12"/>
      <c r="V453" s="12"/>
      <c r="W453" s="12"/>
      <c r="X453" s="12"/>
      <c r="Y453" s="12"/>
      <c r="Z453" s="12"/>
      <c r="AA453" s="12"/>
      <c r="AB453" s="12"/>
      <c r="AC453" s="12"/>
      <c r="AD453" s="12"/>
      <c r="AE453" s="12"/>
      <c r="AT453" s="244" t="s">
        <v>175</v>
      </c>
      <c r="AU453" s="244" t="s">
        <v>79</v>
      </c>
      <c r="AV453" s="12" t="s">
        <v>81</v>
      </c>
      <c r="AW453" s="12" t="s">
        <v>33</v>
      </c>
      <c r="AX453" s="12" t="s">
        <v>72</v>
      </c>
      <c r="AY453" s="244" t="s">
        <v>159</v>
      </c>
    </row>
    <row r="454" s="13" customFormat="1">
      <c r="A454" s="13"/>
      <c r="B454" s="245"/>
      <c r="C454" s="246"/>
      <c r="D454" s="235" t="s">
        <v>175</v>
      </c>
      <c r="E454" s="247" t="s">
        <v>19</v>
      </c>
      <c r="F454" s="248" t="s">
        <v>197</v>
      </c>
      <c r="G454" s="246"/>
      <c r="H454" s="249">
        <v>7.7000000000000002</v>
      </c>
      <c r="I454" s="250"/>
      <c r="J454" s="246"/>
      <c r="K454" s="246"/>
      <c r="L454" s="251"/>
      <c r="M454" s="252"/>
      <c r="N454" s="253"/>
      <c r="O454" s="253"/>
      <c r="P454" s="253"/>
      <c r="Q454" s="253"/>
      <c r="R454" s="253"/>
      <c r="S454" s="253"/>
      <c r="T454" s="254"/>
      <c r="U454" s="13"/>
      <c r="V454" s="13"/>
      <c r="W454" s="13"/>
      <c r="X454" s="13"/>
      <c r="Y454" s="13"/>
      <c r="Z454" s="13"/>
      <c r="AA454" s="13"/>
      <c r="AB454" s="13"/>
      <c r="AC454" s="13"/>
      <c r="AD454" s="13"/>
      <c r="AE454" s="13"/>
      <c r="AT454" s="255" t="s">
        <v>175</v>
      </c>
      <c r="AU454" s="255" t="s">
        <v>79</v>
      </c>
      <c r="AV454" s="13" t="s">
        <v>164</v>
      </c>
      <c r="AW454" s="13" t="s">
        <v>33</v>
      </c>
      <c r="AX454" s="13" t="s">
        <v>79</v>
      </c>
      <c r="AY454" s="255" t="s">
        <v>159</v>
      </c>
    </row>
    <row r="455" s="2" customFormat="1" ht="44.25" customHeight="1">
      <c r="A455" s="40"/>
      <c r="B455" s="41"/>
      <c r="C455" s="220" t="s">
        <v>416</v>
      </c>
      <c r="D455" s="220" t="s">
        <v>160</v>
      </c>
      <c r="E455" s="221" t="s">
        <v>669</v>
      </c>
      <c r="F455" s="222" t="s">
        <v>670</v>
      </c>
      <c r="G455" s="223" t="s">
        <v>191</v>
      </c>
      <c r="H455" s="224">
        <v>2.3999999999999999</v>
      </c>
      <c r="I455" s="225"/>
      <c r="J455" s="226">
        <f>ROUND(I455*H455,2)</f>
        <v>0</v>
      </c>
      <c r="K455" s="222" t="s">
        <v>19</v>
      </c>
      <c r="L455" s="46"/>
      <c r="M455" s="227" t="s">
        <v>19</v>
      </c>
      <c r="N455" s="228" t="s">
        <v>43</v>
      </c>
      <c r="O455" s="86"/>
      <c r="P455" s="229">
        <f>O455*H455</f>
        <v>0</v>
      </c>
      <c r="Q455" s="229">
        <v>0.014</v>
      </c>
      <c r="R455" s="229">
        <f>Q455*H455</f>
        <v>0.033599999999999998</v>
      </c>
      <c r="S455" s="229">
        <v>0</v>
      </c>
      <c r="T455" s="230">
        <f>S455*H455</f>
        <v>0</v>
      </c>
      <c r="U455" s="40"/>
      <c r="V455" s="40"/>
      <c r="W455" s="40"/>
      <c r="X455" s="40"/>
      <c r="Y455" s="40"/>
      <c r="Z455" s="40"/>
      <c r="AA455" s="40"/>
      <c r="AB455" s="40"/>
      <c r="AC455" s="40"/>
      <c r="AD455" s="40"/>
      <c r="AE455" s="40"/>
      <c r="AR455" s="231" t="s">
        <v>164</v>
      </c>
      <c r="AT455" s="231" t="s">
        <v>160</v>
      </c>
      <c r="AU455" s="231" t="s">
        <v>79</v>
      </c>
      <c r="AY455" s="19" t="s">
        <v>159</v>
      </c>
      <c r="BE455" s="232">
        <f>IF(N455="základní",J455,0)</f>
        <v>0</v>
      </c>
      <c r="BF455" s="232">
        <f>IF(N455="snížená",J455,0)</f>
        <v>0</v>
      </c>
      <c r="BG455" s="232">
        <f>IF(N455="zákl. přenesená",J455,0)</f>
        <v>0</v>
      </c>
      <c r="BH455" s="232">
        <f>IF(N455="sníž. přenesená",J455,0)</f>
        <v>0</v>
      </c>
      <c r="BI455" s="232">
        <f>IF(N455="nulová",J455,0)</f>
        <v>0</v>
      </c>
      <c r="BJ455" s="19" t="s">
        <v>79</v>
      </c>
      <c r="BK455" s="232">
        <f>ROUND(I455*H455,2)</f>
        <v>0</v>
      </c>
      <c r="BL455" s="19" t="s">
        <v>164</v>
      </c>
      <c r="BM455" s="231" t="s">
        <v>671</v>
      </c>
    </row>
    <row r="456" s="12" customFormat="1">
      <c r="A456" s="12"/>
      <c r="B456" s="233"/>
      <c r="C456" s="234"/>
      <c r="D456" s="235" t="s">
        <v>175</v>
      </c>
      <c r="E456" s="236" t="s">
        <v>19</v>
      </c>
      <c r="F456" s="237" t="s">
        <v>672</v>
      </c>
      <c r="G456" s="234"/>
      <c r="H456" s="238">
        <v>2.387</v>
      </c>
      <c r="I456" s="239"/>
      <c r="J456" s="234"/>
      <c r="K456" s="234"/>
      <c r="L456" s="240"/>
      <c r="M456" s="241"/>
      <c r="N456" s="242"/>
      <c r="O456" s="242"/>
      <c r="P456" s="242"/>
      <c r="Q456" s="242"/>
      <c r="R456" s="242"/>
      <c r="S456" s="242"/>
      <c r="T456" s="243"/>
      <c r="U456" s="12"/>
      <c r="V456" s="12"/>
      <c r="W456" s="12"/>
      <c r="X456" s="12"/>
      <c r="Y456" s="12"/>
      <c r="Z456" s="12"/>
      <c r="AA456" s="12"/>
      <c r="AB456" s="12"/>
      <c r="AC456" s="12"/>
      <c r="AD456" s="12"/>
      <c r="AE456" s="12"/>
      <c r="AT456" s="244" t="s">
        <v>175</v>
      </c>
      <c r="AU456" s="244" t="s">
        <v>79</v>
      </c>
      <c r="AV456" s="12" t="s">
        <v>81</v>
      </c>
      <c r="AW456" s="12" t="s">
        <v>33</v>
      </c>
      <c r="AX456" s="12" t="s">
        <v>72</v>
      </c>
      <c r="AY456" s="244" t="s">
        <v>159</v>
      </c>
    </row>
    <row r="457" s="12" customFormat="1">
      <c r="A457" s="12"/>
      <c r="B457" s="233"/>
      <c r="C457" s="234"/>
      <c r="D457" s="235" t="s">
        <v>175</v>
      </c>
      <c r="E457" s="236" t="s">
        <v>19</v>
      </c>
      <c r="F457" s="237" t="s">
        <v>673</v>
      </c>
      <c r="G457" s="234"/>
      <c r="H457" s="238">
        <v>0.012999999999999999</v>
      </c>
      <c r="I457" s="239"/>
      <c r="J457" s="234"/>
      <c r="K457" s="234"/>
      <c r="L457" s="240"/>
      <c r="M457" s="241"/>
      <c r="N457" s="242"/>
      <c r="O457" s="242"/>
      <c r="P457" s="242"/>
      <c r="Q457" s="242"/>
      <c r="R457" s="242"/>
      <c r="S457" s="242"/>
      <c r="T457" s="243"/>
      <c r="U457" s="12"/>
      <c r="V457" s="12"/>
      <c r="W457" s="12"/>
      <c r="X457" s="12"/>
      <c r="Y457" s="12"/>
      <c r="Z457" s="12"/>
      <c r="AA457" s="12"/>
      <c r="AB457" s="12"/>
      <c r="AC457" s="12"/>
      <c r="AD457" s="12"/>
      <c r="AE457" s="12"/>
      <c r="AT457" s="244" t="s">
        <v>175</v>
      </c>
      <c r="AU457" s="244" t="s">
        <v>79</v>
      </c>
      <c r="AV457" s="12" t="s">
        <v>81</v>
      </c>
      <c r="AW457" s="12" t="s">
        <v>33</v>
      </c>
      <c r="AX457" s="12" t="s">
        <v>72</v>
      </c>
      <c r="AY457" s="244" t="s">
        <v>159</v>
      </c>
    </row>
    <row r="458" s="13" customFormat="1">
      <c r="A458" s="13"/>
      <c r="B458" s="245"/>
      <c r="C458" s="246"/>
      <c r="D458" s="235" t="s">
        <v>175</v>
      </c>
      <c r="E458" s="247" t="s">
        <v>19</v>
      </c>
      <c r="F458" s="248" t="s">
        <v>197</v>
      </c>
      <c r="G458" s="246"/>
      <c r="H458" s="249">
        <v>2.3999999999999999</v>
      </c>
      <c r="I458" s="250"/>
      <c r="J458" s="246"/>
      <c r="K458" s="246"/>
      <c r="L458" s="251"/>
      <c r="M458" s="252"/>
      <c r="N458" s="253"/>
      <c r="O458" s="253"/>
      <c r="P458" s="253"/>
      <c r="Q458" s="253"/>
      <c r="R458" s="253"/>
      <c r="S458" s="253"/>
      <c r="T458" s="254"/>
      <c r="U458" s="13"/>
      <c r="V458" s="13"/>
      <c r="W458" s="13"/>
      <c r="X458" s="13"/>
      <c r="Y458" s="13"/>
      <c r="Z458" s="13"/>
      <c r="AA458" s="13"/>
      <c r="AB458" s="13"/>
      <c r="AC458" s="13"/>
      <c r="AD458" s="13"/>
      <c r="AE458" s="13"/>
      <c r="AT458" s="255" t="s">
        <v>175</v>
      </c>
      <c r="AU458" s="255" t="s">
        <v>79</v>
      </c>
      <c r="AV458" s="13" t="s">
        <v>164</v>
      </c>
      <c r="AW458" s="13" t="s">
        <v>33</v>
      </c>
      <c r="AX458" s="13" t="s">
        <v>79</v>
      </c>
      <c r="AY458" s="255" t="s">
        <v>159</v>
      </c>
    </row>
    <row r="459" s="2" customFormat="1" ht="21.75" customHeight="1">
      <c r="A459" s="40"/>
      <c r="B459" s="41"/>
      <c r="C459" s="220" t="s">
        <v>674</v>
      </c>
      <c r="D459" s="220" t="s">
        <v>160</v>
      </c>
      <c r="E459" s="221" t="s">
        <v>675</v>
      </c>
      <c r="F459" s="222" t="s">
        <v>676</v>
      </c>
      <c r="G459" s="223" t="s">
        <v>191</v>
      </c>
      <c r="H459" s="224">
        <v>17.5</v>
      </c>
      <c r="I459" s="225"/>
      <c r="J459" s="226">
        <f>ROUND(I459*H459,2)</f>
        <v>0</v>
      </c>
      <c r="K459" s="222" t="s">
        <v>19</v>
      </c>
      <c r="L459" s="46"/>
      <c r="M459" s="227" t="s">
        <v>19</v>
      </c>
      <c r="N459" s="228" t="s">
        <v>43</v>
      </c>
      <c r="O459" s="86"/>
      <c r="P459" s="229">
        <f>O459*H459</f>
        <v>0</v>
      </c>
      <c r="Q459" s="229">
        <v>0.00010000000000000001</v>
      </c>
      <c r="R459" s="229">
        <f>Q459*H459</f>
        <v>0.00175</v>
      </c>
      <c r="S459" s="229">
        <v>0</v>
      </c>
      <c r="T459" s="230">
        <f>S459*H459</f>
        <v>0</v>
      </c>
      <c r="U459" s="40"/>
      <c r="V459" s="40"/>
      <c r="W459" s="40"/>
      <c r="X459" s="40"/>
      <c r="Y459" s="40"/>
      <c r="Z459" s="40"/>
      <c r="AA459" s="40"/>
      <c r="AB459" s="40"/>
      <c r="AC459" s="40"/>
      <c r="AD459" s="40"/>
      <c r="AE459" s="40"/>
      <c r="AR459" s="231" t="s">
        <v>164</v>
      </c>
      <c r="AT459" s="231" t="s">
        <v>160</v>
      </c>
      <c r="AU459" s="231" t="s">
        <v>79</v>
      </c>
      <c r="AY459" s="19" t="s">
        <v>159</v>
      </c>
      <c r="BE459" s="232">
        <f>IF(N459="základní",J459,0)</f>
        <v>0</v>
      </c>
      <c r="BF459" s="232">
        <f>IF(N459="snížená",J459,0)</f>
        <v>0</v>
      </c>
      <c r="BG459" s="232">
        <f>IF(N459="zákl. přenesená",J459,0)</f>
        <v>0</v>
      </c>
      <c r="BH459" s="232">
        <f>IF(N459="sníž. přenesená",J459,0)</f>
        <v>0</v>
      </c>
      <c r="BI459" s="232">
        <f>IF(N459="nulová",J459,0)</f>
        <v>0</v>
      </c>
      <c r="BJ459" s="19" t="s">
        <v>79</v>
      </c>
      <c r="BK459" s="232">
        <f>ROUND(I459*H459,2)</f>
        <v>0</v>
      </c>
      <c r="BL459" s="19" t="s">
        <v>164</v>
      </c>
      <c r="BM459" s="231" t="s">
        <v>677</v>
      </c>
    </row>
    <row r="460" s="12" customFormat="1">
      <c r="A460" s="12"/>
      <c r="B460" s="233"/>
      <c r="C460" s="234"/>
      <c r="D460" s="235" t="s">
        <v>175</v>
      </c>
      <c r="E460" s="236" t="s">
        <v>19</v>
      </c>
      <c r="F460" s="237" t="s">
        <v>678</v>
      </c>
      <c r="G460" s="234"/>
      <c r="H460" s="238">
        <v>0.44</v>
      </c>
      <c r="I460" s="239"/>
      <c r="J460" s="234"/>
      <c r="K460" s="234"/>
      <c r="L460" s="240"/>
      <c r="M460" s="241"/>
      <c r="N460" s="242"/>
      <c r="O460" s="242"/>
      <c r="P460" s="242"/>
      <c r="Q460" s="242"/>
      <c r="R460" s="242"/>
      <c r="S460" s="242"/>
      <c r="T460" s="243"/>
      <c r="U460" s="12"/>
      <c r="V460" s="12"/>
      <c r="W460" s="12"/>
      <c r="X460" s="12"/>
      <c r="Y460" s="12"/>
      <c r="Z460" s="12"/>
      <c r="AA460" s="12"/>
      <c r="AB460" s="12"/>
      <c r="AC460" s="12"/>
      <c r="AD460" s="12"/>
      <c r="AE460" s="12"/>
      <c r="AT460" s="244" t="s">
        <v>175</v>
      </c>
      <c r="AU460" s="244" t="s">
        <v>79</v>
      </c>
      <c r="AV460" s="12" t="s">
        <v>81</v>
      </c>
      <c r="AW460" s="12" t="s">
        <v>33</v>
      </c>
      <c r="AX460" s="12" t="s">
        <v>72</v>
      </c>
      <c r="AY460" s="244" t="s">
        <v>159</v>
      </c>
    </row>
    <row r="461" s="12" customFormat="1">
      <c r="A461" s="12"/>
      <c r="B461" s="233"/>
      <c r="C461" s="234"/>
      <c r="D461" s="235" t="s">
        <v>175</v>
      </c>
      <c r="E461" s="236" t="s">
        <v>19</v>
      </c>
      <c r="F461" s="237" t="s">
        <v>679</v>
      </c>
      <c r="G461" s="234"/>
      <c r="H461" s="238">
        <v>3.9329999999999998</v>
      </c>
      <c r="I461" s="239"/>
      <c r="J461" s="234"/>
      <c r="K461" s="234"/>
      <c r="L461" s="240"/>
      <c r="M461" s="241"/>
      <c r="N461" s="242"/>
      <c r="O461" s="242"/>
      <c r="P461" s="242"/>
      <c r="Q461" s="242"/>
      <c r="R461" s="242"/>
      <c r="S461" s="242"/>
      <c r="T461" s="243"/>
      <c r="U461" s="12"/>
      <c r="V461" s="12"/>
      <c r="W461" s="12"/>
      <c r="X461" s="12"/>
      <c r="Y461" s="12"/>
      <c r="Z461" s="12"/>
      <c r="AA461" s="12"/>
      <c r="AB461" s="12"/>
      <c r="AC461" s="12"/>
      <c r="AD461" s="12"/>
      <c r="AE461" s="12"/>
      <c r="AT461" s="244" t="s">
        <v>175</v>
      </c>
      <c r="AU461" s="244" t="s">
        <v>79</v>
      </c>
      <c r="AV461" s="12" t="s">
        <v>81</v>
      </c>
      <c r="AW461" s="12" t="s">
        <v>33</v>
      </c>
      <c r="AX461" s="12" t="s">
        <v>72</v>
      </c>
      <c r="AY461" s="244" t="s">
        <v>159</v>
      </c>
    </row>
    <row r="462" s="12" customFormat="1">
      <c r="A462" s="12"/>
      <c r="B462" s="233"/>
      <c r="C462" s="234"/>
      <c r="D462" s="235" t="s">
        <v>175</v>
      </c>
      <c r="E462" s="236" t="s">
        <v>19</v>
      </c>
      <c r="F462" s="237" t="s">
        <v>680</v>
      </c>
      <c r="G462" s="234"/>
      <c r="H462" s="238">
        <v>13.1</v>
      </c>
      <c r="I462" s="239"/>
      <c r="J462" s="234"/>
      <c r="K462" s="234"/>
      <c r="L462" s="240"/>
      <c r="M462" s="241"/>
      <c r="N462" s="242"/>
      <c r="O462" s="242"/>
      <c r="P462" s="242"/>
      <c r="Q462" s="242"/>
      <c r="R462" s="242"/>
      <c r="S462" s="242"/>
      <c r="T462" s="243"/>
      <c r="U462" s="12"/>
      <c r="V462" s="12"/>
      <c r="W462" s="12"/>
      <c r="X462" s="12"/>
      <c r="Y462" s="12"/>
      <c r="Z462" s="12"/>
      <c r="AA462" s="12"/>
      <c r="AB462" s="12"/>
      <c r="AC462" s="12"/>
      <c r="AD462" s="12"/>
      <c r="AE462" s="12"/>
      <c r="AT462" s="244" t="s">
        <v>175</v>
      </c>
      <c r="AU462" s="244" t="s">
        <v>79</v>
      </c>
      <c r="AV462" s="12" t="s">
        <v>81</v>
      </c>
      <c r="AW462" s="12" t="s">
        <v>33</v>
      </c>
      <c r="AX462" s="12" t="s">
        <v>72</v>
      </c>
      <c r="AY462" s="244" t="s">
        <v>159</v>
      </c>
    </row>
    <row r="463" s="12" customFormat="1">
      <c r="A463" s="12"/>
      <c r="B463" s="233"/>
      <c r="C463" s="234"/>
      <c r="D463" s="235" t="s">
        <v>175</v>
      </c>
      <c r="E463" s="236" t="s">
        <v>19</v>
      </c>
      <c r="F463" s="237" t="s">
        <v>681</v>
      </c>
      <c r="G463" s="234"/>
      <c r="H463" s="238">
        <v>0.027</v>
      </c>
      <c r="I463" s="239"/>
      <c r="J463" s="234"/>
      <c r="K463" s="234"/>
      <c r="L463" s="240"/>
      <c r="M463" s="241"/>
      <c r="N463" s="242"/>
      <c r="O463" s="242"/>
      <c r="P463" s="242"/>
      <c r="Q463" s="242"/>
      <c r="R463" s="242"/>
      <c r="S463" s="242"/>
      <c r="T463" s="243"/>
      <c r="U463" s="12"/>
      <c r="V463" s="12"/>
      <c r="W463" s="12"/>
      <c r="X463" s="12"/>
      <c r="Y463" s="12"/>
      <c r="Z463" s="12"/>
      <c r="AA463" s="12"/>
      <c r="AB463" s="12"/>
      <c r="AC463" s="12"/>
      <c r="AD463" s="12"/>
      <c r="AE463" s="12"/>
      <c r="AT463" s="244" t="s">
        <v>175</v>
      </c>
      <c r="AU463" s="244" t="s">
        <v>79</v>
      </c>
      <c r="AV463" s="12" t="s">
        <v>81</v>
      </c>
      <c r="AW463" s="12" t="s">
        <v>33</v>
      </c>
      <c r="AX463" s="12" t="s">
        <v>72</v>
      </c>
      <c r="AY463" s="244" t="s">
        <v>159</v>
      </c>
    </row>
    <row r="464" s="13" customFormat="1">
      <c r="A464" s="13"/>
      <c r="B464" s="245"/>
      <c r="C464" s="246"/>
      <c r="D464" s="235" t="s">
        <v>175</v>
      </c>
      <c r="E464" s="247" t="s">
        <v>19</v>
      </c>
      <c r="F464" s="248" t="s">
        <v>197</v>
      </c>
      <c r="G464" s="246"/>
      <c r="H464" s="249">
        <v>17.5</v>
      </c>
      <c r="I464" s="250"/>
      <c r="J464" s="246"/>
      <c r="K464" s="246"/>
      <c r="L464" s="251"/>
      <c r="M464" s="252"/>
      <c r="N464" s="253"/>
      <c r="O464" s="253"/>
      <c r="P464" s="253"/>
      <c r="Q464" s="253"/>
      <c r="R464" s="253"/>
      <c r="S464" s="253"/>
      <c r="T464" s="254"/>
      <c r="U464" s="13"/>
      <c r="V464" s="13"/>
      <c r="W464" s="13"/>
      <c r="X464" s="13"/>
      <c r="Y464" s="13"/>
      <c r="Z464" s="13"/>
      <c r="AA464" s="13"/>
      <c r="AB464" s="13"/>
      <c r="AC464" s="13"/>
      <c r="AD464" s="13"/>
      <c r="AE464" s="13"/>
      <c r="AT464" s="255" t="s">
        <v>175</v>
      </c>
      <c r="AU464" s="255" t="s">
        <v>79</v>
      </c>
      <c r="AV464" s="13" t="s">
        <v>164</v>
      </c>
      <c r="AW464" s="13" t="s">
        <v>33</v>
      </c>
      <c r="AX464" s="13" t="s">
        <v>79</v>
      </c>
      <c r="AY464" s="255" t="s">
        <v>159</v>
      </c>
    </row>
    <row r="465" s="2" customFormat="1" ht="33" customHeight="1">
      <c r="A465" s="40"/>
      <c r="B465" s="41"/>
      <c r="C465" s="220" t="s">
        <v>439</v>
      </c>
      <c r="D465" s="220" t="s">
        <v>160</v>
      </c>
      <c r="E465" s="221" t="s">
        <v>682</v>
      </c>
      <c r="F465" s="222" t="s">
        <v>683</v>
      </c>
      <c r="G465" s="223" t="s">
        <v>19</v>
      </c>
      <c r="H465" s="224">
        <v>1.3</v>
      </c>
      <c r="I465" s="225"/>
      <c r="J465" s="226">
        <f>ROUND(I465*H465,2)</f>
        <v>0</v>
      </c>
      <c r="K465" s="222" t="s">
        <v>19</v>
      </c>
      <c r="L465" s="46"/>
      <c r="M465" s="227" t="s">
        <v>19</v>
      </c>
      <c r="N465" s="228" t="s">
        <v>43</v>
      </c>
      <c r="O465" s="86"/>
      <c r="P465" s="229">
        <f>O465*H465</f>
        <v>0</v>
      </c>
      <c r="Q465" s="229">
        <v>0.00069999999999999999</v>
      </c>
      <c r="R465" s="229">
        <f>Q465*H465</f>
        <v>0.00091</v>
      </c>
      <c r="S465" s="229">
        <v>0</v>
      </c>
      <c r="T465" s="230">
        <f>S465*H465</f>
        <v>0</v>
      </c>
      <c r="U465" s="40"/>
      <c r="V465" s="40"/>
      <c r="W465" s="40"/>
      <c r="X465" s="40"/>
      <c r="Y465" s="40"/>
      <c r="Z465" s="40"/>
      <c r="AA465" s="40"/>
      <c r="AB465" s="40"/>
      <c r="AC465" s="40"/>
      <c r="AD465" s="40"/>
      <c r="AE465" s="40"/>
      <c r="AR465" s="231" t="s">
        <v>164</v>
      </c>
      <c r="AT465" s="231" t="s">
        <v>160</v>
      </c>
      <c r="AU465" s="231" t="s">
        <v>79</v>
      </c>
      <c r="AY465" s="19" t="s">
        <v>159</v>
      </c>
      <c r="BE465" s="232">
        <f>IF(N465="základní",J465,0)</f>
        <v>0</v>
      </c>
      <c r="BF465" s="232">
        <f>IF(N465="snížená",J465,0)</f>
        <v>0</v>
      </c>
      <c r="BG465" s="232">
        <f>IF(N465="zákl. přenesená",J465,0)</f>
        <v>0</v>
      </c>
      <c r="BH465" s="232">
        <f>IF(N465="sníž. přenesená",J465,0)</f>
        <v>0</v>
      </c>
      <c r="BI465" s="232">
        <f>IF(N465="nulová",J465,0)</f>
        <v>0</v>
      </c>
      <c r="BJ465" s="19" t="s">
        <v>79</v>
      </c>
      <c r="BK465" s="232">
        <f>ROUND(I465*H465,2)</f>
        <v>0</v>
      </c>
      <c r="BL465" s="19" t="s">
        <v>164</v>
      </c>
      <c r="BM465" s="231" t="s">
        <v>684</v>
      </c>
    </row>
    <row r="466" s="12" customFormat="1">
      <c r="A466" s="12"/>
      <c r="B466" s="233"/>
      <c r="C466" s="234"/>
      <c r="D466" s="235" t="s">
        <v>175</v>
      </c>
      <c r="E466" s="236" t="s">
        <v>19</v>
      </c>
      <c r="F466" s="237" t="s">
        <v>685</v>
      </c>
      <c r="G466" s="234"/>
      <c r="H466" s="238">
        <v>1.248</v>
      </c>
      <c r="I466" s="239"/>
      <c r="J466" s="234"/>
      <c r="K466" s="234"/>
      <c r="L466" s="240"/>
      <c r="M466" s="241"/>
      <c r="N466" s="242"/>
      <c r="O466" s="242"/>
      <c r="P466" s="242"/>
      <c r="Q466" s="242"/>
      <c r="R466" s="242"/>
      <c r="S466" s="242"/>
      <c r="T466" s="243"/>
      <c r="U466" s="12"/>
      <c r="V466" s="12"/>
      <c r="W466" s="12"/>
      <c r="X466" s="12"/>
      <c r="Y466" s="12"/>
      <c r="Z466" s="12"/>
      <c r="AA466" s="12"/>
      <c r="AB466" s="12"/>
      <c r="AC466" s="12"/>
      <c r="AD466" s="12"/>
      <c r="AE466" s="12"/>
      <c r="AT466" s="244" t="s">
        <v>175</v>
      </c>
      <c r="AU466" s="244" t="s">
        <v>79</v>
      </c>
      <c r="AV466" s="12" t="s">
        <v>81</v>
      </c>
      <c r="AW466" s="12" t="s">
        <v>33</v>
      </c>
      <c r="AX466" s="12" t="s">
        <v>72</v>
      </c>
      <c r="AY466" s="244" t="s">
        <v>159</v>
      </c>
    </row>
    <row r="467" s="12" customFormat="1">
      <c r="A467" s="12"/>
      <c r="B467" s="233"/>
      <c r="C467" s="234"/>
      <c r="D467" s="235" t="s">
        <v>175</v>
      </c>
      <c r="E467" s="236" t="s">
        <v>19</v>
      </c>
      <c r="F467" s="237" t="s">
        <v>686</v>
      </c>
      <c r="G467" s="234"/>
      <c r="H467" s="238">
        <v>0.051999999999999998</v>
      </c>
      <c r="I467" s="239"/>
      <c r="J467" s="234"/>
      <c r="K467" s="234"/>
      <c r="L467" s="240"/>
      <c r="M467" s="241"/>
      <c r="N467" s="242"/>
      <c r="O467" s="242"/>
      <c r="P467" s="242"/>
      <c r="Q467" s="242"/>
      <c r="R467" s="242"/>
      <c r="S467" s="242"/>
      <c r="T467" s="243"/>
      <c r="U467" s="12"/>
      <c r="V467" s="12"/>
      <c r="W467" s="12"/>
      <c r="X467" s="12"/>
      <c r="Y467" s="12"/>
      <c r="Z467" s="12"/>
      <c r="AA467" s="12"/>
      <c r="AB467" s="12"/>
      <c r="AC467" s="12"/>
      <c r="AD467" s="12"/>
      <c r="AE467" s="12"/>
      <c r="AT467" s="244" t="s">
        <v>175</v>
      </c>
      <c r="AU467" s="244" t="s">
        <v>79</v>
      </c>
      <c r="AV467" s="12" t="s">
        <v>81</v>
      </c>
      <c r="AW467" s="12" t="s">
        <v>33</v>
      </c>
      <c r="AX467" s="12" t="s">
        <v>72</v>
      </c>
      <c r="AY467" s="244" t="s">
        <v>159</v>
      </c>
    </row>
    <row r="468" s="13" customFormat="1">
      <c r="A468" s="13"/>
      <c r="B468" s="245"/>
      <c r="C468" s="246"/>
      <c r="D468" s="235" t="s">
        <v>175</v>
      </c>
      <c r="E468" s="247" t="s">
        <v>19</v>
      </c>
      <c r="F468" s="248" t="s">
        <v>197</v>
      </c>
      <c r="G468" s="246"/>
      <c r="H468" s="249">
        <v>1.3</v>
      </c>
      <c r="I468" s="250"/>
      <c r="J468" s="246"/>
      <c r="K468" s="246"/>
      <c r="L468" s="251"/>
      <c r="M468" s="252"/>
      <c r="N468" s="253"/>
      <c r="O468" s="253"/>
      <c r="P468" s="253"/>
      <c r="Q468" s="253"/>
      <c r="R468" s="253"/>
      <c r="S468" s="253"/>
      <c r="T468" s="254"/>
      <c r="U468" s="13"/>
      <c r="V468" s="13"/>
      <c r="W468" s="13"/>
      <c r="X468" s="13"/>
      <c r="Y468" s="13"/>
      <c r="Z468" s="13"/>
      <c r="AA468" s="13"/>
      <c r="AB468" s="13"/>
      <c r="AC468" s="13"/>
      <c r="AD468" s="13"/>
      <c r="AE468" s="13"/>
      <c r="AT468" s="255" t="s">
        <v>175</v>
      </c>
      <c r="AU468" s="255" t="s">
        <v>79</v>
      </c>
      <c r="AV468" s="13" t="s">
        <v>164</v>
      </c>
      <c r="AW468" s="13" t="s">
        <v>33</v>
      </c>
      <c r="AX468" s="13" t="s">
        <v>79</v>
      </c>
      <c r="AY468" s="255" t="s">
        <v>159</v>
      </c>
    </row>
    <row r="469" s="2" customFormat="1" ht="44.25" customHeight="1">
      <c r="A469" s="40"/>
      <c r="B469" s="41"/>
      <c r="C469" s="220" t="s">
        <v>687</v>
      </c>
      <c r="D469" s="220" t="s">
        <v>160</v>
      </c>
      <c r="E469" s="221" t="s">
        <v>688</v>
      </c>
      <c r="F469" s="222" t="s">
        <v>689</v>
      </c>
      <c r="G469" s="223" t="s">
        <v>191</v>
      </c>
      <c r="H469" s="224">
        <v>22</v>
      </c>
      <c r="I469" s="225"/>
      <c r="J469" s="226">
        <f>ROUND(I469*H469,2)</f>
        <v>0</v>
      </c>
      <c r="K469" s="222" t="s">
        <v>19</v>
      </c>
      <c r="L469" s="46"/>
      <c r="M469" s="227" t="s">
        <v>19</v>
      </c>
      <c r="N469" s="228" t="s">
        <v>43</v>
      </c>
      <c r="O469" s="86"/>
      <c r="P469" s="229">
        <f>O469*H469</f>
        <v>0</v>
      </c>
      <c r="Q469" s="229">
        <v>0.01729</v>
      </c>
      <c r="R469" s="229">
        <f>Q469*H469</f>
        <v>0.38038</v>
      </c>
      <c r="S469" s="229">
        <v>0</v>
      </c>
      <c r="T469" s="230">
        <f>S469*H469</f>
        <v>0</v>
      </c>
      <c r="U469" s="40"/>
      <c r="V469" s="40"/>
      <c r="W469" s="40"/>
      <c r="X469" s="40"/>
      <c r="Y469" s="40"/>
      <c r="Z469" s="40"/>
      <c r="AA469" s="40"/>
      <c r="AB469" s="40"/>
      <c r="AC469" s="40"/>
      <c r="AD469" s="40"/>
      <c r="AE469" s="40"/>
      <c r="AR469" s="231" t="s">
        <v>164</v>
      </c>
      <c r="AT469" s="231" t="s">
        <v>160</v>
      </c>
      <c r="AU469" s="231" t="s">
        <v>79</v>
      </c>
      <c r="AY469" s="19" t="s">
        <v>159</v>
      </c>
      <c r="BE469" s="232">
        <f>IF(N469="základní",J469,0)</f>
        <v>0</v>
      </c>
      <c r="BF469" s="232">
        <f>IF(N469="snížená",J469,0)</f>
        <v>0</v>
      </c>
      <c r="BG469" s="232">
        <f>IF(N469="zákl. přenesená",J469,0)</f>
        <v>0</v>
      </c>
      <c r="BH469" s="232">
        <f>IF(N469="sníž. přenesená",J469,0)</f>
        <v>0</v>
      </c>
      <c r="BI469" s="232">
        <f>IF(N469="nulová",J469,0)</f>
        <v>0</v>
      </c>
      <c r="BJ469" s="19" t="s">
        <v>79</v>
      </c>
      <c r="BK469" s="232">
        <f>ROUND(I469*H469,2)</f>
        <v>0</v>
      </c>
      <c r="BL469" s="19" t="s">
        <v>164</v>
      </c>
      <c r="BM469" s="231" t="s">
        <v>690</v>
      </c>
    </row>
    <row r="470" s="14" customFormat="1">
      <c r="A470" s="14"/>
      <c r="B470" s="266"/>
      <c r="C470" s="267"/>
      <c r="D470" s="235" t="s">
        <v>175</v>
      </c>
      <c r="E470" s="268" t="s">
        <v>19</v>
      </c>
      <c r="F470" s="269" t="s">
        <v>691</v>
      </c>
      <c r="G470" s="267"/>
      <c r="H470" s="268" t="s">
        <v>19</v>
      </c>
      <c r="I470" s="270"/>
      <c r="J470" s="267"/>
      <c r="K470" s="267"/>
      <c r="L470" s="271"/>
      <c r="M470" s="272"/>
      <c r="N470" s="273"/>
      <c r="O470" s="273"/>
      <c r="P470" s="273"/>
      <c r="Q470" s="273"/>
      <c r="R470" s="273"/>
      <c r="S470" s="273"/>
      <c r="T470" s="274"/>
      <c r="U470" s="14"/>
      <c r="V470" s="14"/>
      <c r="W470" s="14"/>
      <c r="X470" s="14"/>
      <c r="Y470" s="14"/>
      <c r="Z470" s="14"/>
      <c r="AA470" s="14"/>
      <c r="AB470" s="14"/>
      <c r="AC470" s="14"/>
      <c r="AD470" s="14"/>
      <c r="AE470" s="14"/>
      <c r="AT470" s="275" t="s">
        <v>175</v>
      </c>
      <c r="AU470" s="275" t="s">
        <v>79</v>
      </c>
      <c r="AV470" s="14" t="s">
        <v>79</v>
      </c>
      <c r="AW470" s="14" t="s">
        <v>33</v>
      </c>
      <c r="AX470" s="14" t="s">
        <v>72</v>
      </c>
      <c r="AY470" s="275" t="s">
        <v>159</v>
      </c>
    </row>
    <row r="471" s="12" customFormat="1">
      <c r="A471" s="12"/>
      <c r="B471" s="233"/>
      <c r="C471" s="234"/>
      <c r="D471" s="235" t="s">
        <v>175</v>
      </c>
      <c r="E471" s="236" t="s">
        <v>19</v>
      </c>
      <c r="F471" s="237" t="s">
        <v>692</v>
      </c>
      <c r="G471" s="234"/>
      <c r="H471" s="238">
        <v>21.788</v>
      </c>
      <c r="I471" s="239"/>
      <c r="J471" s="234"/>
      <c r="K471" s="234"/>
      <c r="L471" s="240"/>
      <c r="M471" s="241"/>
      <c r="N471" s="242"/>
      <c r="O471" s="242"/>
      <c r="P471" s="242"/>
      <c r="Q471" s="242"/>
      <c r="R471" s="242"/>
      <c r="S471" s="242"/>
      <c r="T471" s="243"/>
      <c r="U471" s="12"/>
      <c r="V471" s="12"/>
      <c r="W471" s="12"/>
      <c r="X471" s="12"/>
      <c r="Y471" s="12"/>
      <c r="Z471" s="12"/>
      <c r="AA471" s="12"/>
      <c r="AB471" s="12"/>
      <c r="AC471" s="12"/>
      <c r="AD471" s="12"/>
      <c r="AE471" s="12"/>
      <c r="AT471" s="244" t="s">
        <v>175</v>
      </c>
      <c r="AU471" s="244" t="s">
        <v>79</v>
      </c>
      <c r="AV471" s="12" t="s">
        <v>81</v>
      </c>
      <c r="AW471" s="12" t="s">
        <v>33</v>
      </c>
      <c r="AX471" s="12" t="s">
        <v>72</v>
      </c>
      <c r="AY471" s="244" t="s">
        <v>159</v>
      </c>
    </row>
    <row r="472" s="12" customFormat="1">
      <c r="A472" s="12"/>
      <c r="B472" s="233"/>
      <c r="C472" s="234"/>
      <c r="D472" s="235" t="s">
        <v>175</v>
      </c>
      <c r="E472" s="236" t="s">
        <v>19</v>
      </c>
      <c r="F472" s="237" t="s">
        <v>693</v>
      </c>
      <c r="G472" s="234"/>
      <c r="H472" s="238">
        <v>0.21199999999999999</v>
      </c>
      <c r="I472" s="239"/>
      <c r="J472" s="234"/>
      <c r="K472" s="234"/>
      <c r="L472" s="240"/>
      <c r="M472" s="241"/>
      <c r="N472" s="242"/>
      <c r="O472" s="242"/>
      <c r="P472" s="242"/>
      <c r="Q472" s="242"/>
      <c r="R472" s="242"/>
      <c r="S472" s="242"/>
      <c r="T472" s="243"/>
      <c r="U472" s="12"/>
      <c r="V472" s="12"/>
      <c r="W472" s="12"/>
      <c r="X472" s="12"/>
      <c r="Y472" s="12"/>
      <c r="Z472" s="12"/>
      <c r="AA472" s="12"/>
      <c r="AB472" s="12"/>
      <c r="AC472" s="12"/>
      <c r="AD472" s="12"/>
      <c r="AE472" s="12"/>
      <c r="AT472" s="244" t="s">
        <v>175</v>
      </c>
      <c r="AU472" s="244" t="s">
        <v>79</v>
      </c>
      <c r="AV472" s="12" t="s">
        <v>81</v>
      </c>
      <c r="AW472" s="12" t="s">
        <v>33</v>
      </c>
      <c r="AX472" s="12" t="s">
        <v>72</v>
      </c>
      <c r="AY472" s="244" t="s">
        <v>159</v>
      </c>
    </row>
    <row r="473" s="13" customFormat="1">
      <c r="A473" s="13"/>
      <c r="B473" s="245"/>
      <c r="C473" s="246"/>
      <c r="D473" s="235" t="s">
        <v>175</v>
      </c>
      <c r="E473" s="247" t="s">
        <v>19</v>
      </c>
      <c r="F473" s="248" t="s">
        <v>197</v>
      </c>
      <c r="G473" s="246"/>
      <c r="H473" s="249">
        <v>22</v>
      </c>
      <c r="I473" s="250"/>
      <c r="J473" s="246"/>
      <c r="K473" s="246"/>
      <c r="L473" s="251"/>
      <c r="M473" s="252"/>
      <c r="N473" s="253"/>
      <c r="O473" s="253"/>
      <c r="P473" s="253"/>
      <c r="Q473" s="253"/>
      <c r="R473" s="253"/>
      <c r="S473" s="253"/>
      <c r="T473" s="254"/>
      <c r="U473" s="13"/>
      <c r="V473" s="13"/>
      <c r="W473" s="13"/>
      <c r="X473" s="13"/>
      <c r="Y473" s="13"/>
      <c r="Z473" s="13"/>
      <c r="AA473" s="13"/>
      <c r="AB473" s="13"/>
      <c r="AC473" s="13"/>
      <c r="AD473" s="13"/>
      <c r="AE473" s="13"/>
      <c r="AT473" s="255" t="s">
        <v>175</v>
      </c>
      <c r="AU473" s="255" t="s">
        <v>79</v>
      </c>
      <c r="AV473" s="13" t="s">
        <v>164</v>
      </c>
      <c r="AW473" s="13" t="s">
        <v>33</v>
      </c>
      <c r="AX473" s="13" t="s">
        <v>79</v>
      </c>
      <c r="AY473" s="255" t="s">
        <v>159</v>
      </c>
    </row>
    <row r="474" s="2" customFormat="1" ht="55.5" customHeight="1">
      <c r="A474" s="40"/>
      <c r="B474" s="41"/>
      <c r="C474" s="220" t="s">
        <v>443</v>
      </c>
      <c r="D474" s="220" t="s">
        <v>160</v>
      </c>
      <c r="E474" s="221" t="s">
        <v>694</v>
      </c>
      <c r="F474" s="222" t="s">
        <v>695</v>
      </c>
      <c r="G474" s="223" t="s">
        <v>173</v>
      </c>
      <c r="H474" s="224">
        <v>5</v>
      </c>
      <c r="I474" s="225"/>
      <c r="J474" s="226">
        <f>ROUND(I474*H474,2)</f>
        <v>0</v>
      </c>
      <c r="K474" s="222" t="s">
        <v>19</v>
      </c>
      <c r="L474" s="46"/>
      <c r="M474" s="227" t="s">
        <v>19</v>
      </c>
      <c r="N474" s="228" t="s">
        <v>43</v>
      </c>
      <c r="O474" s="86"/>
      <c r="P474" s="229">
        <f>O474*H474</f>
        <v>0</v>
      </c>
      <c r="Q474" s="229">
        <v>0.024160000000000001</v>
      </c>
      <c r="R474" s="229">
        <f>Q474*H474</f>
        <v>0.12080000000000001</v>
      </c>
      <c r="S474" s="229">
        <v>0</v>
      </c>
      <c r="T474" s="230">
        <f>S474*H474</f>
        <v>0</v>
      </c>
      <c r="U474" s="40"/>
      <c r="V474" s="40"/>
      <c r="W474" s="40"/>
      <c r="X474" s="40"/>
      <c r="Y474" s="40"/>
      <c r="Z474" s="40"/>
      <c r="AA474" s="40"/>
      <c r="AB474" s="40"/>
      <c r="AC474" s="40"/>
      <c r="AD474" s="40"/>
      <c r="AE474" s="40"/>
      <c r="AR474" s="231" t="s">
        <v>164</v>
      </c>
      <c r="AT474" s="231" t="s">
        <v>160</v>
      </c>
      <c r="AU474" s="231" t="s">
        <v>79</v>
      </c>
      <c r="AY474" s="19" t="s">
        <v>159</v>
      </c>
      <c r="BE474" s="232">
        <f>IF(N474="základní",J474,0)</f>
        <v>0</v>
      </c>
      <c r="BF474" s="232">
        <f>IF(N474="snížená",J474,0)</f>
        <v>0</v>
      </c>
      <c r="BG474" s="232">
        <f>IF(N474="zákl. přenesená",J474,0)</f>
        <v>0</v>
      </c>
      <c r="BH474" s="232">
        <f>IF(N474="sníž. přenesená",J474,0)</f>
        <v>0</v>
      </c>
      <c r="BI474" s="232">
        <f>IF(N474="nulová",J474,0)</f>
        <v>0</v>
      </c>
      <c r="BJ474" s="19" t="s">
        <v>79</v>
      </c>
      <c r="BK474" s="232">
        <f>ROUND(I474*H474,2)</f>
        <v>0</v>
      </c>
      <c r="BL474" s="19" t="s">
        <v>164</v>
      </c>
      <c r="BM474" s="231" t="s">
        <v>696</v>
      </c>
    </row>
    <row r="475" s="14" customFormat="1">
      <c r="A475" s="14"/>
      <c r="B475" s="266"/>
      <c r="C475" s="267"/>
      <c r="D475" s="235" t="s">
        <v>175</v>
      </c>
      <c r="E475" s="268" t="s">
        <v>19</v>
      </c>
      <c r="F475" s="269" t="s">
        <v>697</v>
      </c>
      <c r="G475" s="267"/>
      <c r="H475" s="268" t="s">
        <v>19</v>
      </c>
      <c r="I475" s="270"/>
      <c r="J475" s="267"/>
      <c r="K475" s="267"/>
      <c r="L475" s="271"/>
      <c r="M475" s="272"/>
      <c r="N475" s="273"/>
      <c r="O475" s="273"/>
      <c r="P475" s="273"/>
      <c r="Q475" s="273"/>
      <c r="R475" s="273"/>
      <c r="S475" s="273"/>
      <c r="T475" s="274"/>
      <c r="U475" s="14"/>
      <c r="V475" s="14"/>
      <c r="W475" s="14"/>
      <c r="X475" s="14"/>
      <c r="Y475" s="14"/>
      <c r="Z475" s="14"/>
      <c r="AA475" s="14"/>
      <c r="AB475" s="14"/>
      <c r="AC475" s="14"/>
      <c r="AD475" s="14"/>
      <c r="AE475" s="14"/>
      <c r="AT475" s="275" t="s">
        <v>175</v>
      </c>
      <c r="AU475" s="275" t="s">
        <v>79</v>
      </c>
      <c r="AV475" s="14" t="s">
        <v>79</v>
      </c>
      <c r="AW475" s="14" t="s">
        <v>33</v>
      </c>
      <c r="AX475" s="14" t="s">
        <v>72</v>
      </c>
      <c r="AY475" s="275" t="s">
        <v>159</v>
      </c>
    </row>
    <row r="476" s="12" customFormat="1">
      <c r="A476" s="12"/>
      <c r="B476" s="233"/>
      <c r="C476" s="234"/>
      <c r="D476" s="235" t="s">
        <v>175</v>
      </c>
      <c r="E476" s="236" t="s">
        <v>19</v>
      </c>
      <c r="F476" s="237" t="s">
        <v>698</v>
      </c>
      <c r="G476" s="234"/>
      <c r="H476" s="238">
        <v>5</v>
      </c>
      <c r="I476" s="239"/>
      <c r="J476" s="234"/>
      <c r="K476" s="234"/>
      <c r="L476" s="240"/>
      <c r="M476" s="241"/>
      <c r="N476" s="242"/>
      <c r="O476" s="242"/>
      <c r="P476" s="242"/>
      <c r="Q476" s="242"/>
      <c r="R476" s="242"/>
      <c r="S476" s="242"/>
      <c r="T476" s="243"/>
      <c r="U476" s="12"/>
      <c r="V476" s="12"/>
      <c r="W476" s="12"/>
      <c r="X476" s="12"/>
      <c r="Y476" s="12"/>
      <c r="Z476" s="12"/>
      <c r="AA476" s="12"/>
      <c r="AB476" s="12"/>
      <c r="AC476" s="12"/>
      <c r="AD476" s="12"/>
      <c r="AE476" s="12"/>
      <c r="AT476" s="244" t="s">
        <v>175</v>
      </c>
      <c r="AU476" s="244" t="s">
        <v>79</v>
      </c>
      <c r="AV476" s="12" t="s">
        <v>81</v>
      </c>
      <c r="AW476" s="12" t="s">
        <v>33</v>
      </c>
      <c r="AX476" s="12" t="s">
        <v>72</v>
      </c>
      <c r="AY476" s="244" t="s">
        <v>159</v>
      </c>
    </row>
    <row r="477" s="13" customFormat="1">
      <c r="A477" s="13"/>
      <c r="B477" s="245"/>
      <c r="C477" s="246"/>
      <c r="D477" s="235" t="s">
        <v>175</v>
      </c>
      <c r="E477" s="247" t="s">
        <v>19</v>
      </c>
      <c r="F477" s="248" t="s">
        <v>177</v>
      </c>
      <c r="G477" s="246"/>
      <c r="H477" s="249">
        <v>5</v>
      </c>
      <c r="I477" s="250"/>
      <c r="J477" s="246"/>
      <c r="K477" s="246"/>
      <c r="L477" s="251"/>
      <c r="M477" s="252"/>
      <c r="N477" s="253"/>
      <c r="O477" s="253"/>
      <c r="P477" s="253"/>
      <c r="Q477" s="253"/>
      <c r="R477" s="253"/>
      <c r="S477" s="253"/>
      <c r="T477" s="254"/>
      <c r="U477" s="13"/>
      <c r="V477" s="13"/>
      <c r="W477" s="13"/>
      <c r="X477" s="13"/>
      <c r="Y477" s="13"/>
      <c r="Z477" s="13"/>
      <c r="AA477" s="13"/>
      <c r="AB477" s="13"/>
      <c r="AC477" s="13"/>
      <c r="AD477" s="13"/>
      <c r="AE477" s="13"/>
      <c r="AT477" s="255" t="s">
        <v>175</v>
      </c>
      <c r="AU477" s="255" t="s">
        <v>79</v>
      </c>
      <c r="AV477" s="13" t="s">
        <v>164</v>
      </c>
      <c r="AW477" s="13" t="s">
        <v>33</v>
      </c>
      <c r="AX477" s="13" t="s">
        <v>79</v>
      </c>
      <c r="AY477" s="255" t="s">
        <v>159</v>
      </c>
    </row>
    <row r="478" s="2" customFormat="1" ht="55.5" customHeight="1">
      <c r="A478" s="40"/>
      <c r="B478" s="41"/>
      <c r="C478" s="220" t="s">
        <v>699</v>
      </c>
      <c r="D478" s="220" t="s">
        <v>160</v>
      </c>
      <c r="E478" s="221" t="s">
        <v>700</v>
      </c>
      <c r="F478" s="222" t="s">
        <v>701</v>
      </c>
      <c r="G478" s="223" t="s">
        <v>191</v>
      </c>
      <c r="H478" s="224">
        <v>4.2999999999999998</v>
      </c>
      <c r="I478" s="225"/>
      <c r="J478" s="226">
        <f>ROUND(I478*H478,2)</f>
        <v>0</v>
      </c>
      <c r="K478" s="222" t="s">
        <v>19</v>
      </c>
      <c r="L478" s="46"/>
      <c r="M478" s="227" t="s">
        <v>19</v>
      </c>
      <c r="N478" s="228" t="s">
        <v>43</v>
      </c>
      <c r="O478" s="86"/>
      <c r="P478" s="229">
        <f>O478*H478</f>
        <v>0</v>
      </c>
      <c r="Q478" s="229">
        <v>0.01702</v>
      </c>
      <c r="R478" s="229">
        <f>Q478*H478</f>
        <v>0.073186000000000001</v>
      </c>
      <c r="S478" s="229">
        <v>0</v>
      </c>
      <c r="T478" s="230">
        <f>S478*H478</f>
        <v>0</v>
      </c>
      <c r="U478" s="40"/>
      <c r="V478" s="40"/>
      <c r="W478" s="40"/>
      <c r="X478" s="40"/>
      <c r="Y478" s="40"/>
      <c r="Z478" s="40"/>
      <c r="AA478" s="40"/>
      <c r="AB478" s="40"/>
      <c r="AC478" s="40"/>
      <c r="AD478" s="40"/>
      <c r="AE478" s="40"/>
      <c r="AR478" s="231" t="s">
        <v>164</v>
      </c>
      <c r="AT478" s="231" t="s">
        <v>160</v>
      </c>
      <c r="AU478" s="231" t="s">
        <v>79</v>
      </c>
      <c r="AY478" s="19" t="s">
        <v>159</v>
      </c>
      <c r="BE478" s="232">
        <f>IF(N478="základní",J478,0)</f>
        <v>0</v>
      </c>
      <c r="BF478" s="232">
        <f>IF(N478="snížená",J478,0)</f>
        <v>0</v>
      </c>
      <c r="BG478" s="232">
        <f>IF(N478="zákl. přenesená",J478,0)</f>
        <v>0</v>
      </c>
      <c r="BH478" s="232">
        <f>IF(N478="sníž. přenesená",J478,0)</f>
        <v>0</v>
      </c>
      <c r="BI478" s="232">
        <f>IF(N478="nulová",J478,0)</f>
        <v>0</v>
      </c>
      <c r="BJ478" s="19" t="s">
        <v>79</v>
      </c>
      <c r="BK478" s="232">
        <f>ROUND(I478*H478,2)</f>
        <v>0</v>
      </c>
      <c r="BL478" s="19" t="s">
        <v>164</v>
      </c>
      <c r="BM478" s="231" t="s">
        <v>702</v>
      </c>
    </row>
    <row r="479" s="14" customFormat="1">
      <c r="A479" s="14"/>
      <c r="B479" s="266"/>
      <c r="C479" s="267"/>
      <c r="D479" s="235" t="s">
        <v>175</v>
      </c>
      <c r="E479" s="268" t="s">
        <v>19</v>
      </c>
      <c r="F479" s="269" t="s">
        <v>703</v>
      </c>
      <c r="G479" s="267"/>
      <c r="H479" s="268" t="s">
        <v>19</v>
      </c>
      <c r="I479" s="270"/>
      <c r="J479" s="267"/>
      <c r="K479" s="267"/>
      <c r="L479" s="271"/>
      <c r="M479" s="272"/>
      <c r="N479" s="273"/>
      <c r="O479" s="273"/>
      <c r="P479" s="273"/>
      <c r="Q479" s="273"/>
      <c r="R479" s="273"/>
      <c r="S479" s="273"/>
      <c r="T479" s="274"/>
      <c r="U479" s="14"/>
      <c r="V479" s="14"/>
      <c r="W479" s="14"/>
      <c r="X479" s="14"/>
      <c r="Y479" s="14"/>
      <c r="Z479" s="14"/>
      <c r="AA479" s="14"/>
      <c r="AB479" s="14"/>
      <c r="AC479" s="14"/>
      <c r="AD479" s="14"/>
      <c r="AE479" s="14"/>
      <c r="AT479" s="275" t="s">
        <v>175</v>
      </c>
      <c r="AU479" s="275" t="s">
        <v>79</v>
      </c>
      <c r="AV479" s="14" t="s">
        <v>79</v>
      </c>
      <c r="AW479" s="14" t="s">
        <v>33</v>
      </c>
      <c r="AX479" s="14" t="s">
        <v>72</v>
      </c>
      <c r="AY479" s="275" t="s">
        <v>159</v>
      </c>
    </row>
    <row r="480" s="12" customFormat="1">
      <c r="A480" s="12"/>
      <c r="B480" s="233"/>
      <c r="C480" s="234"/>
      <c r="D480" s="235" t="s">
        <v>175</v>
      </c>
      <c r="E480" s="236" t="s">
        <v>19</v>
      </c>
      <c r="F480" s="237" t="s">
        <v>704</v>
      </c>
      <c r="G480" s="234"/>
      <c r="H480" s="238">
        <v>4.2380000000000004</v>
      </c>
      <c r="I480" s="239"/>
      <c r="J480" s="234"/>
      <c r="K480" s="234"/>
      <c r="L480" s="240"/>
      <c r="M480" s="241"/>
      <c r="N480" s="242"/>
      <c r="O480" s="242"/>
      <c r="P480" s="242"/>
      <c r="Q480" s="242"/>
      <c r="R480" s="242"/>
      <c r="S480" s="242"/>
      <c r="T480" s="243"/>
      <c r="U480" s="12"/>
      <c r="V480" s="12"/>
      <c r="W480" s="12"/>
      <c r="X480" s="12"/>
      <c r="Y480" s="12"/>
      <c r="Z480" s="12"/>
      <c r="AA480" s="12"/>
      <c r="AB480" s="12"/>
      <c r="AC480" s="12"/>
      <c r="AD480" s="12"/>
      <c r="AE480" s="12"/>
      <c r="AT480" s="244" t="s">
        <v>175</v>
      </c>
      <c r="AU480" s="244" t="s">
        <v>79</v>
      </c>
      <c r="AV480" s="12" t="s">
        <v>81</v>
      </c>
      <c r="AW480" s="12" t="s">
        <v>33</v>
      </c>
      <c r="AX480" s="12" t="s">
        <v>72</v>
      </c>
      <c r="AY480" s="244" t="s">
        <v>159</v>
      </c>
    </row>
    <row r="481" s="12" customFormat="1">
      <c r="A481" s="12"/>
      <c r="B481" s="233"/>
      <c r="C481" s="234"/>
      <c r="D481" s="235" t="s">
        <v>175</v>
      </c>
      <c r="E481" s="236" t="s">
        <v>19</v>
      </c>
      <c r="F481" s="237" t="s">
        <v>705</v>
      </c>
      <c r="G481" s="234"/>
      <c r="H481" s="238">
        <v>0.062</v>
      </c>
      <c r="I481" s="239"/>
      <c r="J481" s="234"/>
      <c r="K481" s="234"/>
      <c r="L481" s="240"/>
      <c r="M481" s="241"/>
      <c r="N481" s="242"/>
      <c r="O481" s="242"/>
      <c r="P481" s="242"/>
      <c r="Q481" s="242"/>
      <c r="R481" s="242"/>
      <c r="S481" s="242"/>
      <c r="T481" s="243"/>
      <c r="U481" s="12"/>
      <c r="V481" s="12"/>
      <c r="W481" s="12"/>
      <c r="X481" s="12"/>
      <c r="Y481" s="12"/>
      <c r="Z481" s="12"/>
      <c r="AA481" s="12"/>
      <c r="AB481" s="12"/>
      <c r="AC481" s="12"/>
      <c r="AD481" s="12"/>
      <c r="AE481" s="12"/>
      <c r="AT481" s="244" t="s">
        <v>175</v>
      </c>
      <c r="AU481" s="244" t="s">
        <v>79</v>
      </c>
      <c r="AV481" s="12" t="s">
        <v>81</v>
      </c>
      <c r="AW481" s="12" t="s">
        <v>33</v>
      </c>
      <c r="AX481" s="12" t="s">
        <v>72</v>
      </c>
      <c r="AY481" s="244" t="s">
        <v>159</v>
      </c>
    </row>
    <row r="482" s="13" customFormat="1">
      <c r="A482" s="13"/>
      <c r="B482" s="245"/>
      <c r="C482" s="246"/>
      <c r="D482" s="235" t="s">
        <v>175</v>
      </c>
      <c r="E482" s="247" t="s">
        <v>19</v>
      </c>
      <c r="F482" s="248" t="s">
        <v>197</v>
      </c>
      <c r="G482" s="246"/>
      <c r="H482" s="249">
        <v>4.2999999999999998</v>
      </c>
      <c r="I482" s="250"/>
      <c r="J482" s="246"/>
      <c r="K482" s="246"/>
      <c r="L482" s="251"/>
      <c r="M482" s="252"/>
      <c r="N482" s="253"/>
      <c r="O482" s="253"/>
      <c r="P482" s="253"/>
      <c r="Q482" s="253"/>
      <c r="R482" s="253"/>
      <c r="S482" s="253"/>
      <c r="T482" s="254"/>
      <c r="U482" s="13"/>
      <c r="V482" s="13"/>
      <c r="W482" s="13"/>
      <c r="X482" s="13"/>
      <c r="Y482" s="13"/>
      <c r="Z482" s="13"/>
      <c r="AA482" s="13"/>
      <c r="AB482" s="13"/>
      <c r="AC482" s="13"/>
      <c r="AD482" s="13"/>
      <c r="AE482" s="13"/>
      <c r="AT482" s="255" t="s">
        <v>175</v>
      </c>
      <c r="AU482" s="255" t="s">
        <v>79</v>
      </c>
      <c r="AV482" s="13" t="s">
        <v>164</v>
      </c>
      <c r="AW482" s="13" t="s">
        <v>33</v>
      </c>
      <c r="AX482" s="13" t="s">
        <v>79</v>
      </c>
      <c r="AY482" s="255" t="s">
        <v>159</v>
      </c>
    </row>
    <row r="483" s="2" customFormat="1" ht="21.75" customHeight="1">
      <c r="A483" s="40"/>
      <c r="B483" s="41"/>
      <c r="C483" s="220" t="s">
        <v>448</v>
      </c>
      <c r="D483" s="220" t="s">
        <v>160</v>
      </c>
      <c r="E483" s="221" t="s">
        <v>706</v>
      </c>
      <c r="F483" s="222" t="s">
        <v>707</v>
      </c>
      <c r="G483" s="223" t="s">
        <v>191</v>
      </c>
      <c r="H483" s="224">
        <v>31.5</v>
      </c>
      <c r="I483" s="225"/>
      <c r="J483" s="226">
        <f>ROUND(I483*H483,2)</f>
        <v>0</v>
      </c>
      <c r="K483" s="222" t="s">
        <v>19</v>
      </c>
      <c r="L483" s="46"/>
      <c r="M483" s="227" t="s">
        <v>19</v>
      </c>
      <c r="N483" s="228" t="s">
        <v>43</v>
      </c>
      <c r="O483" s="86"/>
      <c r="P483" s="229">
        <f>O483*H483</f>
        <v>0</v>
      </c>
      <c r="Q483" s="229">
        <v>0.00010000000000000001</v>
      </c>
      <c r="R483" s="229">
        <f>Q483*H483</f>
        <v>0.00315</v>
      </c>
      <c r="S483" s="229">
        <v>0</v>
      </c>
      <c r="T483" s="230">
        <f>S483*H483</f>
        <v>0</v>
      </c>
      <c r="U483" s="40"/>
      <c r="V483" s="40"/>
      <c r="W483" s="40"/>
      <c r="X483" s="40"/>
      <c r="Y483" s="40"/>
      <c r="Z483" s="40"/>
      <c r="AA483" s="40"/>
      <c r="AB483" s="40"/>
      <c r="AC483" s="40"/>
      <c r="AD483" s="40"/>
      <c r="AE483" s="40"/>
      <c r="AR483" s="231" t="s">
        <v>164</v>
      </c>
      <c r="AT483" s="231" t="s">
        <v>160</v>
      </c>
      <c r="AU483" s="231" t="s">
        <v>79</v>
      </c>
      <c r="AY483" s="19" t="s">
        <v>159</v>
      </c>
      <c r="BE483" s="232">
        <f>IF(N483="základní",J483,0)</f>
        <v>0</v>
      </c>
      <c r="BF483" s="232">
        <f>IF(N483="snížená",J483,0)</f>
        <v>0</v>
      </c>
      <c r="BG483" s="232">
        <f>IF(N483="zákl. přenesená",J483,0)</f>
        <v>0</v>
      </c>
      <c r="BH483" s="232">
        <f>IF(N483="sníž. přenesená",J483,0)</f>
        <v>0</v>
      </c>
      <c r="BI483" s="232">
        <f>IF(N483="nulová",J483,0)</f>
        <v>0</v>
      </c>
      <c r="BJ483" s="19" t="s">
        <v>79</v>
      </c>
      <c r="BK483" s="232">
        <f>ROUND(I483*H483,2)</f>
        <v>0</v>
      </c>
      <c r="BL483" s="19" t="s">
        <v>164</v>
      </c>
      <c r="BM483" s="231" t="s">
        <v>708</v>
      </c>
    </row>
    <row r="484" s="12" customFormat="1">
      <c r="A484" s="12"/>
      <c r="B484" s="233"/>
      <c r="C484" s="234"/>
      <c r="D484" s="235" t="s">
        <v>175</v>
      </c>
      <c r="E484" s="236" t="s">
        <v>19</v>
      </c>
      <c r="F484" s="237" t="s">
        <v>709</v>
      </c>
      <c r="G484" s="234"/>
      <c r="H484" s="238">
        <v>31.5</v>
      </c>
      <c r="I484" s="239"/>
      <c r="J484" s="234"/>
      <c r="K484" s="234"/>
      <c r="L484" s="240"/>
      <c r="M484" s="241"/>
      <c r="N484" s="242"/>
      <c r="O484" s="242"/>
      <c r="P484" s="242"/>
      <c r="Q484" s="242"/>
      <c r="R484" s="242"/>
      <c r="S484" s="242"/>
      <c r="T484" s="243"/>
      <c r="U484" s="12"/>
      <c r="V484" s="12"/>
      <c r="W484" s="12"/>
      <c r="X484" s="12"/>
      <c r="Y484" s="12"/>
      <c r="Z484" s="12"/>
      <c r="AA484" s="12"/>
      <c r="AB484" s="12"/>
      <c r="AC484" s="12"/>
      <c r="AD484" s="12"/>
      <c r="AE484" s="12"/>
      <c r="AT484" s="244" t="s">
        <v>175</v>
      </c>
      <c r="AU484" s="244" t="s">
        <v>79</v>
      </c>
      <c r="AV484" s="12" t="s">
        <v>81</v>
      </c>
      <c r="AW484" s="12" t="s">
        <v>33</v>
      </c>
      <c r="AX484" s="12" t="s">
        <v>72</v>
      </c>
      <c r="AY484" s="244" t="s">
        <v>159</v>
      </c>
    </row>
    <row r="485" s="13" customFormat="1">
      <c r="A485" s="13"/>
      <c r="B485" s="245"/>
      <c r="C485" s="246"/>
      <c r="D485" s="235" t="s">
        <v>175</v>
      </c>
      <c r="E485" s="247" t="s">
        <v>19</v>
      </c>
      <c r="F485" s="248" t="s">
        <v>177</v>
      </c>
      <c r="G485" s="246"/>
      <c r="H485" s="249">
        <v>31.5</v>
      </c>
      <c r="I485" s="250"/>
      <c r="J485" s="246"/>
      <c r="K485" s="246"/>
      <c r="L485" s="251"/>
      <c r="M485" s="252"/>
      <c r="N485" s="253"/>
      <c r="O485" s="253"/>
      <c r="P485" s="253"/>
      <c r="Q485" s="253"/>
      <c r="R485" s="253"/>
      <c r="S485" s="253"/>
      <c r="T485" s="254"/>
      <c r="U485" s="13"/>
      <c r="V485" s="13"/>
      <c r="W485" s="13"/>
      <c r="X485" s="13"/>
      <c r="Y485" s="13"/>
      <c r="Z485" s="13"/>
      <c r="AA485" s="13"/>
      <c r="AB485" s="13"/>
      <c r="AC485" s="13"/>
      <c r="AD485" s="13"/>
      <c r="AE485" s="13"/>
      <c r="AT485" s="255" t="s">
        <v>175</v>
      </c>
      <c r="AU485" s="255" t="s">
        <v>79</v>
      </c>
      <c r="AV485" s="13" t="s">
        <v>164</v>
      </c>
      <c r="AW485" s="13" t="s">
        <v>33</v>
      </c>
      <c r="AX485" s="13" t="s">
        <v>79</v>
      </c>
      <c r="AY485" s="255" t="s">
        <v>159</v>
      </c>
    </row>
    <row r="486" s="2" customFormat="1" ht="55.5" customHeight="1">
      <c r="A486" s="40"/>
      <c r="B486" s="41"/>
      <c r="C486" s="220" t="s">
        <v>710</v>
      </c>
      <c r="D486" s="220" t="s">
        <v>160</v>
      </c>
      <c r="E486" s="221" t="s">
        <v>711</v>
      </c>
      <c r="F486" s="222" t="s">
        <v>712</v>
      </c>
      <c r="G486" s="223" t="s">
        <v>191</v>
      </c>
      <c r="H486" s="224">
        <v>4</v>
      </c>
      <c r="I486" s="225"/>
      <c r="J486" s="226">
        <f>ROUND(I486*H486,2)</f>
        <v>0</v>
      </c>
      <c r="K486" s="222" t="s">
        <v>19</v>
      </c>
      <c r="L486" s="46"/>
      <c r="M486" s="227" t="s">
        <v>19</v>
      </c>
      <c r="N486" s="228" t="s">
        <v>43</v>
      </c>
      <c r="O486" s="86"/>
      <c r="P486" s="229">
        <f>O486*H486</f>
        <v>0</v>
      </c>
      <c r="Q486" s="229">
        <v>0.04428</v>
      </c>
      <c r="R486" s="229">
        <f>Q486*H486</f>
        <v>0.17712</v>
      </c>
      <c r="S486" s="229">
        <v>0</v>
      </c>
      <c r="T486" s="230">
        <f>S486*H486</f>
        <v>0</v>
      </c>
      <c r="U486" s="40"/>
      <c r="V486" s="40"/>
      <c r="W486" s="40"/>
      <c r="X486" s="40"/>
      <c r="Y486" s="40"/>
      <c r="Z486" s="40"/>
      <c r="AA486" s="40"/>
      <c r="AB486" s="40"/>
      <c r="AC486" s="40"/>
      <c r="AD486" s="40"/>
      <c r="AE486" s="40"/>
      <c r="AR486" s="231" t="s">
        <v>164</v>
      </c>
      <c r="AT486" s="231" t="s">
        <v>160</v>
      </c>
      <c r="AU486" s="231" t="s">
        <v>79</v>
      </c>
      <c r="AY486" s="19" t="s">
        <v>159</v>
      </c>
      <c r="BE486" s="232">
        <f>IF(N486="základní",J486,0)</f>
        <v>0</v>
      </c>
      <c r="BF486" s="232">
        <f>IF(N486="snížená",J486,0)</f>
        <v>0</v>
      </c>
      <c r="BG486" s="232">
        <f>IF(N486="zákl. přenesená",J486,0)</f>
        <v>0</v>
      </c>
      <c r="BH486" s="232">
        <f>IF(N486="sníž. přenesená",J486,0)</f>
        <v>0</v>
      </c>
      <c r="BI486" s="232">
        <f>IF(N486="nulová",J486,0)</f>
        <v>0</v>
      </c>
      <c r="BJ486" s="19" t="s">
        <v>79</v>
      </c>
      <c r="BK486" s="232">
        <f>ROUND(I486*H486,2)</f>
        <v>0</v>
      </c>
      <c r="BL486" s="19" t="s">
        <v>164</v>
      </c>
      <c r="BM486" s="231" t="s">
        <v>713</v>
      </c>
    </row>
    <row r="487" s="12" customFormat="1">
      <c r="A487" s="12"/>
      <c r="B487" s="233"/>
      <c r="C487" s="234"/>
      <c r="D487" s="235" t="s">
        <v>175</v>
      </c>
      <c r="E487" s="236" t="s">
        <v>19</v>
      </c>
      <c r="F487" s="237" t="s">
        <v>714</v>
      </c>
      <c r="G487" s="234"/>
      <c r="H487" s="238">
        <v>3.9209999999999998</v>
      </c>
      <c r="I487" s="239"/>
      <c r="J487" s="234"/>
      <c r="K487" s="234"/>
      <c r="L487" s="240"/>
      <c r="M487" s="241"/>
      <c r="N487" s="242"/>
      <c r="O487" s="242"/>
      <c r="P487" s="242"/>
      <c r="Q487" s="242"/>
      <c r="R487" s="242"/>
      <c r="S487" s="242"/>
      <c r="T487" s="243"/>
      <c r="U487" s="12"/>
      <c r="V487" s="12"/>
      <c r="W487" s="12"/>
      <c r="X487" s="12"/>
      <c r="Y487" s="12"/>
      <c r="Z487" s="12"/>
      <c r="AA487" s="12"/>
      <c r="AB487" s="12"/>
      <c r="AC487" s="12"/>
      <c r="AD487" s="12"/>
      <c r="AE487" s="12"/>
      <c r="AT487" s="244" t="s">
        <v>175</v>
      </c>
      <c r="AU487" s="244" t="s">
        <v>79</v>
      </c>
      <c r="AV487" s="12" t="s">
        <v>81</v>
      </c>
      <c r="AW487" s="12" t="s">
        <v>33</v>
      </c>
      <c r="AX487" s="12" t="s">
        <v>72</v>
      </c>
      <c r="AY487" s="244" t="s">
        <v>159</v>
      </c>
    </row>
    <row r="488" s="12" customFormat="1">
      <c r="A488" s="12"/>
      <c r="B488" s="233"/>
      <c r="C488" s="234"/>
      <c r="D488" s="235" t="s">
        <v>175</v>
      </c>
      <c r="E488" s="236" t="s">
        <v>19</v>
      </c>
      <c r="F488" s="237" t="s">
        <v>550</v>
      </c>
      <c r="G488" s="234"/>
      <c r="H488" s="238">
        <v>0.079000000000000001</v>
      </c>
      <c r="I488" s="239"/>
      <c r="J488" s="234"/>
      <c r="K488" s="234"/>
      <c r="L488" s="240"/>
      <c r="M488" s="241"/>
      <c r="N488" s="242"/>
      <c r="O488" s="242"/>
      <c r="P488" s="242"/>
      <c r="Q488" s="242"/>
      <c r="R488" s="242"/>
      <c r="S488" s="242"/>
      <c r="T488" s="243"/>
      <c r="U488" s="12"/>
      <c r="V488" s="12"/>
      <c r="W488" s="12"/>
      <c r="X488" s="12"/>
      <c r="Y488" s="12"/>
      <c r="Z488" s="12"/>
      <c r="AA488" s="12"/>
      <c r="AB488" s="12"/>
      <c r="AC488" s="12"/>
      <c r="AD488" s="12"/>
      <c r="AE488" s="12"/>
      <c r="AT488" s="244" t="s">
        <v>175</v>
      </c>
      <c r="AU488" s="244" t="s">
        <v>79</v>
      </c>
      <c r="AV488" s="12" t="s">
        <v>81</v>
      </c>
      <c r="AW488" s="12" t="s">
        <v>33</v>
      </c>
      <c r="AX488" s="12" t="s">
        <v>72</v>
      </c>
      <c r="AY488" s="244" t="s">
        <v>159</v>
      </c>
    </row>
    <row r="489" s="13" customFormat="1">
      <c r="A489" s="13"/>
      <c r="B489" s="245"/>
      <c r="C489" s="246"/>
      <c r="D489" s="235" t="s">
        <v>175</v>
      </c>
      <c r="E489" s="247" t="s">
        <v>19</v>
      </c>
      <c r="F489" s="248" t="s">
        <v>197</v>
      </c>
      <c r="G489" s="246"/>
      <c r="H489" s="249">
        <v>4</v>
      </c>
      <c r="I489" s="250"/>
      <c r="J489" s="246"/>
      <c r="K489" s="246"/>
      <c r="L489" s="251"/>
      <c r="M489" s="252"/>
      <c r="N489" s="253"/>
      <c r="O489" s="253"/>
      <c r="P489" s="253"/>
      <c r="Q489" s="253"/>
      <c r="R489" s="253"/>
      <c r="S489" s="253"/>
      <c r="T489" s="254"/>
      <c r="U489" s="13"/>
      <c r="V489" s="13"/>
      <c r="W489" s="13"/>
      <c r="X489" s="13"/>
      <c r="Y489" s="13"/>
      <c r="Z489" s="13"/>
      <c r="AA489" s="13"/>
      <c r="AB489" s="13"/>
      <c r="AC489" s="13"/>
      <c r="AD489" s="13"/>
      <c r="AE489" s="13"/>
      <c r="AT489" s="255" t="s">
        <v>175</v>
      </c>
      <c r="AU489" s="255" t="s">
        <v>79</v>
      </c>
      <c r="AV489" s="13" t="s">
        <v>164</v>
      </c>
      <c r="AW489" s="13" t="s">
        <v>33</v>
      </c>
      <c r="AX489" s="13" t="s">
        <v>79</v>
      </c>
      <c r="AY489" s="255" t="s">
        <v>159</v>
      </c>
    </row>
    <row r="490" s="2" customFormat="1" ht="21.75" customHeight="1">
      <c r="A490" s="40"/>
      <c r="B490" s="41"/>
      <c r="C490" s="220" t="s">
        <v>452</v>
      </c>
      <c r="D490" s="220" t="s">
        <v>160</v>
      </c>
      <c r="E490" s="221" t="s">
        <v>715</v>
      </c>
      <c r="F490" s="222" t="s">
        <v>716</v>
      </c>
      <c r="G490" s="223" t="s">
        <v>191</v>
      </c>
      <c r="H490" s="224">
        <v>2.2000000000000002</v>
      </c>
      <c r="I490" s="225"/>
      <c r="J490" s="226">
        <f>ROUND(I490*H490,2)</f>
        <v>0</v>
      </c>
      <c r="K490" s="222" t="s">
        <v>19</v>
      </c>
      <c r="L490" s="46"/>
      <c r="M490" s="227" t="s">
        <v>19</v>
      </c>
      <c r="N490" s="228" t="s">
        <v>43</v>
      </c>
      <c r="O490" s="86"/>
      <c r="P490" s="229">
        <f>O490*H490</f>
        <v>0</v>
      </c>
      <c r="Q490" s="229">
        <v>0.00172</v>
      </c>
      <c r="R490" s="229">
        <f>Q490*H490</f>
        <v>0.003784</v>
      </c>
      <c r="S490" s="229">
        <v>0</v>
      </c>
      <c r="T490" s="230">
        <f>S490*H490</f>
        <v>0</v>
      </c>
      <c r="U490" s="40"/>
      <c r="V490" s="40"/>
      <c r="W490" s="40"/>
      <c r="X490" s="40"/>
      <c r="Y490" s="40"/>
      <c r="Z490" s="40"/>
      <c r="AA490" s="40"/>
      <c r="AB490" s="40"/>
      <c r="AC490" s="40"/>
      <c r="AD490" s="40"/>
      <c r="AE490" s="40"/>
      <c r="AR490" s="231" t="s">
        <v>164</v>
      </c>
      <c r="AT490" s="231" t="s">
        <v>160</v>
      </c>
      <c r="AU490" s="231" t="s">
        <v>79</v>
      </c>
      <c r="AY490" s="19" t="s">
        <v>159</v>
      </c>
      <c r="BE490" s="232">
        <f>IF(N490="základní",J490,0)</f>
        <v>0</v>
      </c>
      <c r="BF490" s="232">
        <f>IF(N490="snížená",J490,0)</f>
        <v>0</v>
      </c>
      <c r="BG490" s="232">
        <f>IF(N490="zákl. přenesená",J490,0)</f>
        <v>0</v>
      </c>
      <c r="BH490" s="232">
        <f>IF(N490="sníž. přenesená",J490,0)</f>
        <v>0</v>
      </c>
      <c r="BI490" s="232">
        <f>IF(N490="nulová",J490,0)</f>
        <v>0</v>
      </c>
      <c r="BJ490" s="19" t="s">
        <v>79</v>
      </c>
      <c r="BK490" s="232">
        <f>ROUND(I490*H490,2)</f>
        <v>0</v>
      </c>
      <c r="BL490" s="19" t="s">
        <v>164</v>
      </c>
      <c r="BM490" s="231" t="s">
        <v>717</v>
      </c>
    </row>
    <row r="491" s="12" customFormat="1">
      <c r="A491" s="12"/>
      <c r="B491" s="233"/>
      <c r="C491" s="234"/>
      <c r="D491" s="235" t="s">
        <v>175</v>
      </c>
      <c r="E491" s="236" t="s">
        <v>19</v>
      </c>
      <c r="F491" s="237" t="s">
        <v>718</v>
      </c>
      <c r="G491" s="234"/>
      <c r="H491" s="238">
        <v>2.1989999999999998</v>
      </c>
      <c r="I491" s="239"/>
      <c r="J491" s="234"/>
      <c r="K491" s="234"/>
      <c r="L491" s="240"/>
      <c r="M491" s="241"/>
      <c r="N491" s="242"/>
      <c r="O491" s="242"/>
      <c r="P491" s="242"/>
      <c r="Q491" s="242"/>
      <c r="R491" s="242"/>
      <c r="S491" s="242"/>
      <c r="T491" s="243"/>
      <c r="U491" s="12"/>
      <c r="V491" s="12"/>
      <c r="W491" s="12"/>
      <c r="X491" s="12"/>
      <c r="Y491" s="12"/>
      <c r="Z491" s="12"/>
      <c r="AA491" s="12"/>
      <c r="AB491" s="12"/>
      <c r="AC491" s="12"/>
      <c r="AD491" s="12"/>
      <c r="AE491" s="12"/>
      <c r="AT491" s="244" t="s">
        <v>175</v>
      </c>
      <c r="AU491" s="244" t="s">
        <v>79</v>
      </c>
      <c r="AV491" s="12" t="s">
        <v>81</v>
      </c>
      <c r="AW491" s="12" t="s">
        <v>33</v>
      </c>
      <c r="AX491" s="12" t="s">
        <v>72</v>
      </c>
      <c r="AY491" s="244" t="s">
        <v>159</v>
      </c>
    </row>
    <row r="492" s="12" customFormat="1">
      <c r="A492" s="12"/>
      <c r="B492" s="233"/>
      <c r="C492" s="234"/>
      <c r="D492" s="235" t="s">
        <v>175</v>
      </c>
      <c r="E492" s="236" t="s">
        <v>19</v>
      </c>
      <c r="F492" s="237" t="s">
        <v>719</v>
      </c>
      <c r="G492" s="234"/>
      <c r="H492" s="238">
        <v>0.001</v>
      </c>
      <c r="I492" s="239"/>
      <c r="J492" s="234"/>
      <c r="K492" s="234"/>
      <c r="L492" s="240"/>
      <c r="M492" s="241"/>
      <c r="N492" s="242"/>
      <c r="O492" s="242"/>
      <c r="P492" s="242"/>
      <c r="Q492" s="242"/>
      <c r="R492" s="242"/>
      <c r="S492" s="242"/>
      <c r="T492" s="243"/>
      <c r="U492" s="12"/>
      <c r="V492" s="12"/>
      <c r="W492" s="12"/>
      <c r="X492" s="12"/>
      <c r="Y492" s="12"/>
      <c r="Z492" s="12"/>
      <c r="AA492" s="12"/>
      <c r="AB492" s="12"/>
      <c r="AC492" s="12"/>
      <c r="AD492" s="12"/>
      <c r="AE492" s="12"/>
      <c r="AT492" s="244" t="s">
        <v>175</v>
      </c>
      <c r="AU492" s="244" t="s">
        <v>79</v>
      </c>
      <c r="AV492" s="12" t="s">
        <v>81</v>
      </c>
      <c r="AW492" s="12" t="s">
        <v>33</v>
      </c>
      <c r="AX492" s="12" t="s">
        <v>72</v>
      </c>
      <c r="AY492" s="244" t="s">
        <v>159</v>
      </c>
    </row>
    <row r="493" s="13" customFormat="1">
      <c r="A493" s="13"/>
      <c r="B493" s="245"/>
      <c r="C493" s="246"/>
      <c r="D493" s="235" t="s">
        <v>175</v>
      </c>
      <c r="E493" s="247" t="s">
        <v>19</v>
      </c>
      <c r="F493" s="248" t="s">
        <v>197</v>
      </c>
      <c r="G493" s="246"/>
      <c r="H493" s="249">
        <v>2.2000000000000002</v>
      </c>
      <c r="I493" s="250"/>
      <c r="J493" s="246"/>
      <c r="K493" s="246"/>
      <c r="L493" s="251"/>
      <c r="M493" s="252"/>
      <c r="N493" s="253"/>
      <c r="O493" s="253"/>
      <c r="P493" s="253"/>
      <c r="Q493" s="253"/>
      <c r="R493" s="253"/>
      <c r="S493" s="253"/>
      <c r="T493" s="254"/>
      <c r="U493" s="13"/>
      <c r="V493" s="13"/>
      <c r="W493" s="13"/>
      <c r="X493" s="13"/>
      <c r="Y493" s="13"/>
      <c r="Z493" s="13"/>
      <c r="AA493" s="13"/>
      <c r="AB493" s="13"/>
      <c r="AC493" s="13"/>
      <c r="AD493" s="13"/>
      <c r="AE493" s="13"/>
      <c r="AT493" s="255" t="s">
        <v>175</v>
      </c>
      <c r="AU493" s="255" t="s">
        <v>79</v>
      </c>
      <c r="AV493" s="13" t="s">
        <v>164</v>
      </c>
      <c r="AW493" s="13" t="s">
        <v>33</v>
      </c>
      <c r="AX493" s="13" t="s">
        <v>79</v>
      </c>
      <c r="AY493" s="255" t="s">
        <v>159</v>
      </c>
    </row>
    <row r="494" s="2" customFormat="1" ht="21.75" customHeight="1">
      <c r="A494" s="40"/>
      <c r="B494" s="41"/>
      <c r="C494" s="220" t="s">
        <v>720</v>
      </c>
      <c r="D494" s="220" t="s">
        <v>160</v>
      </c>
      <c r="E494" s="221" t="s">
        <v>721</v>
      </c>
      <c r="F494" s="222" t="s">
        <v>722</v>
      </c>
      <c r="G494" s="223" t="s">
        <v>191</v>
      </c>
      <c r="H494" s="224">
        <v>4</v>
      </c>
      <c r="I494" s="225"/>
      <c r="J494" s="226">
        <f>ROUND(I494*H494,2)</f>
        <v>0</v>
      </c>
      <c r="K494" s="222" t="s">
        <v>19</v>
      </c>
      <c r="L494" s="46"/>
      <c r="M494" s="227" t="s">
        <v>19</v>
      </c>
      <c r="N494" s="228" t="s">
        <v>43</v>
      </c>
      <c r="O494" s="86"/>
      <c r="P494" s="229">
        <f>O494*H494</f>
        <v>0</v>
      </c>
      <c r="Q494" s="229">
        <v>0</v>
      </c>
      <c r="R494" s="229">
        <f>Q494*H494</f>
        <v>0</v>
      </c>
      <c r="S494" s="229">
        <v>0</v>
      </c>
      <c r="T494" s="230">
        <f>S494*H494</f>
        <v>0</v>
      </c>
      <c r="U494" s="40"/>
      <c r="V494" s="40"/>
      <c r="W494" s="40"/>
      <c r="X494" s="40"/>
      <c r="Y494" s="40"/>
      <c r="Z494" s="40"/>
      <c r="AA494" s="40"/>
      <c r="AB494" s="40"/>
      <c r="AC494" s="40"/>
      <c r="AD494" s="40"/>
      <c r="AE494" s="40"/>
      <c r="AR494" s="231" t="s">
        <v>164</v>
      </c>
      <c r="AT494" s="231" t="s">
        <v>160</v>
      </c>
      <c r="AU494" s="231" t="s">
        <v>79</v>
      </c>
      <c r="AY494" s="19" t="s">
        <v>159</v>
      </c>
      <c r="BE494" s="232">
        <f>IF(N494="základní",J494,0)</f>
        <v>0</v>
      </c>
      <c r="BF494" s="232">
        <f>IF(N494="snížená",J494,0)</f>
        <v>0</v>
      </c>
      <c r="BG494" s="232">
        <f>IF(N494="zákl. přenesená",J494,0)</f>
        <v>0</v>
      </c>
      <c r="BH494" s="232">
        <f>IF(N494="sníž. přenesená",J494,0)</f>
        <v>0</v>
      </c>
      <c r="BI494" s="232">
        <f>IF(N494="nulová",J494,0)</f>
        <v>0</v>
      </c>
      <c r="BJ494" s="19" t="s">
        <v>79</v>
      </c>
      <c r="BK494" s="232">
        <f>ROUND(I494*H494,2)</f>
        <v>0</v>
      </c>
      <c r="BL494" s="19" t="s">
        <v>164</v>
      </c>
      <c r="BM494" s="231" t="s">
        <v>723</v>
      </c>
    </row>
    <row r="495" s="2" customFormat="1" ht="21.75" customHeight="1">
      <c r="A495" s="40"/>
      <c r="B495" s="41"/>
      <c r="C495" s="220" t="s">
        <v>455</v>
      </c>
      <c r="D495" s="220" t="s">
        <v>160</v>
      </c>
      <c r="E495" s="221" t="s">
        <v>724</v>
      </c>
      <c r="F495" s="222" t="s">
        <v>725</v>
      </c>
      <c r="G495" s="223" t="s">
        <v>191</v>
      </c>
      <c r="H495" s="224">
        <v>4</v>
      </c>
      <c r="I495" s="225"/>
      <c r="J495" s="226">
        <f>ROUND(I495*H495,2)</f>
        <v>0</v>
      </c>
      <c r="K495" s="222" t="s">
        <v>19</v>
      </c>
      <c r="L495" s="46"/>
      <c r="M495" s="227" t="s">
        <v>19</v>
      </c>
      <c r="N495" s="228" t="s">
        <v>43</v>
      </c>
      <c r="O495" s="86"/>
      <c r="P495" s="229">
        <f>O495*H495</f>
        <v>0</v>
      </c>
      <c r="Q495" s="229">
        <v>0.00020000000000000001</v>
      </c>
      <c r="R495" s="229">
        <f>Q495*H495</f>
        <v>0.00080000000000000004</v>
      </c>
      <c r="S495" s="229">
        <v>0</v>
      </c>
      <c r="T495" s="230">
        <f>S495*H495</f>
        <v>0</v>
      </c>
      <c r="U495" s="40"/>
      <c r="V495" s="40"/>
      <c r="W495" s="40"/>
      <c r="X495" s="40"/>
      <c r="Y495" s="40"/>
      <c r="Z495" s="40"/>
      <c r="AA495" s="40"/>
      <c r="AB495" s="40"/>
      <c r="AC495" s="40"/>
      <c r="AD495" s="40"/>
      <c r="AE495" s="40"/>
      <c r="AR495" s="231" t="s">
        <v>164</v>
      </c>
      <c r="AT495" s="231" t="s">
        <v>160</v>
      </c>
      <c r="AU495" s="231" t="s">
        <v>79</v>
      </c>
      <c r="AY495" s="19" t="s">
        <v>159</v>
      </c>
      <c r="BE495" s="232">
        <f>IF(N495="základní",J495,0)</f>
        <v>0</v>
      </c>
      <c r="BF495" s="232">
        <f>IF(N495="snížená",J495,0)</f>
        <v>0</v>
      </c>
      <c r="BG495" s="232">
        <f>IF(N495="zákl. přenesená",J495,0)</f>
        <v>0</v>
      </c>
      <c r="BH495" s="232">
        <f>IF(N495="sníž. přenesená",J495,0)</f>
        <v>0</v>
      </c>
      <c r="BI495" s="232">
        <f>IF(N495="nulová",J495,0)</f>
        <v>0</v>
      </c>
      <c r="BJ495" s="19" t="s">
        <v>79</v>
      </c>
      <c r="BK495" s="232">
        <f>ROUND(I495*H495,2)</f>
        <v>0</v>
      </c>
      <c r="BL495" s="19" t="s">
        <v>164</v>
      </c>
      <c r="BM495" s="231" t="s">
        <v>726</v>
      </c>
    </row>
    <row r="496" s="2" customFormat="1" ht="21.75" customHeight="1">
      <c r="A496" s="40"/>
      <c r="B496" s="41"/>
      <c r="C496" s="220" t="s">
        <v>727</v>
      </c>
      <c r="D496" s="220" t="s">
        <v>160</v>
      </c>
      <c r="E496" s="221" t="s">
        <v>728</v>
      </c>
      <c r="F496" s="222" t="s">
        <v>729</v>
      </c>
      <c r="G496" s="223" t="s">
        <v>191</v>
      </c>
      <c r="H496" s="224">
        <v>4</v>
      </c>
      <c r="I496" s="225"/>
      <c r="J496" s="226">
        <f>ROUND(I496*H496,2)</f>
        <v>0</v>
      </c>
      <c r="K496" s="222" t="s">
        <v>19</v>
      </c>
      <c r="L496" s="46"/>
      <c r="M496" s="227" t="s">
        <v>19</v>
      </c>
      <c r="N496" s="228" t="s">
        <v>43</v>
      </c>
      <c r="O496" s="86"/>
      <c r="P496" s="229">
        <f>O496*H496</f>
        <v>0</v>
      </c>
      <c r="Q496" s="229">
        <v>0.0014</v>
      </c>
      <c r="R496" s="229">
        <f>Q496*H496</f>
        <v>0.0055999999999999999</v>
      </c>
      <c r="S496" s="229">
        <v>0</v>
      </c>
      <c r="T496" s="230">
        <f>S496*H496</f>
        <v>0</v>
      </c>
      <c r="U496" s="40"/>
      <c r="V496" s="40"/>
      <c r="W496" s="40"/>
      <c r="X496" s="40"/>
      <c r="Y496" s="40"/>
      <c r="Z496" s="40"/>
      <c r="AA496" s="40"/>
      <c r="AB496" s="40"/>
      <c r="AC496" s="40"/>
      <c r="AD496" s="40"/>
      <c r="AE496" s="40"/>
      <c r="AR496" s="231" t="s">
        <v>164</v>
      </c>
      <c r="AT496" s="231" t="s">
        <v>160</v>
      </c>
      <c r="AU496" s="231" t="s">
        <v>79</v>
      </c>
      <c r="AY496" s="19" t="s">
        <v>159</v>
      </c>
      <c r="BE496" s="232">
        <f>IF(N496="základní",J496,0)</f>
        <v>0</v>
      </c>
      <c r="BF496" s="232">
        <f>IF(N496="snížená",J496,0)</f>
        <v>0</v>
      </c>
      <c r="BG496" s="232">
        <f>IF(N496="zákl. přenesená",J496,0)</f>
        <v>0</v>
      </c>
      <c r="BH496" s="232">
        <f>IF(N496="sníž. přenesená",J496,0)</f>
        <v>0</v>
      </c>
      <c r="BI496" s="232">
        <f>IF(N496="nulová",J496,0)</f>
        <v>0</v>
      </c>
      <c r="BJ496" s="19" t="s">
        <v>79</v>
      </c>
      <c r="BK496" s="232">
        <f>ROUND(I496*H496,2)</f>
        <v>0</v>
      </c>
      <c r="BL496" s="19" t="s">
        <v>164</v>
      </c>
      <c r="BM496" s="231" t="s">
        <v>730</v>
      </c>
    </row>
    <row r="497" s="2" customFormat="1" ht="44.25" customHeight="1">
      <c r="A497" s="40"/>
      <c r="B497" s="41"/>
      <c r="C497" s="220" t="s">
        <v>460</v>
      </c>
      <c r="D497" s="220" t="s">
        <v>160</v>
      </c>
      <c r="E497" s="221" t="s">
        <v>731</v>
      </c>
      <c r="F497" s="222" t="s">
        <v>732</v>
      </c>
      <c r="G497" s="223" t="s">
        <v>191</v>
      </c>
      <c r="H497" s="224">
        <v>10</v>
      </c>
      <c r="I497" s="225"/>
      <c r="J497" s="226">
        <f>ROUND(I497*H497,2)</f>
        <v>0</v>
      </c>
      <c r="K497" s="222" t="s">
        <v>19</v>
      </c>
      <c r="L497" s="46"/>
      <c r="M497" s="227" t="s">
        <v>19</v>
      </c>
      <c r="N497" s="228" t="s">
        <v>43</v>
      </c>
      <c r="O497" s="86"/>
      <c r="P497" s="229">
        <f>O497*H497</f>
        <v>0</v>
      </c>
      <c r="Q497" s="229">
        <v>0.022599999999999999</v>
      </c>
      <c r="R497" s="229">
        <f>Q497*H497</f>
        <v>0.22599999999999998</v>
      </c>
      <c r="S497" s="229">
        <v>0</v>
      </c>
      <c r="T497" s="230">
        <f>S497*H497</f>
        <v>0</v>
      </c>
      <c r="U497" s="40"/>
      <c r="V497" s="40"/>
      <c r="W497" s="40"/>
      <c r="X497" s="40"/>
      <c r="Y497" s="40"/>
      <c r="Z497" s="40"/>
      <c r="AA497" s="40"/>
      <c r="AB497" s="40"/>
      <c r="AC497" s="40"/>
      <c r="AD497" s="40"/>
      <c r="AE497" s="40"/>
      <c r="AR497" s="231" t="s">
        <v>164</v>
      </c>
      <c r="AT497" s="231" t="s">
        <v>160</v>
      </c>
      <c r="AU497" s="231" t="s">
        <v>79</v>
      </c>
      <c r="AY497" s="19" t="s">
        <v>159</v>
      </c>
      <c r="BE497" s="232">
        <f>IF(N497="základní",J497,0)</f>
        <v>0</v>
      </c>
      <c r="BF497" s="232">
        <f>IF(N497="snížená",J497,0)</f>
        <v>0</v>
      </c>
      <c r="BG497" s="232">
        <f>IF(N497="zákl. přenesená",J497,0)</f>
        <v>0</v>
      </c>
      <c r="BH497" s="232">
        <f>IF(N497="sníž. přenesená",J497,0)</f>
        <v>0</v>
      </c>
      <c r="BI497" s="232">
        <f>IF(N497="nulová",J497,0)</f>
        <v>0</v>
      </c>
      <c r="BJ497" s="19" t="s">
        <v>79</v>
      </c>
      <c r="BK497" s="232">
        <f>ROUND(I497*H497,2)</f>
        <v>0</v>
      </c>
      <c r="BL497" s="19" t="s">
        <v>164</v>
      </c>
      <c r="BM497" s="231" t="s">
        <v>733</v>
      </c>
    </row>
    <row r="498" s="14" customFormat="1">
      <c r="A498" s="14"/>
      <c r="B498" s="266"/>
      <c r="C498" s="267"/>
      <c r="D498" s="235" t="s">
        <v>175</v>
      </c>
      <c r="E498" s="268" t="s">
        <v>19</v>
      </c>
      <c r="F498" s="269" t="s">
        <v>544</v>
      </c>
      <c r="G498" s="267"/>
      <c r="H498" s="268" t="s">
        <v>19</v>
      </c>
      <c r="I498" s="270"/>
      <c r="J498" s="267"/>
      <c r="K498" s="267"/>
      <c r="L498" s="271"/>
      <c r="M498" s="272"/>
      <c r="N498" s="273"/>
      <c r="O498" s="273"/>
      <c r="P498" s="273"/>
      <c r="Q498" s="273"/>
      <c r="R498" s="273"/>
      <c r="S498" s="273"/>
      <c r="T498" s="274"/>
      <c r="U498" s="14"/>
      <c r="V498" s="14"/>
      <c r="W498" s="14"/>
      <c r="X498" s="14"/>
      <c r="Y498" s="14"/>
      <c r="Z498" s="14"/>
      <c r="AA498" s="14"/>
      <c r="AB498" s="14"/>
      <c r="AC498" s="14"/>
      <c r="AD498" s="14"/>
      <c r="AE498" s="14"/>
      <c r="AT498" s="275" t="s">
        <v>175</v>
      </c>
      <c r="AU498" s="275" t="s">
        <v>79</v>
      </c>
      <c r="AV498" s="14" t="s">
        <v>79</v>
      </c>
      <c r="AW498" s="14" t="s">
        <v>33</v>
      </c>
      <c r="AX498" s="14" t="s">
        <v>72</v>
      </c>
      <c r="AY498" s="275" t="s">
        <v>159</v>
      </c>
    </row>
    <row r="499" s="14" customFormat="1">
      <c r="A499" s="14"/>
      <c r="B499" s="266"/>
      <c r="C499" s="267"/>
      <c r="D499" s="235" t="s">
        <v>175</v>
      </c>
      <c r="E499" s="268" t="s">
        <v>19</v>
      </c>
      <c r="F499" s="269" t="s">
        <v>545</v>
      </c>
      <c r="G499" s="267"/>
      <c r="H499" s="268" t="s">
        <v>19</v>
      </c>
      <c r="I499" s="270"/>
      <c r="J499" s="267"/>
      <c r="K499" s="267"/>
      <c r="L499" s="271"/>
      <c r="M499" s="272"/>
      <c r="N499" s="273"/>
      <c r="O499" s="273"/>
      <c r="P499" s="273"/>
      <c r="Q499" s="273"/>
      <c r="R499" s="273"/>
      <c r="S499" s="273"/>
      <c r="T499" s="274"/>
      <c r="U499" s="14"/>
      <c r="V499" s="14"/>
      <c r="W499" s="14"/>
      <c r="X499" s="14"/>
      <c r="Y499" s="14"/>
      <c r="Z499" s="14"/>
      <c r="AA499" s="14"/>
      <c r="AB499" s="14"/>
      <c r="AC499" s="14"/>
      <c r="AD499" s="14"/>
      <c r="AE499" s="14"/>
      <c r="AT499" s="275" t="s">
        <v>175</v>
      </c>
      <c r="AU499" s="275" t="s">
        <v>79</v>
      </c>
      <c r="AV499" s="14" t="s">
        <v>79</v>
      </c>
      <c r="AW499" s="14" t="s">
        <v>33</v>
      </c>
      <c r="AX499" s="14" t="s">
        <v>72</v>
      </c>
      <c r="AY499" s="275" t="s">
        <v>159</v>
      </c>
    </row>
    <row r="500" s="12" customFormat="1">
      <c r="A500" s="12"/>
      <c r="B500" s="233"/>
      <c r="C500" s="234"/>
      <c r="D500" s="235" t="s">
        <v>175</v>
      </c>
      <c r="E500" s="236" t="s">
        <v>19</v>
      </c>
      <c r="F500" s="237" t="s">
        <v>734</v>
      </c>
      <c r="G500" s="234"/>
      <c r="H500" s="238">
        <v>2.3050000000000002</v>
      </c>
      <c r="I500" s="239"/>
      <c r="J500" s="234"/>
      <c r="K500" s="234"/>
      <c r="L500" s="240"/>
      <c r="M500" s="241"/>
      <c r="N500" s="242"/>
      <c r="O500" s="242"/>
      <c r="P500" s="242"/>
      <c r="Q500" s="242"/>
      <c r="R500" s="242"/>
      <c r="S500" s="242"/>
      <c r="T500" s="243"/>
      <c r="U500" s="12"/>
      <c r="V500" s="12"/>
      <c r="W500" s="12"/>
      <c r="X500" s="12"/>
      <c r="Y500" s="12"/>
      <c r="Z500" s="12"/>
      <c r="AA500" s="12"/>
      <c r="AB500" s="12"/>
      <c r="AC500" s="12"/>
      <c r="AD500" s="12"/>
      <c r="AE500" s="12"/>
      <c r="AT500" s="244" t="s">
        <v>175</v>
      </c>
      <c r="AU500" s="244" t="s">
        <v>79</v>
      </c>
      <c r="AV500" s="12" t="s">
        <v>81</v>
      </c>
      <c r="AW500" s="12" t="s">
        <v>33</v>
      </c>
      <c r="AX500" s="12" t="s">
        <v>72</v>
      </c>
      <c r="AY500" s="244" t="s">
        <v>159</v>
      </c>
    </row>
    <row r="501" s="12" customFormat="1">
      <c r="A501" s="12"/>
      <c r="B501" s="233"/>
      <c r="C501" s="234"/>
      <c r="D501" s="235" t="s">
        <v>175</v>
      </c>
      <c r="E501" s="236" t="s">
        <v>19</v>
      </c>
      <c r="F501" s="237" t="s">
        <v>735</v>
      </c>
      <c r="G501" s="234"/>
      <c r="H501" s="238">
        <v>1.4770000000000001</v>
      </c>
      <c r="I501" s="239"/>
      <c r="J501" s="234"/>
      <c r="K501" s="234"/>
      <c r="L501" s="240"/>
      <c r="M501" s="241"/>
      <c r="N501" s="242"/>
      <c r="O501" s="242"/>
      <c r="P501" s="242"/>
      <c r="Q501" s="242"/>
      <c r="R501" s="242"/>
      <c r="S501" s="242"/>
      <c r="T501" s="243"/>
      <c r="U501" s="12"/>
      <c r="V501" s="12"/>
      <c r="W501" s="12"/>
      <c r="X501" s="12"/>
      <c r="Y501" s="12"/>
      <c r="Z501" s="12"/>
      <c r="AA501" s="12"/>
      <c r="AB501" s="12"/>
      <c r="AC501" s="12"/>
      <c r="AD501" s="12"/>
      <c r="AE501" s="12"/>
      <c r="AT501" s="244" t="s">
        <v>175</v>
      </c>
      <c r="AU501" s="244" t="s">
        <v>79</v>
      </c>
      <c r="AV501" s="12" t="s">
        <v>81</v>
      </c>
      <c r="AW501" s="12" t="s">
        <v>33</v>
      </c>
      <c r="AX501" s="12" t="s">
        <v>72</v>
      </c>
      <c r="AY501" s="244" t="s">
        <v>159</v>
      </c>
    </row>
    <row r="502" s="12" customFormat="1">
      <c r="A502" s="12"/>
      <c r="B502" s="233"/>
      <c r="C502" s="234"/>
      <c r="D502" s="235" t="s">
        <v>175</v>
      </c>
      <c r="E502" s="236" t="s">
        <v>19</v>
      </c>
      <c r="F502" s="237" t="s">
        <v>736</v>
      </c>
      <c r="G502" s="234"/>
      <c r="H502" s="238">
        <v>0.68600000000000005</v>
      </c>
      <c r="I502" s="239"/>
      <c r="J502" s="234"/>
      <c r="K502" s="234"/>
      <c r="L502" s="240"/>
      <c r="M502" s="241"/>
      <c r="N502" s="242"/>
      <c r="O502" s="242"/>
      <c r="P502" s="242"/>
      <c r="Q502" s="242"/>
      <c r="R502" s="242"/>
      <c r="S502" s="242"/>
      <c r="T502" s="243"/>
      <c r="U502" s="12"/>
      <c r="V502" s="12"/>
      <c r="W502" s="12"/>
      <c r="X502" s="12"/>
      <c r="Y502" s="12"/>
      <c r="Z502" s="12"/>
      <c r="AA502" s="12"/>
      <c r="AB502" s="12"/>
      <c r="AC502" s="12"/>
      <c r="AD502" s="12"/>
      <c r="AE502" s="12"/>
      <c r="AT502" s="244" t="s">
        <v>175</v>
      </c>
      <c r="AU502" s="244" t="s">
        <v>79</v>
      </c>
      <c r="AV502" s="12" t="s">
        <v>81</v>
      </c>
      <c r="AW502" s="12" t="s">
        <v>33</v>
      </c>
      <c r="AX502" s="12" t="s">
        <v>72</v>
      </c>
      <c r="AY502" s="244" t="s">
        <v>159</v>
      </c>
    </row>
    <row r="503" s="12" customFormat="1">
      <c r="A503" s="12"/>
      <c r="B503" s="233"/>
      <c r="C503" s="234"/>
      <c r="D503" s="235" t="s">
        <v>175</v>
      </c>
      <c r="E503" s="236" t="s">
        <v>19</v>
      </c>
      <c r="F503" s="237" t="s">
        <v>737</v>
      </c>
      <c r="G503" s="234"/>
      <c r="H503" s="238">
        <v>2.4889999999999999</v>
      </c>
      <c r="I503" s="239"/>
      <c r="J503" s="234"/>
      <c r="K503" s="234"/>
      <c r="L503" s="240"/>
      <c r="M503" s="241"/>
      <c r="N503" s="242"/>
      <c r="O503" s="242"/>
      <c r="P503" s="242"/>
      <c r="Q503" s="242"/>
      <c r="R503" s="242"/>
      <c r="S503" s="242"/>
      <c r="T503" s="243"/>
      <c r="U503" s="12"/>
      <c r="V503" s="12"/>
      <c r="W503" s="12"/>
      <c r="X503" s="12"/>
      <c r="Y503" s="12"/>
      <c r="Z503" s="12"/>
      <c r="AA503" s="12"/>
      <c r="AB503" s="12"/>
      <c r="AC503" s="12"/>
      <c r="AD503" s="12"/>
      <c r="AE503" s="12"/>
      <c r="AT503" s="244" t="s">
        <v>175</v>
      </c>
      <c r="AU503" s="244" t="s">
        <v>79</v>
      </c>
      <c r="AV503" s="12" t="s">
        <v>81</v>
      </c>
      <c r="AW503" s="12" t="s">
        <v>33</v>
      </c>
      <c r="AX503" s="12" t="s">
        <v>72</v>
      </c>
      <c r="AY503" s="244" t="s">
        <v>159</v>
      </c>
    </row>
    <row r="504" s="14" customFormat="1">
      <c r="A504" s="14"/>
      <c r="B504" s="266"/>
      <c r="C504" s="267"/>
      <c r="D504" s="235" t="s">
        <v>175</v>
      </c>
      <c r="E504" s="268" t="s">
        <v>19</v>
      </c>
      <c r="F504" s="269" t="s">
        <v>548</v>
      </c>
      <c r="G504" s="267"/>
      <c r="H504" s="268" t="s">
        <v>19</v>
      </c>
      <c r="I504" s="270"/>
      <c r="J504" s="267"/>
      <c r="K504" s="267"/>
      <c r="L504" s="271"/>
      <c r="M504" s="272"/>
      <c r="N504" s="273"/>
      <c r="O504" s="273"/>
      <c r="P504" s="273"/>
      <c r="Q504" s="273"/>
      <c r="R504" s="273"/>
      <c r="S504" s="273"/>
      <c r="T504" s="274"/>
      <c r="U504" s="14"/>
      <c r="V504" s="14"/>
      <c r="W504" s="14"/>
      <c r="X504" s="14"/>
      <c r="Y504" s="14"/>
      <c r="Z504" s="14"/>
      <c r="AA504" s="14"/>
      <c r="AB504" s="14"/>
      <c r="AC504" s="14"/>
      <c r="AD504" s="14"/>
      <c r="AE504" s="14"/>
      <c r="AT504" s="275" t="s">
        <v>175</v>
      </c>
      <c r="AU504" s="275" t="s">
        <v>79</v>
      </c>
      <c r="AV504" s="14" t="s">
        <v>79</v>
      </c>
      <c r="AW504" s="14" t="s">
        <v>33</v>
      </c>
      <c r="AX504" s="14" t="s">
        <v>72</v>
      </c>
      <c r="AY504" s="275" t="s">
        <v>159</v>
      </c>
    </row>
    <row r="505" s="12" customFormat="1">
      <c r="A505" s="12"/>
      <c r="B505" s="233"/>
      <c r="C505" s="234"/>
      <c r="D505" s="235" t="s">
        <v>175</v>
      </c>
      <c r="E505" s="236" t="s">
        <v>19</v>
      </c>
      <c r="F505" s="237" t="s">
        <v>738</v>
      </c>
      <c r="G505" s="234"/>
      <c r="H505" s="238">
        <v>2.649</v>
      </c>
      <c r="I505" s="239"/>
      <c r="J505" s="234"/>
      <c r="K505" s="234"/>
      <c r="L505" s="240"/>
      <c r="M505" s="241"/>
      <c r="N505" s="242"/>
      <c r="O505" s="242"/>
      <c r="P505" s="242"/>
      <c r="Q505" s="242"/>
      <c r="R505" s="242"/>
      <c r="S505" s="242"/>
      <c r="T505" s="243"/>
      <c r="U505" s="12"/>
      <c r="V505" s="12"/>
      <c r="W505" s="12"/>
      <c r="X505" s="12"/>
      <c r="Y505" s="12"/>
      <c r="Z505" s="12"/>
      <c r="AA505" s="12"/>
      <c r="AB505" s="12"/>
      <c r="AC505" s="12"/>
      <c r="AD505" s="12"/>
      <c r="AE505" s="12"/>
      <c r="AT505" s="244" t="s">
        <v>175</v>
      </c>
      <c r="AU505" s="244" t="s">
        <v>79</v>
      </c>
      <c r="AV505" s="12" t="s">
        <v>81</v>
      </c>
      <c r="AW505" s="12" t="s">
        <v>33</v>
      </c>
      <c r="AX505" s="12" t="s">
        <v>72</v>
      </c>
      <c r="AY505" s="244" t="s">
        <v>159</v>
      </c>
    </row>
    <row r="506" s="12" customFormat="1">
      <c r="A506" s="12"/>
      <c r="B506" s="233"/>
      <c r="C506" s="234"/>
      <c r="D506" s="235" t="s">
        <v>175</v>
      </c>
      <c r="E506" s="236" t="s">
        <v>19</v>
      </c>
      <c r="F506" s="237" t="s">
        <v>739</v>
      </c>
      <c r="G506" s="234"/>
      <c r="H506" s="238">
        <v>0.39400000000000002</v>
      </c>
      <c r="I506" s="239"/>
      <c r="J506" s="234"/>
      <c r="K506" s="234"/>
      <c r="L506" s="240"/>
      <c r="M506" s="241"/>
      <c r="N506" s="242"/>
      <c r="O506" s="242"/>
      <c r="P506" s="242"/>
      <c r="Q506" s="242"/>
      <c r="R506" s="242"/>
      <c r="S506" s="242"/>
      <c r="T506" s="243"/>
      <c r="U506" s="12"/>
      <c r="V506" s="12"/>
      <c r="W506" s="12"/>
      <c r="X506" s="12"/>
      <c r="Y506" s="12"/>
      <c r="Z506" s="12"/>
      <c r="AA506" s="12"/>
      <c r="AB506" s="12"/>
      <c r="AC506" s="12"/>
      <c r="AD506" s="12"/>
      <c r="AE506" s="12"/>
      <c r="AT506" s="244" t="s">
        <v>175</v>
      </c>
      <c r="AU506" s="244" t="s">
        <v>79</v>
      </c>
      <c r="AV506" s="12" t="s">
        <v>81</v>
      </c>
      <c r="AW506" s="12" t="s">
        <v>33</v>
      </c>
      <c r="AX506" s="12" t="s">
        <v>72</v>
      </c>
      <c r="AY506" s="244" t="s">
        <v>159</v>
      </c>
    </row>
    <row r="507" s="13" customFormat="1">
      <c r="A507" s="13"/>
      <c r="B507" s="245"/>
      <c r="C507" s="246"/>
      <c r="D507" s="235" t="s">
        <v>175</v>
      </c>
      <c r="E507" s="247" t="s">
        <v>19</v>
      </c>
      <c r="F507" s="248" t="s">
        <v>197</v>
      </c>
      <c r="G507" s="246"/>
      <c r="H507" s="249">
        <v>10</v>
      </c>
      <c r="I507" s="250"/>
      <c r="J507" s="246"/>
      <c r="K507" s="246"/>
      <c r="L507" s="251"/>
      <c r="M507" s="252"/>
      <c r="N507" s="253"/>
      <c r="O507" s="253"/>
      <c r="P507" s="253"/>
      <c r="Q507" s="253"/>
      <c r="R507" s="253"/>
      <c r="S507" s="253"/>
      <c r="T507" s="254"/>
      <c r="U507" s="13"/>
      <c r="V507" s="13"/>
      <c r="W507" s="13"/>
      <c r="X507" s="13"/>
      <c r="Y507" s="13"/>
      <c r="Z507" s="13"/>
      <c r="AA507" s="13"/>
      <c r="AB507" s="13"/>
      <c r="AC507" s="13"/>
      <c r="AD507" s="13"/>
      <c r="AE507" s="13"/>
      <c r="AT507" s="255" t="s">
        <v>175</v>
      </c>
      <c r="AU507" s="255" t="s">
        <v>79</v>
      </c>
      <c r="AV507" s="13" t="s">
        <v>164</v>
      </c>
      <c r="AW507" s="13" t="s">
        <v>33</v>
      </c>
      <c r="AX507" s="13" t="s">
        <v>79</v>
      </c>
      <c r="AY507" s="255" t="s">
        <v>159</v>
      </c>
    </row>
    <row r="508" s="2" customFormat="1" ht="16.5" customHeight="1">
      <c r="A508" s="40"/>
      <c r="B508" s="41"/>
      <c r="C508" s="220" t="s">
        <v>740</v>
      </c>
      <c r="D508" s="220" t="s">
        <v>160</v>
      </c>
      <c r="E508" s="221" t="s">
        <v>741</v>
      </c>
      <c r="F508" s="222" t="s">
        <v>742</v>
      </c>
      <c r="G508" s="223" t="s">
        <v>173</v>
      </c>
      <c r="H508" s="224">
        <v>2.6000000000000001</v>
      </c>
      <c r="I508" s="225"/>
      <c r="J508" s="226">
        <f>ROUND(I508*H508,2)</f>
        <v>0</v>
      </c>
      <c r="K508" s="222" t="s">
        <v>19</v>
      </c>
      <c r="L508" s="46"/>
      <c r="M508" s="227" t="s">
        <v>19</v>
      </c>
      <c r="N508" s="228" t="s">
        <v>43</v>
      </c>
      <c r="O508" s="86"/>
      <c r="P508" s="229">
        <f>O508*H508</f>
        <v>0</v>
      </c>
      <c r="Q508" s="229">
        <v>0.0043800000000000002</v>
      </c>
      <c r="R508" s="229">
        <f>Q508*H508</f>
        <v>0.011388000000000001</v>
      </c>
      <c r="S508" s="229">
        <v>0</v>
      </c>
      <c r="T508" s="230">
        <f>S508*H508</f>
        <v>0</v>
      </c>
      <c r="U508" s="40"/>
      <c r="V508" s="40"/>
      <c r="W508" s="40"/>
      <c r="X508" s="40"/>
      <c r="Y508" s="40"/>
      <c r="Z508" s="40"/>
      <c r="AA508" s="40"/>
      <c r="AB508" s="40"/>
      <c r="AC508" s="40"/>
      <c r="AD508" s="40"/>
      <c r="AE508" s="40"/>
      <c r="AR508" s="231" t="s">
        <v>164</v>
      </c>
      <c r="AT508" s="231" t="s">
        <v>160</v>
      </c>
      <c r="AU508" s="231" t="s">
        <v>79</v>
      </c>
      <c r="AY508" s="19" t="s">
        <v>159</v>
      </c>
      <c r="BE508" s="232">
        <f>IF(N508="základní",J508,0)</f>
        <v>0</v>
      </c>
      <c r="BF508" s="232">
        <f>IF(N508="snížená",J508,0)</f>
        <v>0</v>
      </c>
      <c r="BG508" s="232">
        <f>IF(N508="zákl. přenesená",J508,0)</f>
        <v>0</v>
      </c>
      <c r="BH508" s="232">
        <f>IF(N508="sníž. přenesená",J508,0)</f>
        <v>0</v>
      </c>
      <c r="BI508" s="232">
        <f>IF(N508="nulová",J508,0)</f>
        <v>0</v>
      </c>
      <c r="BJ508" s="19" t="s">
        <v>79</v>
      </c>
      <c r="BK508" s="232">
        <f>ROUND(I508*H508,2)</f>
        <v>0</v>
      </c>
      <c r="BL508" s="19" t="s">
        <v>164</v>
      </c>
      <c r="BM508" s="231" t="s">
        <v>743</v>
      </c>
    </row>
    <row r="509" s="12" customFormat="1">
      <c r="A509" s="12"/>
      <c r="B509" s="233"/>
      <c r="C509" s="234"/>
      <c r="D509" s="235" t="s">
        <v>175</v>
      </c>
      <c r="E509" s="236" t="s">
        <v>19</v>
      </c>
      <c r="F509" s="237" t="s">
        <v>744</v>
      </c>
      <c r="G509" s="234"/>
      <c r="H509" s="238">
        <v>2.54</v>
      </c>
      <c r="I509" s="239"/>
      <c r="J509" s="234"/>
      <c r="K509" s="234"/>
      <c r="L509" s="240"/>
      <c r="M509" s="241"/>
      <c r="N509" s="242"/>
      <c r="O509" s="242"/>
      <c r="P509" s="242"/>
      <c r="Q509" s="242"/>
      <c r="R509" s="242"/>
      <c r="S509" s="242"/>
      <c r="T509" s="243"/>
      <c r="U509" s="12"/>
      <c r="V509" s="12"/>
      <c r="W509" s="12"/>
      <c r="X509" s="12"/>
      <c r="Y509" s="12"/>
      <c r="Z509" s="12"/>
      <c r="AA509" s="12"/>
      <c r="AB509" s="12"/>
      <c r="AC509" s="12"/>
      <c r="AD509" s="12"/>
      <c r="AE509" s="12"/>
      <c r="AT509" s="244" t="s">
        <v>175</v>
      </c>
      <c r="AU509" s="244" t="s">
        <v>79</v>
      </c>
      <c r="AV509" s="12" t="s">
        <v>81</v>
      </c>
      <c r="AW509" s="12" t="s">
        <v>33</v>
      </c>
      <c r="AX509" s="12" t="s">
        <v>72</v>
      </c>
      <c r="AY509" s="244" t="s">
        <v>159</v>
      </c>
    </row>
    <row r="510" s="12" customFormat="1">
      <c r="A510" s="12"/>
      <c r="B510" s="233"/>
      <c r="C510" s="234"/>
      <c r="D510" s="235" t="s">
        <v>175</v>
      </c>
      <c r="E510" s="236" t="s">
        <v>19</v>
      </c>
      <c r="F510" s="237" t="s">
        <v>745</v>
      </c>
      <c r="G510" s="234"/>
      <c r="H510" s="238">
        <v>0.059999999999999998</v>
      </c>
      <c r="I510" s="239"/>
      <c r="J510" s="234"/>
      <c r="K510" s="234"/>
      <c r="L510" s="240"/>
      <c r="M510" s="241"/>
      <c r="N510" s="242"/>
      <c r="O510" s="242"/>
      <c r="P510" s="242"/>
      <c r="Q510" s="242"/>
      <c r="R510" s="242"/>
      <c r="S510" s="242"/>
      <c r="T510" s="243"/>
      <c r="U510" s="12"/>
      <c r="V510" s="12"/>
      <c r="W510" s="12"/>
      <c r="X510" s="12"/>
      <c r="Y510" s="12"/>
      <c r="Z510" s="12"/>
      <c r="AA510" s="12"/>
      <c r="AB510" s="12"/>
      <c r="AC510" s="12"/>
      <c r="AD510" s="12"/>
      <c r="AE510" s="12"/>
      <c r="AT510" s="244" t="s">
        <v>175</v>
      </c>
      <c r="AU510" s="244" t="s">
        <v>79</v>
      </c>
      <c r="AV510" s="12" t="s">
        <v>81</v>
      </c>
      <c r="AW510" s="12" t="s">
        <v>33</v>
      </c>
      <c r="AX510" s="12" t="s">
        <v>72</v>
      </c>
      <c r="AY510" s="244" t="s">
        <v>159</v>
      </c>
    </row>
    <row r="511" s="13" customFormat="1">
      <c r="A511" s="13"/>
      <c r="B511" s="245"/>
      <c r="C511" s="246"/>
      <c r="D511" s="235" t="s">
        <v>175</v>
      </c>
      <c r="E511" s="247" t="s">
        <v>19</v>
      </c>
      <c r="F511" s="248" t="s">
        <v>197</v>
      </c>
      <c r="G511" s="246"/>
      <c r="H511" s="249">
        <v>2.6000000000000001</v>
      </c>
      <c r="I511" s="250"/>
      <c r="J511" s="246"/>
      <c r="K511" s="246"/>
      <c r="L511" s="251"/>
      <c r="M511" s="252"/>
      <c r="N511" s="253"/>
      <c r="O511" s="253"/>
      <c r="P511" s="253"/>
      <c r="Q511" s="253"/>
      <c r="R511" s="253"/>
      <c r="S511" s="253"/>
      <c r="T511" s="254"/>
      <c r="U511" s="13"/>
      <c r="V511" s="13"/>
      <c r="W511" s="13"/>
      <c r="X511" s="13"/>
      <c r="Y511" s="13"/>
      <c r="Z511" s="13"/>
      <c r="AA511" s="13"/>
      <c r="AB511" s="13"/>
      <c r="AC511" s="13"/>
      <c r="AD511" s="13"/>
      <c r="AE511" s="13"/>
      <c r="AT511" s="255" t="s">
        <v>175</v>
      </c>
      <c r="AU511" s="255" t="s">
        <v>79</v>
      </c>
      <c r="AV511" s="13" t="s">
        <v>164</v>
      </c>
      <c r="AW511" s="13" t="s">
        <v>33</v>
      </c>
      <c r="AX511" s="13" t="s">
        <v>79</v>
      </c>
      <c r="AY511" s="255" t="s">
        <v>159</v>
      </c>
    </row>
    <row r="512" s="2" customFormat="1" ht="21.75" customHeight="1">
      <c r="A512" s="40"/>
      <c r="B512" s="41"/>
      <c r="C512" s="220" t="s">
        <v>463</v>
      </c>
      <c r="D512" s="220" t="s">
        <v>160</v>
      </c>
      <c r="E512" s="221" t="s">
        <v>746</v>
      </c>
      <c r="F512" s="222" t="s">
        <v>747</v>
      </c>
      <c r="G512" s="223" t="s">
        <v>191</v>
      </c>
      <c r="H512" s="224">
        <v>3.5</v>
      </c>
      <c r="I512" s="225"/>
      <c r="J512" s="226">
        <f>ROUND(I512*H512,2)</f>
        <v>0</v>
      </c>
      <c r="K512" s="222" t="s">
        <v>19</v>
      </c>
      <c r="L512" s="46"/>
      <c r="M512" s="227" t="s">
        <v>19</v>
      </c>
      <c r="N512" s="228" t="s">
        <v>43</v>
      </c>
      <c r="O512" s="86"/>
      <c r="P512" s="229">
        <f>O512*H512</f>
        <v>0</v>
      </c>
      <c r="Q512" s="229">
        <v>0.00010000000000000001</v>
      </c>
      <c r="R512" s="229">
        <f>Q512*H512</f>
        <v>0.00035</v>
      </c>
      <c r="S512" s="229">
        <v>0</v>
      </c>
      <c r="T512" s="230">
        <f>S512*H512</f>
        <v>0</v>
      </c>
      <c r="U512" s="40"/>
      <c r="V512" s="40"/>
      <c r="W512" s="40"/>
      <c r="X512" s="40"/>
      <c r="Y512" s="40"/>
      <c r="Z512" s="40"/>
      <c r="AA512" s="40"/>
      <c r="AB512" s="40"/>
      <c r="AC512" s="40"/>
      <c r="AD512" s="40"/>
      <c r="AE512" s="40"/>
      <c r="AR512" s="231" t="s">
        <v>164</v>
      </c>
      <c r="AT512" s="231" t="s">
        <v>160</v>
      </c>
      <c r="AU512" s="231" t="s">
        <v>79</v>
      </c>
      <c r="AY512" s="19" t="s">
        <v>159</v>
      </c>
      <c r="BE512" s="232">
        <f>IF(N512="základní",J512,0)</f>
        <v>0</v>
      </c>
      <c r="BF512" s="232">
        <f>IF(N512="snížená",J512,0)</f>
        <v>0</v>
      </c>
      <c r="BG512" s="232">
        <f>IF(N512="zákl. přenesená",J512,0)</f>
        <v>0</v>
      </c>
      <c r="BH512" s="232">
        <f>IF(N512="sníž. přenesená",J512,0)</f>
        <v>0</v>
      </c>
      <c r="BI512" s="232">
        <f>IF(N512="nulová",J512,0)</f>
        <v>0</v>
      </c>
      <c r="BJ512" s="19" t="s">
        <v>79</v>
      </c>
      <c r="BK512" s="232">
        <f>ROUND(I512*H512,2)</f>
        <v>0</v>
      </c>
      <c r="BL512" s="19" t="s">
        <v>164</v>
      </c>
      <c r="BM512" s="231" t="s">
        <v>748</v>
      </c>
    </row>
    <row r="513" s="14" customFormat="1">
      <c r="A513" s="14"/>
      <c r="B513" s="266"/>
      <c r="C513" s="267"/>
      <c r="D513" s="235" t="s">
        <v>175</v>
      </c>
      <c r="E513" s="268" t="s">
        <v>19</v>
      </c>
      <c r="F513" s="269" t="s">
        <v>544</v>
      </c>
      <c r="G513" s="267"/>
      <c r="H513" s="268" t="s">
        <v>19</v>
      </c>
      <c r="I513" s="270"/>
      <c r="J513" s="267"/>
      <c r="K513" s="267"/>
      <c r="L513" s="271"/>
      <c r="M513" s="272"/>
      <c r="N513" s="273"/>
      <c r="O513" s="273"/>
      <c r="P513" s="273"/>
      <c r="Q513" s="273"/>
      <c r="R513" s="273"/>
      <c r="S513" s="273"/>
      <c r="T513" s="274"/>
      <c r="U513" s="14"/>
      <c r="V513" s="14"/>
      <c r="W513" s="14"/>
      <c r="X513" s="14"/>
      <c r="Y513" s="14"/>
      <c r="Z513" s="14"/>
      <c r="AA513" s="14"/>
      <c r="AB513" s="14"/>
      <c r="AC513" s="14"/>
      <c r="AD513" s="14"/>
      <c r="AE513" s="14"/>
      <c r="AT513" s="275" t="s">
        <v>175</v>
      </c>
      <c r="AU513" s="275" t="s">
        <v>79</v>
      </c>
      <c r="AV513" s="14" t="s">
        <v>79</v>
      </c>
      <c r="AW513" s="14" t="s">
        <v>33</v>
      </c>
      <c r="AX513" s="14" t="s">
        <v>72</v>
      </c>
      <c r="AY513" s="275" t="s">
        <v>159</v>
      </c>
    </row>
    <row r="514" s="12" customFormat="1">
      <c r="A514" s="12"/>
      <c r="B514" s="233"/>
      <c r="C514" s="234"/>
      <c r="D514" s="235" t="s">
        <v>175</v>
      </c>
      <c r="E514" s="236" t="s">
        <v>19</v>
      </c>
      <c r="F514" s="237" t="s">
        <v>749</v>
      </c>
      <c r="G514" s="234"/>
      <c r="H514" s="238">
        <v>0.78400000000000003</v>
      </c>
      <c r="I514" s="239"/>
      <c r="J514" s="234"/>
      <c r="K514" s="234"/>
      <c r="L514" s="240"/>
      <c r="M514" s="241"/>
      <c r="N514" s="242"/>
      <c r="O514" s="242"/>
      <c r="P514" s="242"/>
      <c r="Q514" s="242"/>
      <c r="R514" s="242"/>
      <c r="S514" s="242"/>
      <c r="T514" s="243"/>
      <c r="U514" s="12"/>
      <c r="V514" s="12"/>
      <c r="W514" s="12"/>
      <c r="X514" s="12"/>
      <c r="Y514" s="12"/>
      <c r="Z514" s="12"/>
      <c r="AA514" s="12"/>
      <c r="AB514" s="12"/>
      <c r="AC514" s="12"/>
      <c r="AD514" s="12"/>
      <c r="AE514" s="12"/>
      <c r="AT514" s="244" t="s">
        <v>175</v>
      </c>
      <c r="AU514" s="244" t="s">
        <v>79</v>
      </c>
      <c r="AV514" s="12" t="s">
        <v>81</v>
      </c>
      <c r="AW514" s="12" t="s">
        <v>33</v>
      </c>
      <c r="AX514" s="12" t="s">
        <v>72</v>
      </c>
      <c r="AY514" s="244" t="s">
        <v>159</v>
      </c>
    </row>
    <row r="515" s="14" customFormat="1">
      <c r="A515" s="14"/>
      <c r="B515" s="266"/>
      <c r="C515" s="267"/>
      <c r="D515" s="235" t="s">
        <v>175</v>
      </c>
      <c r="E515" s="268" t="s">
        <v>19</v>
      </c>
      <c r="F515" s="269" t="s">
        <v>548</v>
      </c>
      <c r="G515" s="267"/>
      <c r="H515" s="268" t="s">
        <v>19</v>
      </c>
      <c r="I515" s="270"/>
      <c r="J515" s="267"/>
      <c r="K515" s="267"/>
      <c r="L515" s="271"/>
      <c r="M515" s="272"/>
      <c r="N515" s="273"/>
      <c r="O515" s="273"/>
      <c r="P515" s="273"/>
      <c r="Q515" s="273"/>
      <c r="R515" s="273"/>
      <c r="S515" s="273"/>
      <c r="T515" s="274"/>
      <c r="U515" s="14"/>
      <c r="V515" s="14"/>
      <c r="W515" s="14"/>
      <c r="X515" s="14"/>
      <c r="Y515" s="14"/>
      <c r="Z515" s="14"/>
      <c r="AA515" s="14"/>
      <c r="AB515" s="14"/>
      <c r="AC515" s="14"/>
      <c r="AD515" s="14"/>
      <c r="AE515" s="14"/>
      <c r="AT515" s="275" t="s">
        <v>175</v>
      </c>
      <c r="AU515" s="275" t="s">
        <v>79</v>
      </c>
      <c r="AV515" s="14" t="s">
        <v>79</v>
      </c>
      <c r="AW515" s="14" t="s">
        <v>33</v>
      </c>
      <c r="AX515" s="14" t="s">
        <v>72</v>
      </c>
      <c r="AY515" s="275" t="s">
        <v>159</v>
      </c>
    </row>
    <row r="516" s="12" customFormat="1">
      <c r="A516" s="12"/>
      <c r="B516" s="233"/>
      <c r="C516" s="234"/>
      <c r="D516" s="235" t="s">
        <v>175</v>
      </c>
      <c r="E516" s="236" t="s">
        <v>19</v>
      </c>
      <c r="F516" s="237" t="s">
        <v>738</v>
      </c>
      <c r="G516" s="234"/>
      <c r="H516" s="238">
        <v>2.649</v>
      </c>
      <c r="I516" s="239"/>
      <c r="J516" s="234"/>
      <c r="K516" s="234"/>
      <c r="L516" s="240"/>
      <c r="M516" s="241"/>
      <c r="N516" s="242"/>
      <c r="O516" s="242"/>
      <c r="P516" s="242"/>
      <c r="Q516" s="242"/>
      <c r="R516" s="242"/>
      <c r="S516" s="242"/>
      <c r="T516" s="243"/>
      <c r="U516" s="12"/>
      <c r="V516" s="12"/>
      <c r="W516" s="12"/>
      <c r="X516" s="12"/>
      <c r="Y516" s="12"/>
      <c r="Z516" s="12"/>
      <c r="AA516" s="12"/>
      <c r="AB516" s="12"/>
      <c r="AC516" s="12"/>
      <c r="AD516" s="12"/>
      <c r="AE516" s="12"/>
      <c r="AT516" s="244" t="s">
        <v>175</v>
      </c>
      <c r="AU516" s="244" t="s">
        <v>79</v>
      </c>
      <c r="AV516" s="12" t="s">
        <v>81</v>
      </c>
      <c r="AW516" s="12" t="s">
        <v>33</v>
      </c>
      <c r="AX516" s="12" t="s">
        <v>72</v>
      </c>
      <c r="AY516" s="244" t="s">
        <v>159</v>
      </c>
    </row>
    <row r="517" s="12" customFormat="1">
      <c r="A517" s="12"/>
      <c r="B517" s="233"/>
      <c r="C517" s="234"/>
      <c r="D517" s="235" t="s">
        <v>175</v>
      </c>
      <c r="E517" s="236" t="s">
        <v>19</v>
      </c>
      <c r="F517" s="237" t="s">
        <v>750</v>
      </c>
      <c r="G517" s="234"/>
      <c r="H517" s="238">
        <v>0.067000000000000004</v>
      </c>
      <c r="I517" s="239"/>
      <c r="J517" s="234"/>
      <c r="K517" s="234"/>
      <c r="L517" s="240"/>
      <c r="M517" s="241"/>
      <c r="N517" s="242"/>
      <c r="O517" s="242"/>
      <c r="P517" s="242"/>
      <c r="Q517" s="242"/>
      <c r="R517" s="242"/>
      <c r="S517" s="242"/>
      <c r="T517" s="243"/>
      <c r="U517" s="12"/>
      <c r="V517" s="12"/>
      <c r="W517" s="12"/>
      <c r="X517" s="12"/>
      <c r="Y517" s="12"/>
      <c r="Z517" s="12"/>
      <c r="AA517" s="12"/>
      <c r="AB517" s="12"/>
      <c r="AC517" s="12"/>
      <c r="AD517" s="12"/>
      <c r="AE517" s="12"/>
      <c r="AT517" s="244" t="s">
        <v>175</v>
      </c>
      <c r="AU517" s="244" t="s">
        <v>79</v>
      </c>
      <c r="AV517" s="12" t="s">
        <v>81</v>
      </c>
      <c r="AW517" s="12" t="s">
        <v>33</v>
      </c>
      <c r="AX517" s="12" t="s">
        <v>72</v>
      </c>
      <c r="AY517" s="244" t="s">
        <v>159</v>
      </c>
    </row>
    <row r="518" s="13" customFormat="1">
      <c r="A518" s="13"/>
      <c r="B518" s="245"/>
      <c r="C518" s="246"/>
      <c r="D518" s="235" t="s">
        <v>175</v>
      </c>
      <c r="E518" s="247" t="s">
        <v>19</v>
      </c>
      <c r="F518" s="248" t="s">
        <v>197</v>
      </c>
      <c r="G518" s="246"/>
      <c r="H518" s="249">
        <v>3.5</v>
      </c>
      <c r="I518" s="250"/>
      <c r="J518" s="246"/>
      <c r="K518" s="246"/>
      <c r="L518" s="251"/>
      <c r="M518" s="252"/>
      <c r="N518" s="253"/>
      <c r="O518" s="253"/>
      <c r="P518" s="253"/>
      <c r="Q518" s="253"/>
      <c r="R518" s="253"/>
      <c r="S518" s="253"/>
      <c r="T518" s="254"/>
      <c r="U518" s="13"/>
      <c r="V518" s="13"/>
      <c r="W518" s="13"/>
      <c r="X518" s="13"/>
      <c r="Y518" s="13"/>
      <c r="Z518" s="13"/>
      <c r="AA518" s="13"/>
      <c r="AB518" s="13"/>
      <c r="AC518" s="13"/>
      <c r="AD518" s="13"/>
      <c r="AE518" s="13"/>
      <c r="AT518" s="255" t="s">
        <v>175</v>
      </c>
      <c r="AU518" s="255" t="s">
        <v>79</v>
      </c>
      <c r="AV518" s="13" t="s">
        <v>164</v>
      </c>
      <c r="AW518" s="13" t="s">
        <v>33</v>
      </c>
      <c r="AX518" s="13" t="s">
        <v>79</v>
      </c>
      <c r="AY518" s="255" t="s">
        <v>159</v>
      </c>
    </row>
    <row r="519" s="2" customFormat="1" ht="21.75" customHeight="1">
      <c r="A519" s="40"/>
      <c r="B519" s="41"/>
      <c r="C519" s="220" t="s">
        <v>751</v>
      </c>
      <c r="D519" s="220" t="s">
        <v>160</v>
      </c>
      <c r="E519" s="221" t="s">
        <v>752</v>
      </c>
      <c r="F519" s="222" t="s">
        <v>753</v>
      </c>
      <c r="G519" s="223" t="s">
        <v>191</v>
      </c>
      <c r="H519" s="224">
        <v>10</v>
      </c>
      <c r="I519" s="225"/>
      <c r="J519" s="226">
        <f>ROUND(I519*H519,2)</f>
        <v>0</v>
      </c>
      <c r="K519" s="222" t="s">
        <v>19</v>
      </c>
      <c r="L519" s="46"/>
      <c r="M519" s="227" t="s">
        <v>19</v>
      </c>
      <c r="N519" s="228" t="s">
        <v>43</v>
      </c>
      <c r="O519" s="86"/>
      <c r="P519" s="229">
        <f>O519*H519</f>
        <v>0</v>
      </c>
      <c r="Q519" s="229">
        <v>0</v>
      </c>
      <c r="R519" s="229">
        <f>Q519*H519</f>
        <v>0</v>
      </c>
      <c r="S519" s="229">
        <v>0</v>
      </c>
      <c r="T519" s="230">
        <f>S519*H519</f>
        <v>0</v>
      </c>
      <c r="U519" s="40"/>
      <c r="V519" s="40"/>
      <c r="W519" s="40"/>
      <c r="X519" s="40"/>
      <c r="Y519" s="40"/>
      <c r="Z519" s="40"/>
      <c r="AA519" s="40"/>
      <c r="AB519" s="40"/>
      <c r="AC519" s="40"/>
      <c r="AD519" s="40"/>
      <c r="AE519" s="40"/>
      <c r="AR519" s="231" t="s">
        <v>164</v>
      </c>
      <c r="AT519" s="231" t="s">
        <v>160</v>
      </c>
      <c r="AU519" s="231" t="s">
        <v>79</v>
      </c>
      <c r="AY519" s="19" t="s">
        <v>159</v>
      </c>
      <c r="BE519" s="232">
        <f>IF(N519="základní",J519,0)</f>
        <v>0</v>
      </c>
      <c r="BF519" s="232">
        <f>IF(N519="snížená",J519,0)</f>
        <v>0</v>
      </c>
      <c r="BG519" s="232">
        <f>IF(N519="zákl. přenesená",J519,0)</f>
        <v>0</v>
      </c>
      <c r="BH519" s="232">
        <f>IF(N519="sníž. přenesená",J519,0)</f>
        <v>0</v>
      </c>
      <c r="BI519" s="232">
        <f>IF(N519="nulová",J519,0)</f>
        <v>0</v>
      </c>
      <c r="BJ519" s="19" t="s">
        <v>79</v>
      </c>
      <c r="BK519" s="232">
        <f>ROUND(I519*H519,2)</f>
        <v>0</v>
      </c>
      <c r="BL519" s="19" t="s">
        <v>164</v>
      </c>
      <c r="BM519" s="231" t="s">
        <v>754</v>
      </c>
    </row>
    <row r="520" s="2" customFormat="1" ht="21.75" customHeight="1">
      <c r="A520" s="40"/>
      <c r="B520" s="41"/>
      <c r="C520" s="220" t="s">
        <v>468</v>
      </c>
      <c r="D520" s="220" t="s">
        <v>160</v>
      </c>
      <c r="E520" s="221" t="s">
        <v>755</v>
      </c>
      <c r="F520" s="222" t="s">
        <v>756</v>
      </c>
      <c r="G520" s="223" t="s">
        <v>191</v>
      </c>
      <c r="H520" s="224">
        <v>11</v>
      </c>
      <c r="I520" s="225"/>
      <c r="J520" s="226">
        <f>ROUND(I520*H520,2)</f>
        <v>0</v>
      </c>
      <c r="K520" s="222" t="s">
        <v>19</v>
      </c>
      <c r="L520" s="46"/>
      <c r="M520" s="227" t="s">
        <v>19</v>
      </c>
      <c r="N520" s="228" t="s">
        <v>43</v>
      </c>
      <c r="O520" s="86"/>
      <c r="P520" s="229">
        <f>O520*H520</f>
        <v>0</v>
      </c>
      <c r="Q520" s="229">
        <v>0.00010000000000000001</v>
      </c>
      <c r="R520" s="229">
        <f>Q520*H520</f>
        <v>0.0011000000000000001</v>
      </c>
      <c r="S520" s="229">
        <v>0</v>
      </c>
      <c r="T520" s="230">
        <f>S520*H520</f>
        <v>0</v>
      </c>
      <c r="U520" s="40"/>
      <c r="V520" s="40"/>
      <c r="W520" s="40"/>
      <c r="X520" s="40"/>
      <c r="Y520" s="40"/>
      <c r="Z520" s="40"/>
      <c r="AA520" s="40"/>
      <c r="AB520" s="40"/>
      <c r="AC520" s="40"/>
      <c r="AD520" s="40"/>
      <c r="AE520" s="40"/>
      <c r="AR520" s="231" t="s">
        <v>164</v>
      </c>
      <c r="AT520" s="231" t="s">
        <v>160</v>
      </c>
      <c r="AU520" s="231" t="s">
        <v>79</v>
      </c>
      <c r="AY520" s="19" t="s">
        <v>159</v>
      </c>
      <c r="BE520" s="232">
        <f>IF(N520="základní",J520,0)</f>
        <v>0</v>
      </c>
      <c r="BF520" s="232">
        <f>IF(N520="snížená",J520,0)</f>
        <v>0</v>
      </c>
      <c r="BG520" s="232">
        <f>IF(N520="zákl. přenesená",J520,0)</f>
        <v>0</v>
      </c>
      <c r="BH520" s="232">
        <f>IF(N520="sníž. přenesená",J520,0)</f>
        <v>0</v>
      </c>
      <c r="BI520" s="232">
        <f>IF(N520="nulová",J520,0)</f>
        <v>0</v>
      </c>
      <c r="BJ520" s="19" t="s">
        <v>79</v>
      </c>
      <c r="BK520" s="232">
        <f>ROUND(I520*H520,2)</f>
        <v>0</v>
      </c>
      <c r="BL520" s="19" t="s">
        <v>164</v>
      </c>
      <c r="BM520" s="231" t="s">
        <v>757</v>
      </c>
    </row>
    <row r="521" s="2" customFormat="1" ht="21.75" customHeight="1">
      <c r="A521" s="40"/>
      <c r="B521" s="41"/>
      <c r="C521" s="220" t="s">
        <v>758</v>
      </c>
      <c r="D521" s="220" t="s">
        <v>160</v>
      </c>
      <c r="E521" s="221" t="s">
        <v>759</v>
      </c>
      <c r="F521" s="222" t="s">
        <v>760</v>
      </c>
      <c r="G521" s="223" t="s">
        <v>191</v>
      </c>
      <c r="H521" s="224">
        <v>11</v>
      </c>
      <c r="I521" s="225"/>
      <c r="J521" s="226">
        <f>ROUND(I521*H521,2)</f>
        <v>0</v>
      </c>
      <c r="K521" s="222" t="s">
        <v>19</v>
      </c>
      <c r="L521" s="46"/>
      <c r="M521" s="227" t="s">
        <v>19</v>
      </c>
      <c r="N521" s="228" t="s">
        <v>43</v>
      </c>
      <c r="O521" s="86"/>
      <c r="P521" s="229">
        <f>O521*H521</f>
        <v>0</v>
      </c>
      <c r="Q521" s="229">
        <v>0.00069999999999999999</v>
      </c>
      <c r="R521" s="229">
        <f>Q521*H521</f>
        <v>0.0077000000000000002</v>
      </c>
      <c r="S521" s="229">
        <v>0</v>
      </c>
      <c r="T521" s="230">
        <f>S521*H521</f>
        <v>0</v>
      </c>
      <c r="U521" s="40"/>
      <c r="V521" s="40"/>
      <c r="W521" s="40"/>
      <c r="X521" s="40"/>
      <c r="Y521" s="40"/>
      <c r="Z521" s="40"/>
      <c r="AA521" s="40"/>
      <c r="AB521" s="40"/>
      <c r="AC521" s="40"/>
      <c r="AD521" s="40"/>
      <c r="AE521" s="40"/>
      <c r="AR521" s="231" t="s">
        <v>164</v>
      </c>
      <c r="AT521" s="231" t="s">
        <v>160</v>
      </c>
      <c r="AU521" s="231" t="s">
        <v>79</v>
      </c>
      <c r="AY521" s="19" t="s">
        <v>159</v>
      </c>
      <c r="BE521" s="232">
        <f>IF(N521="základní",J521,0)</f>
        <v>0</v>
      </c>
      <c r="BF521" s="232">
        <f>IF(N521="snížená",J521,0)</f>
        <v>0</v>
      </c>
      <c r="BG521" s="232">
        <f>IF(N521="zákl. přenesená",J521,0)</f>
        <v>0</v>
      </c>
      <c r="BH521" s="232">
        <f>IF(N521="sníž. přenesená",J521,0)</f>
        <v>0</v>
      </c>
      <c r="BI521" s="232">
        <f>IF(N521="nulová",J521,0)</f>
        <v>0</v>
      </c>
      <c r="BJ521" s="19" t="s">
        <v>79</v>
      </c>
      <c r="BK521" s="232">
        <f>ROUND(I521*H521,2)</f>
        <v>0</v>
      </c>
      <c r="BL521" s="19" t="s">
        <v>164</v>
      </c>
      <c r="BM521" s="231" t="s">
        <v>761</v>
      </c>
    </row>
    <row r="522" s="2" customFormat="1" ht="21.75" customHeight="1">
      <c r="A522" s="40"/>
      <c r="B522" s="41"/>
      <c r="C522" s="220" t="s">
        <v>471</v>
      </c>
      <c r="D522" s="220" t="s">
        <v>160</v>
      </c>
      <c r="E522" s="221" t="s">
        <v>762</v>
      </c>
      <c r="F522" s="222" t="s">
        <v>763</v>
      </c>
      <c r="G522" s="223" t="s">
        <v>621</v>
      </c>
      <c r="H522" s="224">
        <v>1.234</v>
      </c>
      <c r="I522" s="225"/>
      <c r="J522" s="226">
        <f>ROUND(I522*H522,2)</f>
        <v>0</v>
      </c>
      <c r="K522" s="222" t="s">
        <v>19</v>
      </c>
      <c r="L522" s="46"/>
      <c r="M522" s="227" t="s">
        <v>19</v>
      </c>
      <c r="N522" s="228" t="s">
        <v>43</v>
      </c>
      <c r="O522" s="86"/>
      <c r="P522" s="229">
        <f>O522*H522</f>
        <v>0</v>
      </c>
      <c r="Q522" s="229">
        <v>0</v>
      </c>
      <c r="R522" s="229">
        <f>Q522*H522</f>
        <v>0</v>
      </c>
      <c r="S522" s="229">
        <v>0</v>
      </c>
      <c r="T522" s="230">
        <f>S522*H522</f>
        <v>0</v>
      </c>
      <c r="U522" s="40"/>
      <c r="V522" s="40"/>
      <c r="W522" s="40"/>
      <c r="X522" s="40"/>
      <c r="Y522" s="40"/>
      <c r="Z522" s="40"/>
      <c r="AA522" s="40"/>
      <c r="AB522" s="40"/>
      <c r="AC522" s="40"/>
      <c r="AD522" s="40"/>
      <c r="AE522" s="40"/>
      <c r="AR522" s="231" t="s">
        <v>164</v>
      </c>
      <c r="AT522" s="231" t="s">
        <v>160</v>
      </c>
      <c r="AU522" s="231" t="s">
        <v>79</v>
      </c>
      <c r="AY522" s="19" t="s">
        <v>159</v>
      </c>
      <c r="BE522" s="232">
        <f>IF(N522="základní",J522,0)</f>
        <v>0</v>
      </c>
      <c r="BF522" s="232">
        <f>IF(N522="snížená",J522,0)</f>
        <v>0</v>
      </c>
      <c r="BG522" s="232">
        <f>IF(N522="zákl. přenesená",J522,0)</f>
        <v>0</v>
      </c>
      <c r="BH522" s="232">
        <f>IF(N522="sníž. přenesená",J522,0)</f>
        <v>0</v>
      </c>
      <c r="BI522" s="232">
        <f>IF(N522="nulová",J522,0)</f>
        <v>0</v>
      </c>
      <c r="BJ522" s="19" t="s">
        <v>79</v>
      </c>
      <c r="BK522" s="232">
        <f>ROUND(I522*H522,2)</f>
        <v>0</v>
      </c>
      <c r="BL522" s="19" t="s">
        <v>164</v>
      </c>
      <c r="BM522" s="231" t="s">
        <v>764</v>
      </c>
    </row>
    <row r="523" s="11" customFormat="1" ht="25.92" customHeight="1">
      <c r="A523" s="11"/>
      <c r="B523" s="206"/>
      <c r="C523" s="207"/>
      <c r="D523" s="208" t="s">
        <v>71</v>
      </c>
      <c r="E523" s="209" t="s">
        <v>765</v>
      </c>
      <c r="F523" s="209" t="s">
        <v>766</v>
      </c>
      <c r="G523" s="207"/>
      <c r="H523" s="207"/>
      <c r="I523" s="210"/>
      <c r="J523" s="211">
        <f>BK523</f>
        <v>0</v>
      </c>
      <c r="K523" s="207"/>
      <c r="L523" s="212"/>
      <c r="M523" s="213"/>
      <c r="N523" s="214"/>
      <c r="O523" s="214"/>
      <c r="P523" s="215">
        <f>SUM(P524:P530)</f>
        <v>0</v>
      </c>
      <c r="Q523" s="214"/>
      <c r="R523" s="215">
        <f>SUM(R524:R530)</f>
        <v>0.15995999999999999</v>
      </c>
      <c r="S523" s="214"/>
      <c r="T523" s="216">
        <f>SUM(T524:T530)</f>
        <v>0</v>
      </c>
      <c r="U523" s="11"/>
      <c r="V523" s="11"/>
      <c r="W523" s="11"/>
      <c r="X523" s="11"/>
      <c r="Y523" s="11"/>
      <c r="Z523" s="11"/>
      <c r="AA523" s="11"/>
      <c r="AB523" s="11"/>
      <c r="AC523" s="11"/>
      <c r="AD523" s="11"/>
      <c r="AE523" s="11"/>
      <c r="AR523" s="217" t="s">
        <v>79</v>
      </c>
      <c r="AT523" s="218" t="s">
        <v>71</v>
      </c>
      <c r="AU523" s="218" t="s">
        <v>72</v>
      </c>
      <c r="AY523" s="217" t="s">
        <v>159</v>
      </c>
      <c r="BK523" s="219">
        <f>SUM(BK524:BK530)</f>
        <v>0</v>
      </c>
    </row>
    <row r="524" s="2" customFormat="1" ht="44.25" customHeight="1">
      <c r="A524" s="40"/>
      <c r="B524" s="41"/>
      <c r="C524" s="220" t="s">
        <v>767</v>
      </c>
      <c r="D524" s="220" t="s">
        <v>160</v>
      </c>
      <c r="E524" s="221" t="s">
        <v>768</v>
      </c>
      <c r="F524" s="222" t="s">
        <v>769</v>
      </c>
      <c r="G524" s="223" t="s">
        <v>163</v>
      </c>
      <c r="H524" s="224">
        <v>3</v>
      </c>
      <c r="I524" s="225"/>
      <c r="J524" s="226">
        <f>ROUND(I524*H524,2)</f>
        <v>0</v>
      </c>
      <c r="K524" s="222" t="s">
        <v>19</v>
      </c>
      <c r="L524" s="46"/>
      <c r="M524" s="227" t="s">
        <v>19</v>
      </c>
      <c r="N524" s="228" t="s">
        <v>43</v>
      </c>
      <c r="O524" s="86"/>
      <c r="P524" s="229">
        <f>O524*H524</f>
        <v>0</v>
      </c>
      <c r="Q524" s="229">
        <v>0</v>
      </c>
      <c r="R524" s="229">
        <f>Q524*H524</f>
        <v>0</v>
      </c>
      <c r="S524" s="229">
        <v>0</v>
      </c>
      <c r="T524" s="230">
        <f>S524*H524</f>
        <v>0</v>
      </c>
      <c r="U524" s="40"/>
      <c r="V524" s="40"/>
      <c r="W524" s="40"/>
      <c r="X524" s="40"/>
      <c r="Y524" s="40"/>
      <c r="Z524" s="40"/>
      <c r="AA524" s="40"/>
      <c r="AB524" s="40"/>
      <c r="AC524" s="40"/>
      <c r="AD524" s="40"/>
      <c r="AE524" s="40"/>
      <c r="AR524" s="231" t="s">
        <v>164</v>
      </c>
      <c r="AT524" s="231" t="s">
        <v>160</v>
      </c>
      <c r="AU524" s="231" t="s">
        <v>79</v>
      </c>
      <c r="AY524" s="19" t="s">
        <v>159</v>
      </c>
      <c r="BE524" s="232">
        <f>IF(N524="základní",J524,0)</f>
        <v>0</v>
      </c>
      <c r="BF524" s="232">
        <f>IF(N524="snížená",J524,0)</f>
        <v>0</v>
      </c>
      <c r="BG524" s="232">
        <f>IF(N524="zákl. přenesená",J524,0)</f>
        <v>0</v>
      </c>
      <c r="BH524" s="232">
        <f>IF(N524="sníž. přenesená",J524,0)</f>
        <v>0</v>
      </c>
      <c r="BI524" s="232">
        <f>IF(N524="nulová",J524,0)</f>
        <v>0</v>
      </c>
      <c r="BJ524" s="19" t="s">
        <v>79</v>
      </c>
      <c r="BK524" s="232">
        <f>ROUND(I524*H524,2)</f>
        <v>0</v>
      </c>
      <c r="BL524" s="19" t="s">
        <v>164</v>
      </c>
      <c r="BM524" s="231" t="s">
        <v>770</v>
      </c>
    </row>
    <row r="525" s="2" customFormat="1" ht="78" customHeight="1">
      <c r="A525" s="40"/>
      <c r="B525" s="41"/>
      <c r="C525" s="256" t="s">
        <v>481</v>
      </c>
      <c r="D525" s="256" t="s">
        <v>400</v>
      </c>
      <c r="E525" s="257" t="s">
        <v>771</v>
      </c>
      <c r="F525" s="258" t="s">
        <v>772</v>
      </c>
      <c r="G525" s="259" t="s">
        <v>163</v>
      </c>
      <c r="H525" s="260">
        <v>3</v>
      </c>
      <c r="I525" s="261"/>
      <c r="J525" s="262">
        <f>ROUND(I525*H525,2)</f>
        <v>0</v>
      </c>
      <c r="K525" s="258" t="s">
        <v>19</v>
      </c>
      <c r="L525" s="263"/>
      <c r="M525" s="264" t="s">
        <v>19</v>
      </c>
      <c r="N525" s="265" t="s">
        <v>43</v>
      </c>
      <c r="O525" s="86"/>
      <c r="P525" s="229">
        <f>O525*H525</f>
        <v>0</v>
      </c>
      <c r="Q525" s="229">
        <v>0.021319999999999999</v>
      </c>
      <c r="R525" s="229">
        <f>Q525*H525</f>
        <v>0.063959999999999989</v>
      </c>
      <c r="S525" s="229">
        <v>0</v>
      </c>
      <c r="T525" s="230">
        <f>S525*H525</f>
        <v>0</v>
      </c>
      <c r="U525" s="40"/>
      <c r="V525" s="40"/>
      <c r="W525" s="40"/>
      <c r="X525" s="40"/>
      <c r="Y525" s="40"/>
      <c r="Z525" s="40"/>
      <c r="AA525" s="40"/>
      <c r="AB525" s="40"/>
      <c r="AC525" s="40"/>
      <c r="AD525" s="40"/>
      <c r="AE525" s="40"/>
      <c r="AR525" s="231" t="s">
        <v>174</v>
      </c>
      <c r="AT525" s="231" t="s">
        <v>400</v>
      </c>
      <c r="AU525" s="231" t="s">
        <v>79</v>
      </c>
      <c r="AY525" s="19" t="s">
        <v>159</v>
      </c>
      <c r="BE525" s="232">
        <f>IF(N525="základní",J525,0)</f>
        <v>0</v>
      </c>
      <c r="BF525" s="232">
        <f>IF(N525="snížená",J525,0)</f>
        <v>0</v>
      </c>
      <c r="BG525" s="232">
        <f>IF(N525="zákl. přenesená",J525,0)</f>
        <v>0</v>
      </c>
      <c r="BH525" s="232">
        <f>IF(N525="sníž. přenesená",J525,0)</f>
        <v>0</v>
      </c>
      <c r="BI525" s="232">
        <f>IF(N525="nulová",J525,0)</f>
        <v>0</v>
      </c>
      <c r="BJ525" s="19" t="s">
        <v>79</v>
      </c>
      <c r="BK525" s="232">
        <f>ROUND(I525*H525,2)</f>
        <v>0</v>
      </c>
      <c r="BL525" s="19" t="s">
        <v>164</v>
      </c>
      <c r="BM525" s="231" t="s">
        <v>773</v>
      </c>
    </row>
    <row r="526" s="2" customFormat="1" ht="44.25" customHeight="1">
      <c r="A526" s="40"/>
      <c r="B526" s="41"/>
      <c r="C526" s="220" t="s">
        <v>774</v>
      </c>
      <c r="D526" s="220" t="s">
        <v>160</v>
      </c>
      <c r="E526" s="221" t="s">
        <v>775</v>
      </c>
      <c r="F526" s="222" t="s">
        <v>776</v>
      </c>
      <c r="G526" s="223" t="s">
        <v>163</v>
      </c>
      <c r="H526" s="224">
        <v>1</v>
      </c>
      <c r="I526" s="225"/>
      <c r="J526" s="226">
        <f>ROUND(I526*H526,2)</f>
        <v>0</v>
      </c>
      <c r="K526" s="222" t="s">
        <v>19</v>
      </c>
      <c r="L526" s="46"/>
      <c r="M526" s="227" t="s">
        <v>19</v>
      </c>
      <c r="N526" s="228" t="s">
        <v>43</v>
      </c>
      <c r="O526" s="86"/>
      <c r="P526" s="229">
        <f>O526*H526</f>
        <v>0</v>
      </c>
      <c r="Q526" s="229">
        <v>0</v>
      </c>
      <c r="R526" s="229">
        <f>Q526*H526</f>
        <v>0</v>
      </c>
      <c r="S526" s="229">
        <v>0</v>
      </c>
      <c r="T526" s="230">
        <f>S526*H526</f>
        <v>0</v>
      </c>
      <c r="U526" s="40"/>
      <c r="V526" s="40"/>
      <c r="W526" s="40"/>
      <c r="X526" s="40"/>
      <c r="Y526" s="40"/>
      <c r="Z526" s="40"/>
      <c r="AA526" s="40"/>
      <c r="AB526" s="40"/>
      <c r="AC526" s="40"/>
      <c r="AD526" s="40"/>
      <c r="AE526" s="40"/>
      <c r="AR526" s="231" t="s">
        <v>164</v>
      </c>
      <c r="AT526" s="231" t="s">
        <v>160</v>
      </c>
      <c r="AU526" s="231" t="s">
        <v>79</v>
      </c>
      <c r="AY526" s="19" t="s">
        <v>159</v>
      </c>
      <c r="BE526" s="232">
        <f>IF(N526="základní",J526,0)</f>
        <v>0</v>
      </c>
      <c r="BF526" s="232">
        <f>IF(N526="snížená",J526,0)</f>
        <v>0</v>
      </c>
      <c r="BG526" s="232">
        <f>IF(N526="zákl. přenesená",J526,0)</f>
        <v>0</v>
      </c>
      <c r="BH526" s="232">
        <f>IF(N526="sníž. přenesená",J526,0)</f>
        <v>0</v>
      </c>
      <c r="BI526" s="232">
        <f>IF(N526="nulová",J526,0)</f>
        <v>0</v>
      </c>
      <c r="BJ526" s="19" t="s">
        <v>79</v>
      </c>
      <c r="BK526" s="232">
        <f>ROUND(I526*H526,2)</f>
        <v>0</v>
      </c>
      <c r="BL526" s="19" t="s">
        <v>164</v>
      </c>
      <c r="BM526" s="231" t="s">
        <v>777</v>
      </c>
    </row>
    <row r="527" s="2" customFormat="1" ht="89.25" customHeight="1">
      <c r="A527" s="40"/>
      <c r="B527" s="41"/>
      <c r="C527" s="256" t="s">
        <v>484</v>
      </c>
      <c r="D527" s="256" t="s">
        <v>400</v>
      </c>
      <c r="E527" s="257" t="s">
        <v>778</v>
      </c>
      <c r="F527" s="258" t="s">
        <v>779</v>
      </c>
      <c r="G527" s="259" t="s">
        <v>163</v>
      </c>
      <c r="H527" s="260">
        <v>1</v>
      </c>
      <c r="I527" s="261"/>
      <c r="J527" s="262">
        <f>ROUND(I527*H527,2)</f>
        <v>0</v>
      </c>
      <c r="K527" s="258" t="s">
        <v>19</v>
      </c>
      <c r="L527" s="263"/>
      <c r="M527" s="264" t="s">
        <v>19</v>
      </c>
      <c r="N527" s="265" t="s">
        <v>43</v>
      </c>
      <c r="O527" s="86"/>
      <c r="P527" s="229">
        <f>O527*H527</f>
        <v>0</v>
      </c>
      <c r="Q527" s="229">
        <v>0.025649999999999999</v>
      </c>
      <c r="R527" s="229">
        <f>Q527*H527</f>
        <v>0.025649999999999999</v>
      </c>
      <c r="S527" s="229">
        <v>0</v>
      </c>
      <c r="T527" s="230">
        <f>S527*H527</f>
        <v>0</v>
      </c>
      <c r="U527" s="40"/>
      <c r="V527" s="40"/>
      <c r="W527" s="40"/>
      <c r="X527" s="40"/>
      <c r="Y527" s="40"/>
      <c r="Z527" s="40"/>
      <c r="AA527" s="40"/>
      <c r="AB527" s="40"/>
      <c r="AC527" s="40"/>
      <c r="AD527" s="40"/>
      <c r="AE527" s="40"/>
      <c r="AR527" s="231" t="s">
        <v>174</v>
      </c>
      <c r="AT527" s="231" t="s">
        <v>400</v>
      </c>
      <c r="AU527" s="231" t="s">
        <v>79</v>
      </c>
      <c r="AY527" s="19" t="s">
        <v>159</v>
      </c>
      <c r="BE527" s="232">
        <f>IF(N527="základní",J527,0)</f>
        <v>0</v>
      </c>
      <c r="BF527" s="232">
        <f>IF(N527="snížená",J527,0)</f>
        <v>0</v>
      </c>
      <c r="BG527" s="232">
        <f>IF(N527="zákl. přenesená",J527,0)</f>
        <v>0</v>
      </c>
      <c r="BH527" s="232">
        <f>IF(N527="sníž. přenesená",J527,0)</f>
        <v>0</v>
      </c>
      <c r="BI527" s="232">
        <f>IF(N527="nulová",J527,0)</f>
        <v>0</v>
      </c>
      <c r="BJ527" s="19" t="s">
        <v>79</v>
      </c>
      <c r="BK527" s="232">
        <f>ROUND(I527*H527,2)</f>
        <v>0</v>
      </c>
      <c r="BL527" s="19" t="s">
        <v>164</v>
      </c>
      <c r="BM527" s="231" t="s">
        <v>780</v>
      </c>
    </row>
    <row r="528" s="2" customFormat="1" ht="44.25" customHeight="1">
      <c r="A528" s="40"/>
      <c r="B528" s="41"/>
      <c r="C528" s="220" t="s">
        <v>781</v>
      </c>
      <c r="D528" s="220" t="s">
        <v>160</v>
      </c>
      <c r="E528" s="221" t="s">
        <v>782</v>
      </c>
      <c r="F528" s="222" t="s">
        <v>783</v>
      </c>
      <c r="G528" s="223" t="s">
        <v>163</v>
      </c>
      <c r="H528" s="224">
        <v>3</v>
      </c>
      <c r="I528" s="225"/>
      <c r="J528" s="226">
        <f>ROUND(I528*H528,2)</f>
        <v>0</v>
      </c>
      <c r="K528" s="222" t="s">
        <v>19</v>
      </c>
      <c r="L528" s="46"/>
      <c r="M528" s="227" t="s">
        <v>19</v>
      </c>
      <c r="N528" s="228" t="s">
        <v>43</v>
      </c>
      <c r="O528" s="86"/>
      <c r="P528" s="229">
        <f>O528*H528</f>
        <v>0</v>
      </c>
      <c r="Q528" s="229">
        <v>0</v>
      </c>
      <c r="R528" s="229">
        <f>Q528*H528</f>
        <v>0</v>
      </c>
      <c r="S528" s="229">
        <v>0</v>
      </c>
      <c r="T528" s="230">
        <f>S528*H528</f>
        <v>0</v>
      </c>
      <c r="U528" s="40"/>
      <c r="V528" s="40"/>
      <c r="W528" s="40"/>
      <c r="X528" s="40"/>
      <c r="Y528" s="40"/>
      <c r="Z528" s="40"/>
      <c r="AA528" s="40"/>
      <c r="AB528" s="40"/>
      <c r="AC528" s="40"/>
      <c r="AD528" s="40"/>
      <c r="AE528" s="40"/>
      <c r="AR528" s="231" t="s">
        <v>164</v>
      </c>
      <c r="AT528" s="231" t="s">
        <v>160</v>
      </c>
      <c r="AU528" s="231" t="s">
        <v>79</v>
      </c>
      <c r="AY528" s="19" t="s">
        <v>159</v>
      </c>
      <c r="BE528" s="232">
        <f>IF(N528="základní",J528,0)</f>
        <v>0</v>
      </c>
      <c r="BF528" s="232">
        <f>IF(N528="snížená",J528,0)</f>
        <v>0</v>
      </c>
      <c r="BG528" s="232">
        <f>IF(N528="zákl. přenesená",J528,0)</f>
        <v>0</v>
      </c>
      <c r="BH528" s="232">
        <f>IF(N528="sníž. přenesená",J528,0)</f>
        <v>0</v>
      </c>
      <c r="BI528" s="232">
        <f>IF(N528="nulová",J528,0)</f>
        <v>0</v>
      </c>
      <c r="BJ528" s="19" t="s">
        <v>79</v>
      </c>
      <c r="BK528" s="232">
        <f>ROUND(I528*H528,2)</f>
        <v>0</v>
      </c>
      <c r="BL528" s="19" t="s">
        <v>164</v>
      </c>
      <c r="BM528" s="231" t="s">
        <v>784</v>
      </c>
    </row>
    <row r="529" s="2" customFormat="1" ht="78" customHeight="1">
      <c r="A529" s="40"/>
      <c r="B529" s="41"/>
      <c r="C529" s="256" t="s">
        <v>502</v>
      </c>
      <c r="D529" s="256" t="s">
        <v>400</v>
      </c>
      <c r="E529" s="257" t="s">
        <v>785</v>
      </c>
      <c r="F529" s="258" t="s">
        <v>786</v>
      </c>
      <c r="G529" s="259" t="s">
        <v>163</v>
      </c>
      <c r="H529" s="260">
        <v>3</v>
      </c>
      <c r="I529" s="261"/>
      <c r="J529" s="262">
        <f>ROUND(I529*H529,2)</f>
        <v>0</v>
      </c>
      <c r="K529" s="258" t="s">
        <v>19</v>
      </c>
      <c r="L529" s="263"/>
      <c r="M529" s="264" t="s">
        <v>19</v>
      </c>
      <c r="N529" s="265" t="s">
        <v>43</v>
      </c>
      <c r="O529" s="86"/>
      <c r="P529" s="229">
        <f>O529*H529</f>
        <v>0</v>
      </c>
      <c r="Q529" s="229">
        <v>0.023449999999999999</v>
      </c>
      <c r="R529" s="229">
        <f>Q529*H529</f>
        <v>0.070349999999999996</v>
      </c>
      <c r="S529" s="229">
        <v>0</v>
      </c>
      <c r="T529" s="230">
        <f>S529*H529</f>
        <v>0</v>
      </c>
      <c r="U529" s="40"/>
      <c r="V529" s="40"/>
      <c r="W529" s="40"/>
      <c r="X529" s="40"/>
      <c r="Y529" s="40"/>
      <c r="Z529" s="40"/>
      <c r="AA529" s="40"/>
      <c r="AB529" s="40"/>
      <c r="AC529" s="40"/>
      <c r="AD529" s="40"/>
      <c r="AE529" s="40"/>
      <c r="AR529" s="231" t="s">
        <v>174</v>
      </c>
      <c r="AT529" s="231" t="s">
        <v>400</v>
      </c>
      <c r="AU529" s="231" t="s">
        <v>79</v>
      </c>
      <c r="AY529" s="19" t="s">
        <v>159</v>
      </c>
      <c r="BE529" s="232">
        <f>IF(N529="základní",J529,0)</f>
        <v>0</v>
      </c>
      <c r="BF529" s="232">
        <f>IF(N529="snížená",J529,0)</f>
        <v>0</v>
      </c>
      <c r="BG529" s="232">
        <f>IF(N529="zákl. přenesená",J529,0)</f>
        <v>0</v>
      </c>
      <c r="BH529" s="232">
        <f>IF(N529="sníž. přenesená",J529,0)</f>
        <v>0</v>
      </c>
      <c r="BI529" s="232">
        <f>IF(N529="nulová",J529,0)</f>
        <v>0</v>
      </c>
      <c r="BJ529" s="19" t="s">
        <v>79</v>
      </c>
      <c r="BK529" s="232">
        <f>ROUND(I529*H529,2)</f>
        <v>0</v>
      </c>
      <c r="BL529" s="19" t="s">
        <v>164</v>
      </c>
      <c r="BM529" s="231" t="s">
        <v>787</v>
      </c>
    </row>
    <row r="530" s="2" customFormat="1" ht="21.75" customHeight="1">
      <c r="A530" s="40"/>
      <c r="B530" s="41"/>
      <c r="C530" s="220" t="s">
        <v>788</v>
      </c>
      <c r="D530" s="220" t="s">
        <v>160</v>
      </c>
      <c r="E530" s="221" t="s">
        <v>789</v>
      </c>
      <c r="F530" s="222" t="s">
        <v>790</v>
      </c>
      <c r="G530" s="223" t="s">
        <v>621</v>
      </c>
      <c r="H530" s="224">
        <v>0.16</v>
      </c>
      <c r="I530" s="225"/>
      <c r="J530" s="226">
        <f>ROUND(I530*H530,2)</f>
        <v>0</v>
      </c>
      <c r="K530" s="222" t="s">
        <v>19</v>
      </c>
      <c r="L530" s="46"/>
      <c r="M530" s="227" t="s">
        <v>19</v>
      </c>
      <c r="N530" s="228" t="s">
        <v>43</v>
      </c>
      <c r="O530" s="86"/>
      <c r="P530" s="229">
        <f>O530*H530</f>
        <v>0</v>
      </c>
      <c r="Q530" s="229">
        <v>0</v>
      </c>
      <c r="R530" s="229">
        <f>Q530*H530</f>
        <v>0</v>
      </c>
      <c r="S530" s="229">
        <v>0</v>
      </c>
      <c r="T530" s="230">
        <f>S530*H530</f>
        <v>0</v>
      </c>
      <c r="U530" s="40"/>
      <c r="V530" s="40"/>
      <c r="W530" s="40"/>
      <c r="X530" s="40"/>
      <c r="Y530" s="40"/>
      <c r="Z530" s="40"/>
      <c r="AA530" s="40"/>
      <c r="AB530" s="40"/>
      <c r="AC530" s="40"/>
      <c r="AD530" s="40"/>
      <c r="AE530" s="40"/>
      <c r="AR530" s="231" t="s">
        <v>164</v>
      </c>
      <c r="AT530" s="231" t="s">
        <v>160</v>
      </c>
      <c r="AU530" s="231" t="s">
        <v>79</v>
      </c>
      <c r="AY530" s="19" t="s">
        <v>159</v>
      </c>
      <c r="BE530" s="232">
        <f>IF(N530="základní",J530,0)</f>
        <v>0</v>
      </c>
      <c r="BF530" s="232">
        <f>IF(N530="snížená",J530,0)</f>
        <v>0</v>
      </c>
      <c r="BG530" s="232">
        <f>IF(N530="zákl. přenesená",J530,0)</f>
        <v>0</v>
      </c>
      <c r="BH530" s="232">
        <f>IF(N530="sníž. přenesená",J530,0)</f>
        <v>0</v>
      </c>
      <c r="BI530" s="232">
        <f>IF(N530="nulová",J530,0)</f>
        <v>0</v>
      </c>
      <c r="BJ530" s="19" t="s">
        <v>79</v>
      </c>
      <c r="BK530" s="232">
        <f>ROUND(I530*H530,2)</f>
        <v>0</v>
      </c>
      <c r="BL530" s="19" t="s">
        <v>164</v>
      </c>
      <c r="BM530" s="231" t="s">
        <v>791</v>
      </c>
    </row>
    <row r="531" s="11" customFormat="1" ht="25.92" customHeight="1">
      <c r="A531" s="11"/>
      <c r="B531" s="206"/>
      <c r="C531" s="207"/>
      <c r="D531" s="208" t="s">
        <v>71</v>
      </c>
      <c r="E531" s="209" t="s">
        <v>792</v>
      </c>
      <c r="F531" s="209" t="s">
        <v>793</v>
      </c>
      <c r="G531" s="207"/>
      <c r="H531" s="207"/>
      <c r="I531" s="210"/>
      <c r="J531" s="211">
        <f>BK531</f>
        <v>0</v>
      </c>
      <c r="K531" s="207"/>
      <c r="L531" s="212"/>
      <c r="M531" s="213"/>
      <c r="N531" s="214"/>
      <c r="O531" s="214"/>
      <c r="P531" s="215">
        <f>SUM(P532:P537)</f>
        <v>0</v>
      </c>
      <c r="Q531" s="214"/>
      <c r="R531" s="215">
        <f>SUM(R532:R537)</f>
        <v>0.001575</v>
      </c>
      <c r="S531" s="214"/>
      <c r="T531" s="216">
        <f>SUM(T532:T537)</f>
        <v>0</v>
      </c>
      <c r="U531" s="11"/>
      <c r="V531" s="11"/>
      <c r="W531" s="11"/>
      <c r="X531" s="11"/>
      <c r="Y531" s="11"/>
      <c r="Z531" s="11"/>
      <c r="AA531" s="11"/>
      <c r="AB531" s="11"/>
      <c r="AC531" s="11"/>
      <c r="AD531" s="11"/>
      <c r="AE531" s="11"/>
      <c r="AR531" s="217" t="s">
        <v>79</v>
      </c>
      <c r="AT531" s="218" t="s">
        <v>71</v>
      </c>
      <c r="AU531" s="218" t="s">
        <v>72</v>
      </c>
      <c r="AY531" s="217" t="s">
        <v>159</v>
      </c>
      <c r="BK531" s="219">
        <f>SUM(BK532:BK537)</f>
        <v>0</v>
      </c>
    </row>
    <row r="532" s="2" customFormat="1" ht="44.25" customHeight="1">
      <c r="A532" s="40"/>
      <c r="B532" s="41"/>
      <c r="C532" s="220" t="s">
        <v>505</v>
      </c>
      <c r="D532" s="220" t="s">
        <v>160</v>
      </c>
      <c r="E532" s="221" t="s">
        <v>794</v>
      </c>
      <c r="F532" s="222" t="s">
        <v>795</v>
      </c>
      <c r="G532" s="223" t="s">
        <v>191</v>
      </c>
      <c r="H532" s="224">
        <v>17.5</v>
      </c>
      <c r="I532" s="225"/>
      <c r="J532" s="226">
        <f>ROUND(I532*H532,2)</f>
        <v>0</v>
      </c>
      <c r="K532" s="222" t="s">
        <v>19</v>
      </c>
      <c r="L532" s="46"/>
      <c r="M532" s="227" t="s">
        <v>19</v>
      </c>
      <c r="N532" s="228" t="s">
        <v>43</v>
      </c>
      <c r="O532" s="86"/>
      <c r="P532" s="229">
        <f>O532*H532</f>
        <v>0</v>
      </c>
      <c r="Q532" s="229">
        <v>9.0000000000000006E-05</v>
      </c>
      <c r="R532" s="229">
        <f>Q532*H532</f>
        <v>0.001575</v>
      </c>
      <c r="S532" s="229">
        <v>0</v>
      </c>
      <c r="T532" s="230">
        <f>S532*H532</f>
        <v>0</v>
      </c>
      <c r="U532" s="40"/>
      <c r="V532" s="40"/>
      <c r="W532" s="40"/>
      <c r="X532" s="40"/>
      <c r="Y532" s="40"/>
      <c r="Z532" s="40"/>
      <c r="AA532" s="40"/>
      <c r="AB532" s="40"/>
      <c r="AC532" s="40"/>
      <c r="AD532" s="40"/>
      <c r="AE532" s="40"/>
      <c r="AR532" s="231" t="s">
        <v>164</v>
      </c>
      <c r="AT532" s="231" t="s">
        <v>160</v>
      </c>
      <c r="AU532" s="231" t="s">
        <v>79</v>
      </c>
      <c r="AY532" s="19" t="s">
        <v>159</v>
      </c>
      <c r="BE532" s="232">
        <f>IF(N532="základní",J532,0)</f>
        <v>0</v>
      </c>
      <c r="BF532" s="232">
        <f>IF(N532="snížená",J532,0)</f>
        <v>0</v>
      </c>
      <c r="BG532" s="232">
        <f>IF(N532="zákl. přenesená",J532,0)</f>
        <v>0</v>
      </c>
      <c r="BH532" s="232">
        <f>IF(N532="sníž. přenesená",J532,0)</f>
        <v>0</v>
      </c>
      <c r="BI532" s="232">
        <f>IF(N532="nulová",J532,0)</f>
        <v>0</v>
      </c>
      <c r="BJ532" s="19" t="s">
        <v>79</v>
      </c>
      <c r="BK532" s="232">
        <f>ROUND(I532*H532,2)</f>
        <v>0</v>
      </c>
      <c r="BL532" s="19" t="s">
        <v>164</v>
      </c>
      <c r="BM532" s="231" t="s">
        <v>796</v>
      </c>
    </row>
    <row r="533" s="12" customFormat="1">
      <c r="A533" s="12"/>
      <c r="B533" s="233"/>
      <c r="C533" s="234"/>
      <c r="D533" s="235" t="s">
        <v>175</v>
      </c>
      <c r="E533" s="236" t="s">
        <v>19</v>
      </c>
      <c r="F533" s="237" t="s">
        <v>797</v>
      </c>
      <c r="G533" s="234"/>
      <c r="H533" s="238">
        <v>17.475000000000001</v>
      </c>
      <c r="I533" s="239"/>
      <c r="J533" s="234"/>
      <c r="K533" s="234"/>
      <c r="L533" s="240"/>
      <c r="M533" s="241"/>
      <c r="N533" s="242"/>
      <c r="O533" s="242"/>
      <c r="P533" s="242"/>
      <c r="Q533" s="242"/>
      <c r="R533" s="242"/>
      <c r="S533" s="242"/>
      <c r="T533" s="243"/>
      <c r="U533" s="12"/>
      <c r="V533" s="12"/>
      <c r="W533" s="12"/>
      <c r="X533" s="12"/>
      <c r="Y533" s="12"/>
      <c r="Z533" s="12"/>
      <c r="AA533" s="12"/>
      <c r="AB533" s="12"/>
      <c r="AC533" s="12"/>
      <c r="AD533" s="12"/>
      <c r="AE533" s="12"/>
      <c r="AT533" s="244" t="s">
        <v>175</v>
      </c>
      <c r="AU533" s="244" t="s">
        <v>79</v>
      </c>
      <c r="AV533" s="12" t="s">
        <v>81</v>
      </c>
      <c r="AW533" s="12" t="s">
        <v>33</v>
      </c>
      <c r="AX533" s="12" t="s">
        <v>72</v>
      </c>
      <c r="AY533" s="244" t="s">
        <v>159</v>
      </c>
    </row>
    <row r="534" s="12" customFormat="1">
      <c r="A534" s="12"/>
      <c r="B534" s="233"/>
      <c r="C534" s="234"/>
      <c r="D534" s="235" t="s">
        <v>175</v>
      </c>
      <c r="E534" s="236" t="s">
        <v>19</v>
      </c>
      <c r="F534" s="237" t="s">
        <v>359</v>
      </c>
      <c r="G534" s="234"/>
      <c r="H534" s="238">
        <v>0.025000000000000001</v>
      </c>
      <c r="I534" s="239"/>
      <c r="J534" s="234"/>
      <c r="K534" s="234"/>
      <c r="L534" s="240"/>
      <c r="M534" s="241"/>
      <c r="N534" s="242"/>
      <c r="O534" s="242"/>
      <c r="P534" s="242"/>
      <c r="Q534" s="242"/>
      <c r="R534" s="242"/>
      <c r="S534" s="242"/>
      <c r="T534" s="243"/>
      <c r="U534" s="12"/>
      <c r="V534" s="12"/>
      <c r="W534" s="12"/>
      <c r="X534" s="12"/>
      <c r="Y534" s="12"/>
      <c r="Z534" s="12"/>
      <c r="AA534" s="12"/>
      <c r="AB534" s="12"/>
      <c r="AC534" s="12"/>
      <c r="AD534" s="12"/>
      <c r="AE534" s="12"/>
      <c r="AT534" s="244" t="s">
        <v>175</v>
      </c>
      <c r="AU534" s="244" t="s">
        <v>79</v>
      </c>
      <c r="AV534" s="12" t="s">
        <v>81</v>
      </c>
      <c r="AW534" s="12" t="s">
        <v>33</v>
      </c>
      <c r="AX534" s="12" t="s">
        <v>72</v>
      </c>
      <c r="AY534" s="244" t="s">
        <v>159</v>
      </c>
    </row>
    <row r="535" s="13" customFormat="1">
      <c r="A535" s="13"/>
      <c r="B535" s="245"/>
      <c r="C535" s="246"/>
      <c r="D535" s="235" t="s">
        <v>175</v>
      </c>
      <c r="E535" s="247" t="s">
        <v>19</v>
      </c>
      <c r="F535" s="248" t="s">
        <v>197</v>
      </c>
      <c r="G535" s="246"/>
      <c r="H535" s="249">
        <v>17.5</v>
      </c>
      <c r="I535" s="250"/>
      <c r="J535" s="246"/>
      <c r="K535" s="246"/>
      <c r="L535" s="251"/>
      <c r="M535" s="252"/>
      <c r="N535" s="253"/>
      <c r="O535" s="253"/>
      <c r="P535" s="253"/>
      <c r="Q535" s="253"/>
      <c r="R535" s="253"/>
      <c r="S535" s="253"/>
      <c r="T535" s="254"/>
      <c r="U535" s="13"/>
      <c r="V535" s="13"/>
      <c r="W535" s="13"/>
      <c r="X535" s="13"/>
      <c r="Y535" s="13"/>
      <c r="Z535" s="13"/>
      <c r="AA535" s="13"/>
      <c r="AB535" s="13"/>
      <c r="AC535" s="13"/>
      <c r="AD535" s="13"/>
      <c r="AE535" s="13"/>
      <c r="AT535" s="255" t="s">
        <v>175</v>
      </c>
      <c r="AU535" s="255" t="s">
        <v>79</v>
      </c>
      <c r="AV535" s="13" t="s">
        <v>164</v>
      </c>
      <c r="AW535" s="13" t="s">
        <v>33</v>
      </c>
      <c r="AX535" s="13" t="s">
        <v>79</v>
      </c>
      <c r="AY535" s="255" t="s">
        <v>159</v>
      </c>
    </row>
    <row r="536" s="2" customFormat="1" ht="33" customHeight="1">
      <c r="A536" s="40"/>
      <c r="B536" s="41"/>
      <c r="C536" s="220" t="s">
        <v>798</v>
      </c>
      <c r="D536" s="220" t="s">
        <v>160</v>
      </c>
      <c r="E536" s="221" t="s">
        <v>799</v>
      </c>
      <c r="F536" s="222" t="s">
        <v>800</v>
      </c>
      <c r="G536" s="223" t="s">
        <v>163</v>
      </c>
      <c r="H536" s="224">
        <v>1</v>
      </c>
      <c r="I536" s="225"/>
      <c r="J536" s="226">
        <f>ROUND(I536*H536,2)</f>
        <v>0</v>
      </c>
      <c r="K536" s="222" t="s">
        <v>19</v>
      </c>
      <c r="L536" s="46"/>
      <c r="M536" s="227" t="s">
        <v>19</v>
      </c>
      <c r="N536" s="228" t="s">
        <v>43</v>
      </c>
      <c r="O536" s="86"/>
      <c r="P536" s="229">
        <f>O536*H536</f>
        <v>0</v>
      </c>
      <c r="Q536" s="229">
        <v>0</v>
      </c>
      <c r="R536" s="229">
        <f>Q536*H536</f>
        <v>0</v>
      </c>
      <c r="S536" s="229">
        <v>0</v>
      </c>
      <c r="T536" s="230">
        <f>S536*H536</f>
        <v>0</v>
      </c>
      <c r="U536" s="40"/>
      <c r="V536" s="40"/>
      <c r="W536" s="40"/>
      <c r="X536" s="40"/>
      <c r="Y536" s="40"/>
      <c r="Z536" s="40"/>
      <c r="AA536" s="40"/>
      <c r="AB536" s="40"/>
      <c r="AC536" s="40"/>
      <c r="AD536" s="40"/>
      <c r="AE536" s="40"/>
      <c r="AR536" s="231" t="s">
        <v>164</v>
      </c>
      <c r="AT536" s="231" t="s">
        <v>160</v>
      </c>
      <c r="AU536" s="231" t="s">
        <v>79</v>
      </c>
      <c r="AY536" s="19" t="s">
        <v>159</v>
      </c>
      <c r="BE536" s="232">
        <f>IF(N536="základní",J536,0)</f>
        <v>0</v>
      </c>
      <c r="BF536" s="232">
        <f>IF(N536="snížená",J536,0)</f>
        <v>0</v>
      </c>
      <c r="BG536" s="232">
        <f>IF(N536="zákl. přenesená",J536,0)</f>
        <v>0</v>
      </c>
      <c r="BH536" s="232">
        <f>IF(N536="sníž. přenesená",J536,0)</f>
        <v>0</v>
      </c>
      <c r="BI536" s="232">
        <f>IF(N536="nulová",J536,0)</f>
        <v>0</v>
      </c>
      <c r="BJ536" s="19" t="s">
        <v>79</v>
      </c>
      <c r="BK536" s="232">
        <f>ROUND(I536*H536,2)</f>
        <v>0</v>
      </c>
      <c r="BL536" s="19" t="s">
        <v>164</v>
      </c>
      <c r="BM536" s="231" t="s">
        <v>801</v>
      </c>
    </row>
    <row r="537" s="2" customFormat="1" ht="212.25" customHeight="1">
      <c r="A537" s="40"/>
      <c r="B537" s="41"/>
      <c r="C537" s="256" t="s">
        <v>512</v>
      </c>
      <c r="D537" s="256" t="s">
        <v>400</v>
      </c>
      <c r="E537" s="257" t="s">
        <v>802</v>
      </c>
      <c r="F537" s="258" t="s">
        <v>803</v>
      </c>
      <c r="G537" s="259" t="s">
        <v>163</v>
      </c>
      <c r="H537" s="260">
        <v>1</v>
      </c>
      <c r="I537" s="261"/>
      <c r="J537" s="262">
        <f>ROUND(I537*H537,2)</f>
        <v>0</v>
      </c>
      <c r="K537" s="258" t="s">
        <v>19</v>
      </c>
      <c r="L537" s="263"/>
      <c r="M537" s="264" t="s">
        <v>19</v>
      </c>
      <c r="N537" s="265" t="s">
        <v>43</v>
      </c>
      <c r="O537" s="86"/>
      <c r="P537" s="229">
        <f>O537*H537</f>
        <v>0</v>
      </c>
      <c r="Q537" s="229">
        <v>0</v>
      </c>
      <c r="R537" s="229">
        <f>Q537*H537</f>
        <v>0</v>
      </c>
      <c r="S537" s="229">
        <v>0</v>
      </c>
      <c r="T537" s="230">
        <f>S537*H537</f>
        <v>0</v>
      </c>
      <c r="U537" s="40"/>
      <c r="V537" s="40"/>
      <c r="W537" s="40"/>
      <c r="X537" s="40"/>
      <c r="Y537" s="40"/>
      <c r="Z537" s="40"/>
      <c r="AA537" s="40"/>
      <c r="AB537" s="40"/>
      <c r="AC537" s="40"/>
      <c r="AD537" s="40"/>
      <c r="AE537" s="40"/>
      <c r="AR537" s="231" t="s">
        <v>174</v>
      </c>
      <c r="AT537" s="231" t="s">
        <v>400</v>
      </c>
      <c r="AU537" s="231" t="s">
        <v>79</v>
      </c>
      <c r="AY537" s="19" t="s">
        <v>159</v>
      </c>
      <c r="BE537" s="232">
        <f>IF(N537="základní",J537,0)</f>
        <v>0</v>
      </c>
      <c r="BF537" s="232">
        <f>IF(N537="snížená",J537,0)</f>
        <v>0</v>
      </c>
      <c r="BG537" s="232">
        <f>IF(N537="zákl. přenesená",J537,0)</f>
        <v>0</v>
      </c>
      <c r="BH537" s="232">
        <f>IF(N537="sníž. přenesená",J537,0)</f>
        <v>0</v>
      </c>
      <c r="BI537" s="232">
        <f>IF(N537="nulová",J537,0)</f>
        <v>0</v>
      </c>
      <c r="BJ537" s="19" t="s">
        <v>79</v>
      </c>
      <c r="BK537" s="232">
        <f>ROUND(I537*H537,2)</f>
        <v>0</v>
      </c>
      <c r="BL537" s="19" t="s">
        <v>164</v>
      </c>
      <c r="BM537" s="231" t="s">
        <v>804</v>
      </c>
    </row>
    <row r="538" s="11" customFormat="1" ht="25.92" customHeight="1">
      <c r="A538" s="11"/>
      <c r="B538" s="206"/>
      <c r="C538" s="207"/>
      <c r="D538" s="208" t="s">
        <v>71</v>
      </c>
      <c r="E538" s="209" t="s">
        <v>805</v>
      </c>
      <c r="F538" s="209" t="s">
        <v>806</v>
      </c>
      <c r="G538" s="207"/>
      <c r="H538" s="207"/>
      <c r="I538" s="210"/>
      <c r="J538" s="211">
        <f>BK538</f>
        <v>0</v>
      </c>
      <c r="K538" s="207"/>
      <c r="L538" s="212"/>
      <c r="M538" s="213"/>
      <c r="N538" s="214"/>
      <c r="O538" s="214"/>
      <c r="P538" s="215">
        <f>SUM(P539:P629)</f>
        <v>0</v>
      </c>
      <c r="Q538" s="214"/>
      <c r="R538" s="215">
        <f>SUM(R539:R629)</f>
        <v>2.6347519999999998</v>
      </c>
      <c r="S538" s="214"/>
      <c r="T538" s="216">
        <f>SUM(T539:T629)</f>
        <v>0</v>
      </c>
      <c r="U538" s="11"/>
      <c r="V538" s="11"/>
      <c r="W538" s="11"/>
      <c r="X538" s="11"/>
      <c r="Y538" s="11"/>
      <c r="Z538" s="11"/>
      <c r="AA538" s="11"/>
      <c r="AB538" s="11"/>
      <c r="AC538" s="11"/>
      <c r="AD538" s="11"/>
      <c r="AE538" s="11"/>
      <c r="AR538" s="217" t="s">
        <v>79</v>
      </c>
      <c r="AT538" s="218" t="s">
        <v>71</v>
      </c>
      <c r="AU538" s="218" t="s">
        <v>72</v>
      </c>
      <c r="AY538" s="217" t="s">
        <v>159</v>
      </c>
      <c r="BK538" s="219">
        <f>SUM(BK539:BK629)</f>
        <v>0</v>
      </c>
    </row>
    <row r="539" s="2" customFormat="1" ht="21.75" customHeight="1">
      <c r="A539" s="40"/>
      <c r="B539" s="41"/>
      <c r="C539" s="220" t="s">
        <v>807</v>
      </c>
      <c r="D539" s="220" t="s">
        <v>160</v>
      </c>
      <c r="E539" s="221" t="s">
        <v>808</v>
      </c>
      <c r="F539" s="222" t="s">
        <v>809</v>
      </c>
      <c r="G539" s="223" t="s">
        <v>191</v>
      </c>
      <c r="H539" s="224">
        <v>35.200000000000003</v>
      </c>
      <c r="I539" s="225"/>
      <c r="J539" s="226">
        <f>ROUND(I539*H539,2)</f>
        <v>0</v>
      </c>
      <c r="K539" s="222" t="s">
        <v>19</v>
      </c>
      <c r="L539" s="46"/>
      <c r="M539" s="227" t="s">
        <v>19</v>
      </c>
      <c r="N539" s="228" t="s">
        <v>43</v>
      </c>
      <c r="O539" s="86"/>
      <c r="P539" s="229">
        <f>O539*H539</f>
        <v>0</v>
      </c>
      <c r="Q539" s="229">
        <v>0</v>
      </c>
      <c r="R539" s="229">
        <f>Q539*H539</f>
        <v>0</v>
      </c>
      <c r="S539" s="229">
        <v>0</v>
      </c>
      <c r="T539" s="230">
        <f>S539*H539</f>
        <v>0</v>
      </c>
      <c r="U539" s="40"/>
      <c r="V539" s="40"/>
      <c r="W539" s="40"/>
      <c r="X539" s="40"/>
      <c r="Y539" s="40"/>
      <c r="Z539" s="40"/>
      <c r="AA539" s="40"/>
      <c r="AB539" s="40"/>
      <c r="AC539" s="40"/>
      <c r="AD539" s="40"/>
      <c r="AE539" s="40"/>
      <c r="AR539" s="231" t="s">
        <v>164</v>
      </c>
      <c r="AT539" s="231" t="s">
        <v>160</v>
      </c>
      <c r="AU539" s="231" t="s">
        <v>79</v>
      </c>
      <c r="AY539" s="19" t="s">
        <v>159</v>
      </c>
      <c r="BE539" s="232">
        <f>IF(N539="základní",J539,0)</f>
        <v>0</v>
      </c>
      <c r="BF539" s="232">
        <f>IF(N539="snížená",J539,0)</f>
        <v>0</v>
      </c>
      <c r="BG539" s="232">
        <f>IF(N539="zákl. přenesená",J539,0)</f>
        <v>0</v>
      </c>
      <c r="BH539" s="232">
        <f>IF(N539="sníž. přenesená",J539,0)</f>
        <v>0</v>
      </c>
      <c r="BI539" s="232">
        <f>IF(N539="nulová",J539,0)</f>
        <v>0</v>
      </c>
      <c r="BJ539" s="19" t="s">
        <v>79</v>
      </c>
      <c r="BK539" s="232">
        <f>ROUND(I539*H539,2)</f>
        <v>0</v>
      </c>
      <c r="BL539" s="19" t="s">
        <v>164</v>
      </c>
      <c r="BM539" s="231" t="s">
        <v>810</v>
      </c>
    </row>
    <row r="540" s="2" customFormat="1" ht="21.75" customHeight="1">
      <c r="A540" s="40"/>
      <c r="B540" s="41"/>
      <c r="C540" s="220" t="s">
        <v>515</v>
      </c>
      <c r="D540" s="220" t="s">
        <v>160</v>
      </c>
      <c r="E540" s="221" t="s">
        <v>811</v>
      </c>
      <c r="F540" s="222" t="s">
        <v>812</v>
      </c>
      <c r="G540" s="223" t="s">
        <v>191</v>
      </c>
      <c r="H540" s="224">
        <v>91.799999999999997</v>
      </c>
      <c r="I540" s="225"/>
      <c r="J540" s="226">
        <f>ROUND(I540*H540,2)</f>
        <v>0</v>
      </c>
      <c r="K540" s="222" t="s">
        <v>19</v>
      </c>
      <c r="L540" s="46"/>
      <c r="M540" s="227" t="s">
        <v>19</v>
      </c>
      <c r="N540" s="228" t="s">
        <v>43</v>
      </c>
      <c r="O540" s="86"/>
      <c r="P540" s="229">
        <f>O540*H540</f>
        <v>0</v>
      </c>
      <c r="Q540" s="229">
        <v>4.0000000000000003E-05</v>
      </c>
      <c r="R540" s="229">
        <f>Q540*H540</f>
        <v>0.0036720000000000004</v>
      </c>
      <c r="S540" s="229">
        <v>0</v>
      </c>
      <c r="T540" s="230">
        <f>S540*H540</f>
        <v>0</v>
      </c>
      <c r="U540" s="40"/>
      <c r="V540" s="40"/>
      <c r="W540" s="40"/>
      <c r="X540" s="40"/>
      <c r="Y540" s="40"/>
      <c r="Z540" s="40"/>
      <c r="AA540" s="40"/>
      <c r="AB540" s="40"/>
      <c r="AC540" s="40"/>
      <c r="AD540" s="40"/>
      <c r="AE540" s="40"/>
      <c r="AR540" s="231" t="s">
        <v>164</v>
      </c>
      <c r="AT540" s="231" t="s">
        <v>160</v>
      </c>
      <c r="AU540" s="231" t="s">
        <v>79</v>
      </c>
      <c r="AY540" s="19" t="s">
        <v>159</v>
      </c>
      <c r="BE540" s="232">
        <f>IF(N540="základní",J540,0)</f>
        <v>0</v>
      </c>
      <c r="BF540" s="232">
        <f>IF(N540="snížená",J540,0)</f>
        <v>0</v>
      </c>
      <c r="BG540" s="232">
        <f>IF(N540="zákl. přenesená",J540,0)</f>
        <v>0</v>
      </c>
      <c r="BH540" s="232">
        <f>IF(N540="sníž. přenesená",J540,0)</f>
        <v>0</v>
      </c>
      <c r="BI540" s="232">
        <f>IF(N540="nulová",J540,0)</f>
        <v>0</v>
      </c>
      <c r="BJ540" s="19" t="s">
        <v>79</v>
      </c>
      <c r="BK540" s="232">
        <f>ROUND(I540*H540,2)</f>
        <v>0</v>
      </c>
      <c r="BL540" s="19" t="s">
        <v>164</v>
      </c>
      <c r="BM540" s="231" t="s">
        <v>813</v>
      </c>
    </row>
    <row r="541" s="2" customFormat="1" ht="44.25" customHeight="1">
      <c r="A541" s="40"/>
      <c r="B541" s="41"/>
      <c r="C541" s="220" t="s">
        <v>814</v>
      </c>
      <c r="D541" s="220" t="s">
        <v>160</v>
      </c>
      <c r="E541" s="221" t="s">
        <v>815</v>
      </c>
      <c r="F541" s="222" t="s">
        <v>816</v>
      </c>
      <c r="G541" s="223" t="s">
        <v>191</v>
      </c>
      <c r="H541" s="224">
        <v>127</v>
      </c>
      <c r="I541" s="225"/>
      <c r="J541" s="226">
        <f>ROUND(I541*H541,2)</f>
        <v>0</v>
      </c>
      <c r="K541" s="222" t="s">
        <v>19</v>
      </c>
      <c r="L541" s="46"/>
      <c r="M541" s="227" t="s">
        <v>19</v>
      </c>
      <c r="N541" s="228" t="s">
        <v>43</v>
      </c>
      <c r="O541" s="86"/>
      <c r="P541" s="229">
        <f>O541*H541</f>
        <v>0</v>
      </c>
      <c r="Q541" s="229">
        <v>0.00013999999999999999</v>
      </c>
      <c r="R541" s="229">
        <f>Q541*H541</f>
        <v>0.017779999999999997</v>
      </c>
      <c r="S541" s="229">
        <v>0</v>
      </c>
      <c r="T541" s="230">
        <f>S541*H541</f>
        <v>0</v>
      </c>
      <c r="U541" s="40"/>
      <c r="V541" s="40"/>
      <c r="W541" s="40"/>
      <c r="X541" s="40"/>
      <c r="Y541" s="40"/>
      <c r="Z541" s="40"/>
      <c r="AA541" s="40"/>
      <c r="AB541" s="40"/>
      <c r="AC541" s="40"/>
      <c r="AD541" s="40"/>
      <c r="AE541" s="40"/>
      <c r="AR541" s="231" t="s">
        <v>164</v>
      </c>
      <c r="AT541" s="231" t="s">
        <v>160</v>
      </c>
      <c r="AU541" s="231" t="s">
        <v>79</v>
      </c>
      <c r="AY541" s="19" t="s">
        <v>159</v>
      </c>
      <c r="BE541" s="232">
        <f>IF(N541="základní",J541,0)</f>
        <v>0</v>
      </c>
      <c r="BF541" s="232">
        <f>IF(N541="snížená",J541,0)</f>
        <v>0</v>
      </c>
      <c r="BG541" s="232">
        <f>IF(N541="zákl. přenesená",J541,0)</f>
        <v>0</v>
      </c>
      <c r="BH541" s="232">
        <f>IF(N541="sníž. přenesená",J541,0)</f>
        <v>0</v>
      </c>
      <c r="BI541" s="232">
        <f>IF(N541="nulová",J541,0)</f>
        <v>0</v>
      </c>
      <c r="BJ541" s="19" t="s">
        <v>79</v>
      </c>
      <c r="BK541" s="232">
        <f>ROUND(I541*H541,2)</f>
        <v>0</v>
      </c>
      <c r="BL541" s="19" t="s">
        <v>164</v>
      </c>
      <c r="BM541" s="231" t="s">
        <v>817</v>
      </c>
    </row>
    <row r="542" s="12" customFormat="1">
      <c r="A542" s="12"/>
      <c r="B542" s="233"/>
      <c r="C542" s="234"/>
      <c r="D542" s="235" t="s">
        <v>175</v>
      </c>
      <c r="E542" s="236" t="s">
        <v>19</v>
      </c>
      <c r="F542" s="237" t="s">
        <v>344</v>
      </c>
      <c r="G542" s="234"/>
      <c r="H542" s="238">
        <v>65.629000000000005</v>
      </c>
      <c r="I542" s="239"/>
      <c r="J542" s="234"/>
      <c r="K542" s="234"/>
      <c r="L542" s="240"/>
      <c r="M542" s="241"/>
      <c r="N542" s="242"/>
      <c r="O542" s="242"/>
      <c r="P542" s="242"/>
      <c r="Q542" s="242"/>
      <c r="R542" s="242"/>
      <c r="S542" s="242"/>
      <c r="T542" s="243"/>
      <c r="U542" s="12"/>
      <c r="V542" s="12"/>
      <c r="W542" s="12"/>
      <c r="X542" s="12"/>
      <c r="Y542" s="12"/>
      <c r="Z542" s="12"/>
      <c r="AA542" s="12"/>
      <c r="AB542" s="12"/>
      <c r="AC542" s="12"/>
      <c r="AD542" s="12"/>
      <c r="AE542" s="12"/>
      <c r="AT542" s="244" t="s">
        <v>175</v>
      </c>
      <c r="AU542" s="244" t="s">
        <v>79</v>
      </c>
      <c r="AV542" s="12" t="s">
        <v>81</v>
      </c>
      <c r="AW542" s="12" t="s">
        <v>33</v>
      </c>
      <c r="AX542" s="12" t="s">
        <v>72</v>
      </c>
      <c r="AY542" s="244" t="s">
        <v>159</v>
      </c>
    </row>
    <row r="543" s="12" customFormat="1">
      <c r="A543" s="12"/>
      <c r="B543" s="233"/>
      <c r="C543" s="234"/>
      <c r="D543" s="235" t="s">
        <v>175</v>
      </c>
      <c r="E543" s="236" t="s">
        <v>19</v>
      </c>
      <c r="F543" s="237" t="s">
        <v>818</v>
      </c>
      <c r="G543" s="234"/>
      <c r="H543" s="238">
        <v>7.2089999999999996</v>
      </c>
      <c r="I543" s="239"/>
      <c r="J543" s="234"/>
      <c r="K543" s="234"/>
      <c r="L543" s="240"/>
      <c r="M543" s="241"/>
      <c r="N543" s="242"/>
      <c r="O543" s="242"/>
      <c r="P543" s="242"/>
      <c r="Q543" s="242"/>
      <c r="R543" s="242"/>
      <c r="S543" s="242"/>
      <c r="T543" s="243"/>
      <c r="U543" s="12"/>
      <c r="V543" s="12"/>
      <c r="W543" s="12"/>
      <c r="X543" s="12"/>
      <c r="Y543" s="12"/>
      <c r="Z543" s="12"/>
      <c r="AA543" s="12"/>
      <c r="AB543" s="12"/>
      <c r="AC543" s="12"/>
      <c r="AD543" s="12"/>
      <c r="AE543" s="12"/>
      <c r="AT543" s="244" t="s">
        <v>175</v>
      </c>
      <c r="AU543" s="244" t="s">
        <v>79</v>
      </c>
      <c r="AV543" s="12" t="s">
        <v>81</v>
      </c>
      <c r="AW543" s="12" t="s">
        <v>33</v>
      </c>
      <c r="AX543" s="12" t="s">
        <v>72</v>
      </c>
      <c r="AY543" s="244" t="s">
        <v>159</v>
      </c>
    </row>
    <row r="544" s="12" customFormat="1">
      <c r="A544" s="12"/>
      <c r="B544" s="233"/>
      <c r="C544" s="234"/>
      <c r="D544" s="235" t="s">
        <v>175</v>
      </c>
      <c r="E544" s="236" t="s">
        <v>19</v>
      </c>
      <c r="F544" s="237" t="s">
        <v>345</v>
      </c>
      <c r="G544" s="234"/>
      <c r="H544" s="238">
        <v>61.652999999999999</v>
      </c>
      <c r="I544" s="239"/>
      <c r="J544" s="234"/>
      <c r="K544" s="234"/>
      <c r="L544" s="240"/>
      <c r="M544" s="241"/>
      <c r="N544" s="242"/>
      <c r="O544" s="242"/>
      <c r="P544" s="242"/>
      <c r="Q544" s="242"/>
      <c r="R544" s="242"/>
      <c r="S544" s="242"/>
      <c r="T544" s="243"/>
      <c r="U544" s="12"/>
      <c r="V544" s="12"/>
      <c r="W544" s="12"/>
      <c r="X544" s="12"/>
      <c r="Y544" s="12"/>
      <c r="Z544" s="12"/>
      <c r="AA544" s="12"/>
      <c r="AB544" s="12"/>
      <c r="AC544" s="12"/>
      <c r="AD544" s="12"/>
      <c r="AE544" s="12"/>
      <c r="AT544" s="244" t="s">
        <v>175</v>
      </c>
      <c r="AU544" s="244" t="s">
        <v>79</v>
      </c>
      <c r="AV544" s="12" t="s">
        <v>81</v>
      </c>
      <c r="AW544" s="12" t="s">
        <v>33</v>
      </c>
      <c r="AX544" s="12" t="s">
        <v>72</v>
      </c>
      <c r="AY544" s="244" t="s">
        <v>159</v>
      </c>
    </row>
    <row r="545" s="12" customFormat="1">
      <c r="A545" s="12"/>
      <c r="B545" s="233"/>
      <c r="C545" s="234"/>
      <c r="D545" s="235" t="s">
        <v>175</v>
      </c>
      <c r="E545" s="236" t="s">
        <v>19</v>
      </c>
      <c r="F545" s="237" t="s">
        <v>346</v>
      </c>
      <c r="G545" s="234"/>
      <c r="H545" s="238">
        <v>-7.4450000000000003</v>
      </c>
      <c r="I545" s="239"/>
      <c r="J545" s="234"/>
      <c r="K545" s="234"/>
      <c r="L545" s="240"/>
      <c r="M545" s="241"/>
      <c r="N545" s="242"/>
      <c r="O545" s="242"/>
      <c r="P545" s="242"/>
      <c r="Q545" s="242"/>
      <c r="R545" s="242"/>
      <c r="S545" s="242"/>
      <c r="T545" s="243"/>
      <c r="U545" s="12"/>
      <c r="V545" s="12"/>
      <c r="W545" s="12"/>
      <c r="X545" s="12"/>
      <c r="Y545" s="12"/>
      <c r="Z545" s="12"/>
      <c r="AA545" s="12"/>
      <c r="AB545" s="12"/>
      <c r="AC545" s="12"/>
      <c r="AD545" s="12"/>
      <c r="AE545" s="12"/>
      <c r="AT545" s="244" t="s">
        <v>175</v>
      </c>
      <c r="AU545" s="244" t="s">
        <v>79</v>
      </c>
      <c r="AV545" s="12" t="s">
        <v>81</v>
      </c>
      <c r="AW545" s="12" t="s">
        <v>33</v>
      </c>
      <c r="AX545" s="12" t="s">
        <v>72</v>
      </c>
      <c r="AY545" s="244" t="s">
        <v>159</v>
      </c>
    </row>
    <row r="546" s="12" customFormat="1">
      <c r="A546" s="12"/>
      <c r="B546" s="233"/>
      <c r="C546" s="234"/>
      <c r="D546" s="235" t="s">
        <v>175</v>
      </c>
      <c r="E546" s="236" t="s">
        <v>19</v>
      </c>
      <c r="F546" s="237" t="s">
        <v>819</v>
      </c>
      <c r="G546" s="234"/>
      <c r="H546" s="238">
        <v>-0.045999999999999999</v>
      </c>
      <c r="I546" s="239"/>
      <c r="J546" s="234"/>
      <c r="K546" s="234"/>
      <c r="L546" s="240"/>
      <c r="M546" s="241"/>
      <c r="N546" s="242"/>
      <c r="O546" s="242"/>
      <c r="P546" s="242"/>
      <c r="Q546" s="242"/>
      <c r="R546" s="242"/>
      <c r="S546" s="242"/>
      <c r="T546" s="243"/>
      <c r="U546" s="12"/>
      <c r="V546" s="12"/>
      <c r="W546" s="12"/>
      <c r="X546" s="12"/>
      <c r="Y546" s="12"/>
      <c r="Z546" s="12"/>
      <c r="AA546" s="12"/>
      <c r="AB546" s="12"/>
      <c r="AC546" s="12"/>
      <c r="AD546" s="12"/>
      <c r="AE546" s="12"/>
      <c r="AT546" s="244" t="s">
        <v>175</v>
      </c>
      <c r="AU546" s="244" t="s">
        <v>79</v>
      </c>
      <c r="AV546" s="12" t="s">
        <v>81</v>
      </c>
      <c r="AW546" s="12" t="s">
        <v>33</v>
      </c>
      <c r="AX546" s="12" t="s">
        <v>72</v>
      </c>
      <c r="AY546" s="244" t="s">
        <v>159</v>
      </c>
    </row>
    <row r="547" s="13" customFormat="1">
      <c r="A547" s="13"/>
      <c r="B547" s="245"/>
      <c r="C547" s="246"/>
      <c r="D547" s="235" t="s">
        <v>175</v>
      </c>
      <c r="E547" s="247" t="s">
        <v>19</v>
      </c>
      <c r="F547" s="248" t="s">
        <v>197</v>
      </c>
      <c r="G547" s="246"/>
      <c r="H547" s="249">
        <v>127</v>
      </c>
      <c r="I547" s="250"/>
      <c r="J547" s="246"/>
      <c r="K547" s="246"/>
      <c r="L547" s="251"/>
      <c r="M547" s="252"/>
      <c r="N547" s="253"/>
      <c r="O547" s="253"/>
      <c r="P547" s="253"/>
      <c r="Q547" s="253"/>
      <c r="R547" s="253"/>
      <c r="S547" s="253"/>
      <c r="T547" s="254"/>
      <c r="U547" s="13"/>
      <c r="V547" s="13"/>
      <c r="W547" s="13"/>
      <c r="X547" s="13"/>
      <c r="Y547" s="13"/>
      <c r="Z547" s="13"/>
      <c r="AA547" s="13"/>
      <c r="AB547" s="13"/>
      <c r="AC547" s="13"/>
      <c r="AD547" s="13"/>
      <c r="AE547" s="13"/>
      <c r="AT547" s="255" t="s">
        <v>175</v>
      </c>
      <c r="AU547" s="255" t="s">
        <v>79</v>
      </c>
      <c r="AV547" s="13" t="s">
        <v>164</v>
      </c>
      <c r="AW547" s="13" t="s">
        <v>33</v>
      </c>
      <c r="AX547" s="13" t="s">
        <v>79</v>
      </c>
      <c r="AY547" s="255" t="s">
        <v>159</v>
      </c>
    </row>
    <row r="548" s="2" customFormat="1" ht="44.25" customHeight="1">
      <c r="A548" s="40"/>
      <c r="B548" s="41"/>
      <c r="C548" s="220" t="s">
        <v>535</v>
      </c>
      <c r="D548" s="220" t="s">
        <v>160</v>
      </c>
      <c r="E548" s="221" t="s">
        <v>820</v>
      </c>
      <c r="F548" s="222" t="s">
        <v>821</v>
      </c>
      <c r="G548" s="223" t="s">
        <v>191</v>
      </c>
      <c r="H548" s="224">
        <v>43.299999999999997</v>
      </c>
      <c r="I548" s="225"/>
      <c r="J548" s="226">
        <f>ROUND(I548*H548,2)</f>
        <v>0</v>
      </c>
      <c r="K548" s="222" t="s">
        <v>19</v>
      </c>
      <c r="L548" s="46"/>
      <c r="M548" s="227" t="s">
        <v>19</v>
      </c>
      <c r="N548" s="228" t="s">
        <v>43</v>
      </c>
      <c r="O548" s="86"/>
      <c r="P548" s="229">
        <f>O548*H548</f>
        <v>0</v>
      </c>
      <c r="Q548" s="229">
        <v>0.0044999999999999997</v>
      </c>
      <c r="R548" s="229">
        <f>Q548*H548</f>
        <v>0.19484999999999997</v>
      </c>
      <c r="S548" s="229">
        <v>0</v>
      </c>
      <c r="T548" s="230">
        <f>S548*H548</f>
        <v>0</v>
      </c>
      <c r="U548" s="40"/>
      <c r="V548" s="40"/>
      <c r="W548" s="40"/>
      <c r="X548" s="40"/>
      <c r="Y548" s="40"/>
      <c r="Z548" s="40"/>
      <c r="AA548" s="40"/>
      <c r="AB548" s="40"/>
      <c r="AC548" s="40"/>
      <c r="AD548" s="40"/>
      <c r="AE548" s="40"/>
      <c r="AR548" s="231" t="s">
        <v>164</v>
      </c>
      <c r="AT548" s="231" t="s">
        <v>160</v>
      </c>
      <c r="AU548" s="231" t="s">
        <v>79</v>
      </c>
      <c r="AY548" s="19" t="s">
        <v>159</v>
      </c>
      <c r="BE548" s="232">
        <f>IF(N548="základní",J548,0)</f>
        <v>0</v>
      </c>
      <c r="BF548" s="232">
        <f>IF(N548="snížená",J548,0)</f>
        <v>0</v>
      </c>
      <c r="BG548" s="232">
        <f>IF(N548="zákl. přenesená",J548,0)</f>
        <v>0</v>
      </c>
      <c r="BH548" s="232">
        <f>IF(N548="sníž. přenesená",J548,0)</f>
        <v>0</v>
      </c>
      <c r="BI548" s="232">
        <f>IF(N548="nulová",J548,0)</f>
        <v>0</v>
      </c>
      <c r="BJ548" s="19" t="s">
        <v>79</v>
      </c>
      <c r="BK548" s="232">
        <f>ROUND(I548*H548,2)</f>
        <v>0</v>
      </c>
      <c r="BL548" s="19" t="s">
        <v>164</v>
      </c>
      <c r="BM548" s="231" t="s">
        <v>822</v>
      </c>
    </row>
    <row r="549" s="2" customFormat="1" ht="44.25" customHeight="1">
      <c r="A549" s="40"/>
      <c r="B549" s="41"/>
      <c r="C549" s="220" t="s">
        <v>823</v>
      </c>
      <c r="D549" s="220" t="s">
        <v>160</v>
      </c>
      <c r="E549" s="221" t="s">
        <v>824</v>
      </c>
      <c r="F549" s="222" t="s">
        <v>825</v>
      </c>
      <c r="G549" s="223" t="s">
        <v>191</v>
      </c>
      <c r="H549" s="224">
        <v>83.700000000000003</v>
      </c>
      <c r="I549" s="225"/>
      <c r="J549" s="226">
        <f>ROUND(I549*H549,2)</f>
        <v>0</v>
      </c>
      <c r="K549" s="222" t="s">
        <v>19</v>
      </c>
      <c r="L549" s="46"/>
      <c r="M549" s="227" t="s">
        <v>19</v>
      </c>
      <c r="N549" s="228" t="s">
        <v>43</v>
      </c>
      <c r="O549" s="86"/>
      <c r="P549" s="229">
        <f>O549*H549</f>
        <v>0</v>
      </c>
      <c r="Q549" s="229">
        <v>0.0195</v>
      </c>
      <c r="R549" s="229">
        <f>Q549*H549</f>
        <v>1.63215</v>
      </c>
      <c r="S549" s="229">
        <v>0</v>
      </c>
      <c r="T549" s="230">
        <f>S549*H549</f>
        <v>0</v>
      </c>
      <c r="U549" s="40"/>
      <c r="V549" s="40"/>
      <c r="W549" s="40"/>
      <c r="X549" s="40"/>
      <c r="Y549" s="40"/>
      <c r="Z549" s="40"/>
      <c r="AA549" s="40"/>
      <c r="AB549" s="40"/>
      <c r="AC549" s="40"/>
      <c r="AD549" s="40"/>
      <c r="AE549" s="40"/>
      <c r="AR549" s="231" t="s">
        <v>164</v>
      </c>
      <c r="AT549" s="231" t="s">
        <v>160</v>
      </c>
      <c r="AU549" s="231" t="s">
        <v>79</v>
      </c>
      <c r="AY549" s="19" t="s">
        <v>159</v>
      </c>
      <c r="BE549" s="232">
        <f>IF(N549="základní",J549,0)</f>
        <v>0</v>
      </c>
      <c r="BF549" s="232">
        <f>IF(N549="snížená",J549,0)</f>
        <v>0</v>
      </c>
      <c r="BG549" s="232">
        <f>IF(N549="zákl. přenesená",J549,0)</f>
        <v>0</v>
      </c>
      <c r="BH549" s="232">
        <f>IF(N549="sníž. přenesená",J549,0)</f>
        <v>0</v>
      </c>
      <c r="BI549" s="232">
        <f>IF(N549="nulová",J549,0)</f>
        <v>0</v>
      </c>
      <c r="BJ549" s="19" t="s">
        <v>79</v>
      </c>
      <c r="BK549" s="232">
        <f>ROUND(I549*H549,2)</f>
        <v>0</v>
      </c>
      <c r="BL549" s="19" t="s">
        <v>164</v>
      </c>
      <c r="BM549" s="231" t="s">
        <v>826</v>
      </c>
    </row>
    <row r="550" s="2" customFormat="1" ht="33" customHeight="1">
      <c r="A550" s="40"/>
      <c r="B550" s="41"/>
      <c r="C550" s="220" t="s">
        <v>538</v>
      </c>
      <c r="D550" s="220" t="s">
        <v>160</v>
      </c>
      <c r="E550" s="221" t="s">
        <v>827</v>
      </c>
      <c r="F550" s="222" t="s">
        <v>828</v>
      </c>
      <c r="G550" s="223" t="s">
        <v>191</v>
      </c>
      <c r="H550" s="224">
        <v>0</v>
      </c>
      <c r="I550" s="225"/>
      <c r="J550" s="226">
        <f>ROUND(I550*H550,2)</f>
        <v>0</v>
      </c>
      <c r="K550" s="222" t="s">
        <v>19</v>
      </c>
      <c r="L550" s="46"/>
      <c r="M550" s="227" t="s">
        <v>19</v>
      </c>
      <c r="N550" s="228" t="s">
        <v>43</v>
      </c>
      <c r="O550" s="86"/>
      <c r="P550" s="229">
        <f>O550*H550</f>
        <v>0</v>
      </c>
      <c r="Q550" s="229">
        <v>0.0015</v>
      </c>
      <c r="R550" s="229">
        <f>Q550*H550</f>
        <v>0</v>
      </c>
      <c r="S550" s="229">
        <v>0</v>
      </c>
      <c r="T550" s="230">
        <f>S550*H550</f>
        <v>0</v>
      </c>
      <c r="U550" s="40"/>
      <c r="V550" s="40"/>
      <c r="W550" s="40"/>
      <c r="X550" s="40"/>
      <c r="Y550" s="40"/>
      <c r="Z550" s="40"/>
      <c r="AA550" s="40"/>
      <c r="AB550" s="40"/>
      <c r="AC550" s="40"/>
      <c r="AD550" s="40"/>
      <c r="AE550" s="40"/>
      <c r="AR550" s="231" t="s">
        <v>164</v>
      </c>
      <c r="AT550" s="231" t="s">
        <v>160</v>
      </c>
      <c r="AU550" s="231" t="s">
        <v>79</v>
      </c>
      <c r="AY550" s="19" t="s">
        <v>159</v>
      </c>
      <c r="BE550" s="232">
        <f>IF(N550="základní",J550,0)</f>
        <v>0</v>
      </c>
      <c r="BF550" s="232">
        <f>IF(N550="snížená",J550,0)</f>
        <v>0</v>
      </c>
      <c r="BG550" s="232">
        <f>IF(N550="zákl. přenesená",J550,0)</f>
        <v>0</v>
      </c>
      <c r="BH550" s="232">
        <f>IF(N550="sníž. přenesená",J550,0)</f>
        <v>0</v>
      </c>
      <c r="BI550" s="232">
        <f>IF(N550="nulová",J550,0)</f>
        <v>0</v>
      </c>
      <c r="BJ550" s="19" t="s">
        <v>79</v>
      </c>
      <c r="BK550" s="232">
        <f>ROUND(I550*H550,2)</f>
        <v>0</v>
      </c>
      <c r="BL550" s="19" t="s">
        <v>164</v>
      </c>
      <c r="BM550" s="231" t="s">
        <v>829</v>
      </c>
    </row>
    <row r="551" s="2" customFormat="1" ht="21.75" customHeight="1">
      <c r="A551" s="40"/>
      <c r="B551" s="41"/>
      <c r="C551" s="220" t="s">
        <v>830</v>
      </c>
      <c r="D551" s="220" t="s">
        <v>160</v>
      </c>
      <c r="E551" s="221" t="s">
        <v>831</v>
      </c>
      <c r="F551" s="222" t="s">
        <v>832</v>
      </c>
      <c r="G551" s="223" t="s">
        <v>191</v>
      </c>
      <c r="H551" s="224">
        <v>0</v>
      </c>
      <c r="I551" s="225"/>
      <c r="J551" s="226">
        <f>ROUND(I551*H551,2)</f>
        <v>0</v>
      </c>
      <c r="K551" s="222" t="s">
        <v>19</v>
      </c>
      <c r="L551" s="46"/>
      <c r="M551" s="227" t="s">
        <v>19</v>
      </c>
      <c r="N551" s="228" t="s">
        <v>43</v>
      </c>
      <c r="O551" s="86"/>
      <c r="P551" s="229">
        <f>O551*H551</f>
        <v>0</v>
      </c>
      <c r="Q551" s="229">
        <v>4.0000000000000003E-05</v>
      </c>
      <c r="R551" s="229">
        <f>Q551*H551</f>
        <v>0</v>
      </c>
      <c r="S551" s="229">
        <v>0</v>
      </c>
      <c r="T551" s="230">
        <f>S551*H551</f>
        <v>0</v>
      </c>
      <c r="U551" s="40"/>
      <c r="V551" s="40"/>
      <c r="W551" s="40"/>
      <c r="X551" s="40"/>
      <c r="Y551" s="40"/>
      <c r="Z551" s="40"/>
      <c r="AA551" s="40"/>
      <c r="AB551" s="40"/>
      <c r="AC551" s="40"/>
      <c r="AD551" s="40"/>
      <c r="AE551" s="40"/>
      <c r="AR551" s="231" t="s">
        <v>164</v>
      </c>
      <c r="AT551" s="231" t="s">
        <v>160</v>
      </c>
      <c r="AU551" s="231" t="s">
        <v>79</v>
      </c>
      <c r="AY551" s="19" t="s">
        <v>159</v>
      </c>
      <c r="BE551" s="232">
        <f>IF(N551="základní",J551,0)</f>
        <v>0</v>
      </c>
      <c r="BF551" s="232">
        <f>IF(N551="snížená",J551,0)</f>
        <v>0</v>
      </c>
      <c r="BG551" s="232">
        <f>IF(N551="zákl. přenesená",J551,0)</f>
        <v>0</v>
      </c>
      <c r="BH551" s="232">
        <f>IF(N551="sníž. přenesená",J551,0)</f>
        <v>0</v>
      </c>
      <c r="BI551" s="232">
        <f>IF(N551="nulová",J551,0)</f>
        <v>0</v>
      </c>
      <c r="BJ551" s="19" t="s">
        <v>79</v>
      </c>
      <c r="BK551" s="232">
        <f>ROUND(I551*H551,2)</f>
        <v>0</v>
      </c>
      <c r="BL551" s="19" t="s">
        <v>164</v>
      </c>
      <c r="BM551" s="231" t="s">
        <v>833</v>
      </c>
    </row>
    <row r="552" s="2" customFormat="1" ht="21.75" customHeight="1">
      <c r="A552" s="40"/>
      <c r="B552" s="41"/>
      <c r="C552" s="220" t="s">
        <v>542</v>
      </c>
      <c r="D552" s="220" t="s">
        <v>160</v>
      </c>
      <c r="E552" s="221" t="s">
        <v>834</v>
      </c>
      <c r="F552" s="222" t="s">
        <v>835</v>
      </c>
      <c r="G552" s="223" t="s">
        <v>173</v>
      </c>
      <c r="H552" s="224">
        <v>0</v>
      </c>
      <c r="I552" s="225"/>
      <c r="J552" s="226">
        <f>ROUND(I552*H552,2)</f>
        <v>0</v>
      </c>
      <c r="K552" s="222" t="s">
        <v>19</v>
      </c>
      <c r="L552" s="46"/>
      <c r="M552" s="227" t="s">
        <v>19</v>
      </c>
      <c r="N552" s="228" t="s">
        <v>43</v>
      </c>
      <c r="O552" s="86"/>
      <c r="P552" s="229">
        <f>O552*H552</f>
        <v>0</v>
      </c>
      <c r="Q552" s="229">
        <v>2.0000000000000002E-05</v>
      </c>
      <c r="R552" s="229">
        <f>Q552*H552</f>
        <v>0</v>
      </c>
      <c r="S552" s="229">
        <v>0</v>
      </c>
      <c r="T552" s="230">
        <f>S552*H552</f>
        <v>0</v>
      </c>
      <c r="U552" s="40"/>
      <c r="V552" s="40"/>
      <c r="W552" s="40"/>
      <c r="X552" s="40"/>
      <c r="Y552" s="40"/>
      <c r="Z552" s="40"/>
      <c r="AA552" s="40"/>
      <c r="AB552" s="40"/>
      <c r="AC552" s="40"/>
      <c r="AD552" s="40"/>
      <c r="AE552" s="40"/>
      <c r="AR552" s="231" t="s">
        <v>164</v>
      </c>
      <c r="AT552" s="231" t="s">
        <v>160</v>
      </c>
      <c r="AU552" s="231" t="s">
        <v>79</v>
      </c>
      <c r="AY552" s="19" t="s">
        <v>159</v>
      </c>
      <c r="BE552" s="232">
        <f>IF(N552="základní",J552,0)</f>
        <v>0</v>
      </c>
      <c r="BF552" s="232">
        <f>IF(N552="snížená",J552,0)</f>
        <v>0</v>
      </c>
      <c r="BG552" s="232">
        <f>IF(N552="zákl. přenesená",J552,0)</f>
        <v>0</v>
      </c>
      <c r="BH552" s="232">
        <f>IF(N552="sníž. přenesená",J552,0)</f>
        <v>0</v>
      </c>
      <c r="BI552" s="232">
        <f>IF(N552="nulová",J552,0)</f>
        <v>0</v>
      </c>
      <c r="BJ552" s="19" t="s">
        <v>79</v>
      </c>
      <c r="BK552" s="232">
        <f>ROUND(I552*H552,2)</f>
        <v>0</v>
      </c>
      <c r="BL552" s="19" t="s">
        <v>164</v>
      </c>
      <c r="BM552" s="231" t="s">
        <v>836</v>
      </c>
    </row>
    <row r="553" s="2" customFormat="1" ht="21.75" customHeight="1">
      <c r="A553" s="40"/>
      <c r="B553" s="41"/>
      <c r="C553" s="220" t="s">
        <v>837</v>
      </c>
      <c r="D553" s="220" t="s">
        <v>160</v>
      </c>
      <c r="E553" s="221" t="s">
        <v>838</v>
      </c>
      <c r="F553" s="222" t="s">
        <v>839</v>
      </c>
      <c r="G553" s="223" t="s">
        <v>191</v>
      </c>
      <c r="H553" s="224">
        <v>119</v>
      </c>
      <c r="I553" s="225"/>
      <c r="J553" s="226">
        <f>ROUND(I553*H553,2)</f>
        <v>0</v>
      </c>
      <c r="K553" s="222" t="s">
        <v>19</v>
      </c>
      <c r="L553" s="46"/>
      <c r="M553" s="227" t="s">
        <v>19</v>
      </c>
      <c r="N553" s="228" t="s">
        <v>43</v>
      </c>
      <c r="O553" s="86"/>
      <c r="P553" s="229">
        <f>O553*H553</f>
        <v>0</v>
      </c>
      <c r="Q553" s="229">
        <v>0</v>
      </c>
      <c r="R553" s="229">
        <f>Q553*H553</f>
        <v>0</v>
      </c>
      <c r="S553" s="229">
        <v>0</v>
      </c>
      <c r="T553" s="230">
        <f>S553*H553</f>
        <v>0</v>
      </c>
      <c r="U553" s="40"/>
      <c r="V553" s="40"/>
      <c r="W553" s="40"/>
      <c r="X553" s="40"/>
      <c r="Y553" s="40"/>
      <c r="Z553" s="40"/>
      <c r="AA553" s="40"/>
      <c r="AB553" s="40"/>
      <c r="AC553" s="40"/>
      <c r="AD553" s="40"/>
      <c r="AE553" s="40"/>
      <c r="AR553" s="231" t="s">
        <v>164</v>
      </c>
      <c r="AT553" s="231" t="s">
        <v>160</v>
      </c>
      <c r="AU553" s="231" t="s">
        <v>79</v>
      </c>
      <c r="AY553" s="19" t="s">
        <v>159</v>
      </c>
      <c r="BE553" s="232">
        <f>IF(N553="základní",J553,0)</f>
        <v>0</v>
      </c>
      <c r="BF553" s="232">
        <f>IF(N553="snížená",J553,0)</f>
        <v>0</v>
      </c>
      <c r="BG553" s="232">
        <f>IF(N553="zákl. přenesená",J553,0)</f>
        <v>0</v>
      </c>
      <c r="BH553" s="232">
        <f>IF(N553="sníž. přenesená",J553,0)</f>
        <v>0</v>
      </c>
      <c r="BI553" s="232">
        <f>IF(N553="nulová",J553,0)</f>
        <v>0</v>
      </c>
      <c r="BJ553" s="19" t="s">
        <v>79</v>
      </c>
      <c r="BK553" s="232">
        <f>ROUND(I553*H553,2)</f>
        <v>0</v>
      </c>
      <c r="BL553" s="19" t="s">
        <v>164</v>
      </c>
      <c r="BM553" s="231" t="s">
        <v>840</v>
      </c>
    </row>
    <row r="554" s="2" customFormat="1" ht="66.75" customHeight="1">
      <c r="A554" s="40"/>
      <c r="B554" s="41"/>
      <c r="C554" s="220" t="s">
        <v>553</v>
      </c>
      <c r="D554" s="220" t="s">
        <v>160</v>
      </c>
      <c r="E554" s="221" t="s">
        <v>841</v>
      </c>
      <c r="F554" s="222" t="s">
        <v>842</v>
      </c>
      <c r="G554" s="223" t="s">
        <v>191</v>
      </c>
      <c r="H554" s="224">
        <v>119</v>
      </c>
      <c r="I554" s="225"/>
      <c r="J554" s="226">
        <f>ROUND(I554*H554,2)</f>
        <v>0</v>
      </c>
      <c r="K554" s="222" t="s">
        <v>19</v>
      </c>
      <c r="L554" s="46"/>
      <c r="M554" s="227" t="s">
        <v>19</v>
      </c>
      <c r="N554" s="228" t="s">
        <v>43</v>
      </c>
      <c r="O554" s="86"/>
      <c r="P554" s="229">
        <f>O554*H554</f>
        <v>0</v>
      </c>
      <c r="Q554" s="229">
        <v>0.0011000000000000001</v>
      </c>
      <c r="R554" s="229">
        <f>Q554*H554</f>
        <v>0.13090000000000002</v>
      </c>
      <c r="S554" s="229">
        <v>0</v>
      </c>
      <c r="T554" s="230">
        <f>S554*H554</f>
        <v>0</v>
      </c>
      <c r="U554" s="40"/>
      <c r="V554" s="40"/>
      <c r="W554" s="40"/>
      <c r="X554" s="40"/>
      <c r="Y554" s="40"/>
      <c r="Z554" s="40"/>
      <c r="AA554" s="40"/>
      <c r="AB554" s="40"/>
      <c r="AC554" s="40"/>
      <c r="AD554" s="40"/>
      <c r="AE554" s="40"/>
      <c r="AR554" s="231" t="s">
        <v>164</v>
      </c>
      <c r="AT554" s="231" t="s">
        <v>160</v>
      </c>
      <c r="AU554" s="231" t="s">
        <v>79</v>
      </c>
      <c r="AY554" s="19" t="s">
        <v>159</v>
      </c>
      <c r="BE554" s="232">
        <f>IF(N554="základní",J554,0)</f>
        <v>0</v>
      </c>
      <c r="BF554" s="232">
        <f>IF(N554="snížená",J554,0)</f>
        <v>0</v>
      </c>
      <c r="BG554" s="232">
        <f>IF(N554="zákl. přenesená",J554,0)</f>
        <v>0</v>
      </c>
      <c r="BH554" s="232">
        <f>IF(N554="sníž. přenesená",J554,0)</f>
        <v>0</v>
      </c>
      <c r="BI554" s="232">
        <f>IF(N554="nulová",J554,0)</f>
        <v>0</v>
      </c>
      <c r="BJ554" s="19" t="s">
        <v>79</v>
      </c>
      <c r="BK554" s="232">
        <f>ROUND(I554*H554,2)</f>
        <v>0</v>
      </c>
      <c r="BL554" s="19" t="s">
        <v>164</v>
      </c>
      <c r="BM554" s="231" t="s">
        <v>843</v>
      </c>
    </row>
    <row r="555" s="2" customFormat="1" ht="156.75" customHeight="1">
      <c r="A555" s="40"/>
      <c r="B555" s="41"/>
      <c r="C555" s="220" t="s">
        <v>844</v>
      </c>
      <c r="D555" s="220" t="s">
        <v>160</v>
      </c>
      <c r="E555" s="221" t="s">
        <v>845</v>
      </c>
      <c r="F555" s="222" t="s">
        <v>846</v>
      </c>
      <c r="G555" s="223" t="s">
        <v>191</v>
      </c>
      <c r="H555" s="224">
        <v>119</v>
      </c>
      <c r="I555" s="225"/>
      <c r="J555" s="226">
        <f>ROUND(I555*H555,2)</f>
        <v>0</v>
      </c>
      <c r="K555" s="222" t="s">
        <v>19</v>
      </c>
      <c r="L555" s="46"/>
      <c r="M555" s="227" t="s">
        <v>19</v>
      </c>
      <c r="N555" s="228" t="s">
        <v>43</v>
      </c>
      <c r="O555" s="86"/>
      <c r="P555" s="229">
        <f>O555*H555</f>
        <v>0</v>
      </c>
      <c r="Q555" s="229">
        <v>0.0050800000000000003</v>
      </c>
      <c r="R555" s="229">
        <f>Q555*H555</f>
        <v>0.60452000000000006</v>
      </c>
      <c r="S555" s="229">
        <v>0</v>
      </c>
      <c r="T555" s="230">
        <f>S555*H555</f>
        <v>0</v>
      </c>
      <c r="U555" s="40"/>
      <c r="V555" s="40"/>
      <c r="W555" s="40"/>
      <c r="X555" s="40"/>
      <c r="Y555" s="40"/>
      <c r="Z555" s="40"/>
      <c r="AA555" s="40"/>
      <c r="AB555" s="40"/>
      <c r="AC555" s="40"/>
      <c r="AD555" s="40"/>
      <c r="AE555" s="40"/>
      <c r="AR555" s="231" t="s">
        <v>164</v>
      </c>
      <c r="AT555" s="231" t="s">
        <v>160</v>
      </c>
      <c r="AU555" s="231" t="s">
        <v>79</v>
      </c>
      <c r="AY555" s="19" t="s">
        <v>159</v>
      </c>
      <c r="BE555" s="232">
        <f>IF(N555="základní",J555,0)</f>
        <v>0</v>
      </c>
      <c r="BF555" s="232">
        <f>IF(N555="snížená",J555,0)</f>
        <v>0</v>
      </c>
      <c r="BG555" s="232">
        <f>IF(N555="zákl. přenesená",J555,0)</f>
        <v>0</v>
      </c>
      <c r="BH555" s="232">
        <f>IF(N555="sníž. přenesená",J555,0)</f>
        <v>0</v>
      </c>
      <c r="BI555" s="232">
        <f>IF(N555="nulová",J555,0)</f>
        <v>0</v>
      </c>
      <c r="BJ555" s="19" t="s">
        <v>79</v>
      </c>
      <c r="BK555" s="232">
        <f>ROUND(I555*H555,2)</f>
        <v>0</v>
      </c>
      <c r="BL555" s="19" t="s">
        <v>164</v>
      </c>
      <c r="BM555" s="231" t="s">
        <v>847</v>
      </c>
    </row>
    <row r="556" s="14" customFormat="1">
      <c r="A556" s="14"/>
      <c r="B556" s="266"/>
      <c r="C556" s="267"/>
      <c r="D556" s="235" t="s">
        <v>175</v>
      </c>
      <c r="E556" s="268" t="s">
        <v>19</v>
      </c>
      <c r="F556" s="269" t="s">
        <v>516</v>
      </c>
      <c r="G556" s="267"/>
      <c r="H556" s="268" t="s">
        <v>19</v>
      </c>
      <c r="I556" s="270"/>
      <c r="J556" s="267"/>
      <c r="K556" s="267"/>
      <c r="L556" s="271"/>
      <c r="M556" s="272"/>
      <c r="N556" s="273"/>
      <c r="O556" s="273"/>
      <c r="P556" s="273"/>
      <c r="Q556" s="273"/>
      <c r="R556" s="273"/>
      <c r="S556" s="273"/>
      <c r="T556" s="274"/>
      <c r="U556" s="14"/>
      <c r="V556" s="14"/>
      <c r="W556" s="14"/>
      <c r="X556" s="14"/>
      <c r="Y556" s="14"/>
      <c r="Z556" s="14"/>
      <c r="AA556" s="14"/>
      <c r="AB556" s="14"/>
      <c r="AC556" s="14"/>
      <c r="AD556" s="14"/>
      <c r="AE556" s="14"/>
      <c r="AT556" s="275" t="s">
        <v>175</v>
      </c>
      <c r="AU556" s="275" t="s">
        <v>79</v>
      </c>
      <c r="AV556" s="14" t="s">
        <v>79</v>
      </c>
      <c r="AW556" s="14" t="s">
        <v>33</v>
      </c>
      <c r="AX556" s="14" t="s">
        <v>72</v>
      </c>
      <c r="AY556" s="275" t="s">
        <v>159</v>
      </c>
    </row>
    <row r="557" s="14" customFormat="1">
      <c r="A557" s="14"/>
      <c r="B557" s="266"/>
      <c r="C557" s="267"/>
      <c r="D557" s="235" t="s">
        <v>175</v>
      </c>
      <c r="E557" s="268" t="s">
        <v>19</v>
      </c>
      <c r="F557" s="269" t="s">
        <v>517</v>
      </c>
      <c r="G557" s="267"/>
      <c r="H557" s="268" t="s">
        <v>19</v>
      </c>
      <c r="I557" s="270"/>
      <c r="J557" s="267"/>
      <c r="K557" s="267"/>
      <c r="L557" s="271"/>
      <c r="M557" s="272"/>
      <c r="N557" s="273"/>
      <c r="O557" s="273"/>
      <c r="P557" s="273"/>
      <c r="Q557" s="273"/>
      <c r="R557" s="273"/>
      <c r="S557" s="273"/>
      <c r="T557" s="274"/>
      <c r="U557" s="14"/>
      <c r="V557" s="14"/>
      <c r="W557" s="14"/>
      <c r="X557" s="14"/>
      <c r="Y557" s="14"/>
      <c r="Z557" s="14"/>
      <c r="AA557" s="14"/>
      <c r="AB557" s="14"/>
      <c r="AC557" s="14"/>
      <c r="AD557" s="14"/>
      <c r="AE557" s="14"/>
      <c r="AT557" s="275" t="s">
        <v>175</v>
      </c>
      <c r="AU557" s="275" t="s">
        <v>79</v>
      </c>
      <c r="AV557" s="14" t="s">
        <v>79</v>
      </c>
      <c r="AW557" s="14" t="s">
        <v>33</v>
      </c>
      <c r="AX557" s="14" t="s">
        <v>72</v>
      </c>
      <c r="AY557" s="275" t="s">
        <v>159</v>
      </c>
    </row>
    <row r="558" s="12" customFormat="1">
      <c r="A558" s="12"/>
      <c r="B558" s="233"/>
      <c r="C558" s="234"/>
      <c r="D558" s="235" t="s">
        <v>175</v>
      </c>
      <c r="E558" s="236" t="s">
        <v>19</v>
      </c>
      <c r="F558" s="237" t="s">
        <v>518</v>
      </c>
      <c r="G558" s="234"/>
      <c r="H558" s="238">
        <v>44.685000000000002</v>
      </c>
      <c r="I558" s="239"/>
      <c r="J558" s="234"/>
      <c r="K558" s="234"/>
      <c r="L558" s="240"/>
      <c r="M558" s="241"/>
      <c r="N558" s="242"/>
      <c r="O558" s="242"/>
      <c r="P558" s="242"/>
      <c r="Q558" s="242"/>
      <c r="R558" s="242"/>
      <c r="S558" s="242"/>
      <c r="T558" s="243"/>
      <c r="U558" s="12"/>
      <c r="V558" s="12"/>
      <c r="W558" s="12"/>
      <c r="X558" s="12"/>
      <c r="Y558" s="12"/>
      <c r="Z558" s="12"/>
      <c r="AA558" s="12"/>
      <c r="AB558" s="12"/>
      <c r="AC558" s="12"/>
      <c r="AD558" s="12"/>
      <c r="AE558" s="12"/>
      <c r="AT558" s="244" t="s">
        <v>175</v>
      </c>
      <c r="AU558" s="244" t="s">
        <v>79</v>
      </c>
      <c r="AV558" s="12" t="s">
        <v>81</v>
      </c>
      <c r="AW558" s="12" t="s">
        <v>33</v>
      </c>
      <c r="AX558" s="12" t="s">
        <v>72</v>
      </c>
      <c r="AY558" s="244" t="s">
        <v>159</v>
      </c>
    </row>
    <row r="559" s="12" customFormat="1">
      <c r="A559" s="12"/>
      <c r="B559" s="233"/>
      <c r="C559" s="234"/>
      <c r="D559" s="235" t="s">
        <v>175</v>
      </c>
      <c r="E559" s="236" t="s">
        <v>19</v>
      </c>
      <c r="F559" s="237" t="s">
        <v>519</v>
      </c>
      <c r="G559" s="234"/>
      <c r="H559" s="238">
        <v>-0.80900000000000005</v>
      </c>
      <c r="I559" s="239"/>
      <c r="J559" s="234"/>
      <c r="K559" s="234"/>
      <c r="L559" s="240"/>
      <c r="M559" s="241"/>
      <c r="N559" s="242"/>
      <c r="O559" s="242"/>
      <c r="P559" s="242"/>
      <c r="Q559" s="242"/>
      <c r="R559" s="242"/>
      <c r="S559" s="242"/>
      <c r="T559" s="243"/>
      <c r="U559" s="12"/>
      <c r="V559" s="12"/>
      <c r="W559" s="12"/>
      <c r="X559" s="12"/>
      <c r="Y559" s="12"/>
      <c r="Z559" s="12"/>
      <c r="AA559" s="12"/>
      <c r="AB559" s="12"/>
      <c r="AC559" s="12"/>
      <c r="AD559" s="12"/>
      <c r="AE559" s="12"/>
      <c r="AT559" s="244" t="s">
        <v>175</v>
      </c>
      <c r="AU559" s="244" t="s">
        <v>79</v>
      </c>
      <c r="AV559" s="12" t="s">
        <v>81</v>
      </c>
      <c r="AW559" s="12" t="s">
        <v>33</v>
      </c>
      <c r="AX559" s="12" t="s">
        <v>72</v>
      </c>
      <c r="AY559" s="244" t="s">
        <v>159</v>
      </c>
    </row>
    <row r="560" s="12" customFormat="1">
      <c r="A560" s="12"/>
      <c r="B560" s="233"/>
      <c r="C560" s="234"/>
      <c r="D560" s="235" t="s">
        <v>175</v>
      </c>
      <c r="E560" s="236" t="s">
        <v>19</v>
      </c>
      <c r="F560" s="237" t="s">
        <v>520</v>
      </c>
      <c r="G560" s="234"/>
      <c r="H560" s="238">
        <v>19.396000000000001</v>
      </c>
      <c r="I560" s="239"/>
      <c r="J560" s="234"/>
      <c r="K560" s="234"/>
      <c r="L560" s="240"/>
      <c r="M560" s="241"/>
      <c r="N560" s="242"/>
      <c r="O560" s="242"/>
      <c r="P560" s="242"/>
      <c r="Q560" s="242"/>
      <c r="R560" s="242"/>
      <c r="S560" s="242"/>
      <c r="T560" s="243"/>
      <c r="U560" s="12"/>
      <c r="V560" s="12"/>
      <c r="W560" s="12"/>
      <c r="X560" s="12"/>
      <c r="Y560" s="12"/>
      <c r="Z560" s="12"/>
      <c r="AA560" s="12"/>
      <c r="AB560" s="12"/>
      <c r="AC560" s="12"/>
      <c r="AD560" s="12"/>
      <c r="AE560" s="12"/>
      <c r="AT560" s="244" t="s">
        <v>175</v>
      </c>
      <c r="AU560" s="244" t="s">
        <v>79</v>
      </c>
      <c r="AV560" s="12" t="s">
        <v>81</v>
      </c>
      <c r="AW560" s="12" t="s">
        <v>33</v>
      </c>
      <c r="AX560" s="12" t="s">
        <v>72</v>
      </c>
      <c r="AY560" s="244" t="s">
        <v>159</v>
      </c>
    </row>
    <row r="561" s="12" customFormat="1">
      <c r="A561" s="12"/>
      <c r="B561" s="233"/>
      <c r="C561" s="234"/>
      <c r="D561" s="235" t="s">
        <v>175</v>
      </c>
      <c r="E561" s="236" t="s">
        <v>19</v>
      </c>
      <c r="F561" s="237" t="s">
        <v>521</v>
      </c>
      <c r="G561" s="234"/>
      <c r="H561" s="238">
        <v>0.74199999999999999</v>
      </c>
      <c r="I561" s="239"/>
      <c r="J561" s="234"/>
      <c r="K561" s="234"/>
      <c r="L561" s="240"/>
      <c r="M561" s="241"/>
      <c r="N561" s="242"/>
      <c r="O561" s="242"/>
      <c r="P561" s="242"/>
      <c r="Q561" s="242"/>
      <c r="R561" s="242"/>
      <c r="S561" s="242"/>
      <c r="T561" s="243"/>
      <c r="U561" s="12"/>
      <c r="V561" s="12"/>
      <c r="W561" s="12"/>
      <c r="X561" s="12"/>
      <c r="Y561" s="12"/>
      <c r="Z561" s="12"/>
      <c r="AA561" s="12"/>
      <c r="AB561" s="12"/>
      <c r="AC561" s="12"/>
      <c r="AD561" s="12"/>
      <c r="AE561" s="12"/>
      <c r="AT561" s="244" t="s">
        <v>175</v>
      </c>
      <c r="AU561" s="244" t="s">
        <v>79</v>
      </c>
      <c r="AV561" s="12" t="s">
        <v>81</v>
      </c>
      <c r="AW561" s="12" t="s">
        <v>33</v>
      </c>
      <c r="AX561" s="12" t="s">
        <v>72</v>
      </c>
      <c r="AY561" s="244" t="s">
        <v>159</v>
      </c>
    </row>
    <row r="562" s="12" customFormat="1">
      <c r="A562" s="12"/>
      <c r="B562" s="233"/>
      <c r="C562" s="234"/>
      <c r="D562" s="235" t="s">
        <v>175</v>
      </c>
      <c r="E562" s="236" t="s">
        <v>19</v>
      </c>
      <c r="F562" s="237" t="s">
        <v>848</v>
      </c>
      <c r="G562" s="234"/>
      <c r="H562" s="238">
        <v>3.5150000000000001</v>
      </c>
      <c r="I562" s="239"/>
      <c r="J562" s="234"/>
      <c r="K562" s="234"/>
      <c r="L562" s="240"/>
      <c r="M562" s="241"/>
      <c r="N562" s="242"/>
      <c r="O562" s="242"/>
      <c r="P562" s="242"/>
      <c r="Q562" s="242"/>
      <c r="R562" s="242"/>
      <c r="S562" s="242"/>
      <c r="T562" s="243"/>
      <c r="U562" s="12"/>
      <c r="V562" s="12"/>
      <c r="W562" s="12"/>
      <c r="X562" s="12"/>
      <c r="Y562" s="12"/>
      <c r="Z562" s="12"/>
      <c r="AA562" s="12"/>
      <c r="AB562" s="12"/>
      <c r="AC562" s="12"/>
      <c r="AD562" s="12"/>
      <c r="AE562" s="12"/>
      <c r="AT562" s="244" t="s">
        <v>175</v>
      </c>
      <c r="AU562" s="244" t="s">
        <v>79</v>
      </c>
      <c r="AV562" s="12" t="s">
        <v>81</v>
      </c>
      <c r="AW562" s="12" t="s">
        <v>33</v>
      </c>
      <c r="AX562" s="12" t="s">
        <v>72</v>
      </c>
      <c r="AY562" s="244" t="s">
        <v>159</v>
      </c>
    </row>
    <row r="563" s="12" customFormat="1">
      <c r="A563" s="12"/>
      <c r="B563" s="233"/>
      <c r="C563" s="234"/>
      <c r="D563" s="235" t="s">
        <v>175</v>
      </c>
      <c r="E563" s="236" t="s">
        <v>19</v>
      </c>
      <c r="F563" s="237" t="s">
        <v>849</v>
      </c>
      <c r="G563" s="234"/>
      <c r="H563" s="238">
        <v>1.47</v>
      </c>
      <c r="I563" s="239"/>
      <c r="J563" s="234"/>
      <c r="K563" s="234"/>
      <c r="L563" s="240"/>
      <c r="M563" s="241"/>
      <c r="N563" s="242"/>
      <c r="O563" s="242"/>
      <c r="P563" s="242"/>
      <c r="Q563" s="242"/>
      <c r="R563" s="242"/>
      <c r="S563" s="242"/>
      <c r="T563" s="243"/>
      <c r="U563" s="12"/>
      <c r="V563" s="12"/>
      <c r="W563" s="12"/>
      <c r="X563" s="12"/>
      <c r="Y563" s="12"/>
      <c r="Z563" s="12"/>
      <c r="AA563" s="12"/>
      <c r="AB563" s="12"/>
      <c r="AC563" s="12"/>
      <c r="AD563" s="12"/>
      <c r="AE563" s="12"/>
      <c r="AT563" s="244" t="s">
        <v>175</v>
      </c>
      <c r="AU563" s="244" t="s">
        <v>79</v>
      </c>
      <c r="AV563" s="12" t="s">
        <v>81</v>
      </c>
      <c r="AW563" s="12" t="s">
        <v>33</v>
      </c>
      <c r="AX563" s="12" t="s">
        <v>72</v>
      </c>
      <c r="AY563" s="244" t="s">
        <v>159</v>
      </c>
    </row>
    <row r="564" s="12" customFormat="1">
      <c r="A564" s="12"/>
      <c r="B564" s="233"/>
      <c r="C564" s="234"/>
      <c r="D564" s="235" t="s">
        <v>175</v>
      </c>
      <c r="E564" s="236" t="s">
        <v>19</v>
      </c>
      <c r="F564" s="237" t="s">
        <v>850</v>
      </c>
      <c r="G564" s="234"/>
      <c r="H564" s="238">
        <v>0.80600000000000005</v>
      </c>
      <c r="I564" s="239"/>
      <c r="J564" s="234"/>
      <c r="K564" s="234"/>
      <c r="L564" s="240"/>
      <c r="M564" s="241"/>
      <c r="N564" s="242"/>
      <c r="O564" s="242"/>
      <c r="P564" s="242"/>
      <c r="Q564" s="242"/>
      <c r="R564" s="242"/>
      <c r="S564" s="242"/>
      <c r="T564" s="243"/>
      <c r="U564" s="12"/>
      <c r="V564" s="12"/>
      <c r="W564" s="12"/>
      <c r="X564" s="12"/>
      <c r="Y564" s="12"/>
      <c r="Z564" s="12"/>
      <c r="AA564" s="12"/>
      <c r="AB564" s="12"/>
      <c r="AC564" s="12"/>
      <c r="AD564" s="12"/>
      <c r="AE564" s="12"/>
      <c r="AT564" s="244" t="s">
        <v>175</v>
      </c>
      <c r="AU564" s="244" t="s">
        <v>79</v>
      </c>
      <c r="AV564" s="12" t="s">
        <v>81</v>
      </c>
      <c r="AW564" s="12" t="s">
        <v>33</v>
      </c>
      <c r="AX564" s="12" t="s">
        <v>72</v>
      </c>
      <c r="AY564" s="244" t="s">
        <v>159</v>
      </c>
    </row>
    <row r="565" s="12" customFormat="1">
      <c r="A565" s="12"/>
      <c r="B565" s="233"/>
      <c r="C565" s="234"/>
      <c r="D565" s="235" t="s">
        <v>175</v>
      </c>
      <c r="E565" s="236" t="s">
        <v>19</v>
      </c>
      <c r="F565" s="237" t="s">
        <v>851</v>
      </c>
      <c r="G565" s="234"/>
      <c r="H565" s="238">
        <v>-0.60999999999999999</v>
      </c>
      <c r="I565" s="239"/>
      <c r="J565" s="234"/>
      <c r="K565" s="234"/>
      <c r="L565" s="240"/>
      <c r="M565" s="241"/>
      <c r="N565" s="242"/>
      <c r="O565" s="242"/>
      <c r="P565" s="242"/>
      <c r="Q565" s="242"/>
      <c r="R565" s="242"/>
      <c r="S565" s="242"/>
      <c r="T565" s="243"/>
      <c r="U565" s="12"/>
      <c r="V565" s="12"/>
      <c r="W565" s="12"/>
      <c r="X565" s="12"/>
      <c r="Y565" s="12"/>
      <c r="Z565" s="12"/>
      <c r="AA565" s="12"/>
      <c r="AB565" s="12"/>
      <c r="AC565" s="12"/>
      <c r="AD565" s="12"/>
      <c r="AE565" s="12"/>
      <c r="AT565" s="244" t="s">
        <v>175</v>
      </c>
      <c r="AU565" s="244" t="s">
        <v>79</v>
      </c>
      <c r="AV565" s="12" t="s">
        <v>81</v>
      </c>
      <c r="AW565" s="12" t="s">
        <v>33</v>
      </c>
      <c r="AX565" s="12" t="s">
        <v>72</v>
      </c>
      <c r="AY565" s="244" t="s">
        <v>159</v>
      </c>
    </row>
    <row r="566" s="12" customFormat="1">
      <c r="A566" s="12"/>
      <c r="B566" s="233"/>
      <c r="C566" s="234"/>
      <c r="D566" s="235" t="s">
        <v>175</v>
      </c>
      <c r="E566" s="236" t="s">
        <v>19</v>
      </c>
      <c r="F566" s="237" t="s">
        <v>852</v>
      </c>
      <c r="G566" s="234"/>
      <c r="H566" s="238">
        <v>0.13800000000000001</v>
      </c>
      <c r="I566" s="239"/>
      <c r="J566" s="234"/>
      <c r="K566" s="234"/>
      <c r="L566" s="240"/>
      <c r="M566" s="241"/>
      <c r="N566" s="242"/>
      <c r="O566" s="242"/>
      <c r="P566" s="242"/>
      <c r="Q566" s="242"/>
      <c r="R566" s="242"/>
      <c r="S566" s="242"/>
      <c r="T566" s="243"/>
      <c r="U566" s="12"/>
      <c r="V566" s="12"/>
      <c r="W566" s="12"/>
      <c r="X566" s="12"/>
      <c r="Y566" s="12"/>
      <c r="Z566" s="12"/>
      <c r="AA566" s="12"/>
      <c r="AB566" s="12"/>
      <c r="AC566" s="12"/>
      <c r="AD566" s="12"/>
      <c r="AE566" s="12"/>
      <c r="AT566" s="244" t="s">
        <v>175</v>
      </c>
      <c r="AU566" s="244" t="s">
        <v>79</v>
      </c>
      <c r="AV566" s="12" t="s">
        <v>81</v>
      </c>
      <c r="AW566" s="12" t="s">
        <v>33</v>
      </c>
      <c r="AX566" s="12" t="s">
        <v>72</v>
      </c>
      <c r="AY566" s="244" t="s">
        <v>159</v>
      </c>
    </row>
    <row r="567" s="12" customFormat="1">
      <c r="A567" s="12"/>
      <c r="B567" s="233"/>
      <c r="C567" s="234"/>
      <c r="D567" s="235" t="s">
        <v>175</v>
      </c>
      <c r="E567" s="236" t="s">
        <v>19</v>
      </c>
      <c r="F567" s="237" t="s">
        <v>853</v>
      </c>
      <c r="G567" s="234"/>
      <c r="H567" s="238">
        <v>0.104</v>
      </c>
      <c r="I567" s="239"/>
      <c r="J567" s="234"/>
      <c r="K567" s="234"/>
      <c r="L567" s="240"/>
      <c r="M567" s="241"/>
      <c r="N567" s="242"/>
      <c r="O567" s="242"/>
      <c r="P567" s="242"/>
      <c r="Q567" s="242"/>
      <c r="R567" s="242"/>
      <c r="S567" s="242"/>
      <c r="T567" s="243"/>
      <c r="U567" s="12"/>
      <c r="V567" s="12"/>
      <c r="W567" s="12"/>
      <c r="X567" s="12"/>
      <c r="Y567" s="12"/>
      <c r="Z567" s="12"/>
      <c r="AA567" s="12"/>
      <c r="AB567" s="12"/>
      <c r="AC567" s="12"/>
      <c r="AD567" s="12"/>
      <c r="AE567" s="12"/>
      <c r="AT567" s="244" t="s">
        <v>175</v>
      </c>
      <c r="AU567" s="244" t="s">
        <v>79</v>
      </c>
      <c r="AV567" s="12" t="s">
        <v>81</v>
      </c>
      <c r="AW567" s="12" t="s">
        <v>33</v>
      </c>
      <c r="AX567" s="12" t="s">
        <v>72</v>
      </c>
      <c r="AY567" s="244" t="s">
        <v>159</v>
      </c>
    </row>
    <row r="568" s="12" customFormat="1">
      <c r="A568" s="12"/>
      <c r="B568" s="233"/>
      <c r="C568" s="234"/>
      <c r="D568" s="235" t="s">
        <v>175</v>
      </c>
      <c r="E568" s="236" t="s">
        <v>19</v>
      </c>
      <c r="F568" s="237" t="s">
        <v>854</v>
      </c>
      <c r="G568" s="234"/>
      <c r="H568" s="238">
        <v>0.184</v>
      </c>
      <c r="I568" s="239"/>
      <c r="J568" s="234"/>
      <c r="K568" s="234"/>
      <c r="L568" s="240"/>
      <c r="M568" s="241"/>
      <c r="N568" s="242"/>
      <c r="O568" s="242"/>
      <c r="P568" s="242"/>
      <c r="Q568" s="242"/>
      <c r="R568" s="242"/>
      <c r="S568" s="242"/>
      <c r="T568" s="243"/>
      <c r="U568" s="12"/>
      <c r="V568" s="12"/>
      <c r="W568" s="12"/>
      <c r="X568" s="12"/>
      <c r="Y568" s="12"/>
      <c r="Z568" s="12"/>
      <c r="AA568" s="12"/>
      <c r="AB568" s="12"/>
      <c r="AC568" s="12"/>
      <c r="AD568" s="12"/>
      <c r="AE568" s="12"/>
      <c r="AT568" s="244" t="s">
        <v>175</v>
      </c>
      <c r="AU568" s="244" t="s">
        <v>79</v>
      </c>
      <c r="AV568" s="12" t="s">
        <v>81</v>
      </c>
      <c r="AW568" s="12" t="s">
        <v>33</v>
      </c>
      <c r="AX568" s="12" t="s">
        <v>72</v>
      </c>
      <c r="AY568" s="244" t="s">
        <v>159</v>
      </c>
    </row>
    <row r="569" s="15" customFormat="1">
      <c r="A569" s="15"/>
      <c r="B569" s="276"/>
      <c r="C569" s="277"/>
      <c r="D569" s="235" t="s">
        <v>175</v>
      </c>
      <c r="E569" s="278" t="s">
        <v>19</v>
      </c>
      <c r="F569" s="279" t="s">
        <v>855</v>
      </c>
      <c r="G569" s="277"/>
      <c r="H569" s="280">
        <v>69.620999999999995</v>
      </c>
      <c r="I569" s="281"/>
      <c r="J569" s="277"/>
      <c r="K569" s="277"/>
      <c r="L569" s="282"/>
      <c r="M569" s="283"/>
      <c r="N569" s="284"/>
      <c r="O569" s="284"/>
      <c r="P569" s="284"/>
      <c r="Q569" s="284"/>
      <c r="R569" s="284"/>
      <c r="S569" s="284"/>
      <c r="T569" s="285"/>
      <c r="U569" s="15"/>
      <c r="V569" s="15"/>
      <c r="W569" s="15"/>
      <c r="X569" s="15"/>
      <c r="Y569" s="15"/>
      <c r="Z569" s="15"/>
      <c r="AA569" s="15"/>
      <c r="AB569" s="15"/>
      <c r="AC569" s="15"/>
      <c r="AD569" s="15"/>
      <c r="AE569" s="15"/>
      <c r="AT569" s="286" t="s">
        <v>175</v>
      </c>
      <c r="AU569" s="286" t="s">
        <v>79</v>
      </c>
      <c r="AV569" s="15" t="s">
        <v>167</v>
      </c>
      <c r="AW569" s="15" t="s">
        <v>33</v>
      </c>
      <c r="AX569" s="15" t="s">
        <v>72</v>
      </c>
      <c r="AY569" s="286" t="s">
        <v>159</v>
      </c>
    </row>
    <row r="570" s="14" customFormat="1">
      <c r="A570" s="14"/>
      <c r="B570" s="266"/>
      <c r="C570" s="267"/>
      <c r="D570" s="235" t="s">
        <v>175</v>
      </c>
      <c r="E570" s="268" t="s">
        <v>19</v>
      </c>
      <c r="F570" s="269" t="s">
        <v>523</v>
      </c>
      <c r="G570" s="267"/>
      <c r="H570" s="268" t="s">
        <v>19</v>
      </c>
      <c r="I570" s="270"/>
      <c r="J570" s="267"/>
      <c r="K570" s="267"/>
      <c r="L570" s="271"/>
      <c r="M570" s="272"/>
      <c r="N570" s="273"/>
      <c r="O570" s="273"/>
      <c r="P570" s="273"/>
      <c r="Q570" s="273"/>
      <c r="R570" s="273"/>
      <c r="S570" s="273"/>
      <c r="T570" s="274"/>
      <c r="U570" s="14"/>
      <c r="V570" s="14"/>
      <c r="W570" s="14"/>
      <c r="X570" s="14"/>
      <c r="Y570" s="14"/>
      <c r="Z570" s="14"/>
      <c r="AA570" s="14"/>
      <c r="AB570" s="14"/>
      <c r="AC570" s="14"/>
      <c r="AD570" s="14"/>
      <c r="AE570" s="14"/>
      <c r="AT570" s="275" t="s">
        <v>175</v>
      </c>
      <c r="AU570" s="275" t="s">
        <v>79</v>
      </c>
      <c r="AV570" s="14" t="s">
        <v>79</v>
      </c>
      <c r="AW570" s="14" t="s">
        <v>33</v>
      </c>
      <c r="AX570" s="14" t="s">
        <v>72</v>
      </c>
      <c r="AY570" s="275" t="s">
        <v>159</v>
      </c>
    </row>
    <row r="571" s="12" customFormat="1">
      <c r="A571" s="12"/>
      <c r="B571" s="233"/>
      <c r="C571" s="234"/>
      <c r="D571" s="235" t="s">
        <v>175</v>
      </c>
      <c r="E571" s="236" t="s">
        <v>19</v>
      </c>
      <c r="F571" s="237" t="s">
        <v>524</v>
      </c>
      <c r="G571" s="234"/>
      <c r="H571" s="238">
        <v>6.1609999999999996</v>
      </c>
      <c r="I571" s="239"/>
      <c r="J571" s="234"/>
      <c r="K571" s="234"/>
      <c r="L571" s="240"/>
      <c r="M571" s="241"/>
      <c r="N571" s="242"/>
      <c r="O571" s="242"/>
      <c r="P571" s="242"/>
      <c r="Q571" s="242"/>
      <c r="R571" s="242"/>
      <c r="S571" s="242"/>
      <c r="T571" s="243"/>
      <c r="U571" s="12"/>
      <c r="V571" s="12"/>
      <c r="W571" s="12"/>
      <c r="X571" s="12"/>
      <c r="Y571" s="12"/>
      <c r="Z571" s="12"/>
      <c r="AA571" s="12"/>
      <c r="AB571" s="12"/>
      <c r="AC571" s="12"/>
      <c r="AD571" s="12"/>
      <c r="AE571" s="12"/>
      <c r="AT571" s="244" t="s">
        <v>175</v>
      </c>
      <c r="AU571" s="244" t="s">
        <v>79</v>
      </c>
      <c r="AV571" s="12" t="s">
        <v>81</v>
      </c>
      <c r="AW571" s="12" t="s">
        <v>33</v>
      </c>
      <c r="AX571" s="12" t="s">
        <v>72</v>
      </c>
      <c r="AY571" s="244" t="s">
        <v>159</v>
      </c>
    </row>
    <row r="572" s="14" customFormat="1">
      <c r="A572" s="14"/>
      <c r="B572" s="266"/>
      <c r="C572" s="267"/>
      <c r="D572" s="235" t="s">
        <v>175</v>
      </c>
      <c r="E572" s="268" t="s">
        <v>19</v>
      </c>
      <c r="F572" s="269" t="s">
        <v>525</v>
      </c>
      <c r="G572" s="267"/>
      <c r="H572" s="268" t="s">
        <v>19</v>
      </c>
      <c r="I572" s="270"/>
      <c r="J572" s="267"/>
      <c r="K572" s="267"/>
      <c r="L572" s="271"/>
      <c r="M572" s="272"/>
      <c r="N572" s="273"/>
      <c r="O572" s="273"/>
      <c r="P572" s="273"/>
      <c r="Q572" s="273"/>
      <c r="R572" s="273"/>
      <c r="S572" s="273"/>
      <c r="T572" s="274"/>
      <c r="U572" s="14"/>
      <c r="V572" s="14"/>
      <c r="W572" s="14"/>
      <c r="X572" s="14"/>
      <c r="Y572" s="14"/>
      <c r="Z572" s="14"/>
      <c r="AA572" s="14"/>
      <c r="AB572" s="14"/>
      <c r="AC572" s="14"/>
      <c r="AD572" s="14"/>
      <c r="AE572" s="14"/>
      <c r="AT572" s="275" t="s">
        <v>175</v>
      </c>
      <c r="AU572" s="275" t="s">
        <v>79</v>
      </c>
      <c r="AV572" s="14" t="s">
        <v>79</v>
      </c>
      <c r="AW572" s="14" t="s">
        <v>33</v>
      </c>
      <c r="AX572" s="14" t="s">
        <v>72</v>
      </c>
      <c r="AY572" s="275" t="s">
        <v>159</v>
      </c>
    </row>
    <row r="573" s="12" customFormat="1">
      <c r="A573" s="12"/>
      <c r="B573" s="233"/>
      <c r="C573" s="234"/>
      <c r="D573" s="235" t="s">
        <v>175</v>
      </c>
      <c r="E573" s="236" t="s">
        <v>19</v>
      </c>
      <c r="F573" s="237" t="s">
        <v>526</v>
      </c>
      <c r="G573" s="234"/>
      <c r="H573" s="238">
        <v>12.019</v>
      </c>
      <c r="I573" s="239"/>
      <c r="J573" s="234"/>
      <c r="K573" s="234"/>
      <c r="L573" s="240"/>
      <c r="M573" s="241"/>
      <c r="N573" s="242"/>
      <c r="O573" s="242"/>
      <c r="P573" s="242"/>
      <c r="Q573" s="242"/>
      <c r="R573" s="242"/>
      <c r="S573" s="242"/>
      <c r="T573" s="243"/>
      <c r="U573" s="12"/>
      <c r="V573" s="12"/>
      <c r="W573" s="12"/>
      <c r="X573" s="12"/>
      <c r="Y573" s="12"/>
      <c r="Z573" s="12"/>
      <c r="AA573" s="12"/>
      <c r="AB573" s="12"/>
      <c r="AC573" s="12"/>
      <c r="AD573" s="12"/>
      <c r="AE573" s="12"/>
      <c r="AT573" s="244" t="s">
        <v>175</v>
      </c>
      <c r="AU573" s="244" t="s">
        <v>79</v>
      </c>
      <c r="AV573" s="12" t="s">
        <v>81</v>
      </c>
      <c r="AW573" s="12" t="s">
        <v>33</v>
      </c>
      <c r="AX573" s="12" t="s">
        <v>72</v>
      </c>
      <c r="AY573" s="244" t="s">
        <v>159</v>
      </c>
    </row>
    <row r="574" s="12" customFormat="1">
      <c r="A574" s="12"/>
      <c r="B574" s="233"/>
      <c r="C574" s="234"/>
      <c r="D574" s="235" t="s">
        <v>175</v>
      </c>
      <c r="E574" s="236" t="s">
        <v>19</v>
      </c>
      <c r="F574" s="237" t="s">
        <v>853</v>
      </c>
      <c r="G574" s="234"/>
      <c r="H574" s="238">
        <v>0.104</v>
      </c>
      <c r="I574" s="239"/>
      <c r="J574" s="234"/>
      <c r="K574" s="234"/>
      <c r="L574" s="240"/>
      <c r="M574" s="241"/>
      <c r="N574" s="242"/>
      <c r="O574" s="242"/>
      <c r="P574" s="242"/>
      <c r="Q574" s="242"/>
      <c r="R574" s="242"/>
      <c r="S574" s="242"/>
      <c r="T574" s="243"/>
      <c r="U574" s="12"/>
      <c r="V574" s="12"/>
      <c r="W574" s="12"/>
      <c r="X574" s="12"/>
      <c r="Y574" s="12"/>
      <c r="Z574" s="12"/>
      <c r="AA574" s="12"/>
      <c r="AB574" s="12"/>
      <c r="AC574" s="12"/>
      <c r="AD574" s="12"/>
      <c r="AE574" s="12"/>
      <c r="AT574" s="244" t="s">
        <v>175</v>
      </c>
      <c r="AU574" s="244" t="s">
        <v>79</v>
      </c>
      <c r="AV574" s="12" t="s">
        <v>81</v>
      </c>
      <c r="AW574" s="12" t="s">
        <v>33</v>
      </c>
      <c r="AX574" s="12" t="s">
        <v>72</v>
      </c>
      <c r="AY574" s="244" t="s">
        <v>159</v>
      </c>
    </row>
    <row r="575" s="14" customFormat="1">
      <c r="A575" s="14"/>
      <c r="B575" s="266"/>
      <c r="C575" s="267"/>
      <c r="D575" s="235" t="s">
        <v>175</v>
      </c>
      <c r="E575" s="268" t="s">
        <v>19</v>
      </c>
      <c r="F575" s="269" t="s">
        <v>527</v>
      </c>
      <c r="G575" s="267"/>
      <c r="H575" s="268" t="s">
        <v>19</v>
      </c>
      <c r="I575" s="270"/>
      <c r="J575" s="267"/>
      <c r="K575" s="267"/>
      <c r="L575" s="271"/>
      <c r="M575" s="272"/>
      <c r="N575" s="273"/>
      <c r="O575" s="273"/>
      <c r="P575" s="273"/>
      <c r="Q575" s="273"/>
      <c r="R575" s="273"/>
      <c r="S575" s="273"/>
      <c r="T575" s="274"/>
      <c r="U575" s="14"/>
      <c r="V575" s="14"/>
      <c r="W575" s="14"/>
      <c r="X575" s="14"/>
      <c r="Y575" s="14"/>
      <c r="Z575" s="14"/>
      <c r="AA575" s="14"/>
      <c r="AB575" s="14"/>
      <c r="AC575" s="14"/>
      <c r="AD575" s="14"/>
      <c r="AE575" s="14"/>
      <c r="AT575" s="275" t="s">
        <v>175</v>
      </c>
      <c r="AU575" s="275" t="s">
        <v>79</v>
      </c>
      <c r="AV575" s="14" t="s">
        <v>79</v>
      </c>
      <c r="AW575" s="14" t="s">
        <v>33</v>
      </c>
      <c r="AX575" s="14" t="s">
        <v>72</v>
      </c>
      <c r="AY575" s="275" t="s">
        <v>159</v>
      </c>
    </row>
    <row r="576" s="12" customFormat="1">
      <c r="A576" s="12"/>
      <c r="B576" s="233"/>
      <c r="C576" s="234"/>
      <c r="D576" s="235" t="s">
        <v>175</v>
      </c>
      <c r="E576" s="236" t="s">
        <v>19</v>
      </c>
      <c r="F576" s="237" t="s">
        <v>528</v>
      </c>
      <c r="G576" s="234"/>
      <c r="H576" s="238">
        <v>12.519</v>
      </c>
      <c r="I576" s="239"/>
      <c r="J576" s="234"/>
      <c r="K576" s="234"/>
      <c r="L576" s="240"/>
      <c r="M576" s="241"/>
      <c r="N576" s="242"/>
      <c r="O576" s="242"/>
      <c r="P576" s="242"/>
      <c r="Q576" s="242"/>
      <c r="R576" s="242"/>
      <c r="S576" s="242"/>
      <c r="T576" s="243"/>
      <c r="U576" s="12"/>
      <c r="V576" s="12"/>
      <c r="W576" s="12"/>
      <c r="X576" s="12"/>
      <c r="Y576" s="12"/>
      <c r="Z576" s="12"/>
      <c r="AA576" s="12"/>
      <c r="AB576" s="12"/>
      <c r="AC576" s="12"/>
      <c r="AD576" s="12"/>
      <c r="AE576" s="12"/>
      <c r="AT576" s="244" t="s">
        <v>175</v>
      </c>
      <c r="AU576" s="244" t="s">
        <v>79</v>
      </c>
      <c r="AV576" s="12" t="s">
        <v>81</v>
      </c>
      <c r="AW576" s="12" t="s">
        <v>33</v>
      </c>
      <c r="AX576" s="12" t="s">
        <v>72</v>
      </c>
      <c r="AY576" s="244" t="s">
        <v>159</v>
      </c>
    </row>
    <row r="577" s="12" customFormat="1">
      <c r="A577" s="12"/>
      <c r="B577" s="233"/>
      <c r="C577" s="234"/>
      <c r="D577" s="235" t="s">
        <v>175</v>
      </c>
      <c r="E577" s="236" t="s">
        <v>19</v>
      </c>
      <c r="F577" s="237" t="s">
        <v>853</v>
      </c>
      <c r="G577" s="234"/>
      <c r="H577" s="238">
        <v>0.104</v>
      </c>
      <c r="I577" s="239"/>
      <c r="J577" s="234"/>
      <c r="K577" s="234"/>
      <c r="L577" s="240"/>
      <c r="M577" s="241"/>
      <c r="N577" s="242"/>
      <c r="O577" s="242"/>
      <c r="P577" s="242"/>
      <c r="Q577" s="242"/>
      <c r="R577" s="242"/>
      <c r="S577" s="242"/>
      <c r="T577" s="243"/>
      <c r="U577" s="12"/>
      <c r="V577" s="12"/>
      <c r="W577" s="12"/>
      <c r="X577" s="12"/>
      <c r="Y577" s="12"/>
      <c r="Z577" s="12"/>
      <c r="AA577" s="12"/>
      <c r="AB577" s="12"/>
      <c r="AC577" s="12"/>
      <c r="AD577" s="12"/>
      <c r="AE577" s="12"/>
      <c r="AT577" s="244" t="s">
        <v>175</v>
      </c>
      <c r="AU577" s="244" t="s">
        <v>79</v>
      </c>
      <c r="AV577" s="12" t="s">
        <v>81</v>
      </c>
      <c r="AW577" s="12" t="s">
        <v>33</v>
      </c>
      <c r="AX577" s="12" t="s">
        <v>72</v>
      </c>
      <c r="AY577" s="244" t="s">
        <v>159</v>
      </c>
    </row>
    <row r="578" s="14" customFormat="1">
      <c r="A578" s="14"/>
      <c r="B578" s="266"/>
      <c r="C578" s="267"/>
      <c r="D578" s="235" t="s">
        <v>175</v>
      </c>
      <c r="E578" s="268" t="s">
        <v>19</v>
      </c>
      <c r="F578" s="269" t="s">
        <v>529</v>
      </c>
      <c r="G578" s="267"/>
      <c r="H578" s="268" t="s">
        <v>19</v>
      </c>
      <c r="I578" s="270"/>
      <c r="J578" s="267"/>
      <c r="K578" s="267"/>
      <c r="L578" s="271"/>
      <c r="M578" s="272"/>
      <c r="N578" s="273"/>
      <c r="O578" s="273"/>
      <c r="P578" s="273"/>
      <c r="Q578" s="273"/>
      <c r="R578" s="273"/>
      <c r="S578" s="273"/>
      <c r="T578" s="274"/>
      <c r="U578" s="14"/>
      <c r="V578" s="14"/>
      <c r="W578" s="14"/>
      <c r="X578" s="14"/>
      <c r="Y578" s="14"/>
      <c r="Z578" s="14"/>
      <c r="AA578" s="14"/>
      <c r="AB578" s="14"/>
      <c r="AC578" s="14"/>
      <c r="AD578" s="14"/>
      <c r="AE578" s="14"/>
      <c r="AT578" s="275" t="s">
        <v>175</v>
      </c>
      <c r="AU578" s="275" t="s">
        <v>79</v>
      </c>
      <c r="AV578" s="14" t="s">
        <v>79</v>
      </c>
      <c r="AW578" s="14" t="s">
        <v>33</v>
      </c>
      <c r="AX578" s="14" t="s">
        <v>72</v>
      </c>
      <c r="AY578" s="275" t="s">
        <v>159</v>
      </c>
    </row>
    <row r="579" s="12" customFormat="1">
      <c r="A579" s="12"/>
      <c r="B579" s="233"/>
      <c r="C579" s="234"/>
      <c r="D579" s="235" t="s">
        <v>175</v>
      </c>
      <c r="E579" s="236" t="s">
        <v>19</v>
      </c>
      <c r="F579" s="237" t="s">
        <v>530</v>
      </c>
      <c r="G579" s="234"/>
      <c r="H579" s="238">
        <v>9.9849999999999994</v>
      </c>
      <c r="I579" s="239"/>
      <c r="J579" s="234"/>
      <c r="K579" s="234"/>
      <c r="L579" s="240"/>
      <c r="M579" s="241"/>
      <c r="N579" s="242"/>
      <c r="O579" s="242"/>
      <c r="P579" s="242"/>
      <c r="Q579" s="242"/>
      <c r="R579" s="242"/>
      <c r="S579" s="242"/>
      <c r="T579" s="243"/>
      <c r="U579" s="12"/>
      <c r="V579" s="12"/>
      <c r="W579" s="12"/>
      <c r="X579" s="12"/>
      <c r="Y579" s="12"/>
      <c r="Z579" s="12"/>
      <c r="AA579" s="12"/>
      <c r="AB579" s="12"/>
      <c r="AC579" s="12"/>
      <c r="AD579" s="12"/>
      <c r="AE579" s="12"/>
      <c r="AT579" s="244" t="s">
        <v>175</v>
      </c>
      <c r="AU579" s="244" t="s">
        <v>79</v>
      </c>
      <c r="AV579" s="12" t="s">
        <v>81</v>
      </c>
      <c r="AW579" s="12" t="s">
        <v>33</v>
      </c>
      <c r="AX579" s="12" t="s">
        <v>72</v>
      </c>
      <c r="AY579" s="244" t="s">
        <v>159</v>
      </c>
    </row>
    <row r="580" s="14" customFormat="1">
      <c r="A580" s="14"/>
      <c r="B580" s="266"/>
      <c r="C580" s="267"/>
      <c r="D580" s="235" t="s">
        <v>175</v>
      </c>
      <c r="E580" s="268" t="s">
        <v>19</v>
      </c>
      <c r="F580" s="269" t="s">
        <v>544</v>
      </c>
      <c r="G580" s="267"/>
      <c r="H580" s="268" t="s">
        <v>19</v>
      </c>
      <c r="I580" s="270"/>
      <c r="J580" s="267"/>
      <c r="K580" s="267"/>
      <c r="L580" s="271"/>
      <c r="M580" s="272"/>
      <c r="N580" s="273"/>
      <c r="O580" s="273"/>
      <c r="P580" s="273"/>
      <c r="Q580" s="273"/>
      <c r="R580" s="273"/>
      <c r="S580" s="273"/>
      <c r="T580" s="274"/>
      <c r="U580" s="14"/>
      <c r="V580" s="14"/>
      <c r="W580" s="14"/>
      <c r="X580" s="14"/>
      <c r="Y580" s="14"/>
      <c r="Z580" s="14"/>
      <c r="AA580" s="14"/>
      <c r="AB580" s="14"/>
      <c r="AC580" s="14"/>
      <c r="AD580" s="14"/>
      <c r="AE580" s="14"/>
      <c r="AT580" s="275" t="s">
        <v>175</v>
      </c>
      <c r="AU580" s="275" t="s">
        <v>79</v>
      </c>
      <c r="AV580" s="14" t="s">
        <v>79</v>
      </c>
      <c r="AW580" s="14" t="s">
        <v>33</v>
      </c>
      <c r="AX580" s="14" t="s">
        <v>72</v>
      </c>
      <c r="AY580" s="275" t="s">
        <v>159</v>
      </c>
    </row>
    <row r="581" s="14" customFormat="1">
      <c r="A581" s="14"/>
      <c r="B581" s="266"/>
      <c r="C581" s="267"/>
      <c r="D581" s="235" t="s">
        <v>175</v>
      </c>
      <c r="E581" s="268" t="s">
        <v>19</v>
      </c>
      <c r="F581" s="269" t="s">
        <v>545</v>
      </c>
      <c r="G581" s="267"/>
      <c r="H581" s="268" t="s">
        <v>19</v>
      </c>
      <c r="I581" s="270"/>
      <c r="J581" s="267"/>
      <c r="K581" s="267"/>
      <c r="L581" s="271"/>
      <c r="M581" s="272"/>
      <c r="N581" s="273"/>
      <c r="O581" s="273"/>
      <c r="P581" s="273"/>
      <c r="Q581" s="273"/>
      <c r="R581" s="273"/>
      <c r="S581" s="273"/>
      <c r="T581" s="274"/>
      <c r="U581" s="14"/>
      <c r="V581" s="14"/>
      <c r="W581" s="14"/>
      <c r="X581" s="14"/>
      <c r="Y581" s="14"/>
      <c r="Z581" s="14"/>
      <c r="AA581" s="14"/>
      <c r="AB581" s="14"/>
      <c r="AC581" s="14"/>
      <c r="AD581" s="14"/>
      <c r="AE581" s="14"/>
      <c r="AT581" s="275" t="s">
        <v>175</v>
      </c>
      <c r="AU581" s="275" t="s">
        <v>79</v>
      </c>
      <c r="AV581" s="14" t="s">
        <v>79</v>
      </c>
      <c r="AW581" s="14" t="s">
        <v>33</v>
      </c>
      <c r="AX581" s="14" t="s">
        <v>72</v>
      </c>
      <c r="AY581" s="275" t="s">
        <v>159</v>
      </c>
    </row>
    <row r="582" s="12" customFormat="1">
      <c r="A582" s="12"/>
      <c r="B582" s="233"/>
      <c r="C582" s="234"/>
      <c r="D582" s="235" t="s">
        <v>175</v>
      </c>
      <c r="E582" s="236" t="s">
        <v>19</v>
      </c>
      <c r="F582" s="237" t="s">
        <v>856</v>
      </c>
      <c r="G582" s="234"/>
      <c r="H582" s="238">
        <v>2.2770000000000001</v>
      </c>
      <c r="I582" s="239"/>
      <c r="J582" s="234"/>
      <c r="K582" s="234"/>
      <c r="L582" s="240"/>
      <c r="M582" s="241"/>
      <c r="N582" s="242"/>
      <c r="O582" s="242"/>
      <c r="P582" s="242"/>
      <c r="Q582" s="242"/>
      <c r="R582" s="242"/>
      <c r="S582" s="242"/>
      <c r="T582" s="243"/>
      <c r="U582" s="12"/>
      <c r="V582" s="12"/>
      <c r="W582" s="12"/>
      <c r="X582" s="12"/>
      <c r="Y582" s="12"/>
      <c r="Z582" s="12"/>
      <c r="AA582" s="12"/>
      <c r="AB582" s="12"/>
      <c r="AC582" s="12"/>
      <c r="AD582" s="12"/>
      <c r="AE582" s="12"/>
      <c r="AT582" s="244" t="s">
        <v>175</v>
      </c>
      <c r="AU582" s="244" t="s">
        <v>79</v>
      </c>
      <c r="AV582" s="12" t="s">
        <v>81</v>
      </c>
      <c r="AW582" s="12" t="s">
        <v>33</v>
      </c>
      <c r="AX582" s="12" t="s">
        <v>72</v>
      </c>
      <c r="AY582" s="244" t="s">
        <v>159</v>
      </c>
    </row>
    <row r="583" s="12" customFormat="1">
      <c r="A583" s="12"/>
      <c r="B583" s="233"/>
      <c r="C583" s="234"/>
      <c r="D583" s="235" t="s">
        <v>175</v>
      </c>
      <c r="E583" s="236" t="s">
        <v>19</v>
      </c>
      <c r="F583" s="237" t="s">
        <v>736</v>
      </c>
      <c r="G583" s="234"/>
      <c r="H583" s="238">
        <v>0.68600000000000005</v>
      </c>
      <c r="I583" s="239"/>
      <c r="J583" s="234"/>
      <c r="K583" s="234"/>
      <c r="L583" s="240"/>
      <c r="M583" s="241"/>
      <c r="N583" s="242"/>
      <c r="O583" s="242"/>
      <c r="P583" s="242"/>
      <c r="Q583" s="242"/>
      <c r="R583" s="242"/>
      <c r="S583" s="242"/>
      <c r="T583" s="243"/>
      <c r="U583" s="12"/>
      <c r="V583" s="12"/>
      <c r="W583" s="12"/>
      <c r="X583" s="12"/>
      <c r="Y583" s="12"/>
      <c r="Z583" s="12"/>
      <c r="AA583" s="12"/>
      <c r="AB583" s="12"/>
      <c r="AC583" s="12"/>
      <c r="AD583" s="12"/>
      <c r="AE583" s="12"/>
      <c r="AT583" s="244" t="s">
        <v>175</v>
      </c>
      <c r="AU583" s="244" t="s">
        <v>79</v>
      </c>
      <c r="AV583" s="12" t="s">
        <v>81</v>
      </c>
      <c r="AW583" s="12" t="s">
        <v>33</v>
      </c>
      <c r="AX583" s="12" t="s">
        <v>72</v>
      </c>
      <c r="AY583" s="244" t="s">
        <v>159</v>
      </c>
    </row>
    <row r="584" s="12" customFormat="1">
      <c r="A584" s="12"/>
      <c r="B584" s="233"/>
      <c r="C584" s="234"/>
      <c r="D584" s="235" t="s">
        <v>175</v>
      </c>
      <c r="E584" s="236" t="s">
        <v>19</v>
      </c>
      <c r="F584" s="237" t="s">
        <v>857</v>
      </c>
      <c r="G584" s="234"/>
      <c r="H584" s="238">
        <v>2.2639999999999998</v>
      </c>
      <c r="I584" s="239"/>
      <c r="J584" s="234"/>
      <c r="K584" s="234"/>
      <c r="L584" s="240"/>
      <c r="M584" s="241"/>
      <c r="N584" s="242"/>
      <c r="O584" s="242"/>
      <c r="P584" s="242"/>
      <c r="Q584" s="242"/>
      <c r="R584" s="242"/>
      <c r="S584" s="242"/>
      <c r="T584" s="243"/>
      <c r="U584" s="12"/>
      <c r="V584" s="12"/>
      <c r="W584" s="12"/>
      <c r="X584" s="12"/>
      <c r="Y584" s="12"/>
      <c r="Z584" s="12"/>
      <c r="AA584" s="12"/>
      <c r="AB584" s="12"/>
      <c r="AC584" s="12"/>
      <c r="AD584" s="12"/>
      <c r="AE584" s="12"/>
      <c r="AT584" s="244" t="s">
        <v>175</v>
      </c>
      <c r="AU584" s="244" t="s">
        <v>79</v>
      </c>
      <c r="AV584" s="12" t="s">
        <v>81</v>
      </c>
      <c r="AW584" s="12" t="s">
        <v>33</v>
      </c>
      <c r="AX584" s="12" t="s">
        <v>72</v>
      </c>
      <c r="AY584" s="244" t="s">
        <v>159</v>
      </c>
    </row>
    <row r="585" s="12" customFormat="1">
      <c r="A585" s="12"/>
      <c r="B585" s="233"/>
      <c r="C585" s="234"/>
      <c r="D585" s="235" t="s">
        <v>175</v>
      </c>
      <c r="E585" s="236" t="s">
        <v>19</v>
      </c>
      <c r="F585" s="237" t="s">
        <v>858</v>
      </c>
      <c r="G585" s="234"/>
      <c r="H585" s="238">
        <v>0.091999999999999998</v>
      </c>
      <c r="I585" s="239"/>
      <c r="J585" s="234"/>
      <c r="K585" s="234"/>
      <c r="L585" s="240"/>
      <c r="M585" s="241"/>
      <c r="N585" s="242"/>
      <c r="O585" s="242"/>
      <c r="P585" s="242"/>
      <c r="Q585" s="242"/>
      <c r="R585" s="242"/>
      <c r="S585" s="242"/>
      <c r="T585" s="243"/>
      <c r="U585" s="12"/>
      <c r="V585" s="12"/>
      <c r="W585" s="12"/>
      <c r="X585" s="12"/>
      <c r="Y585" s="12"/>
      <c r="Z585" s="12"/>
      <c r="AA585" s="12"/>
      <c r="AB585" s="12"/>
      <c r="AC585" s="12"/>
      <c r="AD585" s="12"/>
      <c r="AE585" s="12"/>
      <c r="AT585" s="244" t="s">
        <v>175</v>
      </c>
      <c r="AU585" s="244" t="s">
        <v>79</v>
      </c>
      <c r="AV585" s="12" t="s">
        <v>81</v>
      </c>
      <c r="AW585" s="12" t="s">
        <v>33</v>
      </c>
      <c r="AX585" s="12" t="s">
        <v>72</v>
      </c>
      <c r="AY585" s="244" t="s">
        <v>159</v>
      </c>
    </row>
    <row r="586" s="14" customFormat="1">
      <c r="A586" s="14"/>
      <c r="B586" s="266"/>
      <c r="C586" s="267"/>
      <c r="D586" s="235" t="s">
        <v>175</v>
      </c>
      <c r="E586" s="268" t="s">
        <v>19</v>
      </c>
      <c r="F586" s="269" t="s">
        <v>548</v>
      </c>
      <c r="G586" s="267"/>
      <c r="H586" s="268" t="s">
        <v>19</v>
      </c>
      <c r="I586" s="270"/>
      <c r="J586" s="267"/>
      <c r="K586" s="267"/>
      <c r="L586" s="271"/>
      <c r="M586" s="272"/>
      <c r="N586" s="273"/>
      <c r="O586" s="273"/>
      <c r="P586" s="273"/>
      <c r="Q586" s="273"/>
      <c r="R586" s="273"/>
      <c r="S586" s="273"/>
      <c r="T586" s="274"/>
      <c r="U586" s="14"/>
      <c r="V586" s="14"/>
      <c r="W586" s="14"/>
      <c r="X586" s="14"/>
      <c r="Y586" s="14"/>
      <c r="Z586" s="14"/>
      <c r="AA586" s="14"/>
      <c r="AB586" s="14"/>
      <c r="AC586" s="14"/>
      <c r="AD586" s="14"/>
      <c r="AE586" s="14"/>
      <c r="AT586" s="275" t="s">
        <v>175</v>
      </c>
      <c r="AU586" s="275" t="s">
        <v>79</v>
      </c>
      <c r="AV586" s="14" t="s">
        <v>79</v>
      </c>
      <c r="AW586" s="14" t="s">
        <v>33</v>
      </c>
      <c r="AX586" s="14" t="s">
        <v>72</v>
      </c>
      <c r="AY586" s="275" t="s">
        <v>159</v>
      </c>
    </row>
    <row r="587" s="12" customFormat="1">
      <c r="A587" s="12"/>
      <c r="B587" s="233"/>
      <c r="C587" s="234"/>
      <c r="D587" s="235" t="s">
        <v>175</v>
      </c>
      <c r="E587" s="236" t="s">
        <v>19</v>
      </c>
      <c r="F587" s="237" t="s">
        <v>859</v>
      </c>
      <c r="G587" s="234"/>
      <c r="H587" s="238">
        <v>2.488</v>
      </c>
      <c r="I587" s="239"/>
      <c r="J587" s="234"/>
      <c r="K587" s="234"/>
      <c r="L587" s="240"/>
      <c r="M587" s="241"/>
      <c r="N587" s="242"/>
      <c r="O587" s="242"/>
      <c r="P587" s="242"/>
      <c r="Q587" s="242"/>
      <c r="R587" s="242"/>
      <c r="S587" s="242"/>
      <c r="T587" s="243"/>
      <c r="U587" s="12"/>
      <c r="V587" s="12"/>
      <c r="W587" s="12"/>
      <c r="X587" s="12"/>
      <c r="Y587" s="12"/>
      <c r="Z587" s="12"/>
      <c r="AA587" s="12"/>
      <c r="AB587" s="12"/>
      <c r="AC587" s="12"/>
      <c r="AD587" s="12"/>
      <c r="AE587" s="12"/>
      <c r="AT587" s="244" t="s">
        <v>175</v>
      </c>
      <c r="AU587" s="244" t="s">
        <v>79</v>
      </c>
      <c r="AV587" s="12" t="s">
        <v>81</v>
      </c>
      <c r="AW587" s="12" t="s">
        <v>33</v>
      </c>
      <c r="AX587" s="12" t="s">
        <v>72</v>
      </c>
      <c r="AY587" s="244" t="s">
        <v>159</v>
      </c>
    </row>
    <row r="588" s="12" customFormat="1">
      <c r="A588" s="12"/>
      <c r="B588" s="233"/>
      <c r="C588" s="234"/>
      <c r="D588" s="235" t="s">
        <v>175</v>
      </c>
      <c r="E588" s="236" t="s">
        <v>19</v>
      </c>
      <c r="F588" s="237" t="s">
        <v>853</v>
      </c>
      <c r="G588" s="234"/>
      <c r="H588" s="238">
        <v>0.104</v>
      </c>
      <c r="I588" s="239"/>
      <c r="J588" s="234"/>
      <c r="K588" s="234"/>
      <c r="L588" s="240"/>
      <c r="M588" s="241"/>
      <c r="N588" s="242"/>
      <c r="O588" s="242"/>
      <c r="P588" s="242"/>
      <c r="Q588" s="242"/>
      <c r="R588" s="242"/>
      <c r="S588" s="242"/>
      <c r="T588" s="243"/>
      <c r="U588" s="12"/>
      <c r="V588" s="12"/>
      <c r="W588" s="12"/>
      <c r="X588" s="12"/>
      <c r="Y588" s="12"/>
      <c r="Z588" s="12"/>
      <c r="AA588" s="12"/>
      <c r="AB588" s="12"/>
      <c r="AC588" s="12"/>
      <c r="AD588" s="12"/>
      <c r="AE588" s="12"/>
      <c r="AT588" s="244" t="s">
        <v>175</v>
      </c>
      <c r="AU588" s="244" t="s">
        <v>79</v>
      </c>
      <c r="AV588" s="12" t="s">
        <v>81</v>
      </c>
      <c r="AW588" s="12" t="s">
        <v>33</v>
      </c>
      <c r="AX588" s="12" t="s">
        <v>72</v>
      </c>
      <c r="AY588" s="244" t="s">
        <v>159</v>
      </c>
    </row>
    <row r="589" s="12" customFormat="1">
      <c r="A589" s="12"/>
      <c r="B589" s="233"/>
      <c r="C589" s="234"/>
      <c r="D589" s="235" t="s">
        <v>175</v>
      </c>
      <c r="E589" s="236" t="s">
        <v>19</v>
      </c>
      <c r="F589" s="237" t="s">
        <v>860</v>
      </c>
      <c r="G589" s="234"/>
      <c r="H589" s="238">
        <v>0.57599999999999996</v>
      </c>
      <c r="I589" s="239"/>
      <c r="J589" s="234"/>
      <c r="K589" s="234"/>
      <c r="L589" s="240"/>
      <c r="M589" s="241"/>
      <c r="N589" s="242"/>
      <c r="O589" s="242"/>
      <c r="P589" s="242"/>
      <c r="Q589" s="242"/>
      <c r="R589" s="242"/>
      <c r="S589" s="242"/>
      <c r="T589" s="243"/>
      <c r="U589" s="12"/>
      <c r="V589" s="12"/>
      <c r="W589" s="12"/>
      <c r="X589" s="12"/>
      <c r="Y589" s="12"/>
      <c r="Z589" s="12"/>
      <c r="AA589" s="12"/>
      <c r="AB589" s="12"/>
      <c r="AC589" s="12"/>
      <c r="AD589" s="12"/>
      <c r="AE589" s="12"/>
      <c r="AT589" s="244" t="s">
        <v>175</v>
      </c>
      <c r="AU589" s="244" t="s">
        <v>79</v>
      </c>
      <c r="AV589" s="12" t="s">
        <v>81</v>
      </c>
      <c r="AW589" s="12" t="s">
        <v>33</v>
      </c>
      <c r="AX589" s="12" t="s">
        <v>72</v>
      </c>
      <c r="AY589" s="244" t="s">
        <v>159</v>
      </c>
    </row>
    <row r="590" s="13" customFormat="1">
      <c r="A590" s="13"/>
      <c r="B590" s="245"/>
      <c r="C590" s="246"/>
      <c r="D590" s="235" t="s">
        <v>175</v>
      </c>
      <c r="E590" s="247" t="s">
        <v>19</v>
      </c>
      <c r="F590" s="248" t="s">
        <v>197</v>
      </c>
      <c r="G590" s="246"/>
      <c r="H590" s="249">
        <v>119</v>
      </c>
      <c r="I590" s="250"/>
      <c r="J590" s="246"/>
      <c r="K590" s="246"/>
      <c r="L590" s="251"/>
      <c r="M590" s="252"/>
      <c r="N590" s="253"/>
      <c r="O590" s="253"/>
      <c r="P590" s="253"/>
      <c r="Q590" s="253"/>
      <c r="R590" s="253"/>
      <c r="S590" s="253"/>
      <c r="T590" s="254"/>
      <c r="U590" s="13"/>
      <c r="V590" s="13"/>
      <c r="W590" s="13"/>
      <c r="X590" s="13"/>
      <c r="Y590" s="13"/>
      <c r="Z590" s="13"/>
      <c r="AA590" s="13"/>
      <c r="AB590" s="13"/>
      <c r="AC590" s="13"/>
      <c r="AD590" s="13"/>
      <c r="AE590" s="13"/>
      <c r="AT590" s="255" t="s">
        <v>175</v>
      </c>
      <c r="AU590" s="255" t="s">
        <v>79</v>
      </c>
      <c r="AV590" s="13" t="s">
        <v>164</v>
      </c>
      <c r="AW590" s="13" t="s">
        <v>33</v>
      </c>
      <c r="AX590" s="13" t="s">
        <v>79</v>
      </c>
      <c r="AY590" s="255" t="s">
        <v>159</v>
      </c>
    </row>
    <row r="591" s="2" customFormat="1" ht="44.25" customHeight="1">
      <c r="A591" s="40"/>
      <c r="B591" s="41"/>
      <c r="C591" s="220" t="s">
        <v>559</v>
      </c>
      <c r="D591" s="220" t="s">
        <v>160</v>
      </c>
      <c r="E591" s="221" t="s">
        <v>861</v>
      </c>
      <c r="F591" s="222" t="s">
        <v>862</v>
      </c>
      <c r="G591" s="223" t="s">
        <v>173</v>
      </c>
      <c r="H591" s="224">
        <v>106</v>
      </c>
      <c r="I591" s="225"/>
      <c r="J591" s="226">
        <f>ROUND(I591*H591,2)</f>
        <v>0</v>
      </c>
      <c r="K591" s="222" t="s">
        <v>19</v>
      </c>
      <c r="L591" s="46"/>
      <c r="M591" s="227" t="s">
        <v>19</v>
      </c>
      <c r="N591" s="228" t="s">
        <v>43</v>
      </c>
      <c r="O591" s="86"/>
      <c r="P591" s="229">
        <f>O591*H591</f>
        <v>0</v>
      </c>
      <c r="Q591" s="229">
        <v>0.00048000000000000001</v>
      </c>
      <c r="R591" s="229">
        <f>Q591*H591</f>
        <v>0.050880000000000002</v>
      </c>
      <c r="S591" s="229">
        <v>0</v>
      </c>
      <c r="T591" s="230">
        <f>S591*H591</f>
        <v>0</v>
      </c>
      <c r="U591" s="40"/>
      <c r="V591" s="40"/>
      <c r="W591" s="40"/>
      <c r="X591" s="40"/>
      <c r="Y591" s="40"/>
      <c r="Z591" s="40"/>
      <c r="AA591" s="40"/>
      <c r="AB591" s="40"/>
      <c r="AC591" s="40"/>
      <c r="AD591" s="40"/>
      <c r="AE591" s="40"/>
      <c r="AR591" s="231" t="s">
        <v>164</v>
      </c>
      <c r="AT591" s="231" t="s">
        <v>160</v>
      </c>
      <c r="AU591" s="231" t="s">
        <v>79</v>
      </c>
      <c r="AY591" s="19" t="s">
        <v>159</v>
      </c>
      <c r="BE591" s="232">
        <f>IF(N591="základní",J591,0)</f>
        <v>0</v>
      </c>
      <c r="BF591" s="232">
        <f>IF(N591="snížená",J591,0)</f>
        <v>0</v>
      </c>
      <c r="BG591" s="232">
        <f>IF(N591="zákl. přenesená",J591,0)</f>
        <v>0</v>
      </c>
      <c r="BH591" s="232">
        <f>IF(N591="sníž. přenesená",J591,0)</f>
        <v>0</v>
      </c>
      <c r="BI591" s="232">
        <f>IF(N591="nulová",J591,0)</f>
        <v>0</v>
      </c>
      <c r="BJ591" s="19" t="s">
        <v>79</v>
      </c>
      <c r="BK591" s="232">
        <f>ROUND(I591*H591,2)</f>
        <v>0</v>
      </c>
      <c r="BL591" s="19" t="s">
        <v>164</v>
      </c>
      <c r="BM591" s="231" t="s">
        <v>863</v>
      </c>
    </row>
    <row r="592" s="14" customFormat="1">
      <c r="A592" s="14"/>
      <c r="B592" s="266"/>
      <c r="C592" s="267"/>
      <c r="D592" s="235" t="s">
        <v>175</v>
      </c>
      <c r="E592" s="268" t="s">
        <v>19</v>
      </c>
      <c r="F592" s="269" t="s">
        <v>516</v>
      </c>
      <c r="G592" s="267"/>
      <c r="H592" s="268" t="s">
        <v>19</v>
      </c>
      <c r="I592" s="270"/>
      <c r="J592" s="267"/>
      <c r="K592" s="267"/>
      <c r="L592" s="271"/>
      <c r="M592" s="272"/>
      <c r="N592" s="273"/>
      <c r="O592" s="273"/>
      <c r="P592" s="273"/>
      <c r="Q592" s="273"/>
      <c r="R592" s="273"/>
      <c r="S592" s="273"/>
      <c r="T592" s="274"/>
      <c r="U592" s="14"/>
      <c r="V592" s="14"/>
      <c r="W592" s="14"/>
      <c r="X592" s="14"/>
      <c r="Y592" s="14"/>
      <c r="Z592" s="14"/>
      <c r="AA592" s="14"/>
      <c r="AB592" s="14"/>
      <c r="AC592" s="14"/>
      <c r="AD592" s="14"/>
      <c r="AE592" s="14"/>
      <c r="AT592" s="275" t="s">
        <v>175</v>
      </c>
      <c r="AU592" s="275" t="s">
        <v>79</v>
      </c>
      <c r="AV592" s="14" t="s">
        <v>79</v>
      </c>
      <c r="AW592" s="14" t="s">
        <v>33</v>
      </c>
      <c r="AX592" s="14" t="s">
        <v>72</v>
      </c>
      <c r="AY592" s="275" t="s">
        <v>159</v>
      </c>
    </row>
    <row r="593" s="12" customFormat="1">
      <c r="A593" s="12"/>
      <c r="B593" s="233"/>
      <c r="C593" s="234"/>
      <c r="D593" s="235" t="s">
        <v>175</v>
      </c>
      <c r="E593" s="236" t="s">
        <v>19</v>
      </c>
      <c r="F593" s="237" t="s">
        <v>864</v>
      </c>
      <c r="G593" s="234"/>
      <c r="H593" s="238">
        <v>15.676</v>
      </c>
      <c r="I593" s="239"/>
      <c r="J593" s="234"/>
      <c r="K593" s="234"/>
      <c r="L593" s="240"/>
      <c r="M593" s="241"/>
      <c r="N593" s="242"/>
      <c r="O593" s="242"/>
      <c r="P593" s="242"/>
      <c r="Q593" s="242"/>
      <c r="R593" s="242"/>
      <c r="S593" s="242"/>
      <c r="T593" s="243"/>
      <c r="U593" s="12"/>
      <c r="V593" s="12"/>
      <c r="W593" s="12"/>
      <c r="X593" s="12"/>
      <c r="Y593" s="12"/>
      <c r="Z593" s="12"/>
      <c r="AA593" s="12"/>
      <c r="AB593" s="12"/>
      <c r="AC593" s="12"/>
      <c r="AD593" s="12"/>
      <c r="AE593" s="12"/>
      <c r="AT593" s="244" t="s">
        <v>175</v>
      </c>
      <c r="AU593" s="244" t="s">
        <v>79</v>
      </c>
      <c r="AV593" s="12" t="s">
        <v>81</v>
      </c>
      <c r="AW593" s="12" t="s">
        <v>33</v>
      </c>
      <c r="AX593" s="12" t="s">
        <v>72</v>
      </c>
      <c r="AY593" s="244" t="s">
        <v>159</v>
      </c>
    </row>
    <row r="594" s="12" customFormat="1">
      <c r="A594" s="12"/>
      <c r="B594" s="233"/>
      <c r="C594" s="234"/>
      <c r="D594" s="235" t="s">
        <v>175</v>
      </c>
      <c r="E594" s="236" t="s">
        <v>19</v>
      </c>
      <c r="F594" s="237" t="s">
        <v>865</v>
      </c>
      <c r="G594" s="234"/>
      <c r="H594" s="238">
        <v>-2.6200000000000001</v>
      </c>
      <c r="I594" s="239"/>
      <c r="J594" s="234"/>
      <c r="K594" s="234"/>
      <c r="L594" s="240"/>
      <c r="M594" s="241"/>
      <c r="N594" s="242"/>
      <c r="O594" s="242"/>
      <c r="P594" s="242"/>
      <c r="Q594" s="242"/>
      <c r="R594" s="242"/>
      <c r="S594" s="242"/>
      <c r="T594" s="243"/>
      <c r="U594" s="12"/>
      <c r="V594" s="12"/>
      <c r="W594" s="12"/>
      <c r="X594" s="12"/>
      <c r="Y594" s="12"/>
      <c r="Z594" s="12"/>
      <c r="AA594" s="12"/>
      <c r="AB594" s="12"/>
      <c r="AC594" s="12"/>
      <c r="AD594" s="12"/>
      <c r="AE594" s="12"/>
      <c r="AT594" s="244" t="s">
        <v>175</v>
      </c>
      <c r="AU594" s="244" t="s">
        <v>79</v>
      </c>
      <c r="AV594" s="12" t="s">
        <v>81</v>
      </c>
      <c r="AW594" s="12" t="s">
        <v>33</v>
      </c>
      <c r="AX594" s="12" t="s">
        <v>72</v>
      </c>
      <c r="AY594" s="244" t="s">
        <v>159</v>
      </c>
    </row>
    <row r="595" s="12" customFormat="1">
      <c r="A595" s="12"/>
      <c r="B595" s="233"/>
      <c r="C595" s="234"/>
      <c r="D595" s="235" t="s">
        <v>175</v>
      </c>
      <c r="E595" s="236" t="s">
        <v>19</v>
      </c>
      <c r="F595" s="237" t="s">
        <v>866</v>
      </c>
      <c r="G595" s="234"/>
      <c r="H595" s="238">
        <v>24.09</v>
      </c>
      <c r="I595" s="239"/>
      <c r="J595" s="234"/>
      <c r="K595" s="234"/>
      <c r="L595" s="240"/>
      <c r="M595" s="241"/>
      <c r="N595" s="242"/>
      <c r="O595" s="242"/>
      <c r="P595" s="242"/>
      <c r="Q595" s="242"/>
      <c r="R595" s="242"/>
      <c r="S595" s="242"/>
      <c r="T595" s="243"/>
      <c r="U595" s="12"/>
      <c r="V595" s="12"/>
      <c r="W595" s="12"/>
      <c r="X595" s="12"/>
      <c r="Y595" s="12"/>
      <c r="Z595" s="12"/>
      <c r="AA595" s="12"/>
      <c r="AB595" s="12"/>
      <c r="AC595" s="12"/>
      <c r="AD595" s="12"/>
      <c r="AE595" s="12"/>
      <c r="AT595" s="244" t="s">
        <v>175</v>
      </c>
      <c r="AU595" s="244" t="s">
        <v>79</v>
      </c>
      <c r="AV595" s="12" t="s">
        <v>81</v>
      </c>
      <c r="AW595" s="12" t="s">
        <v>33</v>
      </c>
      <c r="AX595" s="12" t="s">
        <v>72</v>
      </c>
      <c r="AY595" s="244" t="s">
        <v>159</v>
      </c>
    </row>
    <row r="596" s="12" customFormat="1">
      <c r="A596" s="12"/>
      <c r="B596" s="233"/>
      <c r="C596" s="234"/>
      <c r="D596" s="235" t="s">
        <v>175</v>
      </c>
      <c r="E596" s="236" t="s">
        <v>19</v>
      </c>
      <c r="F596" s="237" t="s">
        <v>867</v>
      </c>
      <c r="G596" s="234"/>
      <c r="H596" s="238">
        <v>-6</v>
      </c>
      <c r="I596" s="239"/>
      <c r="J596" s="234"/>
      <c r="K596" s="234"/>
      <c r="L596" s="240"/>
      <c r="M596" s="241"/>
      <c r="N596" s="242"/>
      <c r="O596" s="242"/>
      <c r="P596" s="242"/>
      <c r="Q596" s="242"/>
      <c r="R596" s="242"/>
      <c r="S596" s="242"/>
      <c r="T596" s="243"/>
      <c r="U596" s="12"/>
      <c r="V596" s="12"/>
      <c r="W596" s="12"/>
      <c r="X596" s="12"/>
      <c r="Y596" s="12"/>
      <c r="Z596" s="12"/>
      <c r="AA596" s="12"/>
      <c r="AB596" s="12"/>
      <c r="AC596" s="12"/>
      <c r="AD596" s="12"/>
      <c r="AE596" s="12"/>
      <c r="AT596" s="244" t="s">
        <v>175</v>
      </c>
      <c r="AU596" s="244" t="s">
        <v>79</v>
      </c>
      <c r="AV596" s="12" t="s">
        <v>81</v>
      </c>
      <c r="AW596" s="12" t="s">
        <v>33</v>
      </c>
      <c r="AX596" s="12" t="s">
        <v>72</v>
      </c>
      <c r="AY596" s="244" t="s">
        <v>159</v>
      </c>
    </row>
    <row r="597" s="12" customFormat="1">
      <c r="A597" s="12"/>
      <c r="B597" s="233"/>
      <c r="C597" s="234"/>
      <c r="D597" s="235" t="s">
        <v>175</v>
      </c>
      <c r="E597" s="236" t="s">
        <v>19</v>
      </c>
      <c r="F597" s="237" t="s">
        <v>868</v>
      </c>
      <c r="G597" s="234"/>
      <c r="H597" s="238">
        <v>1.04</v>
      </c>
      <c r="I597" s="239"/>
      <c r="J597" s="234"/>
      <c r="K597" s="234"/>
      <c r="L597" s="240"/>
      <c r="M597" s="241"/>
      <c r="N597" s="242"/>
      <c r="O597" s="242"/>
      <c r="P597" s="242"/>
      <c r="Q597" s="242"/>
      <c r="R597" s="242"/>
      <c r="S597" s="242"/>
      <c r="T597" s="243"/>
      <c r="U597" s="12"/>
      <c r="V597" s="12"/>
      <c r="W597" s="12"/>
      <c r="X597" s="12"/>
      <c r="Y597" s="12"/>
      <c r="Z597" s="12"/>
      <c r="AA597" s="12"/>
      <c r="AB597" s="12"/>
      <c r="AC597" s="12"/>
      <c r="AD597" s="12"/>
      <c r="AE597" s="12"/>
      <c r="AT597" s="244" t="s">
        <v>175</v>
      </c>
      <c r="AU597" s="244" t="s">
        <v>79</v>
      </c>
      <c r="AV597" s="12" t="s">
        <v>81</v>
      </c>
      <c r="AW597" s="12" t="s">
        <v>33</v>
      </c>
      <c r="AX597" s="12" t="s">
        <v>72</v>
      </c>
      <c r="AY597" s="244" t="s">
        <v>159</v>
      </c>
    </row>
    <row r="598" s="12" customFormat="1">
      <c r="A598" s="12"/>
      <c r="B598" s="233"/>
      <c r="C598" s="234"/>
      <c r="D598" s="235" t="s">
        <v>175</v>
      </c>
      <c r="E598" s="236" t="s">
        <v>19</v>
      </c>
      <c r="F598" s="237" t="s">
        <v>869</v>
      </c>
      <c r="G598" s="234"/>
      <c r="H598" s="238">
        <v>-3.2599999999999998</v>
      </c>
      <c r="I598" s="239"/>
      <c r="J598" s="234"/>
      <c r="K598" s="234"/>
      <c r="L598" s="240"/>
      <c r="M598" s="241"/>
      <c r="N598" s="242"/>
      <c r="O598" s="242"/>
      <c r="P598" s="242"/>
      <c r="Q598" s="242"/>
      <c r="R598" s="242"/>
      <c r="S598" s="242"/>
      <c r="T598" s="243"/>
      <c r="U598" s="12"/>
      <c r="V598" s="12"/>
      <c r="W598" s="12"/>
      <c r="X598" s="12"/>
      <c r="Y598" s="12"/>
      <c r="Z598" s="12"/>
      <c r="AA598" s="12"/>
      <c r="AB598" s="12"/>
      <c r="AC598" s="12"/>
      <c r="AD598" s="12"/>
      <c r="AE598" s="12"/>
      <c r="AT598" s="244" t="s">
        <v>175</v>
      </c>
      <c r="AU598" s="244" t="s">
        <v>79</v>
      </c>
      <c r="AV598" s="12" t="s">
        <v>81</v>
      </c>
      <c r="AW598" s="12" t="s">
        <v>33</v>
      </c>
      <c r="AX598" s="12" t="s">
        <v>72</v>
      </c>
      <c r="AY598" s="244" t="s">
        <v>159</v>
      </c>
    </row>
    <row r="599" s="12" customFormat="1">
      <c r="A599" s="12"/>
      <c r="B599" s="233"/>
      <c r="C599" s="234"/>
      <c r="D599" s="235" t="s">
        <v>175</v>
      </c>
      <c r="E599" s="236" t="s">
        <v>19</v>
      </c>
      <c r="F599" s="237" t="s">
        <v>870</v>
      </c>
      <c r="G599" s="234"/>
      <c r="H599" s="238">
        <v>-6.181</v>
      </c>
      <c r="I599" s="239"/>
      <c r="J599" s="234"/>
      <c r="K599" s="234"/>
      <c r="L599" s="240"/>
      <c r="M599" s="241"/>
      <c r="N599" s="242"/>
      <c r="O599" s="242"/>
      <c r="P599" s="242"/>
      <c r="Q599" s="242"/>
      <c r="R599" s="242"/>
      <c r="S599" s="242"/>
      <c r="T599" s="243"/>
      <c r="U599" s="12"/>
      <c r="V599" s="12"/>
      <c r="W599" s="12"/>
      <c r="X599" s="12"/>
      <c r="Y599" s="12"/>
      <c r="Z599" s="12"/>
      <c r="AA599" s="12"/>
      <c r="AB599" s="12"/>
      <c r="AC599" s="12"/>
      <c r="AD599" s="12"/>
      <c r="AE599" s="12"/>
      <c r="AT599" s="244" t="s">
        <v>175</v>
      </c>
      <c r="AU599" s="244" t="s">
        <v>79</v>
      </c>
      <c r="AV599" s="12" t="s">
        <v>81</v>
      </c>
      <c r="AW599" s="12" t="s">
        <v>33</v>
      </c>
      <c r="AX599" s="12" t="s">
        <v>72</v>
      </c>
      <c r="AY599" s="244" t="s">
        <v>159</v>
      </c>
    </row>
    <row r="600" s="14" customFormat="1">
      <c r="A600" s="14"/>
      <c r="B600" s="266"/>
      <c r="C600" s="267"/>
      <c r="D600" s="235" t="s">
        <v>175</v>
      </c>
      <c r="E600" s="268" t="s">
        <v>19</v>
      </c>
      <c r="F600" s="269" t="s">
        <v>517</v>
      </c>
      <c r="G600" s="267"/>
      <c r="H600" s="268" t="s">
        <v>19</v>
      </c>
      <c r="I600" s="270"/>
      <c r="J600" s="267"/>
      <c r="K600" s="267"/>
      <c r="L600" s="271"/>
      <c r="M600" s="272"/>
      <c r="N600" s="273"/>
      <c r="O600" s="273"/>
      <c r="P600" s="273"/>
      <c r="Q600" s="273"/>
      <c r="R600" s="273"/>
      <c r="S600" s="273"/>
      <c r="T600" s="274"/>
      <c r="U600" s="14"/>
      <c r="V600" s="14"/>
      <c r="W600" s="14"/>
      <c r="X600" s="14"/>
      <c r="Y600" s="14"/>
      <c r="Z600" s="14"/>
      <c r="AA600" s="14"/>
      <c r="AB600" s="14"/>
      <c r="AC600" s="14"/>
      <c r="AD600" s="14"/>
      <c r="AE600" s="14"/>
      <c r="AT600" s="275" t="s">
        <v>175</v>
      </c>
      <c r="AU600" s="275" t="s">
        <v>79</v>
      </c>
      <c r="AV600" s="14" t="s">
        <v>79</v>
      </c>
      <c r="AW600" s="14" t="s">
        <v>33</v>
      </c>
      <c r="AX600" s="14" t="s">
        <v>72</v>
      </c>
      <c r="AY600" s="275" t="s">
        <v>159</v>
      </c>
    </row>
    <row r="601" s="12" customFormat="1">
      <c r="A601" s="12"/>
      <c r="B601" s="233"/>
      <c r="C601" s="234"/>
      <c r="D601" s="235" t="s">
        <v>175</v>
      </c>
      <c r="E601" s="236" t="s">
        <v>19</v>
      </c>
      <c r="F601" s="237" t="s">
        <v>871</v>
      </c>
      <c r="G601" s="234"/>
      <c r="H601" s="238">
        <v>18.989999999999998</v>
      </c>
      <c r="I601" s="239"/>
      <c r="J601" s="234"/>
      <c r="K601" s="234"/>
      <c r="L601" s="240"/>
      <c r="M601" s="241"/>
      <c r="N601" s="242"/>
      <c r="O601" s="242"/>
      <c r="P601" s="242"/>
      <c r="Q601" s="242"/>
      <c r="R601" s="242"/>
      <c r="S601" s="242"/>
      <c r="T601" s="243"/>
      <c r="U601" s="12"/>
      <c r="V601" s="12"/>
      <c r="W601" s="12"/>
      <c r="X601" s="12"/>
      <c r="Y601" s="12"/>
      <c r="Z601" s="12"/>
      <c r="AA601" s="12"/>
      <c r="AB601" s="12"/>
      <c r="AC601" s="12"/>
      <c r="AD601" s="12"/>
      <c r="AE601" s="12"/>
      <c r="AT601" s="244" t="s">
        <v>175</v>
      </c>
      <c r="AU601" s="244" t="s">
        <v>79</v>
      </c>
      <c r="AV601" s="12" t="s">
        <v>81</v>
      </c>
      <c r="AW601" s="12" t="s">
        <v>33</v>
      </c>
      <c r="AX601" s="12" t="s">
        <v>72</v>
      </c>
      <c r="AY601" s="244" t="s">
        <v>159</v>
      </c>
    </row>
    <row r="602" s="12" customFormat="1">
      <c r="A602" s="12"/>
      <c r="B602" s="233"/>
      <c r="C602" s="234"/>
      <c r="D602" s="235" t="s">
        <v>175</v>
      </c>
      <c r="E602" s="236" t="s">
        <v>19</v>
      </c>
      <c r="F602" s="237" t="s">
        <v>872</v>
      </c>
      <c r="G602" s="234"/>
      <c r="H602" s="238">
        <v>3.8479999999999999</v>
      </c>
      <c r="I602" s="239"/>
      <c r="J602" s="234"/>
      <c r="K602" s="234"/>
      <c r="L602" s="240"/>
      <c r="M602" s="241"/>
      <c r="N602" s="242"/>
      <c r="O602" s="242"/>
      <c r="P602" s="242"/>
      <c r="Q602" s="242"/>
      <c r="R602" s="242"/>
      <c r="S602" s="242"/>
      <c r="T602" s="243"/>
      <c r="U602" s="12"/>
      <c r="V602" s="12"/>
      <c r="W602" s="12"/>
      <c r="X602" s="12"/>
      <c r="Y602" s="12"/>
      <c r="Z602" s="12"/>
      <c r="AA602" s="12"/>
      <c r="AB602" s="12"/>
      <c r="AC602" s="12"/>
      <c r="AD602" s="12"/>
      <c r="AE602" s="12"/>
      <c r="AT602" s="244" t="s">
        <v>175</v>
      </c>
      <c r="AU602" s="244" t="s">
        <v>79</v>
      </c>
      <c r="AV602" s="12" t="s">
        <v>81</v>
      </c>
      <c r="AW602" s="12" t="s">
        <v>33</v>
      </c>
      <c r="AX602" s="12" t="s">
        <v>72</v>
      </c>
      <c r="AY602" s="244" t="s">
        <v>159</v>
      </c>
    </row>
    <row r="603" s="12" customFormat="1">
      <c r="A603" s="12"/>
      <c r="B603" s="233"/>
      <c r="C603" s="234"/>
      <c r="D603" s="235" t="s">
        <v>175</v>
      </c>
      <c r="E603" s="236" t="s">
        <v>19</v>
      </c>
      <c r="F603" s="237" t="s">
        <v>873</v>
      </c>
      <c r="G603" s="234"/>
      <c r="H603" s="238">
        <v>1.0149999999999999</v>
      </c>
      <c r="I603" s="239"/>
      <c r="J603" s="234"/>
      <c r="K603" s="234"/>
      <c r="L603" s="240"/>
      <c r="M603" s="241"/>
      <c r="N603" s="242"/>
      <c r="O603" s="242"/>
      <c r="P603" s="242"/>
      <c r="Q603" s="242"/>
      <c r="R603" s="242"/>
      <c r="S603" s="242"/>
      <c r="T603" s="243"/>
      <c r="U603" s="12"/>
      <c r="V603" s="12"/>
      <c r="W603" s="12"/>
      <c r="X603" s="12"/>
      <c r="Y603" s="12"/>
      <c r="Z603" s="12"/>
      <c r="AA603" s="12"/>
      <c r="AB603" s="12"/>
      <c r="AC603" s="12"/>
      <c r="AD603" s="12"/>
      <c r="AE603" s="12"/>
      <c r="AT603" s="244" t="s">
        <v>175</v>
      </c>
      <c r="AU603" s="244" t="s">
        <v>79</v>
      </c>
      <c r="AV603" s="12" t="s">
        <v>81</v>
      </c>
      <c r="AW603" s="12" t="s">
        <v>33</v>
      </c>
      <c r="AX603" s="12" t="s">
        <v>72</v>
      </c>
      <c r="AY603" s="244" t="s">
        <v>159</v>
      </c>
    </row>
    <row r="604" s="12" customFormat="1">
      <c r="A604" s="12"/>
      <c r="B604" s="233"/>
      <c r="C604" s="234"/>
      <c r="D604" s="235" t="s">
        <v>175</v>
      </c>
      <c r="E604" s="236" t="s">
        <v>19</v>
      </c>
      <c r="F604" s="237" t="s">
        <v>874</v>
      </c>
      <c r="G604" s="234"/>
      <c r="H604" s="238">
        <v>-1.8</v>
      </c>
      <c r="I604" s="239"/>
      <c r="J604" s="234"/>
      <c r="K604" s="234"/>
      <c r="L604" s="240"/>
      <c r="M604" s="241"/>
      <c r="N604" s="242"/>
      <c r="O604" s="242"/>
      <c r="P604" s="242"/>
      <c r="Q604" s="242"/>
      <c r="R604" s="242"/>
      <c r="S604" s="242"/>
      <c r="T604" s="243"/>
      <c r="U604" s="12"/>
      <c r="V604" s="12"/>
      <c r="W604" s="12"/>
      <c r="X604" s="12"/>
      <c r="Y604" s="12"/>
      <c r="Z604" s="12"/>
      <c r="AA604" s="12"/>
      <c r="AB604" s="12"/>
      <c r="AC604" s="12"/>
      <c r="AD604" s="12"/>
      <c r="AE604" s="12"/>
      <c r="AT604" s="244" t="s">
        <v>175</v>
      </c>
      <c r="AU604" s="244" t="s">
        <v>79</v>
      </c>
      <c r="AV604" s="12" t="s">
        <v>81</v>
      </c>
      <c r="AW604" s="12" t="s">
        <v>33</v>
      </c>
      <c r="AX604" s="12" t="s">
        <v>72</v>
      </c>
      <c r="AY604" s="244" t="s">
        <v>159</v>
      </c>
    </row>
    <row r="605" s="12" customFormat="1">
      <c r="A605" s="12"/>
      <c r="B605" s="233"/>
      <c r="C605" s="234"/>
      <c r="D605" s="235" t="s">
        <v>175</v>
      </c>
      <c r="E605" s="236" t="s">
        <v>19</v>
      </c>
      <c r="F605" s="237" t="s">
        <v>875</v>
      </c>
      <c r="G605" s="234"/>
      <c r="H605" s="238">
        <v>-6.0229999999999997</v>
      </c>
      <c r="I605" s="239"/>
      <c r="J605" s="234"/>
      <c r="K605" s="234"/>
      <c r="L605" s="240"/>
      <c r="M605" s="241"/>
      <c r="N605" s="242"/>
      <c r="O605" s="242"/>
      <c r="P605" s="242"/>
      <c r="Q605" s="242"/>
      <c r="R605" s="242"/>
      <c r="S605" s="242"/>
      <c r="T605" s="243"/>
      <c r="U605" s="12"/>
      <c r="V605" s="12"/>
      <c r="W605" s="12"/>
      <c r="X605" s="12"/>
      <c r="Y605" s="12"/>
      <c r="Z605" s="12"/>
      <c r="AA605" s="12"/>
      <c r="AB605" s="12"/>
      <c r="AC605" s="12"/>
      <c r="AD605" s="12"/>
      <c r="AE605" s="12"/>
      <c r="AT605" s="244" t="s">
        <v>175</v>
      </c>
      <c r="AU605" s="244" t="s">
        <v>79</v>
      </c>
      <c r="AV605" s="12" t="s">
        <v>81</v>
      </c>
      <c r="AW605" s="12" t="s">
        <v>33</v>
      </c>
      <c r="AX605" s="12" t="s">
        <v>72</v>
      </c>
      <c r="AY605" s="244" t="s">
        <v>159</v>
      </c>
    </row>
    <row r="606" s="14" customFormat="1">
      <c r="A606" s="14"/>
      <c r="B606" s="266"/>
      <c r="C606" s="267"/>
      <c r="D606" s="235" t="s">
        <v>175</v>
      </c>
      <c r="E606" s="268" t="s">
        <v>19</v>
      </c>
      <c r="F606" s="269" t="s">
        <v>523</v>
      </c>
      <c r="G606" s="267"/>
      <c r="H606" s="268" t="s">
        <v>19</v>
      </c>
      <c r="I606" s="270"/>
      <c r="J606" s="267"/>
      <c r="K606" s="267"/>
      <c r="L606" s="271"/>
      <c r="M606" s="272"/>
      <c r="N606" s="273"/>
      <c r="O606" s="273"/>
      <c r="P606" s="273"/>
      <c r="Q606" s="273"/>
      <c r="R606" s="273"/>
      <c r="S606" s="273"/>
      <c r="T606" s="274"/>
      <c r="U606" s="14"/>
      <c r="V606" s="14"/>
      <c r="W606" s="14"/>
      <c r="X606" s="14"/>
      <c r="Y606" s="14"/>
      <c r="Z606" s="14"/>
      <c r="AA606" s="14"/>
      <c r="AB606" s="14"/>
      <c r="AC606" s="14"/>
      <c r="AD606" s="14"/>
      <c r="AE606" s="14"/>
      <c r="AT606" s="275" t="s">
        <v>175</v>
      </c>
      <c r="AU606" s="275" t="s">
        <v>79</v>
      </c>
      <c r="AV606" s="14" t="s">
        <v>79</v>
      </c>
      <c r="AW606" s="14" t="s">
        <v>33</v>
      </c>
      <c r="AX606" s="14" t="s">
        <v>72</v>
      </c>
      <c r="AY606" s="275" t="s">
        <v>159</v>
      </c>
    </row>
    <row r="607" s="12" customFormat="1">
      <c r="A607" s="12"/>
      <c r="B607" s="233"/>
      <c r="C607" s="234"/>
      <c r="D607" s="235" t="s">
        <v>175</v>
      </c>
      <c r="E607" s="236" t="s">
        <v>19</v>
      </c>
      <c r="F607" s="237" t="s">
        <v>876</v>
      </c>
      <c r="G607" s="234"/>
      <c r="H607" s="238">
        <v>10.130000000000001</v>
      </c>
      <c r="I607" s="239"/>
      <c r="J607" s="234"/>
      <c r="K607" s="234"/>
      <c r="L607" s="240"/>
      <c r="M607" s="241"/>
      <c r="N607" s="242"/>
      <c r="O607" s="242"/>
      <c r="P607" s="242"/>
      <c r="Q607" s="242"/>
      <c r="R607" s="242"/>
      <c r="S607" s="242"/>
      <c r="T607" s="243"/>
      <c r="U607" s="12"/>
      <c r="V607" s="12"/>
      <c r="W607" s="12"/>
      <c r="X607" s="12"/>
      <c r="Y607" s="12"/>
      <c r="Z607" s="12"/>
      <c r="AA607" s="12"/>
      <c r="AB607" s="12"/>
      <c r="AC607" s="12"/>
      <c r="AD607" s="12"/>
      <c r="AE607" s="12"/>
      <c r="AT607" s="244" t="s">
        <v>175</v>
      </c>
      <c r="AU607" s="244" t="s">
        <v>79</v>
      </c>
      <c r="AV607" s="12" t="s">
        <v>81</v>
      </c>
      <c r="AW607" s="12" t="s">
        <v>33</v>
      </c>
      <c r="AX607" s="12" t="s">
        <v>72</v>
      </c>
      <c r="AY607" s="244" t="s">
        <v>159</v>
      </c>
    </row>
    <row r="608" s="12" customFormat="1">
      <c r="A608" s="12"/>
      <c r="B608" s="233"/>
      <c r="C608" s="234"/>
      <c r="D608" s="235" t="s">
        <v>175</v>
      </c>
      <c r="E608" s="236" t="s">
        <v>19</v>
      </c>
      <c r="F608" s="237" t="s">
        <v>877</v>
      </c>
      <c r="G608" s="234"/>
      <c r="H608" s="238">
        <v>-0.80000000000000004</v>
      </c>
      <c r="I608" s="239"/>
      <c r="J608" s="234"/>
      <c r="K608" s="234"/>
      <c r="L608" s="240"/>
      <c r="M608" s="241"/>
      <c r="N608" s="242"/>
      <c r="O608" s="242"/>
      <c r="P608" s="242"/>
      <c r="Q608" s="242"/>
      <c r="R608" s="242"/>
      <c r="S608" s="242"/>
      <c r="T608" s="243"/>
      <c r="U608" s="12"/>
      <c r="V608" s="12"/>
      <c r="W608" s="12"/>
      <c r="X608" s="12"/>
      <c r="Y608" s="12"/>
      <c r="Z608" s="12"/>
      <c r="AA608" s="12"/>
      <c r="AB608" s="12"/>
      <c r="AC608" s="12"/>
      <c r="AD608" s="12"/>
      <c r="AE608" s="12"/>
      <c r="AT608" s="244" t="s">
        <v>175</v>
      </c>
      <c r="AU608" s="244" t="s">
        <v>79</v>
      </c>
      <c r="AV608" s="12" t="s">
        <v>81</v>
      </c>
      <c r="AW608" s="12" t="s">
        <v>33</v>
      </c>
      <c r="AX608" s="12" t="s">
        <v>72</v>
      </c>
      <c r="AY608" s="244" t="s">
        <v>159</v>
      </c>
    </row>
    <row r="609" s="14" customFormat="1">
      <c r="A609" s="14"/>
      <c r="B609" s="266"/>
      <c r="C609" s="267"/>
      <c r="D609" s="235" t="s">
        <v>175</v>
      </c>
      <c r="E609" s="268" t="s">
        <v>19</v>
      </c>
      <c r="F609" s="269" t="s">
        <v>525</v>
      </c>
      <c r="G609" s="267"/>
      <c r="H609" s="268" t="s">
        <v>19</v>
      </c>
      <c r="I609" s="270"/>
      <c r="J609" s="267"/>
      <c r="K609" s="267"/>
      <c r="L609" s="271"/>
      <c r="M609" s="272"/>
      <c r="N609" s="273"/>
      <c r="O609" s="273"/>
      <c r="P609" s="273"/>
      <c r="Q609" s="273"/>
      <c r="R609" s="273"/>
      <c r="S609" s="273"/>
      <c r="T609" s="274"/>
      <c r="U609" s="14"/>
      <c r="V609" s="14"/>
      <c r="W609" s="14"/>
      <c r="X609" s="14"/>
      <c r="Y609" s="14"/>
      <c r="Z609" s="14"/>
      <c r="AA609" s="14"/>
      <c r="AB609" s="14"/>
      <c r="AC609" s="14"/>
      <c r="AD609" s="14"/>
      <c r="AE609" s="14"/>
      <c r="AT609" s="275" t="s">
        <v>175</v>
      </c>
      <c r="AU609" s="275" t="s">
        <v>79</v>
      </c>
      <c r="AV609" s="14" t="s">
        <v>79</v>
      </c>
      <c r="AW609" s="14" t="s">
        <v>33</v>
      </c>
      <c r="AX609" s="14" t="s">
        <v>72</v>
      </c>
      <c r="AY609" s="275" t="s">
        <v>159</v>
      </c>
    </row>
    <row r="610" s="12" customFormat="1">
      <c r="A610" s="12"/>
      <c r="B610" s="233"/>
      <c r="C610" s="234"/>
      <c r="D610" s="235" t="s">
        <v>175</v>
      </c>
      <c r="E610" s="236" t="s">
        <v>19</v>
      </c>
      <c r="F610" s="237" t="s">
        <v>878</v>
      </c>
      <c r="G610" s="234"/>
      <c r="H610" s="238">
        <v>13.99</v>
      </c>
      <c r="I610" s="239"/>
      <c r="J610" s="234"/>
      <c r="K610" s="234"/>
      <c r="L610" s="240"/>
      <c r="M610" s="241"/>
      <c r="N610" s="242"/>
      <c r="O610" s="242"/>
      <c r="P610" s="242"/>
      <c r="Q610" s="242"/>
      <c r="R610" s="242"/>
      <c r="S610" s="242"/>
      <c r="T610" s="243"/>
      <c r="U610" s="12"/>
      <c r="V610" s="12"/>
      <c r="W610" s="12"/>
      <c r="X610" s="12"/>
      <c r="Y610" s="12"/>
      <c r="Z610" s="12"/>
      <c r="AA610" s="12"/>
      <c r="AB610" s="12"/>
      <c r="AC610" s="12"/>
      <c r="AD610" s="12"/>
      <c r="AE610" s="12"/>
      <c r="AT610" s="244" t="s">
        <v>175</v>
      </c>
      <c r="AU610" s="244" t="s">
        <v>79</v>
      </c>
      <c r="AV610" s="12" t="s">
        <v>81</v>
      </c>
      <c r="AW610" s="12" t="s">
        <v>33</v>
      </c>
      <c r="AX610" s="12" t="s">
        <v>72</v>
      </c>
      <c r="AY610" s="244" t="s">
        <v>159</v>
      </c>
    </row>
    <row r="611" s="12" customFormat="1">
      <c r="A611" s="12"/>
      <c r="B611" s="233"/>
      <c r="C611" s="234"/>
      <c r="D611" s="235" t="s">
        <v>175</v>
      </c>
      <c r="E611" s="236" t="s">
        <v>19</v>
      </c>
      <c r="F611" s="237" t="s">
        <v>879</v>
      </c>
      <c r="G611" s="234"/>
      <c r="H611" s="238">
        <v>-0.90000000000000002</v>
      </c>
      <c r="I611" s="239"/>
      <c r="J611" s="234"/>
      <c r="K611" s="234"/>
      <c r="L611" s="240"/>
      <c r="M611" s="241"/>
      <c r="N611" s="242"/>
      <c r="O611" s="242"/>
      <c r="P611" s="242"/>
      <c r="Q611" s="242"/>
      <c r="R611" s="242"/>
      <c r="S611" s="242"/>
      <c r="T611" s="243"/>
      <c r="U611" s="12"/>
      <c r="V611" s="12"/>
      <c r="W611" s="12"/>
      <c r="X611" s="12"/>
      <c r="Y611" s="12"/>
      <c r="Z611" s="12"/>
      <c r="AA611" s="12"/>
      <c r="AB611" s="12"/>
      <c r="AC611" s="12"/>
      <c r="AD611" s="12"/>
      <c r="AE611" s="12"/>
      <c r="AT611" s="244" t="s">
        <v>175</v>
      </c>
      <c r="AU611" s="244" t="s">
        <v>79</v>
      </c>
      <c r="AV611" s="12" t="s">
        <v>81</v>
      </c>
      <c r="AW611" s="12" t="s">
        <v>33</v>
      </c>
      <c r="AX611" s="12" t="s">
        <v>72</v>
      </c>
      <c r="AY611" s="244" t="s">
        <v>159</v>
      </c>
    </row>
    <row r="612" s="14" customFormat="1">
      <c r="A612" s="14"/>
      <c r="B612" s="266"/>
      <c r="C612" s="267"/>
      <c r="D612" s="235" t="s">
        <v>175</v>
      </c>
      <c r="E612" s="268" t="s">
        <v>19</v>
      </c>
      <c r="F612" s="269" t="s">
        <v>527</v>
      </c>
      <c r="G612" s="267"/>
      <c r="H612" s="268" t="s">
        <v>19</v>
      </c>
      <c r="I612" s="270"/>
      <c r="J612" s="267"/>
      <c r="K612" s="267"/>
      <c r="L612" s="271"/>
      <c r="M612" s="272"/>
      <c r="N612" s="273"/>
      <c r="O612" s="273"/>
      <c r="P612" s="273"/>
      <c r="Q612" s="273"/>
      <c r="R612" s="273"/>
      <c r="S612" s="273"/>
      <c r="T612" s="274"/>
      <c r="U612" s="14"/>
      <c r="V612" s="14"/>
      <c r="W612" s="14"/>
      <c r="X612" s="14"/>
      <c r="Y612" s="14"/>
      <c r="Z612" s="14"/>
      <c r="AA612" s="14"/>
      <c r="AB612" s="14"/>
      <c r="AC612" s="14"/>
      <c r="AD612" s="14"/>
      <c r="AE612" s="14"/>
      <c r="AT612" s="275" t="s">
        <v>175</v>
      </c>
      <c r="AU612" s="275" t="s">
        <v>79</v>
      </c>
      <c r="AV612" s="14" t="s">
        <v>79</v>
      </c>
      <c r="AW612" s="14" t="s">
        <v>33</v>
      </c>
      <c r="AX612" s="14" t="s">
        <v>72</v>
      </c>
      <c r="AY612" s="275" t="s">
        <v>159</v>
      </c>
    </row>
    <row r="613" s="12" customFormat="1">
      <c r="A613" s="12"/>
      <c r="B613" s="233"/>
      <c r="C613" s="234"/>
      <c r="D613" s="235" t="s">
        <v>175</v>
      </c>
      <c r="E613" s="236" t="s">
        <v>19</v>
      </c>
      <c r="F613" s="237" t="s">
        <v>880</v>
      </c>
      <c r="G613" s="234"/>
      <c r="H613" s="238">
        <v>14.32</v>
      </c>
      <c r="I613" s="239"/>
      <c r="J613" s="234"/>
      <c r="K613" s="234"/>
      <c r="L613" s="240"/>
      <c r="M613" s="241"/>
      <c r="N613" s="242"/>
      <c r="O613" s="242"/>
      <c r="P613" s="242"/>
      <c r="Q613" s="242"/>
      <c r="R613" s="242"/>
      <c r="S613" s="242"/>
      <c r="T613" s="243"/>
      <c r="U613" s="12"/>
      <c r="V613" s="12"/>
      <c r="W613" s="12"/>
      <c r="X613" s="12"/>
      <c r="Y613" s="12"/>
      <c r="Z613" s="12"/>
      <c r="AA613" s="12"/>
      <c r="AB613" s="12"/>
      <c r="AC613" s="12"/>
      <c r="AD613" s="12"/>
      <c r="AE613" s="12"/>
      <c r="AT613" s="244" t="s">
        <v>175</v>
      </c>
      <c r="AU613" s="244" t="s">
        <v>79</v>
      </c>
      <c r="AV613" s="12" t="s">
        <v>81</v>
      </c>
      <c r="AW613" s="12" t="s">
        <v>33</v>
      </c>
      <c r="AX613" s="12" t="s">
        <v>72</v>
      </c>
      <c r="AY613" s="244" t="s">
        <v>159</v>
      </c>
    </row>
    <row r="614" s="12" customFormat="1">
      <c r="A614" s="12"/>
      <c r="B614" s="233"/>
      <c r="C614" s="234"/>
      <c r="D614" s="235" t="s">
        <v>175</v>
      </c>
      <c r="E614" s="236" t="s">
        <v>19</v>
      </c>
      <c r="F614" s="237" t="s">
        <v>879</v>
      </c>
      <c r="G614" s="234"/>
      <c r="H614" s="238">
        <v>-0.90000000000000002</v>
      </c>
      <c r="I614" s="239"/>
      <c r="J614" s="234"/>
      <c r="K614" s="234"/>
      <c r="L614" s="240"/>
      <c r="M614" s="241"/>
      <c r="N614" s="242"/>
      <c r="O614" s="242"/>
      <c r="P614" s="242"/>
      <c r="Q614" s="242"/>
      <c r="R614" s="242"/>
      <c r="S614" s="242"/>
      <c r="T614" s="243"/>
      <c r="U614" s="12"/>
      <c r="V614" s="12"/>
      <c r="W614" s="12"/>
      <c r="X614" s="12"/>
      <c r="Y614" s="12"/>
      <c r="Z614" s="12"/>
      <c r="AA614" s="12"/>
      <c r="AB614" s="12"/>
      <c r="AC614" s="12"/>
      <c r="AD614" s="12"/>
      <c r="AE614" s="12"/>
      <c r="AT614" s="244" t="s">
        <v>175</v>
      </c>
      <c r="AU614" s="244" t="s">
        <v>79</v>
      </c>
      <c r="AV614" s="12" t="s">
        <v>81</v>
      </c>
      <c r="AW614" s="12" t="s">
        <v>33</v>
      </c>
      <c r="AX614" s="12" t="s">
        <v>72</v>
      </c>
      <c r="AY614" s="244" t="s">
        <v>159</v>
      </c>
    </row>
    <row r="615" s="14" customFormat="1">
      <c r="A615" s="14"/>
      <c r="B615" s="266"/>
      <c r="C615" s="267"/>
      <c r="D615" s="235" t="s">
        <v>175</v>
      </c>
      <c r="E615" s="268" t="s">
        <v>19</v>
      </c>
      <c r="F615" s="269" t="s">
        <v>529</v>
      </c>
      <c r="G615" s="267"/>
      <c r="H615" s="268" t="s">
        <v>19</v>
      </c>
      <c r="I615" s="270"/>
      <c r="J615" s="267"/>
      <c r="K615" s="267"/>
      <c r="L615" s="271"/>
      <c r="M615" s="272"/>
      <c r="N615" s="273"/>
      <c r="O615" s="273"/>
      <c r="P615" s="273"/>
      <c r="Q615" s="273"/>
      <c r="R615" s="273"/>
      <c r="S615" s="273"/>
      <c r="T615" s="274"/>
      <c r="U615" s="14"/>
      <c r="V615" s="14"/>
      <c r="W615" s="14"/>
      <c r="X615" s="14"/>
      <c r="Y615" s="14"/>
      <c r="Z615" s="14"/>
      <c r="AA615" s="14"/>
      <c r="AB615" s="14"/>
      <c r="AC615" s="14"/>
      <c r="AD615" s="14"/>
      <c r="AE615" s="14"/>
      <c r="AT615" s="275" t="s">
        <v>175</v>
      </c>
      <c r="AU615" s="275" t="s">
        <v>79</v>
      </c>
      <c r="AV615" s="14" t="s">
        <v>79</v>
      </c>
      <c r="AW615" s="14" t="s">
        <v>33</v>
      </c>
      <c r="AX615" s="14" t="s">
        <v>72</v>
      </c>
      <c r="AY615" s="275" t="s">
        <v>159</v>
      </c>
    </row>
    <row r="616" s="12" customFormat="1">
      <c r="A616" s="12"/>
      <c r="B616" s="233"/>
      <c r="C616" s="234"/>
      <c r="D616" s="235" t="s">
        <v>175</v>
      </c>
      <c r="E616" s="236" t="s">
        <v>19</v>
      </c>
      <c r="F616" s="237" t="s">
        <v>881</v>
      </c>
      <c r="G616" s="234"/>
      <c r="H616" s="238">
        <v>12.65</v>
      </c>
      <c r="I616" s="239"/>
      <c r="J616" s="234"/>
      <c r="K616" s="234"/>
      <c r="L616" s="240"/>
      <c r="M616" s="241"/>
      <c r="N616" s="242"/>
      <c r="O616" s="242"/>
      <c r="P616" s="242"/>
      <c r="Q616" s="242"/>
      <c r="R616" s="242"/>
      <c r="S616" s="242"/>
      <c r="T616" s="243"/>
      <c r="U616" s="12"/>
      <c r="V616" s="12"/>
      <c r="W616" s="12"/>
      <c r="X616" s="12"/>
      <c r="Y616" s="12"/>
      <c r="Z616" s="12"/>
      <c r="AA616" s="12"/>
      <c r="AB616" s="12"/>
      <c r="AC616" s="12"/>
      <c r="AD616" s="12"/>
      <c r="AE616" s="12"/>
      <c r="AT616" s="244" t="s">
        <v>175</v>
      </c>
      <c r="AU616" s="244" t="s">
        <v>79</v>
      </c>
      <c r="AV616" s="12" t="s">
        <v>81</v>
      </c>
      <c r="AW616" s="12" t="s">
        <v>33</v>
      </c>
      <c r="AX616" s="12" t="s">
        <v>72</v>
      </c>
      <c r="AY616" s="244" t="s">
        <v>159</v>
      </c>
    </row>
    <row r="617" s="12" customFormat="1">
      <c r="A617" s="12"/>
      <c r="B617" s="233"/>
      <c r="C617" s="234"/>
      <c r="D617" s="235" t="s">
        <v>175</v>
      </c>
      <c r="E617" s="236" t="s">
        <v>19</v>
      </c>
      <c r="F617" s="237" t="s">
        <v>877</v>
      </c>
      <c r="G617" s="234"/>
      <c r="H617" s="238">
        <v>-0.80000000000000004</v>
      </c>
      <c r="I617" s="239"/>
      <c r="J617" s="234"/>
      <c r="K617" s="234"/>
      <c r="L617" s="240"/>
      <c r="M617" s="241"/>
      <c r="N617" s="242"/>
      <c r="O617" s="242"/>
      <c r="P617" s="242"/>
      <c r="Q617" s="242"/>
      <c r="R617" s="242"/>
      <c r="S617" s="242"/>
      <c r="T617" s="243"/>
      <c r="U617" s="12"/>
      <c r="V617" s="12"/>
      <c r="W617" s="12"/>
      <c r="X617" s="12"/>
      <c r="Y617" s="12"/>
      <c r="Z617" s="12"/>
      <c r="AA617" s="12"/>
      <c r="AB617" s="12"/>
      <c r="AC617" s="12"/>
      <c r="AD617" s="12"/>
      <c r="AE617" s="12"/>
      <c r="AT617" s="244" t="s">
        <v>175</v>
      </c>
      <c r="AU617" s="244" t="s">
        <v>79</v>
      </c>
      <c r="AV617" s="12" t="s">
        <v>81</v>
      </c>
      <c r="AW617" s="12" t="s">
        <v>33</v>
      </c>
      <c r="AX617" s="12" t="s">
        <v>72</v>
      </c>
      <c r="AY617" s="244" t="s">
        <v>159</v>
      </c>
    </row>
    <row r="618" s="14" customFormat="1">
      <c r="A618" s="14"/>
      <c r="B618" s="266"/>
      <c r="C618" s="267"/>
      <c r="D618" s="235" t="s">
        <v>175</v>
      </c>
      <c r="E618" s="268" t="s">
        <v>19</v>
      </c>
      <c r="F618" s="269" t="s">
        <v>544</v>
      </c>
      <c r="G618" s="267"/>
      <c r="H618" s="268" t="s">
        <v>19</v>
      </c>
      <c r="I618" s="270"/>
      <c r="J618" s="267"/>
      <c r="K618" s="267"/>
      <c r="L618" s="271"/>
      <c r="M618" s="272"/>
      <c r="N618" s="273"/>
      <c r="O618" s="273"/>
      <c r="P618" s="273"/>
      <c r="Q618" s="273"/>
      <c r="R618" s="273"/>
      <c r="S618" s="273"/>
      <c r="T618" s="274"/>
      <c r="U618" s="14"/>
      <c r="V618" s="14"/>
      <c r="W618" s="14"/>
      <c r="X618" s="14"/>
      <c r="Y618" s="14"/>
      <c r="Z618" s="14"/>
      <c r="AA618" s="14"/>
      <c r="AB618" s="14"/>
      <c r="AC618" s="14"/>
      <c r="AD618" s="14"/>
      <c r="AE618" s="14"/>
      <c r="AT618" s="275" t="s">
        <v>175</v>
      </c>
      <c r="AU618" s="275" t="s">
        <v>79</v>
      </c>
      <c r="AV618" s="14" t="s">
        <v>79</v>
      </c>
      <c r="AW618" s="14" t="s">
        <v>33</v>
      </c>
      <c r="AX618" s="14" t="s">
        <v>72</v>
      </c>
      <c r="AY618" s="275" t="s">
        <v>159</v>
      </c>
    </row>
    <row r="619" s="14" customFormat="1">
      <c r="A619" s="14"/>
      <c r="B619" s="266"/>
      <c r="C619" s="267"/>
      <c r="D619" s="235" t="s">
        <v>175</v>
      </c>
      <c r="E619" s="268" t="s">
        <v>19</v>
      </c>
      <c r="F619" s="269" t="s">
        <v>545</v>
      </c>
      <c r="G619" s="267"/>
      <c r="H619" s="268" t="s">
        <v>19</v>
      </c>
      <c r="I619" s="270"/>
      <c r="J619" s="267"/>
      <c r="K619" s="267"/>
      <c r="L619" s="271"/>
      <c r="M619" s="272"/>
      <c r="N619" s="273"/>
      <c r="O619" s="273"/>
      <c r="P619" s="273"/>
      <c r="Q619" s="273"/>
      <c r="R619" s="273"/>
      <c r="S619" s="273"/>
      <c r="T619" s="274"/>
      <c r="U619" s="14"/>
      <c r="V619" s="14"/>
      <c r="W619" s="14"/>
      <c r="X619" s="14"/>
      <c r="Y619" s="14"/>
      <c r="Z619" s="14"/>
      <c r="AA619" s="14"/>
      <c r="AB619" s="14"/>
      <c r="AC619" s="14"/>
      <c r="AD619" s="14"/>
      <c r="AE619" s="14"/>
      <c r="AT619" s="275" t="s">
        <v>175</v>
      </c>
      <c r="AU619" s="275" t="s">
        <v>79</v>
      </c>
      <c r="AV619" s="14" t="s">
        <v>79</v>
      </c>
      <c r="AW619" s="14" t="s">
        <v>33</v>
      </c>
      <c r="AX619" s="14" t="s">
        <v>72</v>
      </c>
      <c r="AY619" s="275" t="s">
        <v>159</v>
      </c>
    </row>
    <row r="620" s="12" customFormat="1">
      <c r="A620" s="12"/>
      <c r="B620" s="233"/>
      <c r="C620" s="234"/>
      <c r="D620" s="235" t="s">
        <v>175</v>
      </c>
      <c r="E620" s="236" t="s">
        <v>19</v>
      </c>
      <c r="F620" s="237" t="s">
        <v>882</v>
      </c>
      <c r="G620" s="234"/>
      <c r="H620" s="238">
        <v>6.9199999999999999</v>
      </c>
      <c r="I620" s="239"/>
      <c r="J620" s="234"/>
      <c r="K620" s="234"/>
      <c r="L620" s="240"/>
      <c r="M620" s="241"/>
      <c r="N620" s="242"/>
      <c r="O620" s="242"/>
      <c r="P620" s="242"/>
      <c r="Q620" s="242"/>
      <c r="R620" s="242"/>
      <c r="S620" s="242"/>
      <c r="T620" s="243"/>
      <c r="U620" s="12"/>
      <c r="V620" s="12"/>
      <c r="W620" s="12"/>
      <c r="X620" s="12"/>
      <c r="Y620" s="12"/>
      <c r="Z620" s="12"/>
      <c r="AA620" s="12"/>
      <c r="AB620" s="12"/>
      <c r="AC620" s="12"/>
      <c r="AD620" s="12"/>
      <c r="AE620" s="12"/>
      <c r="AT620" s="244" t="s">
        <v>175</v>
      </c>
      <c r="AU620" s="244" t="s">
        <v>79</v>
      </c>
      <c r="AV620" s="12" t="s">
        <v>81</v>
      </c>
      <c r="AW620" s="12" t="s">
        <v>33</v>
      </c>
      <c r="AX620" s="12" t="s">
        <v>72</v>
      </c>
      <c r="AY620" s="244" t="s">
        <v>159</v>
      </c>
    </row>
    <row r="621" s="12" customFormat="1">
      <c r="A621" s="12"/>
      <c r="B621" s="233"/>
      <c r="C621" s="234"/>
      <c r="D621" s="235" t="s">
        <v>175</v>
      </c>
      <c r="E621" s="236" t="s">
        <v>19</v>
      </c>
      <c r="F621" s="237" t="s">
        <v>883</v>
      </c>
      <c r="G621" s="234"/>
      <c r="H621" s="238">
        <v>1.78</v>
      </c>
      <c r="I621" s="239"/>
      <c r="J621" s="234"/>
      <c r="K621" s="234"/>
      <c r="L621" s="240"/>
      <c r="M621" s="241"/>
      <c r="N621" s="242"/>
      <c r="O621" s="242"/>
      <c r="P621" s="242"/>
      <c r="Q621" s="242"/>
      <c r="R621" s="242"/>
      <c r="S621" s="242"/>
      <c r="T621" s="243"/>
      <c r="U621" s="12"/>
      <c r="V621" s="12"/>
      <c r="W621" s="12"/>
      <c r="X621" s="12"/>
      <c r="Y621" s="12"/>
      <c r="Z621" s="12"/>
      <c r="AA621" s="12"/>
      <c r="AB621" s="12"/>
      <c r="AC621" s="12"/>
      <c r="AD621" s="12"/>
      <c r="AE621" s="12"/>
      <c r="AT621" s="244" t="s">
        <v>175</v>
      </c>
      <c r="AU621" s="244" t="s">
        <v>79</v>
      </c>
      <c r="AV621" s="12" t="s">
        <v>81</v>
      </c>
      <c r="AW621" s="12" t="s">
        <v>33</v>
      </c>
      <c r="AX621" s="12" t="s">
        <v>72</v>
      </c>
      <c r="AY621" s="244" t="s">
        <v>159</v>
      </c>
    </row>
    <row r="622" s="12" customFormat="1">
      <c r="A622" s="12"/>
      <c r="B622" s="233"/>
      <c r="C622" s="234"/>
      <c r="D622" s="235" t="s">
        <v>175</v>
      </c>
      <c r="E622" s="236" t="s">
        <v>19</v>
      </c>
      <c r="F622" s="237" t="s">
        <v>884</v>
      </c>
      <c r="G622" s="234"/>
      <c r="H622" s="238">
        <v>5.1100000000000003</v>
      </c>
      <c r="I622" s="239"/>
      <c r="J622" s="234"/>
      <c r="K622" s="234"/>
      <c r="L622" s="240"/>
      <c r="M622" s="241"/>
      <c r="N622" s="242"/>
      <c r="O622" s="242"/>
      <c r="P622" s="242"/>
      <c r="Q622" s="242"/>
      <c r="R622" s="242"/>
      <c r="S622" s="242"/>
      <c r="T622" s="243"/>
      <c r="U622" s="12"/>
      <c r="V622" s="12"/>
      <c r="W622" s="12"/>
      <c r="X622" s="12"/>
      <c r="Y622" s="12"/>
      <c r="Z622" s="12"/>
      <c r="AA622" s="12"/>
      <c r="AB622" s="12"/>
      <c r="AC622" s="12"/>
      <c r="AD622" s="12"/>
      <c r="AE622" s="12"/>
      <c r="AT622" s="244" t="s">
        <v>175</v>
      </c>
      <c r="AU622" s="244" t="s">
        <v>79</v>
      </c>
      <c r="AV622" s="12" t="s">
        <v>81</v>
      </c>
      <c r="AW622" s="12" t="s">
        <v>33</v>
      </c>
      <c r="AX622" s="12" t="s">
        <v>72</v>
      </c>
      <c r="AY622" s="244" t="s">
        <v>159</v>
      </c>
    </row>
    <row r="623" s="12" customFormat="1">
      <c r="A623" s="12"/>
      <c r="B623" s="233"/>
      <c r="C623" s="234"/>
      <c r="D623" s="235" t="s">
        <v>175</v>
      </c>
      <c r="E623" s="236" t="s">
        <v>19</v>
      </c>
      <c r="F623" s="237" t="s">
        <v>877</v>
      </c>
      <c r="G623" s="234"/>
      <c r="H623" s="238">
        <v>-0.80000000000000004</v>
      </c>
      <c r="I623" s="239"/>
      <c r="J623" s="234"/>
      <c r="K623" s="234"/>
      <c r="L623" s="240"/>
      <c r="M623" s="241"/>
      <c r="N623" s="242"/>
      <c r="O623" s="242"/>
      <c r="P623" s="242"/>
      <c r="Q623" s="242"/>
      <c r="R623" s="242"/>
      <c r="S623" s="242"/>
      <c r="T623" s="243"/>
      <c r="U623" s="12"/>
      <c r="V623" s="12"/>
      <c r="W623" s="12"/>
      <c r="X623" s="12"/>
      <c r="Y623" s="12"/>
      <c r="Z623" s="12"/>
      <c r="AA623" s="12"/>
      <c r="AB623" s="12"/>
      <c r="AC623" s="12"/>
      <c r="AD623" s="12"/>
      <c r="AE623" s="12"/>
      <c r="AT623" s="244" t="s">
        <v>175</v>
      </c>
      <c r="AU623" s="244" t="s">
        <v>79</v>
      </c>
      <c r="AV623" s="12" t="s">
        <v>81</v>
      </c>
      <c r="AW623" s="12" t="s">
        <v>33</v>
      </c>
      <c r="AX623" s="12" t="s">
        <v>72</v>
      </c>
      <c r="AY623" s="244" t="s">
        <v>159</v>
      </c>
    </row>
    <row r="624" s="14" customFormat="1">
      <c r="A624" s="14"/>
      <c r="B624" s="266"/>
      <c r="C624" s="267"/>
      <c r="D624" s="235" t="s">
        <v>175</v>
      </c>
      <c r="E624" s="268" t="s">
        <v>19</v>
      </c>
      <c r="F624" s="269" t="s">
        <v>548</v>
      </c>
      <c r="G624" s="267"/>
      <c r="H624" s="268" t="s">
        <v>19</v>
      </c>
      <c r="I624" s="270"/>
      <c r="J624" s="267"/>
      <c r="K624" s="267"/>
      <c r="L624" s="271"/>
      <c r="M624" s="272"/>
      <c r="N624" s="273"/>
      <c r="O624" s="273"/>
      <c r="P624" s="273"/>
      <c r="Q624" s="273"/>
      <c r="R624" s="273"/>
      <c r="S624" s="273"/>
      <c r="T624" s="274"/>
      <c r="U624" s="14"/>
      <c r="V624" s="14"/>
      <c r="W624" s="14"/>
      <c r="X624" s="14"/>
      <c r="Y624" s="14"/>
      <c r="Z624" s="14"/>
      <c r="AA624" s="14"/>
      <c r="AB624" s="14"/>
      <c r="AC624" s="14"/>
      <c r="AD624" s="14"/>
      <c r="AE624" s="14"/>
      <c r="AT624" s="275" t="s">
        <v>175</v>
      </c>
      <c r="AU624" s="275" t="s">
        <v>79</v>
      </c>
      <c r="AV624" s="14" t="s">
        <v>79</v>
      </c>
      <c r="AW624" s="14" t="s">
        <v>33</v>
      </c>
      <c r="AX624" s="14" t="s">
        <v>72</v>
      </c>
      <c r="AY624" s="275" t="s">
        <v>159</v>
      </c>
    </row>
    <row r="625" s="12" customFormat="1">
      <c r="A625" s="12"/>
      <c r="B625" s="233"/>
      <c r="C625" s="234"/>
      <c r="D625" s="235" t="s">
        <v>175</v>
      </c>
      <c r="E625" s="236" t="s">
        <v>19</v>
      </c>
      <c r="F625" s="237" t="s">
        <v>885</v>
      </c>
      <c r="G625" s="234"/>
      <c r="H625" s="238">
        <v>6.5099999999999998</v>
      </c>
      <c r="I625" s="239"/>
      <c r="J625" s="234"/>
      <c r="K625" s="234"/>
      <c r="L625" s="240"/>
      <c r="M625" s="241"/>
      <c r="N625" s="242"/>
      <c r="O625" s="242"/>
      <c r="P625" s="242"/>
      <c r="Q625" s="242"/>
      <c r="R625" s="242"/>
      <c r="S625" s="242"/>
      <c r="T625" s="243"/>
      <c r="U625" s="12"/>
      <c r="V625" s="12"/>
      <c r="W625" s="12"/>
      <c r="X625" s="12"/>
      <c r="Y625" s="12"/>
      <c r="Z625" s="12"/>
      <c r="AA625" s="12"/>
      <c r="AB625" s="12"/>
      <c r="AC625" s="12"/>
      <c r="AD625" s="12"/>
      <c r="AE625" s="12"/>
      <c r="AT625" s="244" t="s">
        <v>175</v>
      </c>
      <c r="AU625" s="244" t="s">
        <v>79</v>
      </c>
      <c r="AV625" s="12" t="s">
        <v>81</v>
      </c>
      <c r="AW625" s="12" t="s">
        <v>33</v>
      </c>
      <c r="AX625" s="12" t="s">
        <v>72</v>
      </c>
      <c r="AY625" s="244" t="s">
        <v>159</v>
      </c>
    </row>
    <row r="626" s="12" customFormat="1">
      <c r="A626" s="12"/>
      <c r="B626" s="233"/>
      <c r="C626" s="234"/>
      <c r="D626" s="235" t="s">
        <v>175</v>
      </c>
      <c r="E626" s="236" t="s">
        <v>19</v>
      </c>
      <c r="F626" s="237" t="s">
        <v>879</v>
      </c>
      <c r="G626" s="234"/>
      <c r="H626" s="238">
        <v>-0.90000000000000002</v>
      </c>
      <c r="I626" s="239"/>
      <c r="J626" s="234"/>
      <c r="K626" s="234"/>
      <c r="L626" s="240"/>
      <c r="M626" s="241"/>
      <c r="N626" s="242"/>
      <c r="O626" s="242"/>
      <c r="P626" s="242"/>
      <c r="Q626" s="242"/>
      <c r="R626" s="242"/>
      <c r="S626" s="242"/>
      <c r="T626" s="243"/>
      <c r="U626" s="12"/>
      <c r="V626" s="12"/>
      <c r="W626" s="12"/>
      <c r="X626" s="12"/>
      <c r="Y626" s="12"/>
      <c r="Z626" s="12"/>
      <c r="AA626" s="12"/>
      <c r="AB626" s="12"/>
      <c r="AC626" s="12"/>
      <c r="AD626" s="12"/>
      <c r="AE626" s="12"/>
      <c r="AT626" s="244" t="s">
        <v>175</v>
      </c>
      <c r="AU626" s="244" t="s">
        <v>79</v>
      </c>
      <c r="AV626" s="12" t="s">
        <v>81</v>
      </c>
      <c r="AW626" s="12" t="s">
        <v>33</v>
      </c>
      <c r="AX626" s="12" t="s">
        <v>72</v>
      </c>
      <c r="AY626" s="244" t="s">
        <v>159</v>
      </c>
    </row>
    <row r="627" s="12" customFormat="1">
      <c r="A627" s="12"/>
      <c r="B627" s="233"/>
      <c r="C627" s="234"/>
      <c r="D627" s="235" t="s">
        <v>175</v>
      </c>
      <c r="E627" s="236" t="s">
        <v>19</v>
      </c>
      <c r="F627" s="237" t="s">
        <v>886</v>
      </c>
      <c r="G627" s="234"/>
      <c r="H627" s="238">
        <v>0.91500000000000004</v>
      </c>
      <c r="I627" s="239"/>
      <c r="J627" s="234"/>
      <c r="K627" s="234"/>
      <c r="L627" s="240"/>
      <c r="M627" s="241"/>
      <c r="N627" s="242"/>
      <c r="O627" s="242"/>
      <c r="P627" s="242"/>
      <c r="Q627" s="242"/>
      <c r="R627" s="242"/>
      <c r="S627" s="242"/>
      <c r="T627" s="243"/>
      <c r="U627" s="12"/>
      <c r="V627" s="12"/>
      <c r="W627" s="12"/>
      <c r="X627" s="12"/>
      <c r="Y627" s="12"/>
      <c r="Z627" s="12"/>
      <c r="AA627" s="12"/>
      <c r="AB627" s="12"/>
      <c r="AC627" s="12"/>
      <c r="AD627" s="12"/>
      <c r="AE627" s="12"/>
      <c r="AT627" s="244" t="s">
        <v>175</v>
      </c>
      <c r="AU627" s="244" t="s">
        <v>79</v>
      </c>
      <c r="AV627" s="12" t="s">
        <v>81</v>
      </c>
      <c r="AW627" s="12" t="s">
        <v>33</v>
      </c>
      <c r="AX627" s="12" t="s">
        <v>72</v>
      </c>
      <c r="AY627" s="244" t="s">
        <v>159</v>
      </c>
    </row>
    <row r="628" s="13" customFormat="1">
      <c r="A628" s="13"/>
      <c r="B628" s="245"/>
      <c r="C628" s="246"/>
      <c r="D628" s="235" t="s">
        <v>175</v>
      </c>
      <c r="E628" s="247" t="s">
        <v>19</v>
      </c>
      <c r="F628" s="248" t="s">
        <v>197</v>
      </c>
      <c r="G628" s="246"/>
      <c r="H628" s="249">
        <v>106</v>
      </c>
      <c r="I628" s="250"/>
      <c r="J628" s="246"/>
      <c r="K628" s="246"/>
      <c r="L628" s="251"/>
      <c r="M628" s="252"/>
      <c r="N628" s="253"/>
      <c r="O628" s="253"/>
      <c r="P628" s="253"/>
      <c r="Q628" s="253"/>
      <c r="R628" s="253"/>
      <c r="S628" s="253"/>
      <c r="T628" s="254"/>
      <c r="U628" s="13"/>
      <c r="V628" s="13"/>
      <c r="W628" s="13"/>
      <c r="X628" s="13"/>
      <c r="Y628" s="13"/>
      <c r="Z628" s="13"/>
      <c r="AA628" s="13"/>
      <c r="AB628" s="13"/>
      <c r="AC628" s="13"/>
      <c r="AD628" s="13"/>
      <c r="AE628" s="13"/>
      <c r="AT628" s="255" t="s">
        <v>175</v>
      </c>
      <c r="AU628" s="255" t="s">
        <v>79</v>
      </c>
      <c r="AV628" s="13" t="s">
        <v>164</v>
      </c>
      <c r="AW628" s="13" t="s">
        <v>33</v>
      </c>
      <c r="AX628" s="13" t="s">
        <v>79</v>
      </c>
      <c r="AY628" s="255" t="s">
        <v>159</v>
      </c>
    </row>
    <row r="629" s="2" customFormat="1" ht="16.5" customHeight="1">
      <c r="A629" s="40"/>
      <c r="B629" s="41"/>
      <c r="C629" s="220" t="s">
        <v>887</v>
      </c>
      <c r="D629" s="220" t="s">
        <v>160</v>
      </c>
      <c r="E629" s="221" t="s">
        <v>888</v>
      </c>
      <c r="F629" s="222" t="s">
        <v>889</v>
      </c>
      <c r="G629" s="223" t="s">
        <v>621</v>
      </c>
      <c r="H629" s="224">
        <v>3.4820000000000002</v>
      </c>
      <c r="I629" s="225"/>
      <c r="J629" s="226">
        <f>ROUND(I629*H629,2)</f>
        <v>0</v>
      </c>
      <c r="K629" s="222" t="s">
        <v>19</v>
      </c>
      <c r="L629" s="46"/>
      <c r="M629" s="227" t="s">
        <v>19</v>
      </c>
      <c r="N629" s="228" t="s">
        <v>43</v>
      </c>
      <c r="O629" s="86"/>
      <c r="P629" s="229">
        <f>O629*H629</f>
        <v>0</v>
      </c>
      <c r="Q629" s="229">
        <v>0</v>
      </c>
      <c r="R629" s="229">
        <f>Q629*H629</f>
        <v>0</v>
      </c>
      <c r="S629" s="229">
        <v>0</v>
      </c>
      <c r="T629" s="230">
        <f>S629*H629</f>
        <v>0</v>
      </c>
      <c r="U629" s="40"/>
      <c r="V629" s="40"/>
      <c r="W629" s="40"/>
      <c r="X629" s="40"/>
      <c r="Y629" s="40"/>
      <c r="Z629" s="40"/>
      <c r="AA629" s="40"/>
      <c r="AB629" s="40"/>
      <c r="AC629" s="40"/>
      <c r="AD629" s="40"/>
      <c r="AE629" s="40"/>
      <c r="AR629" s="231" t="s">
        <v>164</v>
      </c>
      <c r="AT629" s="231" t="s">
        <v>160</v>
      </c>
      <c r="AU629" s="231" t="s">
        <v>79</v>
      </c>
      <c r="AY629" s="19" t="s">
        <v>159</v>
      </c>
      <c r="BE629" s="232">
        <f>IF(N629="základní",J629,0)</f>
        <v>0</v>
      </c>
      <c r="BF629" s="232">
        <f>IF(N629="snížená",J629,0)</f>
        <v>0</v>
      </c>
      <c r="BG629" s="232">
        <f>IF(N629="zákl. přenesená",J629,0)</f>
        <v>0</v>
      </c>
      <c r="BH629" s="232">
        <f>IF(N629="sníž. přenesená",J629,0)</f>
        <v>0</v>
      </c>
      <c r="BI629" s="232">
        <f>IF(N629="nulová",J629,0)</f>
        <v>0</v>
      </c>
      <c r="BJ629" s="19" t="s">
        <v>79</v>
      </c>
      <c r="BK629" s="232">
        <f>ROUND(I629*H629,2)</f>
        <v>0</v>
      </c>
      <c r="BL629" s="19" t="s">
        <v>164</v>
      </c>
      <c r="BM629" s="231" t="s">
        <v>890</v>
      </c>
    </row>
    <row r="630" s="11" customFormat="1" ht="25.92" customHeight="1">
      <c r="A630" s="11"/>
      <c r="B630" s="206"/>
      <c r="C630" s="207"/>
      <c r="D630" s="208" t="s">
        <v>71</v>
      </c>
      <c r="E630" s="209" t="s">
        <v>891</v>
      </c>
      <c r="F630" s="209" t="s">
        <v>892</v>
      </c>
      <c r="G630" s="207"/>
      <c r="H630" s="207"/>
      <c r="I630" s="210"/>
      <c r="J630" s="211">
        <f>BK630</f>
        <v>0</v>
      </c>
      <c r="K630" s="207"/>
      <c r="L630" s="212"/>
      <c r="M630" s="213"/>
      <c r="N630" s="214"/>
      <c r="O630" s="214"/>
      <c r="P630" s="215">
        <f>SUM(P631:P682)</f>
        <v>0</v>
      </c>
      <c r="Q630" s="214"/>
      <c r="R630" s="215">
        <f>SUM(R631:R682)</f>
        <v>0.45501999999999992</v>
      </c>
      <c r="S630" s="214"/>
      <c r="T630" s="216">
        <f>SUM(T631:T682)</f>
        <v>0</v>
      </c>
      <c r="U630" s="11"/>
      <c r="V630" s="11"/>
      <c r="W630" s="11"/>
      <c r="X630" s="11"/>
      <c r="Y630" s="11"/>
      <c r="Z630" s="11"/>
      <c r="AA630" s="11"/>
      <c r="AB630" s="11"/>
      <c r="AC630" s="11"/>
      <c r="AD630" s="11"/>
      <c r="AE630" s="11"/>
      <c r="AR630" s="217" t="s">
        <v>79</v>
      </c>
      <c r="AT630" s="218" t="s">
        <v>71</v>
      </c>
      <c r="AU630" s="218" t="s">
        <v>72</v>
      </c>
      <c r="AY630" s="217" t="s">
        <v>159</v>
      </c>
      <c r="BK630" s="219">
        <f>SUM(BK631:BK682)</f>
        <v>0</v>
      </c>
    </row>
    <row r="631" s="2" customFormat="1" ht="55.5" customHeight="1">
      <c r="A631" s="40"/>
      <c r="B631" s="41"/>
      <c r="C631" s="220" t="s">
        <v>571</v>
      </c>
      <c r="D631" s="220" t="s">
        <v>160</v>
      </c>
      <c r="E631" s="221" t="s">
        <v>893</v>
      </c>
      <c r="F631" s="222" t="s">
        <v>894</v>
      </c>
      <c r="G631" s="223" t="s">
        <v>191</v>
      </c>
      <c r="H631" s="224">
        <v>23</v>
      </c>
      <c r="I631" s="225"/>
      <c r="J631" s="226">
        <f>ROUND(I631*H631,2)</f>
        <v>0</v>
      </c>
      <c r="K631" s="222" t="s">
        <v>19</v>
      </c>
      <c r="L631" s="46"/>
      <c r="M631" s="227" t="s">
        <v>19</v>
      </c>
      <c r="N631" s="228" t="s">
        <v>43</v>
      </c>
      <c r="O631" s="86"/>
      <c r="P631" s="229">
        <f>O631*H631</f>
        <v>0</v>
      </c>
      <c r="Q631" s="229">
        <v>0.0050200000000000002</v>
      </c>
      <c r="R631" s="229">
        <f>Q631*H631</f>
        <v>0.11546000000000001</v>
      </c>
      <c r="S631" s="229">
        <v>0</v>
      </c>
      <c r="T631" s="230">
        <f>S631*H631</f>
        <v>0</v>
      </c>
      <c r="U631" s="40"/>
      <c r="V631" s="40"/>
      <c r="W631" s="40"/>
      <c r="X631" s="40"/>
      <c r="Y631" s="40"/>
      <c r="Z631" s="40"/>
      <c r="AA631" s="40"/>
      <c r="AB631" s="40"/>
      <c r="AC631" s="40"/>
      <c r="AD631" s="40"/>
      <c r="AE631" s="40"/>
      <c r="AR631" s="231" t="s">
        <v>164</v>
      </c>
      <c r="AT631" s="231" t="s">
        <v>160</v>
      </c>
      <c r="AU631" s="231" t="s">
        <v>79</v>
      </c>
      <c r="AY631" s="19" t="s">
        <v>159</v>
      </c>
      <c r="BE631" s="232">
        <f>IF(N631="základní",J631,0)</f>
        <v>0</v>
      </c>
      <c r="BF631" s="232">
        <f>IF(N631="snížená",J631,0)</f>
        <v>0</v>
      </c>
      <c r="BG631" s="232">
        <f>IF(N631="zákl. přenesená",J631,0)</f>
        <v>0</v>
      </c>
      <c r="BH631" s="232">
        <f>IF(N631="sníž. přenesená",J631,0)</f>
        <v>0</v>
      </c>
      <c r="BI631" s="232">
        <f>IF(N631="nulová",J631,0)</f>
        <v>0</v>
      </c>
      <c r="BJ631" s="19" t="s">
        <v>79</v>
      </c>
      <c r="BK631" s="232">
        <f>ROUND(I631*H631,2)</f>
        <v>0</v>
      </c>
      <c r="BL631" s="19" t="s">
        <v>164</v>
      </c>
      <c r="BM631" s="231" t="s">
        <v>895</v>
      </c>
    </row>
    <row r="632" s="14" customFormat="1">
      <c r="A632" s="14"/>
      <c r="B632" s="266"/>
      <c r="C632" s="267"/>
      <c r="D632" s="235" t="s">
        <v>175</v>
      </c>
      <c r="E632" s="268" t="s">
        <v>19</v>
      </c>
      <c r="F632" s="269" t="s">
        <v>896</v>
      </c>
      <c r="G632" s="267"/>
      <c r="H632" s="268" t="s">
        <v>19</v>
      </c>
      <c r="I632" s="270"/>
      <c r="J632" s="267"/>
      <c r="K632" s="267"/>
      <c r="L632" s="271"/>
      <c r="M632" s="272"/>
      <c r="N632" s="273"/>
      <c r="O632" s="273"/>
      <c r="P632" s="273"/>
      <c r="Q632" s="273"/>
      <c r="R632" s="273"/>
      <c r="S632" s="273"/>
      <c r="T632" s="274"/>
      <c r="U632" s="14"/>
      <c r="V632" s="14"/>
      <c r="W632" s="14"/>
      <c r="X632" s="14"/>
      <c r="Y632" s="14"/>
      <c r="Z632" s="14"/>
      <c r="AA632" s="14"/>
      <c r="AB632" s="14"/>
      <c r="AC632" s="14"/>
      <c r="AD632" s="14"/>
      <c r="AE632" s="14"/>
      <c r="AT632" s="275" t="s">
        <v>175</v>
      </c>
      <c r="AU632" s="275" t="s">
        <v>79</v>
      </c>
      <c r="AV632" s="14" t="s">
        <v>79</v>
      </c>
      <c r="AW632" s="14" t="s">
        <v>33</v>
      </c>
      <c r="AX632" s="14" t="s">
        <v>72</v>
      </c>
      <c r="AY632" s="275" t="s">
        <v>159</v>
      </c>
    </row>
    <row r="633" s="14" customFormat="1">
      <c r="A633" s="14"/>
      <c r="B633" s="266"/>
      <c r="C633" s="267"/>
      <c r="D633" s="235" t="s">
        <v>175</v>
      </c>
      <c r="E633" s="268" t="s">
        <v>19</v>
      </c>
      <c r="F633" s="269" t="s">
        <v>517</v>
      </c>
      <c r="G633" s="267"/>
      <c r="H633" s="268" t="s">
        <v>19</v>
      </c>
      <c r="I633" s="270"/>
      <c r="J633" s="267"/>
      <c r="K633" s="267"/>
      <c r="L633" s="271"/>
      <c r="M633" s="272"/>
      <c r="N633" s="273"/>
      <c r="O633" s="273"/>
      <c r="P633" s="273"/>
      <c r="Q633" s="273"/>
      <c r="R633" s="273"/>
      <c r="S633" s="273"/>
      <c r="T633" s="274"/>
      <c r="U633" s="14"/>
      <c r="V633" s="14"/>
      <c r="W633" s="14"/>
      <c r="X633" s="14"/>
      <c r="Y633" s="14"/>
      <c r="Z633" s="14"/>
      <c r="AA633" s="14"/>
      <c r="AB633" s="14"/>
      <c r="AC633" s="14"/>
      <c r="AD633" s="14"/>
      <c r="AE633" s="14"/>
      <c r="AT633" s="275" t="s">
        <v>175</v>
      </c>
      <c r="AU633" s="275" t="s">
        <v>79</v>
      </c>
      <c r="AV633" s="14" t="s">
        <v>79</v>
      </c>
      <c r="AW633" s="14" t="s">
        <v>33</v>
      </c>
      <c r="AX633" s="14" t="s">
        <v>72</v>
      </c>
      <c r="AY633" s="275" t="s">
        <v>159</v>
      </c>
    </row>
    <row r="634" s="12" customFormat="1">
      <c r="A634" s="12"/>
      <c r="B634" s="233"/>
      <c r="C634" s="234"/>
      <c r="D634" s="235" t="s">
        <v>175</v>
      </c>
      <c r="E634" s="236" t="s">
        <v>19</v>
      </c>
      <c r="F634" s="237" t="s">
        <v>897</v>
      </c>
      <c r="G634" s="234"/>
      <c r="H634" s="238">
        <v>3.1200000000000001</v>
      </c>
      <c r="I634" s="239"/>
      <c r="J634" s="234"/>
      <c r="K634" s="234"/>
      <c r="L634" s="240"/>
      <c r="M634" s="241"/>
      <c r="N634" s="242"/>
      <c r="O634" s="242"/>
      <c r="P634" s="242"/>
      <c r="Q634" s="242"/>
      <c r="R634" s="242"/>
      <c r="S634" s="242"/>
      <c r="T634" s="243"/>
      <c r="U634" s="12"/>
      <c r="V634" s="12"/>
      <c r="W634" s="12"/>
      <c r="X634" s="12"/>
      <c r="Y634" s="12"/>
      <c r="Z634" s="12"/>
      <c r="AA634" s="12"/>
      <c r="AB634" s="12"/>
      <c r="AC634" s="12"/>
      <c r="AD634" s="12"/>
      <c r="AE634" s="12"/>
      <c r="AT634" s="244" t="s">
        <v>175</v>
      </c>
      <c r="AU634" s="244" t="s">
        <v>79</v>
      </c>
      <c r="AV634" s="12" t="s">
        <v>81</v>
      </c>
      <c r="AW634" s="12" t="s">
        <v>33</v>
      </c>
      <c r="AX634" s="12" t="s">
        <v>72</v>
      </c>
      <c r="AY634" s="244" t="s">
        <v>159</v>
      </c>
    </row>
    <row r="635" s="14" customFormat="1">
      <c r="A635" s="14"/>
      <c r="B635" s="266"/>
      <c r="C635" s="267"/>
      <c r="D635" s="235" t="s">
        <v>175</v>
      </c>
      <c r="E635" s="268" t="s">
        <v>19</v>
      </c>
      <c r="F635" s="269" t="s">
        <v>544</v>
      </c>
      <c r="G635" s="267"/>
      <c r="H635" s="268" t="s">
        <v>19</v>
      </c>
      <c r="I635" s="270"/>
      <c r="J635" s="267"/>
      <c r="K635" s="267"/>
      <c r="L635" s="271"/>
      <c r="M635" s="272"/>
      <c r="N635" s="273"/>
      <c r="O635" s="273"/>
      <c r="P635" s="273"/>
      <c r="Q635" s="273"/>
      <c r="R635" s="273"/>
      <c r="S635" s="273"/>
      <c r="T635" s="274"/>
      <c r="U635" s="14"/>
      <c r="V635" s="14"/>
      <c r="W635" s="14"/>
      <c r="X635" s="14"/>
      <c r="Y635" s="14"/>
      <c r="Z635" s="14"/>
      <c r="AA635" s="14"/>
      <c r="AB635" s="14"/>
      <c r="AC635" s="14"/>
      <c r="AD635" s="14"/>
      <c r="AE635" s="14"/>
      <c r="AT635" s="275" t="s">
        <v>175</v>
      </c>
      <c r="AU635" s="275" t="s">
        <v>79</v>
      </c>
      <c r="AV635" s="14" t="s">
        <v>79</v>
      </c>
      <c r="AW635" s="14" t="s">
        <v>33</v>
      </c>
      <c r="AX635" s="14" t="s">
        <v>72</v>
      </c>
      <c r="AY635" s="275" t="s">
        <v>159</v>
      </c>
    </row>
    <row r="636" s="14" customFormat="1">
      <c r="A636" s="14"/>
      <c r="B636" s="266"/>
      <c r="C636" s="267"/>
      <c r="D636" s="235" t="s">
        <v>175</v>
      </c>
      <c r="E636" s="268" t="s">
        <v>19</v>
      </c>
      <c r="F636" s="269" t="s">
        <v>545</v>
      </c>
      <c r="G636" s="267"/>
      <c r="H636" s="268" t="s">
        <v>19</v>
      </c>
      <c r="I636" s="270"/>
      <c r="J636" s="267"/>
      <c r="K636" s="267"/>
      <c r="L636" s="271"/>
      <c r="M636" s="272"/>
      <c r="N636" s="273"/>
      <c r="O636" s="273"/>
      <c r="P636" s="273"/>
      <c r="Q636" s="273"/>
      <c r="R636" s="273"/>
      <c r="S636" s="273"/>
      <c r="T636" s="274"/>
      <c r="U636" s="14"/>
      <c r="V636" s="14"/>
      <c r="W636" s="14"/>
      <c r="X636" s="14"/>
      <c r="Y636" s="14"/>
      <c r="Z636" s="14"/>
      <c r="AA636" s="14"/>
      <c r="AB636" s="14"/>
      <c r="AC636" s="14"/>
      <c r="AD636" s="14"/>
      <c r="AE636" s="14"/>
      <c r="AT636" s="275" t="s">
        <v>175</v>
      </c>
      <c r="AU636" s="275" t="s">
        <v>79</v>
      </c>
      <c r="AV636" s="14" t="s">
        <v>79</v>
      </c>
      <c r="AW636" s="14" t="s">
        <v>33</v>
      </c>
      <c r="AX636" s="14" t="s">
        <v>72</v>
      </c>
      <c r="AY636" s="275" t="s">
        <v>159</v>
      </c>
    </row>
    <row r="637" s="12" customFormat="1">
      <c r="A637" s="12"/>
      <c r="B637" s="233"/>
      <c r="C637" s="234"/>
      <c r="D637" s="235" t="s">
        <v>175</v>
      </c>
      <c r="E637" s="236" t="s">
        <v>19</v>
      </c>
      <c r="F637" s="237" t="s">
        <v>898</v>
      </c>
      <c r="G637" s="234"/>
      <c r="H637" s="238">
        <v>3.2759999999999998</v>
      </c>
      <c r="I637" s="239"/>
      <c r="J637" s="234"/>
      <c r="K637" s="234"/>
      <c r="L637" s="240"/>
      <c r="M637" s="241"/>
      <c r="N637" s="242"/>
      <c r="O637" s="242"/>
      <c r="P637" s="242"/>
      <c r="Q637" s="242"/>
      <c r="R637" s="242"/>
      <c r="S637" s="242"/>
      <c r="T637" s="243"/>
      <c r="U637" s="12"/>
      <c r="V637" s="12"/>
      <c r="W637" s="12"/>
      <c r="X637" s="12"/>
      <c r="Y637" s="12"/>
      <c r="Z637" s="12"/>
      <c r="AA637" s="12"/>
      <c r="AB637" s="12"/>
      <c r="AC637" s="12"/>
      <c r="AD637" s="12"/>
      <c r="AE637" s="12"/>
      <c r="AT637" s="244" t="s">
        <v>175</v>
      </c>
      <c r="AU637" s="244" t="s">
        <v>79</v>
      </c>
      <c r="AV637" s="12" t="s">
        <v>81</v>
      </c>
      <c r="AW637" s="12" t="s">
        <v>33</v>
      </c>
      <c r="AX637" s="12" t="s">
        <v>72</v>
      </c>
      <c r="AY637" s="244" t="s">
        <v>159</v>
      </c>
    </row>
    <row r="638" s="12" customFormat="1">
      <c r="A638" s="12"/>
      <c r="B638" s="233"/>
      <c r="C638" s="234"/>
      <c r="D638" s="235" t="s">
        <v>175</v>
      </c>
      <c r="E638" s="236" t="s">
        <v>19</v>
      </c>
      <c r="F638" s="237" t="s">
        <v>899</v>
      </c>
      <c r="G638" s="234"/>
      <c r="H638" s="238">
        <v>0.628</v>
      </c>
      <c r="I638" s="239"/>
      <c r="J638" s="234"/>
      <c r="K638" s="234"/>
      <c r="L638" s="240"/>
      <c r="M638" s="241"/>
      <c r="N638" s="242"/>
      <c r="O638" s="242"/>
      <c r="P638" s="242"/>
      <c r="Q638" s="242"/>
      <c r="R638" s="242"/>
      <c r="S638" s="242"/>
      <c r="T638" s="243"/>
      <c r="U638" s="12"/>
      <c r="V638" s="12"/>
      <c r="W638" s="12"/>
      <c r="X638" s="12"/>
      <c r="Y638" s="12"/>
      <c r="Z638" s="12"/>
      <c r="AA638" s="12"/>
      <c r="AB638" s="12"/>
      <c r="AC638" s="12"/>
      <c r="AD638" s="12"/>
      <c r="AE638" s="12"/>
      <c r="AT638" s="244" t="s">
        <v>175</v>
      </c>
      <c r="AU638" s="244" t="s">
        <v>79</v>
      </c>
      <c r="AV638" s="12" t="s">
        <v>81</v>
      </c>
      <c r="AW638" s="12" t="s">
        <v>33</v>
      </c>
      <c r="AX638" s="12" t="s">
        <v>72</v>
      </c>
      <c r="AY638" s="244" t="s">
        <v>159</v>
      </c>
    </row>
    <row r="639" s="12" customFormat="1">
      <c r="A639" s="12"/>
      <c r="B639" s="233"/>
      <c r="C639" s="234"/>
      <c r="D639" s="235" t="s">
        <v>175</v>
      </c>
      <c r="E639" s="236" t="s">
        <v>19</v>
      </c>
      <c r="F639" s="237" t="s">
        <v>900</v>
      </c>
      <c r="G639" s="234"/>
      <c r="H639" s="238">
        <v>2.052</v>
      </c>
      <c r="I639" s="239"/>
      <c r="J639" s="234"/>
      <c r="K639" s="234"/>
      <c r="L639" s="240"/>
      <c r="M639" s="241"/>
      <c r="N639" s="242"/>
      <c r="O639" s="242"/>
      <c r="P639" s="242"/>
      <c r="Q639" s="242"/>
      <c r="R639" s="242"/>
      <c r="S639" s="242"/>
      <c r="T639" s="243"/>
      <c r="U639" s="12"/>
      <c r="V639" s="12"/>
      <c r="W639" s="12"/>
      <c r="X639" s="12"/>
      <c r="Y639" s="12"/>
      <c r="Z639" s="12"/>
      <c r="AA639" s="12"/>
      <c r="AB639" s="12"/>
      <c r="AC639" s="12"/>
      <c r="AD639" s="12"/>
      <c r="AE639" s="12"/>
      <c r="AT639" s="244" t="s">
        <v>175</v>
      </c>
      <c r="AU639" s="244" t="s">
        <v>79</v>
      </c>
      <c r="AV639" s="12" t="s">
        <v>81</v>
      </c>
      <c r="AW639" s="12" t="s">
        <v>33</v>
      </c>
      <c r="AX639" s="12" t="s">
        <v>72</v>
      </c>
      <c r="AY639" s="244" t="s">
        <v>159</v>
      </c>
    </row>
    <row r="640" s="12" customFormat="1">
      <c r="A640" s="12"/>
      <c r="B640" s="233"/>
      <c r="C640" s="234"/>
      <c r="D640" s="235" t="s">
        <v>175</v>
      </c>
      <c r="E640" s="236" t="s">
        <v>19</v>
      </c>
      <c r="F640" s="237" t="s">
        <v>901</v>
      </c>
      <c r="G640" s="234"/>
      <c r="H640" s="238">
        <v>7.3920000000000003</v>
      </c>
      <c r="I640" s="239"/>
      <c r="J640" s="234"/>
      <c r="K640" s="234"/>
      <c r="L640" s="240"/>
      <c r="M640" s="241"/>
      <c r="N640" s="242"/>
      <c r="O640" s="242"/>
      <c r="P640" s="242"/>
      <c r="Q640" s="242"/>
      <c r="R640" s="242"/>
      <c r="S640" s="242"/>
      <c r="T640" s="243"/>
      <c r="U640" s="12"/>
      <c r="V640" s="12"/>
      <c r="W640" s="12"/>
      <c r="X640" s="12"/>
      <c r="Y640" s="12"/>
      <c r="Z640" s="12"/>
      <c r="AA640" s="12"/>
      <c r="AB640" s="12"/>
      <c r="AC640" s="12"/>
      <c r="AD640" s="12"/>
      <c r="AE640" s="12"/>
      <c r="AT640" s="244" t="s">
        <v>175</v>
      </c>
      <c r="AU640" s="244" t="s">
        <v>79</v>
      </c>
      <c r="AV640" s="12" t="s">
        <v>81</v>
      </c>
      <c r="AW640" s="12" t="s">
        <v>33</v>
      </c>
      <c r="AX640" s="12" t="s">
        <v>72</v>
      </c>
      <c r="AY640" s="244" t="s">
        <v>159</v>
      </c>
    </row>
    <row r="641" s="14" customFormat="1">
      <c r="A641" s="14"/>
      <c r="B641" s="266"/>
      <c r="C641" s="267"/>
      <c r="D641" s="235" t="s">
        <v>175</v>
      </c>
      <c r="E641" s="268" t="s">
        <v>19</v>
      </c>
      <c r="F641" s="269" t="s">
        <v>548</v>
      </c>
      <c r="G641" s="267"/>
      <c r="H641" s="268" t="s">
        <v>19</v>
      </c>
      <c r="I641" s="270"/>
      <c r="J641" s="267"/>
      <c r="K641" s="267"/>
      <c r="L641" s="271"/>
      <c r="M641" s="272"/>
      <c r="N641" s="273"/>
      <c r="O641" s="273"/>
      <c r="P641" s="273"/>
      <c r="Q641" s="273"/>
      <c r="R641" s="273"/>
      <c r="S641" s="273"/>
      <c r="T641" s="274"/>
      <c r="U641" s="14"/>
      <c r="V641" s="14"/>
      <c r="W641" s="14"/>
      <c r="X641" s="14"/>
      <c r="Y641" s="14"/>
      <c r="Z641" s="14"/>
      <c r="AA641" s="14"/>
      <c r="AB641" s="14"/>
      <c r="AC641" s="14"/>
      <c r="AD641" s="14"/>
      <c r="AE641" s="14"/>
      <c r="AT641" s="275" t="s">
        <v>175</v>
      </c>
      <c r="AU641" s="275" t="s">
        <v>79</v>
      </c>
      <c r="AV641" s="14" t="s">
        <v>79</v>
      </c>
      <c r="AW641" s="14" t="s">
        <v>33</v>
      </c>
      <c r="AX641" s="14" t="s">
        <v>72</v>
      </c>
      <c r="AY641" s="275" t="s">
        <v>159</v>
      </c>
    </row>
    <row r="642" s="12" customFormat="1">
      <c r="A642" s="12"/>
      <c r="B642" s="233"/>
      <c r="C642" s="234"/>
      <c r="D642" s="235" t="s">
        <v>175</v>
      </c>
      <c r="E642" s="236" t="s">
        <v>19</v>
      </c>
      <c r="F642" s="237" t="s">
        <v>902</v>
      </c>
      <c r="G642" s="234"/>
      <c r="H642" s="238">
        <v>5.633</v>
      </c>
      <c r="I642" s="239"/>
      <c r="J642" s="234"/>
      <c r="K642" s="234"/>
      <c r="L642" s="240"/>
      <c r="M642" s="241"/>
      <c r="N642" s="242"/>
      <c r="O642" s="242"/>
      <c r="P642" s="242"/>
      <c r="Q642" s="242"/>
      <c r="R642" s="242"/>
      <c r="S642" s="242"/>
      <c r="T642" s="243"/>
      <c r="U642" s="12"/>
      <c r="V642" s="12"/>
      <c r="W642" s="12"/>
      <c r="X642" s="12"/>
      <c r="Y642" s="12"/>
      <c r="Z642" s="12"/>
      <c r="AA642" s="12"/>
      <c r="AB642" s="12"/>
      <c r="AC642" s="12"/>
      <c r="AD642" s="12"/>
      <c r="AE642" s="12"/>
      <c r="AT642" s="244" t="s">
        <v>175</v>
      </c>
      <c r="AU642" s="244" t="s">
        <v>79</v>
      </c>
      <c r="AV642" s="12" t="s">
        <v>81</v>
      </c>
      <c r="AW642" s="12" t="s">
        <v>33</v>
      </c>
      <c r="AX642" s="12" t="s">
        <v>72</v>
      </c>
      <c r="AY642" s="244" t="s">
        <v>159</v>
      </c>
    </row>
    <row r="643" s="12" customFormat="1">
      <c r="A643" s="12"/>
      <c r="B643" s="233"/>
      <c r="C643" s="234"/>
      <c r="D643" s="235" t="s">
        <v>175</v>
      </c>
      <c r="E643" s="236" t="s">
        <v>19</v>
      </c>
      <c r="F643" s="237" t="s">
        <v>903</v>
      </c>
      <c r="G643" s="234"/>
      <c r="H643" s="238">
        <v>0.23000000000000001</v>
      </c>
      <c r="I643" s="239"/>
      <c r="J643" s="234"/>
      <c r="K643" s="234"/>
      <c r="L643" s="240"/>
      <c r="M643" s="241"/>
      <c r="N643" s="242"/>
      <c r="O643" s="242"/>
      <c r="P643" s="242"/>
      <c r="Q643" s="242"/>
      <c r="R643" s="242"/>
      <c r="S643" s="242"/>
      <c r="T643" s="243"/>
      <c r="U643" s="12"/>
      <c r="V643" s="12"/>
      <c r="W643" s="12"/>
      <c r="X643" s="12"/>
      <c r="Y643" s="12"/>
      <c r="Z643" s="12"/>
      <c r="AA643" s="12"/>
      <c r="AB643" s="12"/>
      <c r="AC643" s="12"/>
      <c r="AD643" s="12"/>
      <c r="AE643" s="12"/>
      <c r="AT643" s="244" t="s">
        <v>175</v>
      </c>
      <c r="AU643" s="244" t="s">
        <v>79</v>
      </c>
      <c r="AV643" s="12" t="s">
        <v>81</v>
      </c>
      <c r="AW643" s="12" t="s">
        <v>33</v>
      </c>
      <c r="AX643" s="12" t="s">
        <v>72</v>
      </c>
      <c r="AY643" s="244" t="s">
        <v>159</v>
      </c>
    </row>
    <row r="644" s="12" customFormat="1">
      <c r="A644" s="12"/>
      <c r="B644" s="233"/>
      <c r="C644" s="234"/>
      <c r="D644" s="235" t="s">
        <v>175</v>
      </c>
      <c r="E644" s="236" t="s">
        <v>19</v>
      </c>
      <c r="F644" s="237" t="s">
        <v>904</v>
      </c>
      <c r="G644" s="234"/>
      <c r="H644" s="238">
        <v>0.66900000000000004</v>
      </c>
      <c r="I644" s="239"/>
      <c r="J644" s="234"/>
      <c r="K644" s="234"/>
      <c r="L644" s="240"/>
      <c r="M644" s="241"/>
      <c r="N644" s="242"/>
      <c r="O644" s="242"/>
      <c r="P644" s="242"/>
      <c r="Q644" s="242"/>
      <c r="R644" s="242"/>
      <c r="S644" s="242"/>
      <c r="T644" s="243"/>
      <c r="U644" s="12"/>
      <c r="V644" s="12"/>
      <c r="W644" s="12"/>
      <c r="X644" s="12"/>
      <c r="Y644" s="12"/>
      <c r="Z644" s="12"/>
      <c r="AA644" s="12"/>
      <c r="AB644" s="12"/>
      <c r="AC644" s="12"/>
      <c r="AD644" s="12"/>
      <c r="AE644" s="12"/>
      <c r="AT644" s="244" t="s">
        <v>175</v>
      </c>
      <c r="AU644" s="244" t="s">
        <v>79</v>
      </c>
      <c r="AV644" s="12" t="s">
        <v>81</v>
      </c>
      <c r="AW644" s="12" t="s">
        <v>33</v>
      </c>
      <c r="AX644" s="12" t="s">
        <v>72</v>
      </c>
      <c r="AY644" s="244" t="s">
        <v>159</v>
      </c>
    </row>
    <row r="645" s="13" customFormat="1">
      <c r="A645" s="13"/>
      <c r="B645" s="245"/>
      <c r="C645" s="246"/>
      <c r="D645" s="235" t="s">
        <v>175</v>
      </c>
      <c r="E645" s="247" t="s">
        <v>19</v>
      </c>
      <c r="F645" s="248" t="s">
        <v>197</v>
      </c>
      <c r="G645" s="246"/>
      <c r="H645" s="249">
        <v>23</v>
      </c>
      <c r="I645" s="250"/>
      <c r="J645" s="246"/>
      <c r="K645" s="246"/>
      <c r="L645" s="251"/>
      <c r="M645" s="252"/>
      <c r="N645" s="253"/>
      <c r="O645" s="253"/>
      <c r="P645" s="253"/>
      <c r="Q645" s="253"/>
      <c r="R645" s="253"/>
      <c r="S645" s="253"/>
      <c r="T645" s="254"/>
      <c r="U645" s="13"/>
      <c r="V645" s="13"/>
      <c r="W645" s="13"/>
      <c r="X645" s="13"/>
      <c r="Y645" s="13"/>
      <c r="Z645" s="13"/>
      <c r="AA645" s="13"/>
      <c r="AB645" s="13"/>
      <c r="AC645" s="13"/>
      <c r="AD645" s="13"/>
      <c r="AE645" s="13"/>
      <c r="AT645" s="255" t="s">
        <v>175</v>
      </c>
      <c r="AU645" s="255" t="s">
        <v>79</v>
      </c>
      <c r="AV645" s="13" t="s">
        <v>164</v>
      </c>
      <c r="AW645" s="13" t="s">
        <v>33</v>
      </c>
      <c r="AX645" s="13" t="s">
        <v>79</v>
      </c>
      <c r="AY645" s="255" t="s">
        <v>159</v>
      </c>
    </row>
    <row r="646" s="2" customFormat="1" ht="44.25" customHeight="1">
      <c r="A646" s="40"/>
      <c r="B646" s="41"/>
      <c r="C646" s="256" t="s">
        <v>905</v>
      </c>
      <c r="D646" s="256" t="s">
        <v>400</v>
      </c>
      <c r="E646" s="257" t="s">
        <v>906</v>
      </c>
      <c r="F646" s="258" t="s">
        <v>907</v>
      </c>
      <c r="G646" s="259" t="s">
        <v>191</v>
      </c>
      <c r="H646" s="260">
        <v>25</v>
      </c>
      <c r="I646" s="261"/>
      <c r="J646" s="262">
        <f>ROUND(I646*H646,2)</f>
        <v>0</v>
      </c>
      <c r="K646" s="258" t="s">
        <v>19</v>
      </c>
      <c r="L646" s="263"/>
      <c r="M646" s="264" t="s">
        <v>19</v>
      </c>
      <c r="N646" s="265" t="s">
        <v>43</v>
      </c>
      <c r="O646" s="86"/>
      <c r="P646" s="229">
        <f>O646*H646</f>
        <v>0</v>
      </c>
      <c r="Q646" s="229">
        <v>0.0118</v>
      </c>
      <c r="R646" s="229">
        <f>Q646*H646</f>
        <v>0.29499999999999998</v>
      </c>
      <c r="S646" s="229">
        <v>0</v>
      </c>
      <c r="T646" s="230">
        <f>S646*H646</f>
        <v>0</v>
      </c>
      <c r="U646" s="40"/>
      <c r="V646" s="40"/>
      <c r="W646" s="40"/>
      <c r="X646" s="40"/>
      <c r="Y646" s="40"/>
      <c r="Z646" s="40"/>
      <c r="AA646" s="40"/>
      <c r="AB646" s="40"/>
      <c r="AC646" s="40"/>
      <c r="AD646" s="40"/>
      <c r="AE646" s="40"/>
      <c r="AR646" s="231" t="s">
        <v>174</v>
      </c>
      <c r="AT646" s="231" t="s">
        <v>400</v>
      </c>
      <c r="AU646" s="231" t="s">
        <v>79</v>
      </c>
      <c r="AY646" s="19" t="s">
        <v>159</v>
      </c>
      <c r="BE646" s="232">
        <f>IF(N646="základní",J646,0)</f>
        <v>0</v>
      </c>
      <c r="BF646" s="232">
        <f>IF(N646="snížená",J646,0)</f>
        <v>0</v>
      </c>
      <c r="BG646" s="232">
        <f>IF(N646="zákl. přenesená",J646,0)</f>
        <v>0</v>
      </c>
      <c r="BH646" s="232">
        <f>IF(N646="sníž. přenesená",J646,0)</f>
        <v>0</v>
      </c>
      <c r="BI646" s="232">
        <f>IF(N646="nulová",J646,0)</f>
        <v>0</v>
      </c>
      <c r="BJ646" s="19" t="s">
        <v>79</v>
      </c>
      <c r="BK646" s="232">
        <f>ROUND(I646*H646,2)</f>
        <v>0</v>
      </c>
      <c r="BL646" s="19" t="s">
        <v>164</v>
      </c>
      <c r="BM646" s="231" t="s">
        <v>908</v>
      </c>
    </row>
    <row r="647" s="2" customFormat="1" ht="21.75" customHeight="1">
      <c r="A647" s="40"/>
      <c r="B647" s="41"/>
      <c r="C647" s="220" t="s">
        <v>578</v>
      </c>
      <c r="D647" s="220" t="s">
        <v>160</v>
      </c>
      <c r="E647" s="221" t="s">
        <v>909</v>
      </c>
      <c r="F647" s="222" t="s">
        <v>910</v>
      </c>
      <c r="G647" s="223" t="s">
        <v>191</v>
      </c>
      <c r="H647" s="224">
        <v>9</v>
      </c>
      <c r="I647" s="225"/>
      <c r="J647" s="226">
        <f>ROUND(I647*H647,2)</f>
        <v>0</v>
      </c>
      <c r="K647" s="222" t="s">
        <v>19</v>
      </c>
      <c r="L647" s="46"/>
      <c r="M647" s="227" t="s">
        <v>19</v>
      </c>
      <c r="N647" s="228" t="s">
        <v>43</v>
      </c>
      <c r="O647" s="86"/>
      <c r="P647" s="229">
        <f>O647*H647</f>
        <v>0</v>
      </c>
      <c r="Q647" s="229">
        <v>0</v>
      </c>
      <c r="R647" s="229">
        <f>Q647*H647</f>
        <v>0</v>
      </c>
      <c r="S647" s="229">
        <v>0</v>
      </c>
      <c r="T647" s="230">
        <f>S647*H647</f>
        <v>0</v>
      </c>
      <c r="U647" s="40"/>
      <c r="V647" s="40"/>
      <c r="W647" s="40"/>
      <c r="X647" s="40"/>
      <c r="Y647" s="40"/>
      <c r="Z647" s="40"/>
      <c r="AA647" s="40"/>
      <c r="AB647" s="40"/>
      <c r="AC647" s="40"/>
      <c r="AD647" s="40"/>
      <c r="AE647" s="40"/>
      <c r="AR647" s="231" t="s">
        <v>164</v>
      </c>
      <c r="AT647" s="231" t="s">
        <v>160</v>
      </c>
      <c r="AU647" s="231" t="s">
        <v>79</v>
      </c>
      <c r="AY647" s="19" t="s">
        <v>159</v>
      </c>
      <c r="BE647" s="232">
        <f>IF(N647="základní",J647,0)</f>
        <v>0</v>
      </c>
      <c r="BF647" s="232">
        <f>IF(N647="snížená",J647,0)</f>
        <v>0</v>
      </c>
      <c r="BG647" s="232">
        <f>IF(N647="zákl. přenesená",J647,0)</f>
        <v>0</v>
      </c>
      <c r="BH647" s="232">
        <f>IF(N647="sníž. přenesená",J647,0)</f>
        <v>0</v>
      </c>
      <c r="BI647" s="232">
        <f>IF(N647="nulová",J647,0)</f>
        <v>0</v>
      </c>
      <c r="BJ647" s="19" t="s">
        <v>79</v>
      </c>
      <c r="BK647" s="232">
        <f>ROUND(I647*H647,2)</f>
        <v>0</v>
      </c>
      <c r="BL647" s="19" t="s">
        <v>164</v>
      </c>
      <c r="BM647" s="231" t="s">
        <v>911</v>
      </c>
    </row>
    <row r="648" s="14" customFormat="1">
      <c r="A648" s="14"/>
      <c r="B648" s="266"/>
      <c r="C648" s="267"/>
      <c r="D648" s="235" t="s">
        <v>175</v>
      </c>
      <c r="E648" s="268" t="s">
        <v>19</v>
      </c>
      <c r="F648" s="269" t="s">
        <v>517</v>
      </c>
      <c r="G648" s="267"/>
      <c r="H648" s="268" t="s">
        <v>19</v>
      </c>
      <c r="I648" s="270"/>
      <c r="J648" s="267"/>
      <c r="K648" s="267"/>
      <c r="L648" s="271"/>
      <c r="M648" s="272"/>
      <c r="N648" s="273"/>
      <c r="O648" s="273"/>
      <c r="P648" s="273"/>
      <c r="Q648" s="273"/>
      <c r="R648" s="273"/>
      <c r="S648" s="273"/>
      <c r="T648" s="274"/>
      <c r="U648" s="14"/>
      <c r="V648" s="14"/>
      <c r="W648" s="14"/>
      <c r="X648" s="14"/>
      <c r="Y648" s="14"/>
      <c r="Z648" s="14"/>
      <c r="AA648" s="14"/>
      <c r="AB648" s="14"/>
      <c r="AC648" s="14"/>
      <c r="AD648" s="14"/>
      <c r="AE648" s="14"/>
      <c r="AT648" s="275" t="s">
        <v>175</v>
      </c>
      <c r="AU648" s="275" t="s">
        <v>79</v>
      </c>
      <c r="AV648" s="14" t="s">
        <v>79</v>
      </c>
      <c r="AW648" s="14" t="s">
        <v>33</v>
      </c>
      <c r="AX648" s="14" t="s">
        <v>72</v>
      </c>
      <c r="AY648" s="275" t="s">
        <v>159</v>
      </c>
    </row>
    <row r="649" s="12" customFormat="1">
      <c r="A649" s="12"/>
      <c r="B649" s="233"/>
      <c r="C649" s="234"/>
      <c r="D649" s="235" t="s">
        <v>175</v>
      </c>
      <c r="E649" s="236" t="s">
        <v>19</v>
      </c>
      <c r="F649" s="237" t="s">
        <v>897</v>
      </c>
      <c r="G649" s="234"/>
      <c r="H649" s="238">
        <v>3.1200000000000001</v>
      </c>
      <c r="I649" s="239"/>
      <c r="J649" s="234"/>
      <c r="K649" s="234"/>
      <c r="L649" s="240"/>
      <c r="M649" s="241"/>
      <c r="N649" s="242"/>
      <c r="O649" s="242"/>
      <c r="P649" s="242"/>
      <c r="Q649" s="242"/>
      <c r="R649" s="242"/>
      <c r="S649" s="242"/>
      <c r="T649" s="243"/>
      <c r="U649" s="12"/>
      <c r="V649" s="12"/>
      <c r="W649" s="12"/>
      <c r="X649" s="12"/>
      <c r="Y649" s="12"/>
      <c r="Z649" s="12"/>
      <c r="AA649" s="12"/>
      <c r="AB649" s="12"/>
      <c r="AC649" s="12"/>
      <c r="AD649" s="12"/>
      <c r="AE649" s="12"/>
      <c r="AT649" s="244" t="s">
        <v>175</v>
      </c>
      <c r="AU649" s="244" t="s">
        <v>79</v>
      </c>
      <c r="AV649" s="12" t="s">
        <v>81</v>
      </c>
      <c r="AW649" s="12" t="s">
        <v>33</v>
      </c>
      <c r="AX649" s="12" t="s">
        <v>72</v>
      </c>
      <c r="AY649" s="244" t="s">
        <v>159</v>
      </c>
    </row>
    <row r="650" s="14" customFormat="1">
      <c r="A650" s="14"/>
      <c r="B650" s="266"/>
      <c r="C650" s="267"/>
      <c r="D650" s="235" t="s">
        <v>175</v>
      </c>
      <c r="E650" s="268" t="s">
        <v>19</v>
      </c>
      <c r="F650" s="269" t="s">
        <v>548</v>
      </c>
      <c r="G650" s="267"/>
      <c r="H650" s="268" t="s">
        <v>19</v>
      </c>
      <c r="I650" s="270"/>
      <c r="J650" s="267"/>
      <c r="K650" s="267"/>
      <c r="L650" s="271"/>
      <c r="M650" s="272"/>
      <c r="N650" s="273"/>
      <c r="O650" s="273"/>
      <c r="P650" s="273"/>
      <c r="Q650" s="273"/>
      <c r="R650" s="273"/>
      <c r="S650" s="273"/>
      <c r="T650" s="274"/>
      <c r="U650" s="14"/>
      <c r="V650" s="14"/>
      <c r="W650" s="14"/>
      <c r="X650" s="14"/>
      <c r="Y650" s="14"/>
      <c r="Z650" s="14"/>
      <c r="AA650" s="14"/>
      <c r="AB650" s="14"/>
      <c r="AC650" s="14"/>
      <c r="AD650" s="14"/>
      <c r="AE650" s="14"/>
      <c r="AT650" s="275" t="s">
        <v>175</v>
      </c>
      <c r="AU650" s="275" t="s">
        <v>79</v>
      </c>
      <c r="AV650" s="14" t="s">
        <v>79</v>
      </c>
      <c r="AW650" s="14" t="s">
        <v>33</v>
      </c>
      <c r="AX650" s="14" t="s">
        <v>72</v>
      </c>
      <c r="AY650" s="275" t="s">
        <v>159</v>
      </c>
    </row>
    <row r="651" s="12" customFormat="1">
      <c r="A651" s="12"/>
      <c r="B651" s="233"/>
      <c r="C651" s="234"/>
      <c r="D651" s="235" t="s">
        <v>175</v>
      </c>
      <c r="E651" s="236" t="s">
        <v>19</v>
      </c>
      <c r="F651" s="237" t="s">
        <v>902</v>
      </c>
      <c r="G651" s="234"/>
      <c r="H651" s="238">
        <v>5.633</v>
      </c>
      <c r="I651" s="239"/>
      <c r="J651" s="234"/>
      <c r="K651" s="234"/>
      <c r="L651" s="240"/>
      <c r="M651" s="241"/>
      <c r="N651" s="242"/>
      <c r="O651" s="242"/>
      <c r="P651" s="242"/>
      <c r="Q651" s="242"/>
      <c r="R651" s="242"/>
      <c r="S651" s="242"/>
      <c r="T651" s="243"/>
      <c r="U651" s="12"/>
      <c r="V651" s="12"/>
      <c r="W651" s="12"/>
      <c r="X651" s="12"/>
      <c r="Y651" s="12"/>
      <c r="Z651" s="12"/>
      <c r="AA651" s="12"/>
      <c r="AB651" s="12"/>
      <c r="AC651" s="12"/>
      <c r="AD651" s="12"/>
      <c r="AE651" s="12"/>
      <c r="AT651" s="244" t="s">
        <v>175</v>
      </c>
      <c r="AU651" s="244" t="s">
        <v>79</v>
      </c>
      <c r="AV651" s="12" t="s">
        <v>81</v>
      </c>
      <c r="AW651" s="12" t="s">
        <v>33</v>
      </c>
      <c r="AX651" s="12" t="s">
        <v>72</v>
      </c>
      <c r="AY651" s="244" t="s">
        <v>159</v>
      </c>
    </row>
    <row r="652" s="12" customFormat="1">
      <c r="A652" s="12"/>
      <c r="B652" s="233"/>
      <c r="C652" s="234"/>
      <c r="D652" s="235" t="s">
        <v>175</v>
      </c>
      <c r="E652" s="236" t="s">
        <v>19</v>
      </c>
      <c r="F652" s="237" t="s">
        <v>903</v>
      </c>
      <c r="G652" s="234"/>
      <c r="H652" s="238">
        <v>0.23000000000000001</v>
      </c>
      <c r="I652" s="239"/>
      <c r="J652" s="234"/>
      <c r="K652" s="234"/>
      <c r="L652" s="240"/>
      <c r="M652" s="241"/>
      <c r="N652" s="242"/>
      <c r="O652" s="242"/>
      <c r="P652" s="242"/>
      <c r="Q652" s="242"/>
      <c r="R652" s="242"/>
      <c r="S652" s="242"/>
      <c r="T652" s="243"/>
      <c r="U652" s="12"/>
      <c r="V652" s="12"/>
      <c r="W652" s="12"/>
      <c r="X652" s="12"/>
      <c r="Y652" s="12"/>
      <c r="Z652" s="12"/>
      <c r="AA652" s="12"/>
      <c r="AB652" s="12"/>
      <c r="AC652" s="12"/>
      <c r="AD652" s="12"/>
      <c r="AE652" s="12"/>
      <c r="AT652" s="244" t="s">
        <v>175</v>
      </c>
      <c r="AU652" s="244" t="s">
        <v>79</v>
      </c>
      <c r="AV652" s="12" t="s">
        <v>81</v>
      </c>
      <c r="AW652" s="12" t="s">
        <v>33</v>
      </c>
      <c r="AX652" s="12" t="s">
        <v>72</v>
      </c>
      <c r="AY652" s="244" t="s">
        <v>159</v>
      </c>
    </row>
    <row r="653" s="12" customFormat="1">
      <c r="A653" s="12"/>
      <c r="B653" s="233"/>
      <c r="C653" s="234"/>
      <c r="D653" s="235" t="s">
        <v>175</v>
      </c>
      <c r="E653" s="236" t="s">
        <v>19</v>
      </c>
      <c r="F653" s="237" t="s">
        <v>912</v>
      </c>
      <c r="G653" s="234"/>
      <c r="H653" s="238">
        <v>0.017000000000000001</v>
      </c>
      <c r="I653" s="239"/>
      <c r="J653" s="234"/>
      <c r="K653" s="234"/>
      <c r="L653" s="240"/>
      <c r="M653" s="241"/>
      <c r="N653" s="242"/>
      <c r="O653" s="242"/>
      <c r="P653" s="242"/>
      <c r="Q653" s="242"/>
      <c r="R653" s="242"/>
      <c r="S653" s="242"/>
      <c r="T653" s="243"/>
      <c r="U653" s="12"/>
      <c r="V653" s="12"/>
      <c r="W653" s="12"/>
      <c r="X653" s="12"/>
      <c r="Y653" s="12"/>
      <c r="Z653" s="12"/>
      <c r="AA653" s="12"/>
      <c r="AB653" s="12"/>
      <c r="AC653" s="12"/>
      <c r="AD653" s="12"/>
      <c r="AE653" s="12"/>
      <c r="AT653" s="244" t="s">
        <v>175</v>
      </c>
      <c r="AU653" s="244" t="s">
        <v>79</v>
      </c>
      <c r="AV653" s="12" t="s">
        <v>81</v>
      </c>
      <c r="AW653" s="12" t="s">
        <v>33</v>
      </c>
      <c r="AX653" s="12" t="s">
        <v>72</v>
      </c>
      <c r="AY653" s="244" t="s">
        <v>159</v>
      </c>
    </row>
    <row r="654" s="13" customFormat="1">
      <c r="A654" s="13"/>
      <c r="B654" s="245"/>
      <c r="C654" s="246"/>
      <c r="D654" s="235" t="s">
        <v>175</v>
      </c>
      <c r="E654" s="247" t="s">
        <v>19</v>
      </c>
      <c r="F654" s="248" t="s">
        <v>197</v>
      </c>
      <c r="G654" s="246"/>
      <c r="H654" s="249">
        <v>9</v>
      </c>
      <c r="I654" s="250"/>
      <c r="J654" s="246"/>
      <c r="K654" s="246"/>
      <c r="L654" s="251"/>
      <c r="M654" s="252"/>
      <c r="N654" s="253"/>
      <c r="O654" s="253"/>
      <c r="P654" s="253"/>
      <c r="Q654" s="253"/>
      <c r="R654" s="253"/>
      <c r="S654" s="253"/>
      <c r="T654" s="254"/>
      <c r="U654" s="13"/>
      <c r="V654" s="13"/>
      <c r="W654" s="13"/>
      <c r="X654" s="13"/>
      <c r="Y654" s="13"/>
      <c r="Z654" s="13"/>
      <c r="AA654" s="13"/>
      <c r="AB654" s="13"/>
      <c r="AC654" s="13"/>
      <c r="AD654" s="13"/>
      <c r="AE654" s="13"/>
      <c r="AT654" s="255" t="s">
        <v>175</v>
      </c>
      <c r="AU654" s="255" t="s">
        <v>79</v>
      </c>
      <c r="AV654" s="13" t="s">
        <v>164</v>
      </c>
      <c r="AW654" s="13" t="s">
        <v>33</v>
      </c>
      <c r="AX654" s="13" t="s">
        <v>79</v>
      </c>
      <c r="AY654" s="255" t="s">
        <v>159</v>
      </c>
    </row>
    <row r="655" s="2" customFormat="1" ht="21.75" customHeight="1">
      <c r="A655" s="40"/>
      <c r="B655" s="41"/>
      <c r="C655" s="220" t="s">
        <v>913</v>
      </c>
      <c r="D655" s="220" t="s">
        <v>160</v>
      </c>
      <c r="E655" s="221" t="s">
        <v>914</v>
      </c>
      <c r="F655" s="222" t="s">
        <v>915</v>
      </c>
      <c r="G655" s="223" t="s">
        <v>173</v>
      </c>
      <c r="H655" s="224">
        <v>5.2000000000000002</v>
      </c>
      <c r="I655" s="225"/>
      <c r="J655" s="226">
        <f>ROUND(I655*H655,2)</f>
        <v>0</v>
      </c>
      <c r="K655" s="222" t="s">
        <v>19</v>
      </c>
      <c r="L655" s="46"/>
      <c r="M655" s="227" t="s">
        <v>19</v>
      </c>
      <c r="N655" s="228" t="s">
        <v>43</v>
      </c>
      <c r="O655" s="86"/>
      <c r="P655" s="229">
        <f>O655*H655</f>
        <v>0</v>
      </c>
      <c r="Q655" s="229">
        <v>0.00055000000000000003</v>
      </c>
      <c r="R655" s="229">
        <f>Q655*H655</f>
        <v>0.0028600000000000001</v>
      </c>
      <c r="S655" s="229">
        <v>0</v>
      </c>
      <c r="T655" s="230">
        <f>S655*H655</f>
        <v>0</v>
      </c>
      <c r="U655" s="40"/>
      <c r="V655" s="40"/>
      <c r="W655" s="40"/>
      <c r="X655" s="40"/>
      <c r="Y655" s="40"/>
      <c r="Z655" s="40"/>
      <c r="AA655" s="40"/>
      <c r="AB655" s="40"/>
      <c r="AC655" s="40"/>
      <c r="AD655" s="40"/>
      <c r="AE655" s="40"/>
      <c r="AR655" s="231" t="s">
        <v>164</v>
      </c>
      <c r="AT655" s="231" t="s">
        <v>160</v>
      </c>
      <c r="AU655" s="231" t="s">
        <v>79</v>
      </c>
      <c r="AY655" s="19" t="s">
        <v>159</v>
      </c>
      <c r="BE655" s="232">
        <f>IF(N655="základní",J655,0)</f>
        <v>0</v>
      </c>
      <c r="BF655" s="232">
        <f>IF(N655="snížená",J655,0)</f>
        <v>0</v>
      </c>
      <c r="BG655" s="232">
        <f>IF(N655="zákl. přenesená",J655,0)</f>
        <v>0</v>
      </c>
      <c r="BH655" s="232">
        <f>IF(N655="sníž. přenesená",J655,0)</f>
        <v>0</v>
      </c>
      <c r="BI655" s="232">
        <f>IF(N655="nulová",J655,0)</f>
        <v>0</v>
      </c>
      <c r="BJ655" s="19" t="s">
        <v>79</v>
      </c>
      <c r="BK655" s="232">
        <f>ROUND(I655*H655,2)</f>
        <v>0</v>
      </c>
      <c r="BL655" s="19" t="s">
        <v>164</v>
      </c>
      <c r="BM655" s="231" t="s">
        <v>916</v>
      </c>
    </row>
    <row r="656" s="14" customFormat="1">
      <c r="A656" s="14"/>
      <c r="B656" s="266"/>
      <c r="C656" s="267"/>
      <c r="D656" s="235" t="s">
        <v>175</v>
      </c>
      <c r="E656" s="268" t="s">
        <v>19</v>
      </c>
      <c r="F656" s="269" t="s">
        <v>544</v>
      </c>
      <c r="G656" s="267"/>
      <c r="H656" s="268" t="s">
        <v>19</v>
      </c>
      <c r="I656" s="270"/>
      <c r="J656" s="267"/>
      <c r="K656" s="267"/>
      <c r="L656" s="271"/>
      <c r="M656" s="272"/>
      <c r="N656" s="273"/>
      <c r="O656" s="273"/>
      <c r="P656" s="273"/>
      <c r="Q656" s="273"/>
      <c r="R656" s="273"/>
      <c r="S656" s="273"/>
      <c r="T656" s="274"/>
      <c r="U656" s="14"/>
      <c r="V656" s="14"/>
      <c r="W656" s="14"/>
      <c r="X656" s="14"/>
      <c r="Y656" s="14"/>
      <c r="Z656" s="14"/>
      <c r="AA656" s="14"/>
      <c r="AB656" s="14"/>
      <c r="AC656" s="14"/>
      <c r="AD656" s="14"/>
      <c r="AE656" s="14"/>
      <c r="AT656" s="275" t="s">
        <v>175</v>
      </c>
      <c r="AU656" s="275" t="s">
        <v>79</v>
      </c>
      <c r="AV656" s="14" t="s">
        <v>79</v>
      </c>
      <c r="AW656" s="14" t="s">
        <v>33</v>
      </c>
      <c r="AX656" s="14" t="s">
        <v>72</v>
      </c>
      <c r="AY656" s="275" t="s">
        <v>159</v>
      </c>
    </row>
    <row r="657" s="14" customFormat="1">
      <c r="A657" s="14"/>
      <c r="B657" s="266"/>
      <c r="C657" s="267"/>
      <c r="D657" s="235" t="s">
        <v>175</v>
      </c>
      <c r="E657" s="268" t="s">
        <v>19</v>
      </c>
      <c r="F657" s="269" t="s">
        <v>545</v>
      </c>
      <c r="G657" s="267"/>
      <c r="H657" s="268" t="s">
        <v>19</v>
      </c>
      <c r="I657" s="270"/>
      <c r="J657" s="267"/>
      <c r="K657" s="267"/>
      <c r="L657" s="271"/>
      <c r="M657" s="272"/>
      <c r="N657" s="273"/>
      <c r="O657" s="273"/>
      <c r="P657" s="273"/>
      <c r="Q657" s="273"/>
      <c r="R657" s="273"/>
      <c r="S657" s="273"/>
      <c r="T657" s="274"/>
      <c r="U657" s="14"/>
      <c r="V657" s="14"/>
      <c r="W657" s="14"/>
      <c r="X657" s="14"/>
      <c r="Y657" s="14"/>
      <c r="Z657" s="14"/>
      <c r="AA657" s="14"/>
      <c r="AB657" s="14"/>
      <c r="AC657" s="14"/>
      <c r="AD657" s="14"/>
      <c r="AE657" s="14"/>
      <c r="AT657" s="275" t="s">
        <v>175</v>
      </c>
      <c r="AU657" s="275" t="s">
        <v>79</v>
      </c>
      <c r="AV657" s="14" t="s">
        <v>79</v>
      </c>
      <c r="AW657" s="14" t="s">
        <v>33</v>
      </c>
      <c r="AX657" s="14" t="s">
        <v>72</v>
      </c>
      <c r="AY657" s="275" t="s">
        <v>159</v>
      </c>
    </row>
    <row r="658" s="12" customFormat="1">
      <c r="A658" s="12"/>
      <c r="B658" s="233"/>
      <c r="C658" s="234"/>
      <c r="D658" s="235" t="s">
        <v>175</v>
      </c>
      <c r="E658" s="236" t="s">
        <v>19</v>
      </c>
      <c r="F658" s="237" t="s">
        <v>917</v>
      </c>
      <c r="G658" s="234"/>
      <c r="H658" s="238">
        <v>3.9300000000000002</v>
      </c>
      <c r="I658" s="239"/>
      <c r="J658" s="234"/>
      <c r="K658" s="234"/>
      <c r="L658" s="240"/>
      <c r="M658" s="241"/>
      <c r="N658" s="242"/>
      <c r="O658" s="242"/>
      <c r="P658" s="242"/>
      <c r="Q658" s="242"/>
      <c r="R658" s="242"/>
      <c r="S658" s="242"/>
      <c r="T658" s="243"/>
      <c r="U658" s="12"/>
      <c r="V658" s="12"/>
      <c r="W658" s="12"/>
      <c r="X658" s="12"/>
      <c r="Y658" s="12"/>
      <c r="Z658" s="12"/>
      <c r="AA658" s="12"/>
      <c r="AB658" s="12"/>
      <c r="AC658" s="12"/>
      <c r="AD658" s="12"/>
      <c r="AE658" s="12"/>
      <c r="AT658" s="244" t="s">
        <v>175</v>
      </c>
      <c r="AU658" s="244" t="s">
        <v>79</v>
      </c>
      <c r="AV658" s="12" t="s">
        <v>81</v>
      </c>
      <c r="AW658" s="12" t="s">
        <v>33</v>
      </c>
      <c r="AX658" s="12" t="s">
        <v>72</v>
      </c>
      <c r="AY658" s="244" t="s">
        <v>159</v>
      </c>
    </row>
    <row r="659" s="14" customFormat="1">
      <c r="A659" s="14"/>
      <c r="B659" s="266"/>
      <c r="C659" s="267"/>
      <c r="D659" s="235" t="s">
        <v>175</v>
      </c>
      <c r="E659" s="268" t="s">
        <v>19</v>
      </c>
      <c r="F659" s="269" t="s">
        <v>548</v>
      </c>
      <c r="G659" s="267"/>
      <c r="H659" s="268" t="s">
        <v>19</v>
      </c>
      <c r="I659" s="270"/>
      <c r="J659" s="267"/>
      <c r="K659" s="267"/>
      <c r="L659" s="271"/>
      <c r="M659" s="272"/>
      <c r="N659" s="273"/>
      <c r="O659" s="273"/>
      <c r="P659" s="273"/>
      <c r="Q659" s="273"/>
      <c r="R659" s="273"/>
      <c r="S659" s="273"/>
      <c r="T659" s="274"/>
      <c r="U659" s="14"/>
      <c r="V659" s="14"/>
      <c r="W659" s="14"/>
      <c r="X659" s="14"/>
      <c r="Y659" s="14"/>
      <c r="Z659" s="14"/>
      <c r="AA659" s="14"/>
      <c r="AB659" s="14"/>
      <c r="AC659" s="14"/>
      <c r="AD659" s="14"/>
      <c r="AE659" s="14"/>
      <c r="AT659" s="275" t="s">
        <v>175</v>
      </c>
      <c r="AU659" s="275" t="s">
        <v>79</v>
      </c>
      <c r="AV659" s="14" t="s">
        <v>79</v>
      </c>
      <c r="AW659" s="14" t="s">
        <v>33</v>
      </c>
      <c r="AX659" s="14" t="s">
        <v>72</v>
      </c>
      <c r="AY659" s="275" t="s">
        <v>159</v>
      </c>
    </row>
    <row r="660" s="12" customFormat="1">
      <c r="A660" s="12"/>
      <c r="B660" s="233"/>
      <c r="C660" s="234"/>
      <c r="D660" s="235" t="s">
        <v>175</v>
      </c>
      <c r="E660" s="236" t="s">
        <v>19</v>
      </c>
      <c r="F660" s="237" t="s">
        <v>918</v>
      </c>
      <c r="G660" s="234"/>
      <c r="H660" s="238">
        <v>1.23</v>
      </c>
      <c r="I660" s="239"/>
      <c r="J660" s="234"/>
      <c r="K660" s="234"/>
      <c r="L660" s="240"/>
      <c r="M660" s="241"/>
      <c r="N660" s="242"/>
      <c r="O660" s="242"/>
      <c r="P660" s="242"/>
      <c r="Q660" s="242"/>
      <c r="R660" s="242"/>
      <c r="S660" s="242"/>
      <c r="T660" s="243"/>
      <c r="U660" s="12"/>
      <c r="V660" s="12"/>
      <c r="W660" s="12"/>
      <c r="X660" s="12"/>
      <c r="Y660" s="12"/>
      <c r="Z660" s="12"/>
      <c r="AA660" s="12"/>
      <c r="AB660" s="12"/>
      <c r="AC660" s="12"/>
      <c r="AD660" s="12"/>
      <c r="AE660" s="12"/>
      <c r="AT660" s="244" t="s">
        <v>175</v>
      </c>
      <c r="AU660" s="244" t="s">
        <v>79</v>
      </c>
      <c r="AV660" s="12" t="s">
        <v>81</v>
      </c>
      <c r="AW660" s="12" t="s">
        <v>33</v>
      </c>
      <c r="AX660" s="12" t="s">
        <v>72</v>
      </c>
      <c r="AY660" s="244" t="s">
        <v>159</v>
      </c>
    </row>
    <row r="661" s="12" customFormat="1">
      <c r="A661" s="12"/>
      <c r="B661" s="233"/>
      <c r="C661" s="234"/>
      <c r="D661" s="235" t="s">
        <v>175</v>
      </c>
      <c r="E661" s="236" t="s">
        <v>19</v>
      </c>
      <c r="F661" s="237" t="s">
        <v>919</v>
      </c>
      <c r="G661" s="234"/>
      <c r="H661" s="238">
        <v>0.040000000000000001</v>
      </c>
      <c r="I661" s="239"/>
      <c r="J661" s="234"/>
      <c r="K661" s="234"/>
      <c r="L661" s="240"/>
      <c r="M661" s="241"/>
      <c r="N661" s="242"/>
      <c r="O661" s="242"/>
      <c r="P661" s="242"/>
      <c r="Q661" s="242"/>
      <c r="R661" s="242"/>
      <c r="S661" s="242"/>
      <c r="T661" s="243"/>
      <c r="U661" s="12"/>
      <c r="V661" s="12"/>
      <c r="W661" s="12"/>
      <c r="X661" s="12"/>
      <c r="Y661" s="12"/>
      <c r="Z661" s="12"/>
      <c r="AA661" s="12"/>
      <c r="AB661" s="12"/>
      <c r="AC661" s="12"/>
      <c r="AD661" s="12"/>
      <c r="AE661" s="12"/>
      <c r="AT661" s="244" t="s">
        <v>175</v>
      </c>
      <c r="AU661" s="244" t="s">
        <v>79</v>
      </c>
      <c r="AV661" s="12" t="s">
        <v>81</v>
      </c>
      <c r="AW661" s="12" t="s">
        <v>33</v>
      </c>
      <c r="AX661" s="12" t="s">
        <v>72</v>
      </c>
      <c r="AY661" s="244" t="s">
        <v>159</v>
      </c>
    </row>
    <row r="662" s="13" customFormat="1">
      <c r="A662" s="13"/>
      <c r="B662" s="245"/>
      <c r="C662" s="246"/>
      <c r="D662" s="235" t="s">
        <v>175</v>
      </c>
      <c r="E662" s="247" t="s">
        <v>19</v>
      </c>
      <c r="F662" s="248" t="s">
        <v>197</v>
      </c>
      <c r="G662" s="246"/>
      <c r="H662" s="249">
        <v>5.2000000000000002</v>
      </c>
      <c r="I662" s="250"/>
      <c r="J662" s="246"/>
      <c r="K662" s="246"/>
      <c r="L662" s="251"/>
      <c r="M662" s="252"/>
      <c r="N662" s="253"/>
      <c r="O662" s="253"/>
      <c r="P662" s="253"/>
      <c r="Q662" s="253"/>
      <c r="R662" s="253"/>
      <c r="S662" s="253"/>
      <c r="T662" s="254"/>
      <c r="U662" s="13"/>
      <c r="V662" s="13"/>
      <c r="W662" s="13"/>
      <c r="X662" s="13"/>
      <c r="Y662" s="13"/>
      <c r="Z662" s="13"/>
      <c r="AA662" s="13"/>
      <c r="AB662" s="13"/>
      <c r="AC662" s="13"/>
      <c r="AD662" s="13"/>
      <c r="AE662" s="13"/>
      <c r="AT662" s="255" t="s">
        <v>175</v>
      </c>
      <c r="AU662" s="255" t="s">
        <v>79</v>
      </c>
      <c r="AV662" s="13" t="s">
        <v>164</v>
      </c>
      <c r="AW662" s="13" t="s">
        <v>33</v>
      </c>
      <c r="AX662" s="13" t="s">
        <v>79</v>
      </c>
      <c r="AY662" s="255" t="s">
        <v>159</v>
      </c>
    </row>
    <row r="663" s="2" customFormat="1" ht="21.75" customHeight="1">
      <c r="A663" s="40"/>
      <c r="B663" s="41"/>
      <c r="C663" s="220" t="s">
        <v>588</v>
      </c>
      <c r="D663" s="220" t="s">
        <v>160</v>
      </c>
      <c r="E663" s="221" t="s">
        <v>920</v>
      </c>
      <c r="F663" s="222" t="s">
        <v>921</v>
      </c>
      <c r="G663" s="223" t="s">
        <v>191</v>
      </c>
      <c r="H663" s="224">
        <v>20</v>
      </c>
      <c r="I663" s="225"/>
      <c r="J663" s="226">
        <f>ROUND(I663*H663,2)</f>
        <v>0</v>
      </c>
      <c r="K663" s="222" t="s">
        <v>19</v>
      </c>
      <c r="L663" s="46"/>
      <c r="M663" s="227" t="s">
        <v>19</v>
      </c>
      <c r="N663" s="228" t="s">
        <v>43</v>
      </c>
      <c r="O663" s="86"/>
      <c r="P663" s="229">
        <f>O663*H663</f>
        <v>0</v>
      </c>
      <c r="Q663" s="229">
        <v>0.0015</v>
      </c>
      <c r="R663" s="229">
        <f>Q663*H663</f>
        <v>0.029999999999999999</v>
      </c>
      <c r="S663" s="229">
        <v>0</v>
      </c>
      <c r="T663" s="230">
        <f>S663*H663</f>
        <v>0</v>
      </c>
      <c r="U663" s="40"/>
      <c r="V663" s="40"/>
      <c r="W663" s="40"/>
      <c r="X663" s="40"/>
      <c r="Y663" s="40"/>
      <c r="Z663" s="40"/>
      <c r="AA663" s="40"/>
      <c r="AB663" s="40"/>
      <c r="AC663" s="40"/>
      <c r="AD663" s="40"/>
      <c r="AE663" s="40"/>
      <c r="AR663" s="231" t="s">
        <v>164</v>
      </c>
      <c r="AT663" s="231" t="s">
        <v>160</v>
      </c>
      <c r="AU663" s="231" t="s">
        <v>79</v>
      </c>
      <c r="AY663" s="19" t="s">
        <v>159</v>
      </c>
      <c r="BE663" s="232">
        <f>IF(N663="základní",J663,0)</f>
        <v>0</v>
      </c>
      <c r="BF663" s="232">
        <f>IF(N663="snížená",J663,0)</f>
        <v>0</v>
      </c>
      <c r="BG663" s="232">
        <f>IF(N663="zákl. přenesená",J663,0)</f>
        <v>0</v>
      </c>
      <c r="BH663" s="232">
        <f>IF(N663="sníž. přenesená",J663,0)</f>
        <v>0</v>
      </c>
      <c r="BI663" s="232">
        <f>IF(N663="nulová",J663,0)</f>
        <v>0</v>
      </c>
      <c r="BJ663" s="19" t="s">
        <v>79</v>
      </c>
      <c r="BK663" s="232">
        <f>ROUND(I663*H663,2)</f>
        <v>0</v>
      </c>
      <c r="BL663" s="19" t="s">
        <v>164</v>
      </c>
      <c r="BM663" s="231" t="s">
        <v>922</v>
      </c>
    </row>
    <row r="664" s="14" customFormat="1">
      <c r="A664" s="14"/>
      <c r="B664" s="266"/>
      <c r="C664" s="267"/>
      <c r="D664" s="235" t="s">
        <v>175</v>
      </c>
      <c r="E664" s="268" t="s">
        <v>19</v>
      </c>
      <c r="F664" s="269" t="s">
        <v>544</v>
      </c>
      <c r="G664" s="267"/>
      <c r="H664" s="268" t="s">
        <v>19</v>
      </c>
      <c r="I664" s="270"/>
      <c r="J664" s="267"/>
      <c r="K664" s="267"/>
      <c r="L664" s="271"/>
      <c r="M664" s="272"/>
      <c r="N664" s="273"/>
      <c r="O664" s="273"/>
      <c r="P664" s="273"/>
      <c r="Q664" s="273"/>
      <c r="R664" s="273"/>
      <c r="S664" s="273"/>
      <c r="T664" s="274"/>
      <c r="U664" s="14"/>
      <c r="V664" s="14"/>
      <c r="W664" s="14"/>
      <c r="X664" s="14"/>
      <c r="Y664" s="14"/>
      <c r="Z664" s="14"/>
      <c r="AA664" s="14"/>
      <c r="AB664" s="14"/>
      <c r="AC664" s="14"/>
      <c r="AD664" s="14"/>
      <c r="AE664" s="14"/>
      <c r="AT664" s="275" t="s">
        <v>175</v>
      </c>
      <c r="AU664" s="275" t="s">
        <v>79</v>
      </c>
      <c r="AV664" s="14" t="s">
        <v>79</v>
      </c>
      <c r="AW664" s="14" t="s">
        <v>33</v>
      </c>
      <c r="AX664" s="14" t="s">
        <v>72</v>
      </c>
      <c r="AY664" s="275" t="s">
        <v>159</v>
      </c>
    </row>
    <row r="665" s="14" customFormat="1">
      <c r="A665" s="14"/>
      <c r="B665" s="266"/>
      <c r="C665" s="267"/>
      <c r="D665" s="235" t="s">
        <v>175</v>
      </c>
      <c r="E665" s="268" t="s">
        <v>19</v>
      </c>
      <c r="F665" s="269" t="s">
        <v>545</v>
      </c>
      <c r="G665" s="267"/>
      <c r="H665" s="268" t="s">
        <v>19</v>
      </c>
      <c r="I665" s="270"/>
      <c r="J665" s="267"/>
      <c r="K665" s="267"/>
      <c r="L665" s="271"/>
      <c r="M665" s="272"/>
      <c r="N665" s="273"/>
      <c r="O665" s="273"/>
      <c r="P665" s="273"/>
      <c r="Q665" s="273"/>
      <c r="R665" s="273"/>
      <c r="S665" s="273"/>
      <c r="T665" s="274"/>
      <c r="U665" s="14"/>
      <c r="V665" s="14"/>
      <c r="W665" s="14"/>
      <c r="X665" s="14"/>
      <c r="Y665" s="14"/>
      <c r="Z665" s="14"/>
      <c r="AA665" s="14"/>
      <c r="AB665" s="14"/>
      <c r="AC665" s="14"/>
      <c r="AD665" s="14"/>
      <c r="AE665" s="14"/>
      <c r="AT665" s="275" t="s">
        <v>175</v>
      </c>
      <c r="AU665" s="275" t="s">
        <v>79</v>
      </c>
      <c r="AV665" s="14" t="s">
        <v>79</v>
      </c>
      <c r="AW665" s="14" t="s">
        <v>33</v>
      </c>
      <c r="AX665" s="14" t="s">
        <v>72</v>
      </c>
      <c r="AY665" s="275" t="s">
        <v>159</v>
      </c>
    </row>
    <row r="666" s="12" customFormat="1">
      <c r="A666" s="12"/>
      <c r="B666" s="233"/>
      <c r="C666" s="234"/>
      <c r="D666" s="235" t="s">
        <v>175</v>
      </c>
      <c r="E666" s="236" t="s">
        <v>19</v>
      </c>
      <c r="F666" s="237" t="s">
        <v>898</v>
      </c>
      <c r="G666" s="234"/>
      <c r="H666" s="238">
        <v>3.2759999999999998</v>
      </c>
      <c r="I666" s="239"/>
      <c r="J666" s="234"/>
      <c r="K666" s="234"/>
      <c r="L666" s="240"/>
      <c r="M666" s="241"/>
      <c r="N666" s="242"/>
      <c r="O666" s="242"/>
      <c r="P666" s="242"/>
      <c r="Q666" s="242"/>
      <c r="R666" s="242"/>
      <c r="S666" s="242"/>
      <c r="T666" s="243"/>
      <c r="U666" s="12"/>
      <c r="V666" s="12"/>
      <c r="W666" s="12"/>
      <c r="X666" s="12"/>
      <c r="Y666" s="12"/>
      <c r="Z666" s="12"/>
      <c r="AA666" s="12"/>
      <c r="AB666" s="12"/>
      <c r="AC666" s="12"/>
      <c r="AD666" s="12"/>
      <c r="AE666" s="12"/>
      <c r="AT666" s="244" t="s">
        <v>175</v>
      </c>
      <c r="AU666" s="244" t="s">
        <v>79</v>
      </c>
      <c r="AV666" s="12" t="s">
        <v>81</v>
      </c>
      <c r="AW666" s="12" t="s">
        <v>33</v>
      </c>
      <c r="AX666" s="12" t="s">
        <v>72</v>
      </c>
      <c r="AY666" s="244" t="s">
        <v>159</v>
      </c>
    </row>
    <row r="667" s="12" customFormat="1">
      <c r="A667" s="12"/>
      <c r="B667" s="233"/>
      <c r="C667" s="234"/>
      <c r="D667" s="235" t="s">
        <v>175</v>
      </c>
      <c r="E667" s="236" t="s">
        <v>19</v>
      </c>
      <c r="F667" s="237" t="s">
        <v>899</v>
      </c>
      <c r="G667" s="234"/>
      <c r="H667" s="238">
        <v>0.628</v>
      </c>
      <c r="I667" s="239"/>
      <c r="J667" s="234"/>
      <c r="K667" s="234"/>
      <c r="L667" s="240"/>
      <c r="M667" s="241"/>
      <c r="N667" s="242"/>
      <c r="O667" s="242"/>
      <c r="P667" s="242"/>
      <c r="Q667" s="242"/>
      <c r="R667" s="242"/>
      <c r="S667" s="242"/>
      <c r="T667" s="243"/>
      <c r="U667" s="12"/>
      <c r="V667" s="12"/>
      <c r="W667" s="12"/>
      <c r="X667" s="12"/>
      <c r="Y667" s="12"/>
      <c r="Z667" s="12"/>
      <c r="AA667" s="12"/>
      <c r="AB667" s="12"/>
      <c r="AC667" s="12"/>
      <c r="AD667" s="12"/>
      <c r="AE667" s="12"/>
      <c r="AT667" s="244" t="s">
        <v>175</v>
      </c>
      <c r="AU667" s="244" t="s">
        <v>79</v>
      </c>
      <c r="AV667" s="12" t="s">
        <v>81</v>
      </c>
      <c r="AW667" s="12" t="s">
        <v>33</v>
      </c>
      <c r="AX667" s="12" t="s">
        <v>72</v>
      </c>
      <c r="AY667" s="244" t="s">
        <v>159</v>
      </c>
    </row>
    <row r="668" s="12" customFormat="1">
      <c r="A668" s="12"/>
      <c r="B668" s="233"/>
      <c r="C668" s="234"/>
      <c r="D668" s="235" t="s">
        <v>175</v>
      </c>
      <c r="E668" s="236" t="s">
        <v>19</v>
      </c>
      <c r="F668" s="237" t="s">
        <v>900</v>
      </c>
      <c r="G668" s="234"/>
      <c r="H668" s="238">
        <v>2.052</v>
      </c>
      <c r="I668" s="239"/>
      <c r="J668" s="234"/>
      <c r="K668" s="234"/>
      <c r="L668" s="240"/>
      <c r="M668" s="241"/>
      <c r="N668" s="242"/>
      <c r="O668" s="242"/>
      <c r="P668" s="242"/>
      <c r="Q668" s="242"/>
      <c r="R668" s="242"/>
      <c r="S668" s="242"/>
      <c r="T668" s="243"/>
      <c r="U668" s="12"/>
      <c r="V668" s="12"/>
      <c r="W668" s="12"/>
      <c r="X668" s="12"/>
      <c r="Y668" s="12"/>
      <c r="Z668" s="12"/>
      <c r="AA668" s="12"/>
      <c r="AB668" s="12"/>
      <c r="AC668" s="12"/>
      <c r="AD668" s="12"/>
      <c r="AE668" s="12"/>
      <c r="AT668" s="244" t="s">
        <v>175</v>
      </c>
      <c r="AU668" s="244" t="s">
        <v>79</v>
      </c>
      <c r="AV668" s="12" t="s">
        <v>81</v>
      </c>
      <c r="AW668" s="12" t="s">
        <v>33</v>
      </c>
      <c r="AX668" s="12" t="s">
        <v>72</v>
      </c>
      <c r="AY668" s="244" t="s">
        <v>159</v>
      </c>
    </row>
    <row r="669" s="12" customFormat="1">
      <c r="A669" s="12"/>
      <c r="B669" s="233"/>
      <c r="C669" s="234"/>
      <c r="D669" s="235" t="s">
        <v>175</v>
      </c>
      <c r="E669" s="236" t="s">
        <v>19</v>
      </c>
      <c r="F669" s="237" t="s">
        <v>901</v>
      </c>
      <c r="G669" s="234"/>
      <c r="H669" s="238">
        <v>7.3920000000000003</v>
      </c>
      <c r="I669" s="239"/>
      <c r="J669" s="234"/>
      <c r="K669" s="234"/>
      <c r="L669" s="240"/>
      <c r="M669" s="241"/>
      <c r="N669" s="242"/>
      <c r="O669" s="242"/>
      <c r="P669" s="242"/>
      <c r="Q669" s="242"/>
      <c r="R669" s="242"/>
      <c r="S669" s="242"/>
      <c r="T669" s="243"/>
      <c r="U669" s="12"/>
      <c r="V669" s="12"/>
      <c r="W669" s="12"/>
      <c r="X669" s="12"/>
      <c r="Y669" s="12"/>
      <c r="Z669" s="12"/>
      <c r="AA669" s="12"/>
      <c r="AB669" s="12"/>
      <c r="AC669" s="12"/>
      <c r="AD669" s="12"/>
      <c r="AE669" s="12"/>
      <c r="AT669" s="244" t="s">
        <v>175</v>
      </c>
      <c r="AU669" s="244" t="s">
        <v>79</v>
      </c>
      <c r="AV669" s="12" t="s">
        <v>81</v>
      </c>
      <c r="AW669" s="12" t="s">
        <v>33</v>
      </c>
      <c r="AX669" s="12" t="s">
        <v>72</v>
      </c>
      <c r="AY669" s="244" t="s">
        <v>159</v>
      </c>
    </row>
    <row r="670" s="14" customFormat="1">
      <c r="A670" s="14"/>
      <c r="B670" s="266"/>
      <c r="C670" s="267"/>
      <c r="D670" s="235" t="s">
        <v>175</v>
      </c>
      <c r="E670" s="268" t="s">
        <v>19</v>
      </c>
      <c r="F670" s="269" t="s">
        <v>548</v>
      </c>
      <c r="G670" s="267"/>
      <c r="H670" s="268" t="s">
        <v>19</v>
      </c>
      <c r="I670" s="270"/>
      <c r="J670" s="267"/>
      <c r="K670" s="267"/>
      <c r="L670" s="271"/>
      <c r="M670" s="272"/>
      <c r="N670" s="273"/>
      <c r="O670" s="273"/>
      <c r="P670" s="273"/>
      <c r="Q670" s="273"/>
      <c r="R670" s="273"/>
      <c r="S670" s="273"/>
      <c r="T670" s="274"/>
      <c r="U670" s="14"/>
      <c r="V670" s="14"/>
      <c r="W670" s="14"/>
      <c r="X670" s="14"/>
      <c r="Y670" s="14"/>
      <c r="Z670" s="14"/>
      <c r="AA670" s="14"/>
      <c r="AB670" s="14"/>
      <c r="AC670" s="14"/>
      <c r="AD670" s="14"/>
      <c r="AE670" s="14"/>
      <c r="AT670" s="275" t="s">
        <v>175</v>
      </c>
      <c r="AU670" s="275" t="s">
        <v>79</v>
      </c>
      <c r="AV670" s="14" t="s">
        <v>79</v>
      </c>
      <c r="AW670" s="14" t="s">
        <v>33</v>
      </c>
      <c r="AX670" s="14" t="s">
        <v>72</v>
      </c>
      <c r="AY670" s="275" t="s">
        <v>159</v>
      </c>
    </row>
    <row r="671" s="12" customFormat="1">
      <c r="A671" s="12"/>
      <c r="B671" s="233"/>
      <c r="C671" s="234"/>
      <c r="D671" s="235" t="s">
        <v>175</v>
      </c>
      <c r="E671" s="236" t="s">
        <v>19</v>
      </c>
      <c r="F671" s="237" t="s">
        <v>902</v>
      </c>
      <c r="G671" s="234"/>
      <c r="H671" s="238">
        <v>5.633</v>
      </c>
      <c r="I671" s="239"/>
      <c r="J671" s="234"/>
      <c r="K671" s="234"/>
      <c r="L671" s="240"/>
      <c r="M671" s="241"/>
      <c r="N671" s="242"/>
      <c r="O671" s="242"/>
      <c r="P671" s="242"/>
      <c r="Q671" s="242"/>
      <c r="R671" s="242"/>
      <c r="S671" s="242"/>
      <c r="T671" s="243"/>
      <c r="U671" s="12"/>
      <c r="V671" s="12"/>
      <c r="W671" s="12"/>
      <c r="X671" s="12"/>
      <c r="Y671" s="12"/>
      <c r="Z671" s="12"/>
      <c r="AA671" s="12"/>
      <c r="AB671" s="12"/>
      <c r="AC671" s="12"/>
      <c r="AD671" s="12"/>
      <c r="AE671" s="12"/>
      <c r="AT671" s="244" t="s">
        <v>175</v>
      </c>
      <c r="AU671" s="244" t="s">
        <v>79</v>
      </c>
      <c r="AV671" s="12" t="s">
        <v>81</v>
      </c>
      <c r="AW671" s="12" t="s">
        <v>33</v>
      </c>
      <c r="AX671" s="12" t="s">
        <v>72</v>
      </c>
      <c r="AY671" s="244" t="s">
        <v>159</v>
      </c>
    </row>
    <row r="672" s="12" customFormat="1">
      <c r="A672" s="12"/>
      <c r="B672" s="233"/>
      <c r="C672" s="234"/>
      <c r="D672" s="235" t="s">
        <v>175</v>
      </c>
      <c r="E672" s="236" t="s">
        <v>19</v>
      </c>
      <c r="F672" s="237" t="s">
        <v>903</v>
      </c>
      <c r="G672" s="234"/>
      <c r="H672" s="238">
        <v>0.23000000000000001</v>
      </c>
      <c r="I672" s="239"/>
      <c r="J672" s="234"/>
      <c r="K672" s="234"/>
      <c r="L672" s="240"/>
      <c r="M672" s="241"/>
      <c r="N672" s="242"/>
      <c r="O672" s="242"/>
      <c r="P672" s="242"/>
      <c r="Q672" s="242"/>
      <c r="R672" s="242"/>
      <c r="S672" s="242"/>
      <c r="T672" s="243"/>
      <c r="U672" s="12"/>
      <c r="V672" s="12"/>
      <c r="W672" s="12"/>
      <c r="X672" s="12"/>
      <c r="Y672" s="12"/>
      <c r="Z672" s="12"/>
      <c r="AA672" s="12"/>
      <c r="AB672" s="12"/>
      <c r="AC672" s="12"/>
      <c r="AD672" s="12"/>
      <c r="AE672" s="12"/>
      <c r="AT672" s="244" t="s">
        <v>175</v>
      </c>
      <c r="AU672" s="244" t="s">
        <v>79</v>
      </c>
      <c r="AV672" s="12" t="s">
        <v>81</v>
      </c>
      <c r="AW672" s="12" t="s">
        <v>33</v>
      </c>
      <c r="AX672" s="12" t="s">
        <v>72</v>
      </c>
      <c r="AY672" s="244" t="s">
        <v>159</v>
      </c>
    </row>
    <row r="673" s="12" customFormat="1">
      <c r="A673" s="12"/>
      <c r="B673" s="233"/>
      <c r="C673" s="234"/>
      <c r="D673" s="235" t="s">
        <v>175</v>
      </c>
      <c r="E673" s="236" t="s">
        <v>19</v>
      </c>
      <c r="F673" s="237" t="s">
        <v>923</v>
      </c>
      <c r="G673" s="234"/>
      <c r="H673" s="238">
        <v>0.78900000000000003</v>
      </c>
      <c r="I673" s="239"/>
      <c r="J673" s="234"/>
      <c r="K673" s="234"/>
      <c r="L673" s="240"/>
      <c r="M673" s="241"/>
      <c r="N673" s="242"/>
      <c r="O673" s="242"/>
      <c r="P673" s="242"/>
      <c r="Q673" s="242"/>
      <c r="R673" s="242"/>
      <c r="S673" s="242"/>
      <c r="T673" s="243"/>
      <c r="U673" s="12"/>
      <c r="V673" s="12"/>
      <c r="W673" s="12"/>
      <c r="X673" s="12"/>
      <c r="Y673" s="12"/>
      <c r="Z673" s="12"/>
      <c r="AA673" s="12"/>
      <c r="AB673" s="12"/>
      <c r="AC673" s="12"/>
      <c r="AD673" s="12"/>
      <c r="AE673" s="12"/>
      <c r="AT673" s="244" t="s">
        <v>175</v>
      </c>
      <c r="AU673" s="244" t="s">
        <v>79</v>
      </c>
      <c r="AV673" s="12" t="s">
        <v>81</v>
      </c>
      <c r="AW673" s="12" t="s">
        <v>33</v>
      </c>
      <c r="AX673" s="12" t="s">
        <v>72</v>
      </c>
      <c r="AY673" s="244" t="s">
        <v>159</v>
      </c>
    </row>
    <row r="674" s="13" customFormat="1">
      <c r="A674" s="13"/>
      <c r="B674" s="245"/>
      <c r="C674" s="246"/>
      <c r="D674" s="235" t="s">
        <v>175</v>
      </c>
      <c r="E674" s="247" t="s">
        <v>19</v>
      </c>
      <c r="F674" s="248" t="s">
        <v>197</v>
      </c>
      <c r="G674" s="246"/>
      <c r="H674" s="249">
        <v>20</v>
      </c>
      <c r="I674" s="250"/>
      <c r="J674" s="246"/>
      <c r="K674" s="246"/>
      <c r="L674" s="251"/>
      <c r="M674" s="252"/>
      <c r="N674" s="253"/>
      <c r="O674" s="253"/>
      <c r="P674" s="253"/>
      <c r="Q674" s="253"/>
      <c r="R674" s="253"/>
      <c r="S674" s="253"/>
      <c r="T674" s="254"/>
      <c r="U674" s="13"/>
      <c r="V674" s="13"/>
      <c r="W674" s="13"/>
      <c r="X674" s="13"/>
      <c r="Y674" s="13"/>
      <c r="Z674" s="13"/>
      <c r="AA674" s="13"/>
      <c r="AB674" s="13"/>
      <c r="AC674" s="13"/>
      <c r="AD674" s="13"/>
      <c r="AE674" s="13"/>
      <c r="AT674" s="255" t="s">
        <v>175</v>
      </c>
      <c r="AU674" s="255" t="s">
        <v>79</v>
      </c>
      <c r="AV674" s="13" t="s">
        <v>164</v>
      </c>
      <c r="AW674" s="13" t="s">
        <v>33</v>
      </c>
      <c r="AX674" s="13" t="s">
        <v>79</v>
      </c>
      <c r="AY674" s="255" t="s">
        <v>159</v>
      </c>
    </row>
    <row r="675" s="2" customFormat="1" ht="21.75" customHeight="1">
      <c r="A675" s="40"/>
      <c r="B675" s="41"/>
      <c r="C675" s="220" t="s">
        <v>924</v>
      </c>
      <c r="D675" s="220" t="s">
        <v>160</v>
      </c>
      <c r="E675" s="221" t="s">
        <v>925</v>
      </c>
      <c r="F675" s="222" t="s">
        <v>926</v>
      </c>
      <c r="G675" s="223" t="s">
        <v>191</v>
      </c>
      <c r="H675" s="224">
        <v>2.6000000000000001</v>
      </c>
      <c r="I675" s="225"/>
      <c r="J675" s="226">
        <f>ROUND(I675*H675,2)</f>
        <v>0</v>
      </c>
      <c r="K675" s="222" t="s">
        <v>19</v>
      </c>
      <c r="L675" s="46"/>
      <c r="M675" s="227" t="s">
        <v>19</v>
      </c>
      <c r="N675" s="228" t="s">
        <v>43</v>
      </c>
      <c r="O675" s="86"/>
      <c r="P675" s="229">
        <f>O675*H675</f>
        <v>0</v>
      </c>
      <c r="Q675" s="229">
        <v>0.0044999999999999997</v>
      </c>
      <c r="R675" s="229">
        <f>Q675*H675</f>
        <v>0.0117</v>
      </c>
      <c r="S675" s="229">
        <v>0</v>
      </c>
      <c r="T675" s="230">
        <f>S675*H675</f>
        <v>0</v>
      </c>
      <c r="U675" s="40"/>
      <c r="V675" s="40"/>
      <c r="W675" s="40"/>
      <c r="X675" s="40"/>
      <c r="Y675" s="40"/>
      <c r="Z675" s="40"/>
      <c r="AA675" s="40"/>
      <c r="AB675" s="40"/>
      <c r="AC675" s="40"/>
      <c r="AD675" s="40"/>
      <c r="AE675" s="40"/>
      <c r="AR675" s="231" t="s">
        <v>164</v>
      </c>
      <c r="AT675" s="231" t="s">
        <v>160</v>
      </c>
      <c r="AU675" s="231" t="s">
        <v>79</v>
      </c>
      <c r="AY675" s="19" t="s">
        <v>159</v>
      </c>
      <c r="BE675" s="232">
        <f>IF(N675="základní",J675,0)</f>
        <v>0</v>
      </c>
      <c r="BF675" s="232">
        <f>IF(N675="snížená",J675,0)</f>
        <v>0</v>
      </c>
      <c r="BG675" s="232">
        <f>IF(N675="zákl. přenesená",J675,0)</f>
        <v>0</v>
      </c>
      <c r="BH675" s="232">
        <f>IF(N675="sníž. přenesená",J675,0)</f>
        <v>0</v>
      </c>
      <c r="BI675" s="232">
        <f>IF(N675="nulová",J675,0)</f>
        <v>0</v>
      </c>
      <c r="BJ675" s="19" t="s">
        <v>79</v>
      </c>
      <c r="BK675" s="232">
        <f>ROUND(I675*H675,2)</f>
        <v>0</v>
      </c>
      <c r="BL675" s="19" t="s">
        <v>164</v>
      </c>
      <c r="BM675" s="231" t="s">
        <v>927</v>
      </c>
    </row>
    <row r="676" s="14" customFormat="1">
      <c r="A676" s="14"/>
      <c r="B676" s="266"/>
      <c r="C676" s="267"/>
      <c r="D676" s="235" t="s">
        <v>175</v>
      </c>
      <c r="E676" s="268" t="s">
        <v>19</v>
      </c>
      <c r="F676" s="269" t="s">
        <v>517</v>
      </c>
      <c r="G676" s="267"/>
      <c r="H676" s="268" t="s">
        <v>19</v>
      </c>
      <c r="I676" s="270"/>
      <c r="J676" s="267"/>
      <c r="K676" s="267"/>
      <c r="L676" s="271"/>
      <c r="M676" s="272"/>
      <c r="N676" s="273"/>
      <c r="O676" s="273"/>
      <c r="P676" s="273"/>
      <c r="Q676" s="273"/>
      <c r="R676" s="273"/>
      <c r="S676" s="273"/>
      <c r="T676" s="274"/>
      <c r="U676" s="14"/>
      <c r="V676" s="14"/>
      <c r="W676" s="14"/>
      <c r="X676" s="14"/>
      <c r="Y676" s="14"/>
      <c r="Z676" s="14"/>
      <c r="AA676" s="14"/>
      <c r="AB676" s="14"/>
      <c r="AC676" s="14"/>
      <c r="AD676" s="14"/>
      <c r="AE676" s="14"/>
      <c r="AT676" s="275" t="s">
        <v>175</v>
      </c>
      <c r="AU676" s="275" t="s">
        <v>79</v>
      </c>
      <c r="AV676" s="14" t="s">
        <v>79</v>
      </c>
      <c r="AW676" s="14" t="s">
        <v>33</v>
      </c>
      <c r="AX676" s="14" t="s">
        <v>72</v>
      </c>
      <c r="AY676" s="275" t="s">
        <v>159</v>
      </c>
    </row>
    <row r="677" s="12" customFormat="1">
      <c r="A677" s="12"/>
      <c r="B677" s="233"/>
      <c r="C677" s="234"/>
      <c r="D677" s="235" t="s">
        <v>175</v>
      </c>
      <c r="E677" s="236" t="s">
        <v>19</v>
      </c>
      <c r="F677" s="237" t="s">
        <v>928</v>
      </c>
      <c r="G677" s="234"/>
      <c r="H677" s="238">
        <v>0.35099999999999998</v>
      </c>
      <c r="I677" s="239"/>
      <c r="J677" s="234"/>
      <c r="K677" s="234"/>
      <c r="L677" s="240"/>
      <c r="M677" s="241"/>
      <c r="N677" s="242"/>
      <c r="O677" s="242"/>
      <c r="P677" s="242"/>
      <c r="Q677" s="242"/>
      <c r="R677" s="242"/>
      <c r="S677" s="242"/>
      <c r="T677" s="243"/>
      <c r="U677" s="12"/>
      <c r="V677" s="12"/>
      <c r="W677" s="12"/>
      <c r="X677" s="12"/>
      <c r="Y677" s="12"/>
      <c r="Z677" s="12"/>
      <c r="AA677" s="12"/>
      <c r="AB677" s="12"/>
      <c r="AC677" s="12"/>
      <c r="AD677" s="12"/>
      <c r="AE677" s="12"/>
      <c r="AT677" s="244" t="s">
        <v>175</v>
      </c>
      <c r="AU677" s="244" t="s">
        <v>79</v>
      </c>
      <c r="AV677" s="12" t="s">
        <v>81</v>
      </c>
      <c r="AW677" s="12" t="s">
        <v>33</v>
      </c>
      <c r="AX677" s="12" t="s">
        <v>72</v>
      </c>
      <c r="AY677" s="244" t="s">
        <v>159</v>
      </c>
    </row>
    <row r="678" s="14" customFormat="1">
      <c r="A678" s="14"/>
      <c r="B678" s="266"/>
      <c r="C678" s="267"/>
      <c r="D678" s="235" t="s">
        <v>175</v>
      </c>
      <c r="E678" s="268" t="s">
        <v>19</v>
      </c>
      <c r="F678" s="269" t="s">
        <v>548</v>
      </c>
      <c r="G678" s="267"/>
      <c r="H678" s="268" t="s">
        <v>19</v>
      </c>
      <c r="I678" s="270"/>
      <c r="J678" s="267"/>
      <c r="K678" s="267"/>
      <c r="L678" s="271"/>
      <c r="M678" s="272"/>
      <c r="N678" s="273"/>
      <c r="O678" s="273"/>
      <c r="P678" s="273"/>
      <c r="Q678" s="273"/>
      <c r="R678" s="273"/>
      <c r="S678" s="273"/>
      <c r="T678" s="274"/>
      <c r="U678" s="14"/>
      <c r="V678" s="14"/>
      <c r="W678" s="14"/>
      <c r="X678" s="14"/>
      <c r="Y678" s="14"/>
      <c r="Z678" s="14"/>
      <c r="AA678" s="14"/>
      <c r="AB678" s="14"/>
      <c r="AC678" s="14"/>
      <c r="AD678" s="14"/>
      <c r="AE678" s="14"/>
      <c r="AT678" s="275" t="s">
        <v>175</v>
      </c>
      <c r="AU678" s="275" t="s">
        <v>79</v>
      </c>
      <c r="AV678" s="14" t="s">
        <v>79</v>
      </c>
      <c r="AW678" s="14" t="s">
        <v>33</v>
      </c>
      <c r="AX678" s="14" t="s">
        <v>72</v>
      </c>
      <c r="AY678" s="275" t="s">
        <v>159</v>
      </c>
    </row>
    <row r="679" s="12" customFormat="1">
      <c r="A679" s="12"/>
      <c r="B679" s="233"/>
      <c r="C679" s="234"/>
      <c r="D679" s="235" t="s">
        <v>175</v>
      </c>
      <c r="E679" s="236" t="s">
        <v>19</v>
      </c>
      <c r="F679" s="237" t="s">
        <v>929</v>
      </c>
      <c r="G679" s="234"/>
      <c r="H679" s="238">
        <v>2.2349999999999999</v>
      </c>
      <c r="I679" s="239"/>
      <c r="J679" s="234"/>
      <c r="K679" s="234"/>
      <c r="L679" s="240"/>
      <c r="M679" s="241"/>
      <c r="N679" s="242"/>
      <c r="O679" s="242"/>
      <c r="P679" s="242"/>
      <c r="Q679" s="242"/>
      <c r="R679" s="242"/>
      <c r="S679" s="242"/>
      <c r="T679" s="243"/>
      <c r="U679" s="12"/>
      <c r="V679" s="12"/>
      <c r="W679" s="12"/>
      <c r="X679" s="12"/>
      <c r="Y679" s="12"/>
      <c r="Z679" s="12"/>
      <c r="AA679" s="12"/>
      <c r="AB679" s="12"/>
      <c r="AC679" s="12"/>
      <c r="AD679" s="12"/>
      <c r="AE679" s="12"/>
      <c r="AT679" s="244" t="s">
        <v>175</v>
      </c>
      <c r="AU679" s="244" t="s">
        <v>79</v>
      </c>
      <c r="AV679" s="12" t="s">
        <v>81</v>
      </c>
      <c r="AW679" s="12" t="s">
        <v>33</v>
      </c>
      <c r="AX679" s="12" t="s">
        <v>72</v>
      </c>
      <c r="AY679" s="244" t="s">
        <v>159</v>
      </c>
    </row>
    <row r="680" s="12" customFormat="1">
      <c r="A680" s="12"/>
      <c r="B680" s="233"/>
      <c r="C680" s="234"/>
      <c r="D680" s="235" t="s">
        <v>175</v>
      </c>
      <c r="E680" s="236" t="s">
        <v>19</v>
      </c>
      <c r="F680" s="237" t="s">
        <v>930</v>
      </c>
      <c r="G680" s="234"/>
      <c r="H680" s="238">
        <v>0.014</v>
      </c>
      <c r="I680" s="239"/>
      <c r="J680" s="234"/>
      <c r="K680" s="234"/>
      <c r="L680" s="240"/>
      <c r="M680" s="241"/>
      <c r="N680" s="242"/>
      <c r="O680" s="242"/>
      <c r="P680" s="242"/>
      <c r="Q680" s="242"/>
      <c r="R680" s="242"/>
      <c r="S680" s="242"/>
      <c r="T680" s="243"/>
      <c r="U680" s="12"/>
      <c r="V680" s="12"/>
      <c r="W680" s="12"/>
      <c r="X680" s="12"/>
      <c r="Y680" s="12"/>
      <c r="Z680" s="12"/>
      <c r="AA680" s="12"/>
      <c r="AB680" s="12"/>
      <c r="AC680" s="12"/>
      <c r="AD680" s="12"/>
      <c r="AE680" s="12"/>
      <c r="AT680" s="244" t="s">
        <v>175</v>
      </c>
      <c r="AU680" s="244" t="s">
        <v>79</v>
      </c>
      <c r="AV680" s="12" t="s">
        <v>81</v>
      </c>
      <c r="AW680" s="12" t="s">
        <v>33</v>
      </c>
      <c r="AX680" s="12" t="s">
        <v>72</v>
      </c>
      <c r="AY680" s="244" t="s">
        <v>159</v>
      </c>
    </row>
    <row r="681" s="13" customFormat="1">
      <c r="A681" s="13"/>
      <c r="B681" s="245"/>
      <c r="C681" s="246"/>
      <c r="D681" s="235" t="s">
        <v>175</v>
      </c>
      <c r="E681" s="247" t="s">
        <v>19</v>
      </c>
      <c r="F681" s="248" t="s">
        <v>197</v>
      </c>
      <c r="G681" s="246"/>
      <c r="H681" s="249">
        <v>2.6000000000000001</v>
      </c>
      <c r="I681" s="250"/>
      <c r="J681" s="246"/>
      <c r="K681" s="246"/>
      <c r="L681" s="251"/>
      <c r="M681" s="252"/>
      <c r="N681" s="253"/>
      <c r="O681" s="253"/>
      <c r="P681" s="253"/>
      <c r="Q681" s="253"/>
      <c r="R681" s="253"/>
      <c r="S681" s="253"/>
      <c r="T681" s="254"/>
      <c r="U681" s="13"/>
      <c r="V681" s="13"/>
      <c r="W681" s="13"/>
      <c r="X681" s="13"/>
      <c r="Y681" s="13"/>
      <c r="Z681" s="13"/>
      <c r="AA681" s="13"/>
      <c r="AB681" s="13"/>
      <c r="AC681" s="13"/>
      <c r="AD681" s="13"/>
      <c r="AE681" s="13"/>
      <c r="AT681" s="255" t="s">
        <v>175</v>
      </c>
      <c r="AU681" s="255" t="s">
        <v>79</v>
      </c>
      <c r="AV681" s="13" t="s">
        <v>164</v>
      </c>
      <c r="AW681" s="13" t="s">
        <v>33</v>
      </c>
      <c r="AX681" s="13" t="s">
        <v>79</v>
      </c>
      <c r="AY681" s="255" t="s">
        <v>159</v>
      </c>
    </row>
    <row r="682" s="2" customFormat="1" ht="16.5" customHeight="1">
      <c r="A682" s="40"/>
      <c r="B682" s="41"/>
      <c r="C682" s="220" t="s">
        <v>592</v>
      </c>
      <c r="D682" s="220" t="s">
        <v>160</v>
      </c>
      <c r="E682" s="221" t="s">
        <v>931</v>
      </c>
      <c r="F682" s="222" t="s">
        <v>932</v>
      </c>
      <c r="G682" s="223" t="s">
        <v>621</v>
      </c>
      <c r="H682" s="224">
        <v>0.45500000000000002</v>
      </c>
      <c r="I682" s="225"/>
      <c r="J682" s="226">
        <f>ROUND(I682*H682,2)</f>
        <v>0</v>
      </c>
      <c r="K682" s="222" t="s">
        <v>19</v>
      </c>
      <c r="L682" s="46"/>
      <c r="M682" s="227" t="s">
        <v>19</v>
      </c>
      <c r="N682" s="228" t="s">
        <v>43</v>
      </c>
      <c r="O682" s="86"/>
      <c r="P682" s="229">
        <f>O682*H682</f>
        <v>0</v>
      </c>
      <c r="Q682" s="229">
        <v>0</v>
      </c>
      <c r="R682" s="229">
        <f>Q682*H682</f>
        <v>0</v>
      </c>
      <c r="S682" s="229">
        <v>0</v>
      </c>
      <c r="T682" s="230">
        <f>S682*H682</f>
        <v>0</v>
      </c>
      <c r="U682" s="40"/>
      <c r="V682" s="40"/>
      <c r="W682" s="40"/>
      <c r="X682" s="40"/>
      <c r="Y682" s="40"/>
      <c r="Z682" s="40"/>
      <c r="AA682" s="40"/>
      <c r="AB682" s="40"/>
      <c r="AC682" s="40"/>
      <c r="AD682" s="40"/>
      <c r="AE682" s="40"/>
      <c r="AR682" s="231" t="s">
        <v>164</v>
      </c>
      <c r="AT682" s="231" t="s">
        <v>160</v>
      </c>
      <c r="AU682" s="231" t="s">
        <v>79</v>
      </c>
      <c r="AY682" s="19" t="s">
        <v>159</v>
      </c>
      <c r="BE682" s="232">
        <f>IF(N682="základní",J682,0)</f>
        <v>0</v>
      </c>
      <c r="BF682" s="232">
        <f>IF(N682="snížená",J682,0)</f>
        <v>0</v>
      </c>
      <c r="BG682" s="232">
        <f>IF(N682="zákl. přenesená",J682,0)</f>
        <v>0</v>
      </c>
      <c r="BH682" s="232">
        <f>IF(N682="sníž. přenesená",J682,0)</f>
        <v>0</v>
      </c>
      <c r="BI682" s="232">
        <f>IF(N682="nulová",J682,0)</f>
        <v>0</v>
      </c>
      <c r="BJ682" s="19" t="s">
        <v>79</v>
      </c>
      <c r="BK682" s="232">
        <f>ROUND(I682*H682,2)</f>
        <v>0</v>
      </c>
      <c r="BL682" s="19" t="s">
        <v>164</v>
      </c>
      <c r="BM682" s="231" t="s">
        <v>933</v>
      </c>
    </row>
    <row r="683" s="11" customFormat="1" ht="25.92" customHeight="1">
      <c r="A683" s="11"/>
      <c r="B683" s="206"/>
      <c r="C683" s="207"/>
      <c r="D683" s="208" t="s">
        <v>71</v>
      </c>
      <c r="E683" s="209" t="s">
        <v>934</v>
      </c>
      <c r="F683" s="209" t="s">
        <v>935</v>
      </c>
      <c r="G683" s="207"/>
      <c r="H683" s="207"/>
      <c r="I683" s="210"/>
      <c r="J683" s="211">
        <f>BK683</f>
        <v>0</v>
      </c>
      <c r="K683" s="207"/>
      <c r="L683" s="212"/>
      <c r="M683" s="213"/>
      <c r="N683" s="214"/>
      <c r="O683" s="214"/>
      <c r="P683" s="215">
        <f>SUM(P684:P686)</f>
        <v>0</v>
      </c>
      <c r="Q683" s="214"/>
      <c r="R683" s="215">
        <f>SUM(R684:R686)</f>
        <v>0.066229999999999997</v>
      </c>
      <c r="S683" s="214"/>
      <c r="T683" s="216">
        <f>SUM(T684:T686)</f>
        <v>0</v>
      </c>
      <c r="U683" s="11"/>
      <c r="V683" s="11"/>
      <c r="W683" s="11"/>
      <c r="X683" s="11"/>
      <c r="Y683" s="11"/>
      <c r="Z683" s="11"/>
      <c r="AA683" s="11"/>
      <c r="AB683" s="11"/>
      <c r="AC683" s="11"/>
      <c r="AD683" s="11"/>
      <c r="AE683" s="11"/>
      <c r="AR683" s="217" t="s">
        <v>79</v>
      </c>
      <c r="AT683" s="218" t="s">
        <v>71</v>
      </c>
      <c r="AU683" s="218" t="s">
        <v>72</v>
      </c>
      <c r="AY683" s="217" t="s">
        <v>159</v>
      </c>
      <c r="BK683" s="219">
        <f>SUM(BK684:BK686)</f>
        <v>0</v>
      </c>
    </row>
    <row r="684" s="2" customFormat="1" ht="33" customHeight="1">
      <c r="A684" s="40"/>
      <c r="B684" s="41"/>
      <c r="C684" s="220" t="s">
        <v>936</v>
      </c>
      <c r="D684" s="220" t="s">
        <v>160</v>
      </c>
      <c r="E684" s="221" t="s">
        <v>937</v>
      </c>
      <c r="F684" s="222" t="s">
        <v>938</v>
      </c>
      <c r="G684" s="223" t="s">
        <v>191</v>
      </c>
      <c r="H684" s="224">
        <v>105</v>
      </c>
      <c r="I684" s="225"/>
      <c r="J684" s="226">
        <f>ROUND(I684*H684,2)</f>
        <v>0</v>
      </c>
      <c r="K684" s="222" t="s">
        <v>19</v>
      </c>
      <c r="L684" s="46"/>
      <c r="M684" s="227" t="s">
        <v>19</v>
      </c>
      <c r="N684" s="228" t="s">
        <v>43</v>
      </c>
      <c r="O684" s="86"/>
      <c r="P684" s="229">
        <f>O684*H684</f>
        <v>0</v>
      </c>
      <c r="Q684" s="229">
        <v>0.00029999999999999997</v>
      </c>
      <c r="R684" s="229">
        <f>Q684*H684</f>
        <v>0.0315</v>
      </c>
      <c r="S684" s="229">
        <v>0</v>
      </c>
      <c r="T684" s="230">
        <f>S684*H684</f>
        <v>0</v>
      </c>
      <c r="U684" s="40"/>
      <c r="V684" s="40"/>
      <c r="W684" s="40"/>
      <c r="X684" s="40"/>
      <c r="Y684" s="40"/>
      <c r="Z684" s="40"/>
      <c r="AA684" s="40"/>
      <c r="AB684" s="40"/>
      <c r="AC684" s="40"/>
      <c r="AD684" s="40"/>
      <c r="AE684" s="40"/>
      <c r="AR684" s="231" t="s">
        <v>164</v>
      </c>
      <c r="AT684" s="231" t="s">
        <v>160</v>
      </c>
      <c r="AU684" s="231" t="s">
        <v>79</v>
      </c>
      <c r="AY684" s="19" t="s">
        <v>159</v>
      </c>
      <c r="BE684" s="232">
        <f>IF(N684="základní",J684,0)</f>
        <v>0</v>
      </c>
      <c r="BF684" s="232">
        <f>IF(N684="snížená",J684,0)</f>
        <v>0</v>
      </c>
      <c r="BG684" s="232">
        <f>IF(N684="zákl. přenesená",J684,0)</f>
        <v>0</v>
      </c>
      <c r="BH684" s="232">
        <f>IF(N684="sníž. přenesená",J684,0)</f>
        <v>0</v>
      </c>
      <c r="BI684" s="232">
        <f>IF(N684="nulová",J684,0)</f>
        <v>0</v>
      </c>
      <c r="BJ684" s="19" t="s">
        <v>79</v>
      </c>
      <c r="BK684" s="232">
        <f>ROUND(I684*H684,2)</f>
        <v>0</v>
      </c>
      <c r="BL684" s="19" t="s">
        <v>164</v>
      </c>
      <c r="BM684" s="231" t="s">
        <v>939</v>
      </c>
    </row>
    <row r="685" s="2" customFormat="1" ht="33" customHeight="1">
      <c r="A685" s="40"/>
      <c r="B685" s="41"/>
      <c r="C685" s="220" t="s">
        <v>595</v>
      </c>
      <c r="D685" s="220" t="s">
        <v>160</v>
      </c>
      <c r="E685" s="221" t="s">
        <v>940</v>
      </c>
      <c r="F685" s="222" t="s">
        <v>941</v>
      </c>
      <c r="G685" s="223" t="s">
        <v>191</v>
      </c>
      <c r="H685" s="224">
        <v>105</v>
      </c>
      <c r="I685" s="225"/>
      <c r="J685" s="226">
        <f>ROUND(I685*H685,2)</f>
        <v>0</v>
      </c>
      <c r="K685" s="222" t="s">
        <v>19</v>
      </c>
      <c r="L685" s="46"/>
      <c r="M685" s="227" t="s">
        <v>19</v>
      </c>
      <c r="N685" s="228" t="s">
        <v>43</v>
      </c>
      <c r="O685" s="86"/>
      <c r="P685" s="229">
        <f>O685*H685</f>
        <v>0</v>
      </c>
      <c r="Q685" s="229">
        <v>0.00033</v>
      </c>
      <c r="R685" s="229">
        <f>Q685*H685</f>
        <v>0.03465</v>
      </c>
      <c r="S685" s="229">
        <v>0</v>
      </c>
      <c r="T685" s="230">
        <f>S685*H685</f>
        <v>0</v>
      </c>
      <c r="U685" s="40"/>
      <c r="V685" s="40"/>
      <c r="W685" s="40"/>
      <c r="X685" s="40"/>
      <c r="Y685" s="40"/>
      <c r="Z685" s="40"/>
      <c r="AA685" s="40"/>
      <c r="AB685" s="40"/>
      <c r="AC685" s="40"/>
      <c r="AD685" s="40"/>
      <c r="AE685" s="40"/>
      <c r="AR685" s="231" t="s">
        <v>164</v>
      </c>
      <c r="AT685" s="231" t="s">
        <v>160</v>
      </c>
      <c r="AU685" s="231" t="s">
        <v>79</v>
      </c>
      <c r="AY685" s="19" t="s">
        <v>159</v>
      </c>
      <c r="BE685" s="232">
        <f>IF(N685="základní",J685,0)</f>
        <v>0</v>
      </c>
      <c r="BF685" s="232">
        <f>IF(N685="snížená",J685,0)</f>
        <v>0</v>
      </c>
      <c r="BG685" s="232">
        <f>IF(N685="zákl. přenesená",J685,0)</f>
        <v>0</v>
      </c>
      <c r="BH685" s="232">
        <f>IF(N685="sníž. přenesená",J685,0)</f>
        <v>0</v>
      </c>
      <c r="BI685" s="232">
        <f>IF(N685="nulová",J685,0)</f>
        <v>0</v>
      </c>
      <c r="BJ685" s="19" t="s">
        <v>79</v>
      </c>
      <c r="BK685" s="232">
        <f>ROUND(I685*H685,2)</f>
        <v>0</v>
      </c>
      <c r="BL685" s="19" t="s">
        <v>164</v>
      </c>
      <c r="BM685" s="231" t="s">
        <v>942</v>
      </c>
    </row>
    <row r="686" s="2" customFormat="1" ht="21.75" customHeight="1">
      <c r="A686" s="40"/>
      <c r="B686" s="41"/>
      <c r="C686" s="220" t="s">
        <v>943</v>
      </c>
      <c r="D686" s="220" t="s">
        <v>160</v>
      </c>
      <c r="E686" s="221" t="s">
        <v>944</v>
      </c>
      <c r="F686" s="222" t="s">
        <v>945</v>
      </c>
      <c r="G686" s="223" t="s">
        <v>173</v>
      </c>
      <c r="H686" s="224">
        <v>1</v>
      </c>
      <c r="I686" s="225"/>
      <c r="J686" s="226">
        <f>ROUND(I686*H686,2)</f>
        <v>0</v>
      </c>
      <c r="K686" s="222" t="s">
        <v>19</v>
      </c>
      <c r="L686" s="46"/>
      <c r="M686" s="227" t="s">
        <v>19</v>
      </c>
      <c r="N686" s="228" t="s">
        <v>43</v>
      </c>
      <c r="O686" s="86"/>
      <c r="P686" s="229">
        <f>O686*H686</f>
        <v>0</v>
      </c>
      <c r="Q686" s="229">
        <v>8.0000000000000007E-05</v>
      </c>
      <c r="R686" s="229">
        <f>Q686*H686</f>
        <v>8.0000000000000007E-05</v>
      </c>
      <c r="S686" s="229">
        <v>0</v>
      </c>
      <c r="T686" s="230">
        <f>S686*H686</f>
        <v>0</v>
      </c>
      <c r="U686" s="40"/>
      <c r="V686" s="40"/>
      <c r="W686" s="40"/>
      <c r="X686" s="40"/>
      <c r="Y686" s="40"/>
      <c r="Z686" s="40"/>
      <c r="AA686" s="40"/>
      <c r="AB686" s="40"/>
      <c r="AC686" s="40"/>
      <c r="AD686" s="40"/>
      <c r="AE686" s="40"/>
      <c r="AR686" s="231" t="s">
        <v>164</v>
      </c>
      <c r="AT686" s="231" t="s">
        <v>160</v>
      </c>
      <c r="AU686" s="231" t="s">
        <v>79</v>
      </c>
      <c r="AY686" s="19" t="s">
        <v>159</v>
      </c>
      <c r="BE686" s="232">
        <f>IF(N686="základní",J686,0)</f>
        <v>0</v>
      </c>
      <c r="BF686" s="232">
        <f>IF(N686="snížená",J686,0)</f>
        <v>0</v>
      </c>
      <c r="BG686" s="232">
        <f>IF(N686="zákl. přenesená",J686,0)</f>
        <v>0</v>
      </c>
      <c r="BH686" s="232">
        <f>IF(N686="sníž. přenesená",J686,0)</f>
        <v>0</v>
      </c>
      <c r="BI686" s="232">
        <f>IF(N686="nulová",J686,0)</f>
        <v>0</v>
      </c>
      <c r="BJ686" s="19" t="s">
        <v>79</v>
      </c>
      <c r="BK686" s="232">
        <f>ROUND(I686*H686,2)</f>
        <v>0</v>
      </c>
      <c r="BL686" s="19" t="s">
        <v>164</v>
      </c>
      <c r="BM686" s="231" t="s">
        <v>946</v>
      </c>
    </row>
    <row r="687" s="11" customFormat="1" ht="25.92" customHeight="1">
      <c r="A687" s="11"/>
      <c r="B687" s="206"/>
      <c r="C687" s="207"/>
      <c r="D687" s="208" t="s">
        <v>71</v>
      </c>
      <c r="E687" s="209" t="s">
        <v>947</v>
      </c>
      <c r="F687" s="209" t="s">
        <v>948</v>
      </c>
      <c r="G687" s="207"/>
      <c r="H687" s="207"/>
      <c r="I687" s="210"/>
      <c r="J687" s="211">
        <f>BK687</f>
        <v>0</v>
      </c>
      <c r="K687" s="207"/>
      <c r="L687" s="212"/>
      <c r="M687" s="213"/>
      <c r="N687" s="214"/>
      <c r="O687" s="214"/>
      <c r="P687" s="215">
        <f>SUM(P688:P732)</f>
        <v>0</v>
      </c>
      <c r="Q687" s="214"/>
      <c r="R687" s="215">
        <f>SUM(R688:R732)</f>
        <v>0.27117000000000002</v>
      </c>
      <c r="S687" s="214"/>
      <c r="T687" s="216">
        <f>SUM(T688:T732)</f>
        <v>0</v>
      </c>
      <c r="U687" s="11"/>
      <c r="V687" s="11"/>
      <c r="W687" s="11"/>
      <c r="X687" s="11"/>
      <c r="Y687" s="11"/>
      <c r="Z687" s="11"/>
      <c r="AA687" s="11"/>
      <c r="AB687" s="11"/>
      <c r="AC687" s="11"/>
      <c r="AD687" s="11"/>
      <c r="AE687" s="11"/>
      <c r="AR687" s="217" t="s">
        <v>79</v>
      </c>
      <c r="AT687" s="218" t="s">
        <v>71</v>
      </c>
      <c r="AU687" s="218" t="s">
        <v>72</v>
      </c>
      <c r="AY687" s="217" t="s">
        <v>159</v>
      </c>
      <c r="BK687" s="219">
        <f>SUM(BK688:BK732)</f>
        <v>0</v>
      </c>
    </row>
    <row r="688" s="2" customFormat="1" ht="33" customHeight="1">
      <c r="A688" s="40"/>
      <c r="B688" s="41"/>
      <c r="C688" s="220" t="s">
        <v>599</v>
      </c>
      <c r="D688" s="220" t="s">
        <v>160</v>
      </c>
      <c r="E688" s="221" t="s">
        <v>949</v>
      </c>
      <c r="F688" s="222" t="s">
        <v>950</v>
      </c>
      <c r="G688" s="223" t="s">
        <v>191</v>
      </c>
      <c r="H688" s="224">
        <v>183</v>
      </c>
      <c r="I688" s="225"/>
      <c r="J688" s="226">
        <f>ROUND(I688*H688,2)</f>
        <v>0</v>
      </c>
      <c r="K688" s="222" t="s">
        <v>19</v>
      </c>
      <c r="L688" s="46"/>
      <c r="M688" s="227" t="s">
        <v>19</v>
      </c>
      <c r="N688" s="228" t="s">
        <v>43</v>
      </c>
      <c r="O688" s="86"/>
      <c r="P688" s="229">
        <f>O688*H688</f>
        <v>0</v>
      </c>
      <c r="Q688" s="229">
        <v>0.00029</v>
      </c>
      <c r="R688" s="229">
        <f>Q688*H688</f>
        <v>0.053069999999999999</v>
      </c>
      <c r="S688" s="229">
        <v>0</v>
      </c>
      <c r="T688" s="230">
        <f>S688*H688</f>
        <v>0</v>
      </c>
      <c r="U688" s="40"/>
      <c r="V688" s="40"/>
      <c r="W688" s="40"/>
      <c r="X688" s="40"/>
      <c r="Y688" s="40"/>
      <c r="Z688" s="40"/>
      <c r="AA688" s="40"/>
      <c r="AB688" s="40"/>
      <c r="AC688" s="40"/>
      <c r="AD688" s="40"/>
      <c r="AE688" s="40"/>
      <c r="AR688" s="231" t="s">
        <v>164</v>
      </c>
      <c r="AT688" s="231" t="s">
        <v>160</v>
      </c>
      <c r="AU688" s="231" t="s">
        <v>79</v>
      </c>
      <c r="AY688" s="19" t="s">
        <v>159</v>
      </c>
      <c r="BE688" s="232">
        <f>IF(N688="základní",J688,0)</f>
        <v>0</v>
      </c>
      <c r="BF688" s="232">
        <f>IF(N688="snížená",J688,0)</f>
        <v>0</v>
      </c>
      <c r="BG688" s="232">
        <f>IF(N688="zákl. přenesená",J688,0)</f>
        <v>0</v>
      </c>
      <c r="BH688" s="232">
        <f>IF(N688="sníž. přenesená",J688,0)</f>
        <v>0</v>
      </c>
      <c r="BI688" s="232">
        <f>IF(N688="nulová",J688,0)</f>
        <v>0</v>
      </c>
      <c r="BJ688" s="19" t="s">
        <v>79</v>
      </c>
      <c r="BK688" s="232">
        <f>ROUND(I688*H688,2)</f>
        <v>0</v>
      </c>
      <c r="BL688" s="19" t="s">
        <v>164</v>
      </c>
      <c r="BM688" s="231" t="s">
        <v>951</v>
      </c>
    </row>
    <row r="689" s="12" customFormat="1">
      <c r="A689" s="12"/>
      <c r="B689" s="233"/>
      <c r="C689" s="234"/>
      <c r="D689" s="235" t="s">
        <v>175</v>
      </c>
      <c r="E689" s="236" t="s">
        <v>19</v>
      </c>
      <c r="F689" s="237" t="s">
        <v>952</v>
      </c>
      <c r="G689" s="234"/>
      <c r="H689" s="238">
        <v>57.054000000000002</v>
      </c>
      <c r="I689" s="239"/>
      <c r="J689" s="234"/>
      <c r="K689" s="234"/>
      <c r="L689" s="240"/>
      <c r="M689" s="241"/>
      <c r="N689" s="242"/>
      <c r="O689" s="242"/>
      <c r="P689" s="242"/>
      <c r="Q689" s="242"/>
      <c r="R689" s="242"/>
      <c r="S689" s="242"/>
      <c r="T689" s="243"/>
      <c r="U689" s="12"/>
      <c r="V689" s="12"/>
      <c r="W689" s="12"/>
      <c r="X689" s="12"/>
      <c r="Y689" s="12"/>
      <c r="Z689" s="12"/>
      <c r="AA689" s="12"/>
      <c r="AB689" s="12"/>
      <c r="AC689" s="12"/>
      <c r="AD689" s="12"/>
      <c r="AE689" s="12"/>
      <c r="AT689" s="244" t="s">
        <v>175</v>
      </c>
      <c r="AU689" s="244" t="s">
        <v>79</v>
      </c>
      <c r="AV689" s="12" t="s">
        <v>81</v>
      </c>
      <c r="AW689" s="12" t="s">
        <v>33</v>
      </c>
      <c r="AX689" s="12" t="s">
        <v>72</v>
      </c>
      <c r="AY689" s="244" t="s">
        <v>159</v>
      </c>
    </row>
    <row r="690" s="14" customFormat="1">
      <c r="A690" s="14"/>
      <c r="B690" s="266"/>
      <c r="C690" s="267"/>
      <c r="D690" s="235" t="s">
        <v>175</v>
      </c>
      <c r="E690" s="268" t="s">
        <v>19</v>
      </c>
      <c r="F690" s="269" t="s">
        <v>953</v>
      </c>
      <c r="G690" s="267"/>
      <c r="H690" s="268" t="s">
        <v>19</v>
      </c>
      <c r="I690" s="270"/>
      <c r="J690" s="267"/>
      <c r="K690" s="267"/>
      <c r="L690" s="271"/>
      <c r="M690" s="272"/>
      <c r="N690" s="273"/>
      <c r="O690" s="273"/>
      <c r="P690" s="273"/>
      <c r="Q690" s="273"/>
      <c r="R690" s="273"/>
      <c r="S690" s="273"/>
      <c r="T690" s="274"/>
      <c r="U690" s="14"/>
      <c r="V690" s="14"/>
      <c r="W690" s="14"/>
      <c r="X690" s="14"/>
      <c r="Y690" s="14"/>
      <c r="Z690" s="14"/>
      <c r="AA690" s="14"/>
      <c r="AB690" s="14"/>
      <c r="AC690" s="14"/>
      <c r="AD690" s="14"/>
      <c r="AE690" s="14"/>
      <c r="AT690" s="275" t="s">
        <v>175</v>
      </c>
      <c r="AU690" s="275" t="s">
        <v>79</v>
      </c>
      <c r="AV690" s="14" t="s">
        <v>79</v>
      </c>
      <c r="AW690" s="14" t="s">
        <v>33</v>
      </c>
      <c r="AX690" s="14" t="s">
        <v>72</v>
      </c>
      <c r="AY690" s="275" t="s">
        <v>159</v>
      </c>
    </row>
    <row r="691" s="14" customFormat="1">
      <c r="A691" s="14"/>
      <c r="B691" s="266"/>
      <c r="C691" s="267"/>
      <c r="D691" s="235" t="s">
        <v>175</v>
      </c>
      <c r="E691" s="268" t="s">
        <v>19</v>
      </c>
      <c r="F691" s="269" t="s">
        <v>954</v>
      </c>
      <c r="G691" s="267"/>
      <c r="H691" s="268" t="s">
        <v>19</v>
      </c>
      <c r="I691" s="270"/>
      <c r="J691" s="267"/>
      <c r="K691" s="267"/>
      <c r="L691" s="271"/>
      <c r="M691" s="272"/>
      <c r="N691" s="273"/>
      <c r="O691" s="273"/>
      <c r="P691" s="273"/>
      <c r="Q691" s="273"/>
      <c r="R691" s="273"/>
      <c r="S691" s="273"/>
      <c r="T691" s="274"/>
      <c r="U691" s="14"/>
      <c r="V691" s="14"/>
      <c r="W691" s="14"/>
      <c r="X691" s="14"/>
      <c r="Y691" s="14"/>
      <c r="Z691" s="14"/>
      <c r="AA691" s="14"/>
      <c r="AB691" s="14"/>
      <c r="AC691" s="14"/>
      <c r="AD691" s="14"/>
      <c r="AE691" s="14"/>
      <c r="AT691" s="275" t="s">
        <v>175</v>
      </c>
      <c r="AU691" s="275" t="s">
        <v>79</v>
      </c>
      <c r="AV691" s="14" t="s">
        <v>79</v>
      </c>
      <c r="AW691" s="14" t="s">
        <v>33</v>
      </c>
      <c r="AX691" s="14" t="s">
        <v>72</v>
      </c>
      <c r="AY691" s="275" t="s">
        <v>159</v>
      </c>
    </row>
    <row r="692" s="12" customFormat="1">
      <c r="A692" s="12"/>
      <c r="B692" s="233"/>
      <c r="C692" s="234"/>
      <c r="D692" s="235" t="s">
        <v>175</v>
      </c>
      <c r="E692" s="236" t="s">
        <v>19</v>
      </c>
      <c r="F692" s="237" t="s">
        <v>955</v>
      </c>
      <c r="G692" s="234"/>
      <c r="H692" s="238">
        <v>-4.7320000000000002</v>
      </c>
      <c r="I692" s="239"/>
      <c r="J692" s="234"/>
      <c r="K692" s="234"/>
      <c r="L692" s="240"/>
      <c r="M692" s="241"/>
      <c r="N692" s="242"/>
      <c r="O692" s="242"/>
      <c r="P692" s="242"/>
      <c r="Q692" s="242"/>
      <c r="R692" s="242"/>
      <c r="S692" s="242"/>
      <c r="T692" s="243"/>
      <c r="U692" s="12"/>
      <c r="V692" s="12"/>
      <c r="W692" s="12"/>
      <c r="X692" s="12"/>
      <c r="Y692" s="12"/>
      <c r="Z692" s="12"/>
      <c r="AA692" s="12"/>
      <c r="AB692" s="12"/>
      <c r="AC692" s="12"/>
      <c r="AD692" s="12"/>
      <c r="AE692" s="12"/>
      <c r="AT692" s="244" t="s">
        <v>175</v>
      </c>
      <c r="AU692" s="244" t="s">
        <v>79</v>
      </c>
      <c r="AV692" s="12" t="s">
        <v>81</v>
      </c>
      <c r="AW692" s="12" t="s">
        <v>33</v>
      </c>
      <c r="AX692" s="12" t="s">
        <v>72</v>
      </c>
      <c r="AY692" s="244" t="s">
        <v>159</v>
      </c>
    </row>
    <row r="693" s="14" customFormat="1">
      <c r="A693" s="14"/>
      <c r="B693" s="266"/>
      <c r="C693" s="267"/>
      <c r="D693" s="235" t="s">
        <v>175</v>
      </c>
      <c r="E693" s="268" t="s">
        <v>19</v>
      </c>
      <c r="F693" s="269" t="s">
        <v>956</v>
      </c>
      <c r="G693" s="267"/>
      <c r="H693" s="268" t="s">
        <v>19</v>
      </c>
      <c r="I693" s="270"/>
      <c r="J693" s="267"/>
      <c r="K693" s="267"/>
      <c r="L693" s="271"/>
      <c r="M693" s="272"/>
      <c r="N693" s="273"/>
      <c r="O693" s="273"/>
      <c r="P693" s="273"/>
      <c r="Q693" s="273"/>
      <c r="R693" s="273"/>
      <c r="S693" s="273"/>
      <c r="T693" s="274"/>
      <c r="U693" s="14"/>
      <c r="V693" s="14"/>
      <c r="W693" s="14"/>
      <c r="X693" s="14"/>
      <c r="Y693" s="14"/>
      <c r="Z693" s="14"/>
      <c r="AA693" s="14"/>
      <c r="AB693" s="14"/>
      <c r="AC693" s="14"/>
      <c r="AD693" s="14"/>
      <c r="AE693" s="14"/>
      <c r="AT693" s="275" t="s">
        <v>175</v>
      </c>
      <c r="AU693" s="275" t="s">
        <v>79</v>
      </c>
      <c r="AV693" s="14" t="s">
        <v>79</v>
      </c>
      <c r="AW693" s="14" t="s">
        <v>33</v>
      </c>
      <c r="AX693" s="14" t="s">
        <v>72</v>
      </c>
      <c r="AY693" s="275" t="s">
        <v>159</v>
      </c>
    </row>
    <row r="694" s="12" customFormat="1">
      <c r="A694" s="12"/>
      <c r="B694" s="233"/>
      <c r="C694" s="234"/>
      <c r="D694" s="235" t="s">
        <v>175</v>
      </c>
      <c r="E694" s="236" t="s">
        <v>19</v>
      </c>
      <c r="F694" s="237" t="s">
        <v>957</v>
      </c>
      <c r="G694" s="234"/>
      <c r="H694" s="238">
        <v>-9.6950000000000003</v>
      </c>
      <c r="I694" s="239"/>
      <c r="J694" s="234"/>
      <c r="K694" s="234"/>
      <c r="L694" s="240"/>
      <c r="M694" s="241"/>
      <c r="N694" s="242"/>
      <c r="O694" s="242"/>
      <c r="P694" s="242"/>
      <c r="Q694" s="242"/>
      <c r="R694" s="242"/>
      <c r="S694" s="242"/>
      <c r="T694" s="243"/>
      <c r="U694" s="12"/>
      <c r="V694" s="12"/>
      <c r="W694" s="12"/>
      <c r="X694" s="12"/>
      <c r="Y694" s="12"/>
      <c r="Z694" s="12"/>
      <c r="AA694" s="12"/>
      <c r="AB694" s="12"/>
      <c r="AC694" s="12"/>
      <c r="AD694" s="12"/>
      <c r="AE694" s="12"/>
      <c r="AT694" s="244" t="s">
        <v>175</v>
      </c>
      <c r="AU694" s="244" t="s">
        <v>79</v>
      </c>
      <c r="AV694" s="12" t="s">
        <v>81</v>
      </c>
      <c r="AW694" s="12" t="s">
        <v>33</v>
      </c>
      <c r="AX694" s="12" t="s">
        <v>72</v>
      </c>
      <c r="AY694" s="244" t="s">
        <v>159</v>
      </c>
    </row>
    <row r="695" s="12" customFormat="1">
      <c r="A695" s="12"/>
      <c r="B695" s="233"/>
      <c r="C695" s="234"/>
      <c r="D695" s="235" t="s">
        <v>175</v>
      </c>
      <c r="E695" s="236" t="s">
        <v>19</v>
      </c>
      <c r="F695" s="237" t="s">
        <v>958</v>
      </c>
      <c r="G695" s="234"/>
      <c r="H695" s="238">
        <v>4.8250000000000002</v>
      </c>
      <c r="I695" s="239"/>
      <c r="J695" s="234"/>
      <c r="K695" s="234"/>
      <c r="L695" s="240"/>
      <c r="M695" s="241"/>
      <c r="N695" s="242"/>
      <c r="O695" s="242"/>
      <c r="P695" s="242"/>
      <c r="Q695" s="242"/>
      <c r="R695" s="242"/>
      <c r="S695" s="242"/>
      <c r="T695" s="243"/>
      <c r="U695" s="12"/>
      <c r="V695" s="12"/>
      <c r="W695" s="12"/>
      <c r="X695" s="12"/>
      <c r="Y695" s="12"/>
      <c r="Z695" s="12"/>
      <c r="AA695" s="12"/>
      <c r="AB695" s="12"/>
      <c r="AC695" s="12"/>
      <c r="AD695" s="12"/>
      <c r="AE695" s="12"/>
      <c r="AT695" s="244" t="s">
        <v>175</v>
      </c>
      <c r="AU695" s="244" t="s">
        <v>79</v>
      </c>
      <c r="AV695" s="12" t="s">
        <v>81</v>
      </c>
      <c r="AW695" s="12" t="s">
        <v>33</v>
      </c>
      <c r="AX695" s="12" t="s">
        <v>72</v>
      </c>
      <c r="AY695" s="244" t="s">
        <v>159</v>
      </c>
    </row>
    <row r="696" s="12" customFormat="1">
      <c r="A696" s="12"/>
      <c r="B696" s="233"/>
      <c r="C696" s="234"/>
      <c r="D696" s="235" t="s">
        <v>175</v>
      </c>
      <c r="E696" s="236" t="s">
        <v>19</v>
      </c>
      <c r="F696" s="237" t="s">
        <v>959</v>
      </c>
      <c r="G696" s="234"/>
      <c r="H696" s="238">
        <v>64.643000000000001</v>
      </c>
      <c r="I696" s="239"/>
      <c r="J696" s="234"/>
      <c r="K696" s="234"/>
      <c r="L696" s="240"/>
      <c r="M696" s="241"/>
      <c r="N696" s="242"/>
      <c r="O696" s="242"/>
      <c r="P696" s="242"/>
      <c r="Q696" s="242"/>
      <c r="R696" s="242"/>
      <c r="S696" s="242"/>
      <c r="T696" s="243"/>
      <c r="U696" s="12"/>
      <c r="V696" s="12"/>
      <c r="W696" s="12"/>
      <c r="X696" s="12"/>
      <c r="Y696" s="12"/>
      <c r="Z696" s="12"/>
      <c r="AA696" s="12"/>
      <c r="AB696" s="12"/>
      <c r="AC696" s="12"/>
      <c r="AD696" s="12"/>
      <c r="AE696" s="12"/>
      <c r="AT696" s="244" t="s">
        <v>175</v>
      </c>
      <c r="AU696" s="244" t="s">
        <v>79</v>
      </c>
      <c r="AV696" s="12" t="s">
        <v>81</v>
      </c>
      <c r="AW696" s="12" t="s">
        <v>33</v>
      </c>
      <c r="AX696" s="12" t="s">
        <v>72</v>
      </c>
      <c r="AY696" s="244" t="s">
        <v>159</v>
      </c>
    </row>
    <row r="697" s="14" customFormat="1">
      <c r="A697" s="14"/>
      <c r="B697" s="266"/>
      <c r="C697" s="267"/>
      <c r="D697" s="235" t="s">
        <v>175</v>
      </c>
      <c r="E697" s="268" t="s">
        <v>19</v>
      </c>
      <c r="F697" s="269" t="s">
        <v>960</v>
      </c>
      <c r="G697" s="267"/>
      <c r="H697" s="268" t="s">
        <v>19</v>
      </c>
      <c r="I697" s="270"/>
      <c r="J697" s="267"/>
      <c r="K697" s="267"/>
      <c r="L697" s="271"/>
      <c r="M697" s="272"/>
      <c r="N697" s="273"/>
      <c r="O697" s="273"/>
      <c r="P697" s="273"/>
      <c r="Q697" s="273"/>
      <c r="R697" s="273"/>
      <c r="S697" s="273"/>
      <c r="T697" s="274"/>
      <c r="U697" s="14"/>
      <c r="V697" s="14"/>
      <c r="W697" s="14"/>
      <c r="X697" s="14"/>
      <c r="Y697" s="14"/>
      <c r="Z697" s="14"/>
      <c r="AA697" s="14"/>
      <c r="AB697" s="14"/>
      <c r="AC697" s="14"/>
      <c r="AD697" s="14"/>
      <c r="AE697" s="14"/>
      <c r="AT697" s="275" t="s">
        <v>175</v>
      </c>
      <c r="AU697" s="275" t="s">
        <v>79</v>
      </c>
      <c r="AV697" s="14" t="s">
        <v>79</v>
      </c>
      <c r="AW697" s="14" t="s">
        <v>33</v>
      </c>
      <c r="AX697" s="14" t="s">
        <v>72</v>
      </c>
      <c r="AY697" s="275" t="s">
        <v>159</v>
      </c>
    </row>
    <row r="698" s="12" customFormat="1">
      <c r="A698" s="12"/>
      <c r="B698" s="233"/>
      <c r="C698" s="234"/>
      <c r="D698" s="235" t="s">
        <v>175</v>
      </c>
      <c r="E698" s="236" t="s">
        <v>19</v>
      </c>
      <c r="F698" s="237" t="s">
        <v>961</v>
      </c>
      <c r="G698" s="234"/>
      <c r="H698" s="238">
        <v>8.9629999999999992</v>
      </c>
      <c r="I698" s="239"/>
      <c r="J698" s="234"/>
      <c r="K698" s="234"/>
      <c r="L698" s="240"/>
      <c r="M698" s="241"/>
      <c r="N698" s="242"/>
      <c r="O698" s="242"/>
      <c r="P698" s="242"/>
      <c r="Q698" s="242"/>
      <c r="R698" s="242"/>
      <c r="S698" s="242"/>
      <c r="T698" s="243"/>
      <c r="U698" s="12"/>
      <c r="V698" s="12"/>
      <c r="W698" s="12"/>
      <c r="X698" s="12"/>
      <c r="Y698" s="12"/>
      <c r="Z698" s="12"/>
      <c r="AA698" s="12"/>
      <c r="AB698" s="12"/>
      <c r="AC698" s="12"/>
      <c r="AD698" s="12"/>
      <c r="AE698" s="12"/>
      <c r="AT698" s="244" t="s">
        <v>175</v>
      </c>
      <c r="AU698" s="244" t="s">
        <v>79</v>
      </c>
      <c r="AV698" s="12" t="s">
        <v>81</v>
      </c>
      <c r="AW698" s="12" t="s">
        <v>33</v>
      </c>
      <c r="AX698" s="12" t="s">
        <v>72</v>
      </c>
      <c r="AY698" s="244" t="s">
        <v>159</v>
      </c>
    </row>
    <row r="699" s="14" customFormat="1">
      <c r="A699" s="14"/>
      <c r="B699" s="266"/>
      <c r="C699" s="267"/>
      <c r="D699" s="235" t="s">
        <v>175</v>
      </c>
      <c r="E699" s="268" t="s">
        <v>19</v>
      </c>
      <c r="F699" s="269" t="s">
        <v>544</v>
      </c>
      <c r="G699" s="267"/>
      <c r="H699" s="268" t="s">
        <v>19</v>
      </c>
      <c r="I699" s="270"/>
      <c r="J699" s="267"/>
      <c r="K699" s="267"/>
      <c r="L699" s="271"/>
      <c r="M699" s="272"/>
      <c r="N699" s="273"/>
      <c r="O699" s="273"/>
      <c r="P699" s="273"/>
      <c r="Q699" s="273"/>
      <c r="R699" s="273"/>
      <c r="S699" s="273"/>
      <c r="T699" s="274"/>
      <c r="U699" s="14"/>
      <c r="V699" s="14"/>
      <c r="W699" s="14"/>
      <c r="X699" s="14"/>
      <c r="Y699" s="14"/>
      <c r="Z699" s="14"/>
      <c r="AA699" s="14"/>
      <c r="AB699" s="14"/>
      <c r="AC699" s="14"/>
      <c r="AD699" s="14"/>
      <c r="AE699" s="14"/>
      <c r="AT699" s="275" t="s">
        <v>175</v>
      </c>
      <c r="AU699" s="275" t="s">
        <v>79</v>
      </c>
      <c r="AV699" s="14" t="s">
        <v>79</v>
      </c>
      <c r="AW699" s="14" t="s">
        <v>33</v>
      </c>
      <c r="AX699" s="14" t="s">
        <v>72</v>
      </c>
      <c r="AY699" s="275" t="s">
        <v>159</v>
      </c>
    </row>
    <row r="700" s="14" customFormat="1">
      <c r="A700" s="14"/>
      <c r="B700" s="266"/>
      <c r="C700" s="267"/>
      <c r="D700" s="235" t="s">
        <v>175</v>
      </c>
      <c r="E700" s="268" t="s">
        <v>19</v>
      </c>
      <c r="F700" s="269" t="s">
        <v>545</v>
      </c>
      <c r="G700" s="267"/>
      <c r="H700" s="268" t="s">
        <v>19</v>
      </c>
      <c r="I700" s="270"/>
      <c r="J700" s="267"/>
      <c r="K700" s="267"/>
      <c r="L700" s="271"/>
      <c r="M700" s="272"/>
      <c r="N700" s="273"/>
      <c r="O700" s="273"/>
      <c r="P700" s="273"/>
      <c r="Q700" s="273"/>
      <c r="R700" s="273"/>
      <c r="S700" s="273"/>
      <c r="T700" s="274"/>
      <c r="U700" s="14"/>
      <c r="V700" s="14"/>
      <c r="W700" s="14"/>
      <c r="X700" s="14"/>
      <c r="Y700" s="14"/>
      <c r="Z700" s="14"/>
      <c r="AA700" s="14"/>
      <c r="AB700" s="14"/>
      <c r="AC700" s="14"/>
      <c r="AD700" s="14"/>
      <c r="AE700" s="14"/>
      <c r="AT700" s="275" t="s">
        <v>175</v>
      </c>
      <c r="AU700" s="275" t="s">
        <v>79</v>
      </c>
      <c r="AV700" s="14" t="s">
        <v>79</v>
      </c>
      <c r="AW700" s="14" t="s">
        <v>33</v>
      </c>
      <c r="AX700" s="14" t="s">
        <v>72</v>
      </c>
      <c r="AY700" s="275" t="s">
        <v>159</v>
      </c>
    </row>
    <row r="701" s="12" customFormat="1">
      <c r="A701" s="12"/>
      <c r="B701" s="233"/>
      <c r="C701" s="234"/>
      <c r="D701" s="235" t="s">
        <v>175</v>
      </c>
      <c r="E701" s="236" t="s">
        <v>19</v>
      </c>
      <c r="F701" s="237" t="s">
        <v>962</v>
      </c>
      <c r="G701" s="234"/>
      <c r="H701" s="238">
        <v>11.363</v>
      </c>
      <c r="I701" s="239"/>
      <c r="J701" s="234"/>
      <c r="K701" s="234"/>
      <c r="L701" s="240"/>
      <c r="M701" s="241"/>
      <c r="N701" s="242"/>
      <c r="O701" s="242"/>
      <c r="P701" s="242"/>
      <c r="Q701" s="242"/>
      <c r="R701" s="242"/>
      <c r="S701" s="242"/>
      <c r="T701" s="243"/>
      <c r="U701" s="12"/>
      <c r="V701" s="12"/>
      <c r="W701" s="12"/>
      <c r="X701" s="12"/>
      <c r="Y701" s="12"/>
      <c r="Z701" s="12"/>
      <c r="AA701" s="12"/>
      <c r="AB701" s="12"/>
      <c r="AC701" s="12"/>
      <c r="AD701" s="12"/>
      <c r="AE701" s="12"/>
      <c r="AT701" s="244" t="s">
        <v>175</v>
      </c>
      <c r="AU701" s="244" t="s">
        <v>79</v>
      </c>
      <c r="AV701" s="12" t="s">
        <v>81</v>
      </c>
      <c r="AW701" s="12" t="s">
        <v>33</v>
      </c>
      <c r="AX701" s="12" t="s">
        <v>72</v>
      </c>
      <c r="AY701" s="244" t="s">
        <v>159</v>
      </c>
    </row>
    <row r="702" s="12" customFormat="1">
      <c r="A702" s="12"/>
      <c r="B702" s="233"/>
      <c r="C702" s="234"/>
      <c r="D702" s="235" t="s">
        <v>175</v>
      </c>
      <c r="E702" s="236" t="s">
        <v>19</v>
      </c>
      <c r="F702" s="237" t="s">
        <v>963</v>
      </c>
      <c r="G702" s="234"/>
      <c r="H702" s="238">
        <v>7.3200000000000003</v>
      </c>
      <c r="I702" s="239"/>
      <c r="J702" s="234"/>
      <c r="K702" s="234"/>
      <c r="L702" s="240"/>
      <c r="M702" s="241"/>
      <c r="N702" s="242"/>
      <c r="O702" s="242"/>
      <c r="P702" s="242"/>
      <c r="Q702" s="242"/>
      <c r="R702" s="242"/>
      <c r="S702" s="242"/>
      <c r="T702" s="243"/>
      <c r="U702" s="12"/>
      <c r="V702" s="12"/>
      <c r="W702" s="12"/>
      <c r="X702" s="12"/>
      <c r="Y702" s="12"/>
      <c r="Z702" s="12"/>
      <c r="AA702" s="12"/>
      <c r="AB702" s="12"/>
      <c r="AC702" s="12"/>
      <c r="AD702" s="12"/>
      <c r="AE702" s="12"/>
      <c r="AT702" s="244" t="s">
        <v>175</v>
      </c>
      <c r="AU702" s="244" t="s">
        <v>79</v>
      </c>
      <c r="AV702" s="12" t="s">
        <v>81</v>
      </c>
      <c r="AW702" s="12" t="s">
        <v>33</v>
      </c>
      <c r="AX702" s="12" t="s">
        <v>72</v>
      </c>
      <c r="AY702" s="244" t="s">
        <v>159</v>
      </c>
    </row>
    <row r="703" s="12" customFormat="1">
      <c r="A703" s="12"/>
      <c r="B703" s="233"/>
      <c r="C703" s="234"/>
      <c r="D703" s="235" t="s">
        <v>175</v>
      </c>
      <c r="E703" s="236" t="s">
        <v>19</v>
      </c>
      <c r="F703" s="237" t="s">
        <v>964</v>
      </c>
      <c r="G703" s="234"/>
      <c r="H703" s="238">
        <v>20.954999999999998</v>
      </c>
      <c r="I703" s="239"/>
      <c r="J703" s="234"/>
      <c r="K703" s="234"/>
      <c r="L703" s="240"/>
      <c r="M703" s="241"/>
      <c r="N703" s="242"/>
      <c r="O703" s="242"/>
      <c r="P703" s="242"/>
      <c r="Q703" s="242"/>
      <c r="R703" s="242"/>
      <c r="S703" s="242"/>
      <c r="T703" s="243"/>
      <c r="U703" s="12"/>
      <c r="V703" s="12"/>
      <c r="W703" s="12"/>
      <c r="X703" s="12"/>
      <c r="Y703" s="12"/>
      <c r="Z703" s="12"/>
      <c r="AA703" s="12"/>
      <c r="AB703" s="12"/>
      <c r="AC703" s="12"/>
      <c r="AD703" s="12"/>
      <c r="AE703" s="12"/>
      <c r="AT703" s="244" t="s">
        <v>175</v>
      </c>
      <c r="AU703" s="244" t="s">
        <v>79</v>
      </c>
      <c r="AV703" s="12" t="s">
        <v>81</v>
      </c>
      <c r="AW703" s="12" t="s">
        <v>33</v>
      </c>
      <c r="AX703" s="12" t="s">
        <v>72</v>
      </c>
      <c r="AY703" s="244" t="s">
        <v>159</v>
      </c>
    </row>
    <row r="704" s="14" customFormat="1">
      <c r="A704" s="14"/>
      <c r="B704" s="266"/>
      <c r="C704" s="267"/>
      <c r="D704" s="235" t="s">
        <v>175</v>
      </c>
      <c r="E704" s="268" t="s">
        <v>19</v>
      </c>
      <c r="F704" s="269" t="s">
        <v>965</v>
      </c>
      <c r="G704" s="267"/>
      <c r="H704" s="268" t="s">
        <v>19</v>
      </c>
      <c r="I704" s="270"/>
      <c r="J704" s="267"/>
      <c r="K704" s="267"/>
      <c r="L704" s="271"/>
      <c r="M704" s="272"/>
      <c r="N704" s="273"/>
      <c r="O704" s="273"/>
      <c r="P704" s="273"/>
      <c r="Q704" s="273"/>
      <c r="R704" s="273"/>
      <c r="S704" s="273"/>
      <c r="T704" s="274"/>
      <c r="U704" s="14"/>
      <c r="V704" s="14"/>
      <c r="W704" s="14"/>
      <c r="X704" s="14"/>
      <c r="Y704" s="14"/>
      <c r="Z704" s="14"/>
      <c r="AA704" s="14"/>
      <c r="AB704" s="14"/>
      <c r="AC704" s="14"/>
      <c r="AD704" s="14"/>
      <c r="AE704" s="14"/>
      <c r="AT704" s="275" t="s">
        <v>175</v>
      </c>
      <c r="AU704" s="275" t="s">
        <v>79</v>
      </c>
      <c r="AV704" s="14" t="s">
        <v>79</v>
      </c>
      <c r="AW704" s="14" t="s">
        <v>33</v>
      </c>
      <c r="AX704" s="14" t="s">
        <v>72</v>
      </c>
      <c r="AY704" s="275" t="s">
        <v>159</v>
      </c>
    </row>
    <row r="705" s="12" customFormat="1">
      <c r="A705" s="12"/>
      <c r="B705" s="233"/>
      <c r="C705" s="234"/>
      <c r="D705" s="235" t="s">
        <v>175</v>
      </c>
      <c r="E705" s="236" t="s">
        <v>19</v>
      </c>
      <c r="F705" s="237" t="s">
        <v>495</v>
      </c>
      <c r="G705" s="234"/>
      <c r="H705" s="238">
        <v>0.66400000000000003</v>
      </c>
      <c r="I705" s="239"/>
      <c r="J705" s="234"/>
      <c r="K705" s="234"/>
      <c r="L705" s="240"/>
      <c r="M705" s="241"/>
      <c r="N705" s="242"/>
      <c r="O705" s="242"/>
      <c r="P705" s="242"/>
      <c r="Q705" s="242"/>
      <c r="R705" s="242"/>
      <c r="S705" s="242"/>
      <c r="T705" s="243"/>
      <c r="U705" s="12"/>
      <c r="V705" s="12"/>
      <c r="W705" s="12"/>
      <c r="X705" s="12"/>
      <c r="Y705" s="12"/>
      <c r="Z705" s="12"/>
      <c r="AA705" s="12"/>
      <c r="AB705" s="12"/>
      <c r="AC705" s="12"/>
      <c r="AD705" s="12"/>
      <c r="AE705" s="12"/>
      <c r="AT705" s="244" t="s">
        <v>175</v>
      </c>
      <c r="AU705" s="244" t="s">
        <v>79</v>
      </c>
      <c r="AV705" s="12" t="s">
        <v>81</v>
      </c>
      <c r="AW705" s="12" t="s">
        <v>33</v>
      </c>
      <c r="AX705" s="12" t="s">
        <v>72</v>
      </c>
      <c r="AY705" s="244" t="s">
        <v>159</v>
      </c>
    </row>
    <row r="706" s="12" customFormat="1">
      <c r="A706" s="12"/>
      <c r="B706" s="233"/>
      <c r="C706" s="234"/>
      <c r="D706" s="235" t="s">
        <v>175</v>
      </c>
      <c r="E706" s="236" t="s">
        <v>19</v>
      </c>
      <c r="F706" s="237" t="s">
        <v>497</v>
      </c>
      <c r="G706" s="234"/>
      <c r="H706" s="238">
        <v>0.67500000000000004</v>
      </c>
      <c r="I706" s="239"/>
      <c r="J706" s="234"/>
      <c r="K706" s="234"/>
      <c r="L706" s="240"/>
      <c r="M706" s="241"/>
      <c r="N706" s="242"/>
      <c r="O706" s="242"/>
      <c r="P706" s="242"/>
      <c r="Q706" s="242"/>
      <c r="R706" s="242"/>
      <c r="S706" s="242"/>
      <c r="T706" s="243"/>
      <c r="U706" s="12"/>
      <c r="V706" s="12"/>
      <c r="W706" s="12"/>
      <c r="X706" s="12"/>
      <c r="Y706" s="12"/>
      <c r="Z706" s="12"/>
      <c r="AA706" s="12"/>
      <c r="AB706" s="12"/>
      <c r="AC706" s="12"/>
      <c r="AD706" s="12"/>
      <c r="AE706" s="12"/>
      <c r="AT706" s="244" t="s">
        <v>175</v>
      </c>
      <c r="AU706" s="244" t="s">
        <v>79</v>
      </c>
      <c r="AV706" s="12" t="s">
        <v>81</v>
      </c>
      <c r="AW706" s="12" t="s">
        <v>33</v>
      </c>
      <c r="AX706" s="12" t="s">
        <v>72</v>
      </c>
      <c r="AY706" s="244" t="s">
        <v>159</v>
      </c>
    </row>
    <row r="707" s="12" customFormat="1">
      <c r="A707" s="12"/>
      <c r="B707" s="233"/>
      <c r="C707" s="234"/>
      <c r="D707" s="235" t="s">
        <v>175</v>
      </c>
      <c r="E707" s="236" t="s">
        <v>19</v>
      </c>
      <c r="F707" s="237" t="s">
        <v>966</v>
      </c>
      <c r="G707" s="234"/>
      <c r="H707" s="238">
        <v>-3.3919999999999999</v>
      </c>
      <c r="I707" s="239"/>
      <c r="J707" s="234"/>
      <c r="K707" s="234"/>
      <c r="L707" s="240"/>
      <c r="M707" s="241"/>
      <c r="N707" s="242"/>
      <c r="O707" s="242"/>
      <c r="P707" s="242"/>
      <c r="Q707" s="242"/>
      <c r="R707" s="242"/>
      <c r="S707" s="242"/>
      <c r="T707" s="243"/>
      <c r="U707" s="12"/>
      <c r="V707" s="12"/>
      <c r="W707" s="12"/>
      <c r="X707" s="12"/>
      <c r="Y707" s="12"/>
      <c r="Z707" s="12"/>
      <c r="AA707" s="12"/>
      <c r="AB707" s="12"/>
      <c r="AC707" s="12"/>
      <c r="AD707" s="12"/>
      <c r="AE707" s="12"/>
      <c r="AT707" s="244" t="s">
        <v>175</v>
      </c>
      <c r="AU707" s="244" t="s">
        <v>79</v>
      </c>
      <c r="AV707" s="12" t="s">
        <v>81</v>
      </c>
      <c r="AW707" s="12" t="s">
        <v>33</v>
      </c>
      <c r="AX707" s="12" t="s">
        <v>72</v>
      </c>
      <c r="AY707" s="244" t="s">
        <v>159</v>
      </c>
    </row>
    <row r="708" s="14" customFormat="1">
      <c r="A708" s="14"/>
      <c r="B708" s="266"/>
      <c r="C708" s="267"/>
      <c r="D708" s="235" t="s">
        <v>175</v>
      </c>
      <c r="E708" s="268" t="s">
        <v>19</v>
      </c>
      <c r="F708" s="269" t="s">
        <v>967</v>
      </c>
      <c r="G708" s="267"/>
      <c r="H708" s="268" t="s">
        <v>19</v>
      </c>
      <c r="I708" s="270"/>
      <c r="J708" s="267"/>
      <c r="K708" s="267"/>
      <c r="L708" s="271"/>
      <c r="M708" s="272"/>
      <c r="N708" s="273"/>
      <c r="O708" s="273"/>
      <c r="P708" s="273"/>
      <c r="Q708" s="273"/>
      <c r="R708" s="273"/>
      <c r="S708" s="273"/>
      <c r="T708" s="274"/>
      <c r="U708" s="14"/>
      <c r="V708" s="14"/>
      <c r="W708" s="14"/>
      <c r="X708" s="14"/>
      <c r="Y708" s="14"/>
      <c r="Z708" s="14"/>
      <c r="AA708" s="14"/>
      <c r="AB708" s="14"/>
      <c r="AC708" s="14"/>
      <c r="AD708" s="14"/>
      <c r="AE708" s="14"/>
      <c r="AT708" s="275" t="s">
        <v>175</v>
      </c>
      <c r="AU708" s="275" t="s">
        <v>79</v>
      </c>
      <c r="AV708" s="14" t="s">
        <v>79</v>
      </c>
      <c r="AW708" s="14" t="s">
        <v>33</v>
      </c>
      <c r="AX708" s="14" t="s">
        <v>72</v>
      </c>
      <c r="AY708" s="275" t="s">
        <v>159</v>
      </c>
    </row>
    <row r="709" s="12" customFormat="1">
      <c r="A709" s="12"/>
      <c r="B709" s="233"/>
      <c r="C709" s="234"/>
      <c r="D709" s="235" t="s">
        <v>175</v>
      </c>
      <c r="E709" s="236" t="s">
        <v>19</v>
      </c>
      <c r="F709" s="237" t="s">
        <v>734</v>
      </c>
      <c r="G709" s="234"/>
      <c r="H709" s="238">
        <v>2.3050000000000002</v>
      </c>
      <c r="I709" s="239"/>
      <c r="J709" s="234"/>
      <c r="K709" s="234"/>
      <c r="L709" s="240"/>
      <c r="M709" s="241"/>
      <c r="N709" s="242"/>
      <c r="O709" s="242"/>
      <c r="P709" s="242"/>
      <c r="Q709" s="242"/>
      <c r="R709" s="242"/>
      <c r="S709" s="242"/>
      <c r="T709" s="243"/>
      <c r="U709" s="12"/>
      <c r="V709" s="12"/>
      <c r="W709" s="12"/>
      <c r="X709" s="12"/>
      <c r="Y709" s="12"/>
      <c r="Z709" s="12"/>
      <c r="AA709" s="12"/>
      <c r="AB709" s="12"/>
      <c r="AC709" s="12"/>
      <c r="AD709" s="12"/>
      <c r="AE709" s="12"/>
      <c r="AT709" s="244" t="s">
        <v>175</v>
      </c>
      <c r="AU709" s="244" t="s">
        <v>79</v>
      </c>
      <c r="AV709" s="12" t="s">
        <v>81</v>
      </c>
      <c r="AW709" s="12" t="s">
        <v>33</v>
      </c>
      <c r="AX709" s="12" t="s">
        <v>72</v>
      </c>
      <c r="AY709" s="244" t="s">
        <v>159</v>
      </c>
    </row>
    <row r="710" s="12" customFormat="1">
      <c r="A710" s="12"/>
      <c r="B710" s="233"/>
      <c r="C710" s="234"/>
      <c r="D710" s="235" t="s">
        <v>175</v>
      </c>
      <c r="E710" s="236" t="s">
        <v>19</v>
      </c>
      <c r="F710" s="237" t="s">
        <v>735</v>
      </c>
      <c r="G710" s="234"/>
      <c r="H710" s="238">
        <v>1.4770000000000001</v>
      </c>
      <c r="I710" s="239"/>
      <c r="J710" s="234"/>
      <c r="K710" s="234"/>
      <c r="L710" s="240"/>
      <c r="M710" s="241"/>
      <c r="N710" s="242"/>
      <c r="O710" s="242"/>
      <c r="P710" s="242"/>
      <c r="Q710" s="242"/>
      <c r="R710" s="242"/>
      <c r="S710" s="242"/>
      <c r="T710" s="243"/>
      <c r="U710" s="12"/>
      <c r="V710" s="12"/>
      <c r="W710" s="12"/>
      <c r="X710" s="12"/>
      <c r="Y710" s="12"/>
      <c r="Z710" s="12"/>
      <c r="AA710" s="12"/>
      <c r="AB710" s="12"/>
      <c r="AC710" s="12"/>
      <c r="AD710" s="12"/>
      <c r="AE710" s="12"/>
      <c r="AT710" s="244" t="s">
        <v>175</v>
      </c>
      <c r="AU710" s="244" t="s">
        <v>79</v>
      </c>
      <c r="AV710" s="12" t="s">
        <v>81</v>
      </c>
      <c r="AW710" s="12" t="s">
        <v>33</v>
      </c>
      <c r="AX710" s="12" t="s">
        <v>72</v>
      </c>
      <c r="AY710" s="244" t="s">
        <v>159</v>
      </c>
    </row>
    <row r="711" s="12" customFormat="1">
      <c r="A711" s="12"/>
      <c r="B711" s="233"/>
      <c r="C711" s="234"/>
      <c r="D711" s="235" t="s">
        <v>175</v>
      </c>
      <c r="E711" s="236" t="s">
        <v>19</v>
      </c>
      <c r="F711" s="237" t="s">
        <v>736</v>
      </c>
      <c r="G711" s="234"/>
      <c r="H711" s="238">
        <v>0.68600000000000005</v>
      </c>
      <c r="I711" s="239"/>
      <c r="J711" s="234"/>
      <c r="K711" s="234"/>
      <c r="L711" s="240"/>
      <c r="M711" s="241"/>
      <c r="N711" s="242"/>
      <c r="O711" s="242"/>
      <c r="P711" s="242"/>
      <c r="Q711" s="242"/>
      <c r="R711" s="242"/>
      <c r="S711" s="242"/>
      <c r="T711" s="243"/>
      <c r="U711" s="12"/>
      <c r="V711" s="12"/>
      <c r="W711" s="12"/>
      <c r="X711" s="12"/>
      <c r="Y711" s="12"/>
      <c r="Z711" s="12"/>
      <c r="AA711" s="12"/>
      <c r="AB711" s="12"/>
      <c r="AC711" s="12"/>
      <c r="AD711" s="12"/>
      <c r="AE711" s="12"/>
      <c r="AT711" s="244" t="s">
        <v>175</v>
      </c>
      <c r="AU711" s="244" t="s">
        <v>79</v>
      </c>
      <c r="AV711" s="12" t="s">
        <v>81</v>
      </c>
      <c r="AW711" s="12" t="s">
        <v>33</v>
      </c>
      <c r="AX711" s="12" t="s">
        <v>72</v>
      </c>
      <c r="AY711" s="244" t="s">
        <v>159</v>
      </c>
    </row>
    <row r="712" s="12" customFormat="1">
      <c r="A712" s="12"/>
      <c r="B712" s="233"/>
      <c r="C712" s="234"/>
      <c r="D712" s="235" t="s">
        <v>175</v>
      </c>
      <c r="E712" s="236" t="s">
        <v>19</v>
      </c>
      <c r="F712" s="237" t="s">
        <v>737</v>
      </c>
      <c r="G712" s="234"/>
      <c r="H712" s="238">
        <v>2.4889999999999999</v>
      </c>
      <c r="I712" s="239"/>
      <c r="J712" s="234"/>
      <c r="K712" s="234"/>
      <c r="L712" s="240"/>
      <c r="M712" s="241"/>
      <c r="N712" s="242"/>
      <c r="O712" s="242"/>
      <c r="P712" s="242"/>
      <c r="Q712" s="242"/>
      <c r="R712" s="242"/>
      <c r="S712" s="242"/>
      <c r="T712" s="243"/>
      <c r="U712" s="12"/>
      <c r="V712" s="12"/>
      <c r="W712" s="12"/>
      <c r="X712" s="12"/>
      <c r="Y712" s="12"/>
      <c r="Z712" s="12"/>
      <c r="AA712" s="12"/>
      <c r="AB712" s="12"/>
      <c r="AC712" s="12"/>
      <c r="AD712" s="12"/>
      <c r="AE712" s="12"/>
      <c r="AT712" s="244" t="s">
        <v>175</v>
      </c>
      <c r="AU712" s="244" t="s">
        <v>79</v>
      </c>
      <c r="AV712" s="12" t="s">
        <v>81</v>
      </c>
      <c r="AW712" s="12" t="s">
        <v>33</v>
      </c>
      <c r="AX712" s="12" t="s">
        <v>72</v>
      </c>
      <c r="AY712" s="244" t="s">
        <v>159</v>
      </c>
    </row>
    <row r="713" s="14" customFormat="1">
      <c r="A713" s="14"/>
      <c r="B713" s="266"/>
      <c r="C713" s="267"/>
      <c r="D713" s="235" t="s">
        <v>175</v>
      </c>
      <c r="E713" s="268" t="s">
        <v>19</v>
      </c>
      <c r="F713" s="269" t="s">
        <v>548</v>
      </c>
      <c r="G713" s="267"/>
      <c r="H713" s="268" t="s">
        <v>19</v>
      </c>
      <c r="I713" s="270"/>
      <c r="J713" s="267"/>
      <c r="K713" s="267"/>
      <c r="L713" s="271"/>
      <c r="M713" s="272"/>
      <c r="N713" s="273"/>
      <c r="O713" s="273"/>
      <c r="P713" s="273"/>
      <c r="Q713" s="273"/>
      <c r="R713" s="273"/>
      <c r="S713" s="273"/>
      <c r="T713" s="274"/>
      <c r="U713" s="14"/>
      <c r="V713" s="14"/>
      <c r="W713" s="14"/>
      <c r="X713" s="14"/>
      <c r="Y713" s="14"/>
      <c r="Z713" s="14"/>
      <c r="AA713" s="14"/>
      <c r="AB713" s="14"/>
      <c r="AC713" s="14"/>
      <c r="AD713" s="14"/>
      <c r="AE713" s="14"/>
      <c r="AT713" s="275" t="s">
        <v>175</v>
      </c>
      <c r="AU713" s="275" t="s">
        <v>79</v>
      </c>
      <c r="AV713" s="14" t="s">
        <v>79</v>
      </c>
      <c r="AW713" s="14" t="s">
        <v>33</v>
      </c>
      <c r="AX713" s="14" t="s">
        <v>72</v>
      </c>
      <c r="AY713" s="275" t="s">
        <v>159</v>
      </c>
    </row>
    <row r="714" s="12" customFormat="1">
      <c r="A714" s="12"/>
      <c r="B714" s="233"/>
      <c r="C714" s="234"/>
      <c r="D714" s="235" t="s">
        <v>175</v>
      </c>
      <c r="E714" s="236" t="s">
        <v>19</v>
      </c>
      <c r="F714" s="237" t="s">
        <v>968</v>
      </c>
      <c r="G714" s="234"/>
      <c r="H714" s="238">
        <v>16.274999999999999</v>
      </c>
      <c r="I714" s="239"/>
      <c r="J714" s="234"/>
      <c r="K714" s="234"/>
      <c r="L714" s="240"/>
      <c r="M714" s="241"/>
      <c r="N714" s="242"/>
      <c r="O714" s="242"/>
      <c r="P714" s="242"/>
      <c r="Q714" s="242"/>
      <c r="R714" s="242"/>
      <c r="S714" s="242"/>
      <c r="T714" s="243"/>
      <c r="U714" s="12"/>
      <c r="V714" s="12"/>
      <c r="W714" s="12"/>
      <c r="X714" s="12"/>
      <c r="Y714" s="12"/>
      <c r="Z714" s="12"/>
      <c r="AA714" s="12"/>
      <c r="AB714" s="12"/>
      <c r="AC714" s="12"/>
      <c r="AD714" s="12"/>
      <c r="AE714" s="12"/>
      <c r="AT714" s="244" t="s">
        <v>175</v>
      </c>
      <c r="AU714" s="244" t="s">
        <v>79</v>
      </c>
      <c r="AV714" s="12" t="s">
        <v>81</v>
      </c>
      <c r="AW714" s="12" t="s">
        <v>33</v>
      </c>
      <c r="AX714" s="12" t="s">
        <v>72</v>
      </c>
      <c r="AY714" s="244" t="s">
        <v>159</v>
      </c>
    </row>
    <row r="715" s="14" customFormat="1">
      <c r="A715" s="14"/>
      <c r="B715" s="266"/>
      <c r="C715" s="267"/>
      <c r="D715" s="235" t="s">
        <v>175</v>
      </c>
      <c r="E715" s="268" t="s">
        <v>19</v>
      </c>
      <c r="F715" s="269" t="s">
        <v>969</v>
      </c>
      <c r="G715" s="267"/>
      <c r="H715" s="268" t="s">
        <v>19</v>
      </c>
      <c r="I715" s="270"/>
      <c r="J715" s="267"/>
      <c r="K715" s="267"/>
      <c r="L715" s="271"/>
      <c r="M715" s="272"/>
      <c r="N715" s="273"/>
      <c r="O715" s="273"/>
      <c r="P715" s="273"/>
      <c r="Q715" s="273"/>
      <c r="R715" s="273"/>
      <c r="S715" s="273"/>
      <c r="T715" s="274"/>
      <c r="U715" s="14"/>
      <c r="V715" s="14"/>
      <c r="W715" s="14"/>
      <c r="X715" s="14"/>
      <c r="Y715" s="14"/>
      <c r="Z715" s="14"/>
      <c r="AA715" s="14"/>
      <c r="AB715" s="14"/>
      <c r="AC715" s="14"/>
      <c r="AD715" s="14"/>
      <c r="AE715" s="14"/>
      <c r="AT715" s="275" t="s">
        <v>175</v>
      </c>
      <c r="AU715" s="275" t="s">
        <v>79</v>
      </c>
      <c r="AV715" s="14" t="s">
        <v>79</v>
      </c>
      <c r="AW715" s="14" t="s">
        <v>33</v>
      </c>
      <c r="AX715" s="14" t="s">
        <v>72</v>
      </c>
      <c r="AY715" s="275" t="s">
        <v>159</v>
      </c>
    </row>
    <row r="716" s="12" customFormat="1">
      <c r="A716" s="12"/>
      <c r="B716" s="233"/>
      <c r="C716" s="234"/>
      <c r="D716" s="235" t="s">
        <v>175</v>
      </c>
      <c r="E716" s="236" t="s">
        <v>19</v>
      </c>
      <c r="F716" s="237" t="s">
        <v>970</v>
      </c>
      <c r="G716" s="234"/>
      <c r="H716" s="238">
        <v>-1.633</v>
      </c>
      <c r="I716" s="239"/>
      <c r="J716" s="234"/>
      <c r="K716" s="234"/>
      <c r="L716" s="240"/>
      <c r="M716" s="241"/>
      <c r="N716" s="242"/>
      <c r="O716" s="242"/>
      <c r="P716" s="242"/>
      <c r="Q716" s="242"/>
      <c r="R716" s="242"/>
      <c r="S716" s="242"/>
      <c r="T716" s="243"/>
      <c r="U716" s="12"/>
      <c r="V716" s="12"/>
      <c r="W716" s="12"/>
      <c r="X716" s="12"/>
      <c r="Y716" s="12"/>
      <c r="Z716" s="12"/>
      <c r="AA716" s="12"/>
      <c r="AB716" s="12"/>
      <c r="AC716" s="12"/>
      <c r="AD716" s="12"/>
      <c r="AE716" s="12"/>
      <c r="AT716" s="244" t="s">
        <v>175</v>
      </c>
      <c r="AU716" s="244" t="s">
        <v>79</v>
      </c>
      <c r="AV716" s="12" t="s">
        <v>81</v>
      </c>
      <c r="AW716" s="12" t="s">
        <v>33</v>
      </c>
      <c r="AX716" s="12" t="s">
        <v>72</v>
      </c>
      <c r="AY716" s="244" t="s">
        <v>159</v>
      </c>
    </row>
    <row r="717" s="14" customFormat="1">
      <c r="A717" s="14"/>
      <c r="B717" s="266"/>
      <c r="C717" s="267"/>
      <c r="D717" s="235" t="s">
        <v>175</v>
      </c>
      <c r="E717" s="268" t="s">
        <v>19</v>
      </c>
      <c r="F717" s="269" t="s">
        <v>967</v>
      </c>
      <c r="G717" s="267"/>
      <c r="H717" s="268" t="s">
        <v>19</v>
      </c>
      <c r="I717" s="270"/>
      <c r="J717" s="267"/>
      <c r="K717" s="267"/>
      <c r="L717" s="271"/>
      <c r="M717" s="272"/>
      <c r="N717" s="273"/>
      <c r="O717" s="273"/>
      <c r="P717" s="273"/>
      <c r="Q717" s="273"/>
      <c r="R717" s="273"/>
      <c r="S717" s="273"/>
      <c r="T717" s="274"/>
      <c r="U717" s="14"/>
      <c r="V717" s="14"/>
      <c r="W717" s="14"/>
      <c r="X717" s="14"/>
      <c r="Y717" s="14"/>
      <c r="Z717" s="14"/>
      <c r="AA717" s="14"/>
      <c r="AB717" s="14"/>
      <c r="AC717" s="14"/>
      <c r="AD717" s="14"/>
      <c r="AE717" s="14"/>
      <c r="AT717" s="275" t="s">
        <v>175</v>
      </c>
      <c r="AU717" s="275" t="s">
        <v>79</v>
      </c>
      <c r="AV717" s="14" t="s">
        <v>79</v>
      </c>
      <c r="AW717" s="14" t="s">
        <v>33</v>
      </c>
      <c r="AX717" s="14" t="s">
        <v>72</v>
      </c>
      <c r="AY717" s="275" t="s">
        <v>159</v>
      </c>
    </row>
    <row r="718" s="12" customFormat="1">
      <c r="A718" s="12"/>
      <c r="B718" s="233"/>
      <c r="C718" s="234"/>
      <c r="D718" s="235" t="s">
        <v>175</v>
      </c>
      <c r="E718" s="236" t="s">
        <v>19</v>
      </c>
      <c r="F718" s="237" t="s">
        <v>738</v>
      </c>
      <c r="G718" s="234"/>
      <c r="H718" s="238">
        <v>2.649</v>
      </c>
      <c r="I718" s="239"/>
      <c r="J718" s="234"/>
      <c r="K718" s="234"/>
      <c r="L718" s="240"/>
      <c r="M718" s="241"/>
      <c r="N718" s="242"/>
      <c r="O718" s="242"/>
      <c r="P718" s="242"/>
      <c r="Q718" s="242"/>
      <c r="R718" s="242"/>
      <c r="S718" s="242"/>
      <c r="T718" s="243"/>
      <c r="U718" s="12"/>
      <c r="V718" s="12"/>
      <c r="W718" s="12"/>
      <c r="X718" s="12"/>
      <c r="Y718" s="12"/>
      <c r="Z718" s="12"/>
      <c r="AA718" s="12"/>
      <c r="AB718" s="12"/>
      <c r="AC718" s="12"/>
      <c r="AD718" s="12"/>
      <c r="AE718" s="12"/>
      <c r="AT718" s="244" t="s">
        <v>175</v>
      </c>
      <c r="AU718" s="244" t="s">
        <v>79</v>
      </c>
      <c r="AV718" s="12" t="s">
        <v>81</v>
      </c>
      <c r="AW718" s="12" t="s">
        <v>33</v>
      </c>
      <c r="AX718" s="12" t="s">
        <v>72</v>
      </c>
      <c r="AY718" s="244" t="s">
        <v>159</v>
      </c>
    </row>
    <row r="719" s="12" customFormat="1">
      <c r="A719" s="12"/>
      <c r="B719" s="233"/>
      <c r="C719" s="234"/>
      <c r="D719" s="235" t="s">
        <v>175</v>
      </c>
      <c r="E719" s="236" t="s">
        <v>19</v>
      </c>
      <c r="F719" s="237" t="s">
        <v>971</v>
      </c>
      <c r="G719" s="234"/>
      <c r="H719" s="238">
        <v>0.109</v>
      </c>
      <c r="I719" s="239"/>
      <c r="J719" s="234"/>
      <c r="K719" s="234"/>
      <c r="L719" s="240"/>
      <c r="M719" s="241"/>
      <c r="N719" s="242"/>
      <c r="O719" s="242"/>
      <c r="P719" s="242"/>
      <c r="Q719" s="242"/>
      <c r="R719" s="242"/>
      <c r="S719" s="242"/>
      <c r="T719" s="243"/>
      <c r="U719" s="12"/>
      <c r="V719" s="12"/>
      <c r="W719" s="12"/>
      <c r="X719" s="12"/>
      <c r="Y719" s="12"/>
      <c r="Z719" s="12"/>
      <c r="AA719" s="12"/>
      <c r="AB719" s="12"/>
      <c r="AC719" s="12"/>
      <c r="AD719" s="12"/>
      <c r="AE719" s="12"/>
      <c r="AT719" s="244" t="s">
        <v>175</v>
      </c>
      <c r="AU719" s="244" t="s">
        <v>79</v>
      </c>
      <c r="AV719" s="12" t="s">
        <v>81</v>
      </c>
      <c r="AW719" s="12" t="s">
        <v>33</v>
      </c>
      <c r="AX719" s="12" t="s">
        <v>72</v>
      </c>
      <c r="AY719" s="244" t="s">
        <v>159</v>
      </c>
    </row>
    <row r="720" s="13" customFormat="1">
      <c r="A720" s="13"/>
      <c r="B720" s="245"/>
      <c r="C720" s="246"/>
      <c r="D720" s="235" t="s">
        <v>175</v>
      </c>
      <c r="E720" s="247" t="s">
        <v>19</v>
      </c>
      <c r="F720" s="248" t="s">
        <v>197</v>
      </c>
      <c r="G720" s="246"/>
      <c r="H720" s="249">
        <v>183</v>
      </c>
      <c r="I720" s="250"/>
      <c r="J720" s="246"/>
      <c r="K720" s="246"/>
      <c r="L720" s="251"/>
      <c r="M720" s="252"/>
      <c r="N720" s="253"/>
      <c r="O720" s="253"/>
      <c r="P720" s="253"/>
      <c r="Q720" s="253"/>
      <c r="R720" s="253"/>
      <c r="S720" s="253"/>
      <c r="T720" s="254"/>
      <c r="U720" s="13"/>
      <c r="V720" s="13"/>
      <c r="W720" s="13"/>
      <c r="X720" s="13"/>
      <c r="Y720" s="13"/>
      <c r="Z720" s="13"/>
      <c r="AA720" s="13"/>
      <c r="AB720" s="13"/>
      <c r="AC720" s="13"/>
      <c r="AD720" s="13"/>
      <c r="AE720" s="13"/>
      <c r="AT720" s="255" t="s">
        <v>175</v>
      </c>
      <c r="AU720" s="255" t="s">
        <v>79</v>
      </c>
      <c r="AV720" s="13" t="s">
        <v>164</v>
      </c>
      <c r="AW720" s="13" t="s">
        <v>33</v>
      </c>
      <c r="AX720" s="13" t="s">
        <v>79</v>
      </c>
      <c r="AY720" s="255" t="s">
        <v>159</v>
      </c>
    </row>
    <row r="721" s="2" customFormat="1" ht="21.75" customHeight="1">
      <c r="A721" s="40"/>
      <c r="B721" s="41"/>
      <c r="C721" s="220" t="s">
        <v>972</v>
      </c>
      <c r="D721" s="220" t="s">
        <v>160</v>
      </c>
      <c r="E721" s="221" t="s">
        <v>973</v>
      </c>
      <c r="F721" s="222" t="s">
        <v>974</v>
      </c>
      <c r="G721" s="223" t="s">
        <v>191</v>
      </c>
      <c r="H721" s="224">
        <v>24</v>
      </c>
      <c r="I721" s="225"/>
      <c r="J721" s="226">
        <f>ROUND(I721*H721,2)</f>
        <v>0</v>
      </c>
      <c r="K721" s="222" t="s">
        <v>19</v>
      </c>
      <c r="L721" s="46"/>
      <c r="M721" s="227" t="s">
        <v>19</v>
      </c>
      <c r="N721" s="228" t="s">
        <v>43</v>
      </c>
      <c r="O721" s="86"/>
      <c r="P721" s="229">
        <f>O721*H721</f>
        <v>0</v>
      </c>
      <c r="Q721" s="229">
        <v>0.00029999999999999997</v>
      </c>
      <c r="R721" s="229">
        <f>Q721*H721</f>
        <v>0.0071999999999999998</v>
      </c>
      <c r="S721" s="229">
        <v>0</v>
      </c>
      <c r="T721" s="230">
        <f>S721*H721</f>
        <v>0</v>
      </c>
      <c r="U721" s="40"/>
      <c r="V721" s="40"/>
      <c r="W721" s="40"/>
      <c r="X721" s="40"/>
      <c r="Y721" s="40"/>
      <c r="Z721" s="40"/>
      <c r="AA721" s="40"/>
      <c r="AB721" s="40"/>
      <c r="AC721" s="40"/>
      <c r="AD721" s="40"/>
      <c r="AE721" s="40"/>
      <c r="AR721" s="231" t="s">
        <v>164</v>
      </c>
      <c r="AT721" s="231" t="s">
        <v>160</v>
      </c>
      <c r="AU721" s="231" t="s">
        <v>79</v>
      </c>
      <c r="AY721" s="19" t="s">
        <v>159</v>
      </c>
      <c r="BE721" s="232">
        <f>IF(N721="základní",J721,0)</f>
        <v>0</v>
      </c>
      <c r="BF721" s="232">
        <f>IF(N721="snížená",J721,0)</f>
        <v>0</v>
      </c>
      <c r="BG721" s="232">
        <f>IF(N721="zákl. přenesená",J721,0)</f>
        <v>0</v>
      </c>
      <c r="BH721" s="232">
        <f>IF(N721="sníž. přenesená",J721,0)</f>
        <v>0</v>
      </c>
      <c r="BI721" s="232">
        <f>IF(N721="nulová",J721,0)</f>
        <v>0</v>
      </c>
      <c r="BJ721" s="19" t="s">
        <v>79</v>
      </c>
      <c r="BK721" s="232">
        <f>ROUND(I721*H721,2)</f>
        <v>0</v>
      </c>
      <c r="BL721" s="19" t="s">
        <v>164</v>
      </c>
      <c r="BM721" s="231" t="s">
        <v>975</v>
      </c>
    </row>
    <row r="722" s="12" customFormat="1">
      <c r="A722" s="12"/>
      <c r="B722" s="233"/>
      <c r="C722" s="234"/>
      <c r="D722" s="235" t="s">
        <v>175</v>
      </c>
      <c r="E722" s="236" t="s">
        <v>19</v>
      </c>
      <c r="F722" s="237" t="s">
        <v>976</v>
      </c>
      <c r="G722" s="234"/>
      <c r="H722" s="238">
        <v>6.726</v>
      </c>
      <c r="I722" s="239"/>
      <c r="J722" s="234"/>
      <c r="K722" s="234"/>
      <c r="L722" s="240"/>
      <c r="M722" s="241"/>
      <c r="N722" s="242"/>
      <c r="O722" s="242"/>
      <c r="P722" s="242"/>
      <c r="Q722" s="242"/>
      <c r="R722" s="242"/>
      <c r="S722" s="242"/>
      <c r="T722" s="243"/>
      <c r="U722" s="12"/>
      <c r="V722" s="12"/>
      <c r="W722" s="12"/>
      <c r="X722" s="12"/>
      <c r="Y722" s="12"/>
      <c r="Z722" s="12"/>
      <c r="AA722" s="12"/>
      <c r="AB722" s="12"/>
      <c r="AC722" s="12"/>
      <c r="AD722" s="12"/>
      <c r="AE722" s="12"/>
      <c r="AT722" s="244" t="s">
        <v>175</v>
      </c>
      <c r="AU722" s="244" t="s">
        <v>79</v>
      </c>
      <c r="AV722" s="12" t="s">
        <v>81</v>
      </c>
      <c r="AW722" s="12" t="s">
        <v>33</v>
      </c>
      <c r="AX722" s="12" t="s">
        <v>72</v>
      </c>
      <c r="AY722" s="244" t="s">
        <v>159</v>
      </c>
    </row>
    <row r="723" s="12" customFormat="1">
      <c r="A723" s="12"/>
      <c r="B723" s="233"/>
      <c r="C723" s="234"/>
      <c r="D723" s="235" t="s">
        <v>175</v>
      </c>
      <c r="E723" s="236" t="s">
        <v>19</v>
      </c>
      <c r="F723" s="237" t="s">
        <v>977</v>
      </c>
      <c r="G723" s="234"/>
      <c r="H723" s="238">
        <v>5.3230000000000004</v>
      </c>
      <c r="I723" s="239"/>
      <c r="J723" s="234"/>
      <c r="K723" s="234"/>
      <c r="L723" s="240"/>
      <c r="M723" s="241"/>
      <c r="N723" s="242"/>
      <c r="O723" s="242"/>
      <c r="P723" s="242"/>
      <c r="Q723" s="242"/>
      <c r="R723" s="242"/>
      <c r="S723" s="242"/>
      <c r="T723" s="243"/>
      <c r="U723" s="12"/>
      <c r="V723" s="12"/>
      <c r="W723" s="12"/>
      <c r="X723" s="12"/>
      <c r="Y723" s="12"/>
      <c r="Z723" s="12"/>
      <c r="AA723" s="12"/>
      <c r="AB723" s="12"/>
      <c r="AC723" s="12"/>
      <c r="AD723" s="12"/>
      <c r="AE723" s="12"/>
      <c r="AT723" s="244" t="s">
        <v>175</v>
      </c>
      <c r="AU723" s="244" t="s">
        <v>79</v>
      </c>
      <c r="AV723" s="12" t="s">
        <v>81</v>
      </c>
      <c r="AW723" s="12" t="s">
        <v>33</v>
      </c>
      <c r="AX723" s="12" t="s">
        <v>72</v>
      </c>
      <c r="AY723" s="244" t="s">
        <v>159</v>
      </c>
    </row>
    <row r="724" s="12" customFormat="1">
      <c r="A724" s="12"/>
      <c r="B724" s="233"/>
      <c r="C724" s="234"/>
      <c r="D724" s="235" t="s">
        <v>175</v>
      </c>
      <c r="E724" s="236" t="s">
        <v>19</v>
      </c>
      <c r="F724" s="237" t="s">
        <v>978</v>
      </c>
      <c r="G724" s="234"/>
      <c r="H724" s="238">
        <v>3.5150000000000001</v>
      </c>
      <c r="I724" s="239"/>
      <c r="J724" s="234"/>
      <c r="K724" s="234"/>
      <c r="L724" s="240"/>
      <c r="M724" s="241"/>
      <c r="N724" s="242"/>
      <c r="O724" s="242"/>
      <c r="P724" s="242"/>
      <c r="Q724" s="242"/>
      <c r="R724" s="242"/>
      <c r="S724" s="242"/>
      <c r="T724" s="243"/>
      <c r="U724" s="12"/>
      <c r="V724" s="12"/>
      <c r="W724" s="12"/>
      <c r="X724" s="12"/>
      <c r="Y724" s="12"/>
      <c r="Z724" s="12"/>
      <c r="AA724" s="12"/>
      <c r="AB724" s="12"/>
      <c r="AC724" s="12"/>
      <c r="AD724" s="12"/>
      <c r="AE724" s="12"/>
      <c r="AT724" s="244" t="s">
        <v>175</v>
      </c>
      <c r="AU724" s="244" t="s">
        <v>79</v>
      </c>
      <c r="AV724" s="12" t="s">
        <v>81</v>
      </c>
      <c r="AW724" s="12" t="s">
        <v>33</v>
      </c>
      <c r="AX724" s="12" t="s">
        <v>72</v>
      </c>
      <c r="AY724" s="244" t="s">
        <v>159</v>
      </c>
    </row>
    <row r="725" s="12" customFormat="1">
      <c r="A725" s="12"/>
      <c r="B725" s="233"/>
      <c r="C725" s="234"/>
      <c r="D725" s="235" t="s">
        <v>175</v>
      </c>
      <c r="E725" s="236" t="s">
        <v>19</v>
      </c>
      <c r="F725" s="237" t="s">
        <v>979</v>
      </c>
      <c r="G725" s="234"/>
      <c r="H725" s="238">
        <v>1.367</v>
      </c>
      <c r="I725" s="239"/>
      <c r="J725" s="234"/>
      <c r="K725" s="234"/>
      <c r="L725" s="240"/>
      <c r="M725" s="241"/>
      <c r="N725" s="242"/>
      <c r="O725" s="242"/>
      <c r="P725" s="242"/>
      <c r="Q725" s="242"/>
      <c r="R725" s="242"/>
      <c r="S725" s="242"/>
      <c r="T725" s="243"/>
      <c r="U725" s="12"/>
      <c r="V725" s="12"/>
      <c r="W725" s="12"/>
      <c r="X725" s="12"/>
      <c r="Y725" s="12"/>
      <c r="Z725" s="12"/>
      <c r="AA725" s="12"/>
      <c r="AB725" s="12"/>
      <c r="AC725" s="12"/>
      <c r="AD725" s="12"/>
      <c r="AE725" s="12"/>
      <c r="AT725" s="244" t="s">
        <v>175</v>
      </c>
      <c r="AU725" s="244" t="s">
        <v>79</v>
      </c>
      <c r="AV725" s="12" t="s">
        <v>81</v>
      </c>
      <c r="AW725" s="12" t="s">
        <v>33</v>
      </c>
      <c r="AX725" s="12" t="s">
        <v>72</v>
      </c>
      <c r="AY725" s="244" t="s">
        <v>159</v>
      </c>
    </row>
    <row r="726" s="12" customFormat="1">
      <c r="A726" s="12"/>
      <c r="B726" s="233"/>
      <c r="C726" s="234"/>
      <c r="D726" s="235" t="s">
        <v>175</v>
      </c>
      <c r="E726" s="236" t="s">
        <v>19</v>
      </c>
      <c r="F726" s="237" t="s">
        <v>980</v>
      </c>
      <c r="G726" s="234"/>
      <c r="H726" s="238">
        <v>0.80600000000000005</v>
      </c>
      <c r="I726" s="239"/>
      <c r="J726" s="234"/>
      <c r="K726" s="234"/>
      <c r="L726" s="240"/>
      <c r="M726" s="241"/>
      <c r="N726" s="242"/>
      <c r="O726" s="242"/>
      <c r="P726" s="242"/>
      <c r="Q726" s="242"/>
      <c r="R726" s="242"/>
      <c r="S726" s="242"/>
      <c r="T726" s="243"/>
      <c r="U726" s="12"/>
      <c r="V726" s="12"/>
      <c r="W726" s="12"/>
      <c r="X726" s="12"/>
      <c r="Y726" s="12"/>
      <c r="Z726" s="12"/>
      <c r="AA726" s="12"/>
      <c r="AB726" s="12"/>
      <c r="AC726" s="12"/>
      <c r="AD726" s="12"/>
      <c r="AE726" s="12"/>
      <c r="AT726" s="244" t="s">
        <v>175</v>
      </c>
      <c r="AU726" s="244" t="s">
        <v>79</v>
      </c>
      <c r="AV726" s="12" t="s">
        <v>81</v>
      </c>
      <c r="AW726" s="12" t="s">
        <v>33</v>
      </c>
      <c r="AX726" s="12" t="s">
        <v>72</v>
      </c>
      <c r="AY726" s="244" t="s">
        <v>159</v>
      </c>
    </row>
    <row r="727" s="12" customFormat="1">
      <c r="A727" s="12"/>
      <c r="B727" s="233"/>
      <c r="C727" s="234"/>
      <c r="D727" s="235" t="s">
        <v>175</v>
      </c>
      <c r="E727" s="236" t="s">
        <v>19</v>
      </c>
      <c r="F727" s="237" t="s">
        <v>981</v>
      </c>
      <c r="G727" s="234"/>
      <c r="H727" s="238">
        <v>3.0630000000000002</v>
      </c>
      <c r="I727" s="239"/>
      <c r="J727" s="234"/>
      <c r="K727" s="234"/>
      <c r="L727" s="240"/>
      <c r="M727" s="241"/>
      <c r="N727" s="242"/>
      <c r="O727" s="242"/>
      <c r="P727" s="242"/>
      <c r="Q727" s="242"/>
      <c r="R727" s="242"/>
      <c r="S727" s="242"/>
      <c r="T727" s="243"/>
      <c r="U727" s="12"/>
      <c r="V727" s="12"/>
      <c r="W727" s="12"/>
      <c r="X727" s="12"/>
      <c r="Y727" s="12"/>
      <c r="Z727" s="12"/>
      <c r="AA727" s="12"/>
      <c r="AB727" s="12"/>
      <c r="AC727" s="12"/>
      <c r="AD727" s="12"/>
      <c r="AE727" s="12"/>
      <c r="AT727" s="244" t="s">
        <v>175</v>
      </c>
      <c r="AU727" s="244" t="s">
        <v>79</v>
      </c>
      <c r="AV727" s="12" t="s">
        <v>81</v>
      </c>
      <c r="AW727" s="12" t="s">
        <v>33</v>
      </c>
      <c r="AX727" s="12" t="s">
        <v>72</v>
      </c>
      <c r="AY727" s="244" t="s">
        <v>159</v>
      </c>
    </row>
    <row r="728" s="12" customFormat="1">
      <c r="A728" s="12"/>
      <c r="B728" s="233"/>
      <c r="C728" s="234"/>
      <c r="D728" s="235" t="s">
        <v>175</v>
      </c>
      <c r="E728" s="236" t="s">
        <v>19</v>
      </c>
      <c r="F728" s="237" t="s">
        <v>982</v>
      </c>
      <c r="G728" s="234"/>
      <c r="H728" s="238">
        <v>2.6000000000000001</v>
      </c>
      <c r="I728" s="239"/>
      <c r="J728" s="234"/>
      <c r="K728" s="234"/>
      <c r="L728" s="240"/>
      <c r="M728" s="241"/>
      <c r="N728" s="242"/>
      <c r="O728" s="242"/>
      <c r="P728" s="242"/>
      <c r="Q728" s="242"/>
      <c r="R728" s="242"/>
      <c r="S728" s="242"/>
      <c r="T728" s="243"/>
      <c r="U728" s="12"/>
      <c r="V728" s="12"/>
      <c r="W728" s="12"/>
      <c r="X728" s="12"/>
      <c r="Y728" s="12"/>
      <c r="Z728" s="12"/>
      <c r="AA728" s="12"/>
      <c r="AB728" s="12"/>
      <c r="AC728" s="12"/>
      <c r="AD728" s="12"/>
      <c r="AE728" s="12"/>
      <c r="AT728" s="244" t="s">
        <v>175</v>
      </c>
      <c r="AU728" s="244" t="s">
        <v>79</v>
      </c>
      <c r="AV728" s="12" t="s">
        <v>81</v>
      </c>
      <c r="AW728" s="12" t="s">
        <v>33</v>
      </c>
      <c r="AX728" s="12" t="s">
        <v>72</v>
      </c>
      <c r="AY728" s="244" t="s">
        <v>159</v>
      </c>
    </row>
    <row r="729" s="12" customFormat="1">
      <c r="A729" s="12"/>
      <c r="B729" s="233"/>
      <c r="C729" s="234"/>
      <c r="D729" s="235" t="s">
        <v>175</v>
      </c>
      <c r="E729" s="236" t="s">
        <v>19</v>
      </c>
      <c r="F729" s="237" t="s">
        <v>983</v>
      </c>
      <c r="G729" s="234"/>
      <c r="H729" s="238">
        <v>0.59999999999999998</v>
      </c>
      <c r="I729" s="239"/>
      <c r="J729" s="234"/>
      <c r="K729" s="234"/>
      <c r="L729" s="240"/>
      <c r="M729" s="241"/>
      <c r="N729" s="242"/>
      <c r="O729" s="242"/>
      <c r="P729" s="242"/>
      <c r="Q729" s="242"/>
      <c r="R729" s="242"/>
      <c r="S729" s="242"/>
      <c r="T729" s="243"/>
      <c r="U729" s="12"/>
      <c r="V729" s="12"/>
      <c r="W729" s="12"/>
      <c r="X729" s="12"/>
      <c r="Y729" s="12"/>
      <c r="Z729" s="12"/>
      <c r="AA729" s="12"/>
      <c r="AB729" s="12"/>
      <c r="AC729" s="12"/>
      <c r="AD729" s="12"/>
      <c r="AE729" s="12"/>
      <c r="AT729" s="244" t="s">
        <v>175</v>
      </c>
      <c r="AU729" s="244" t="s">
        <v>79</v>
      </c>
      <c r="AV729" s="12" t="s">
        <v>81</v>
      </c>
      <c r="AW729" s="12" t="s">
        <v>33</v>
      </c>
      <c r="AX729" s="12" t="s">
        <v>72</v>
      </c>
      <c r="AY729" s="244" t="s">
        <v>159</v>
      </c>
    </row>
    <row r="730" s="13" customFormat="1">
      <c r="A730" s="13"/>
      <c r="B730" s="245"/>
      <c r="C730" s="246"/>
      <c r="D730" s="235" t="s">
        <v>175</v>
      </c>
      <c r="E730" s="247" t="s">
        <v>19</v>
      </c>
      <c r="F730" s="248" t="s">
        <v>197</v>
      </c>
      <c r="G730" s="246"/>
      <c r="H730" s="249">
        <v>24</v>
      </c>
      <c r="I730" s="250"/>
      <c r="J730" s="246"/>
      <c r="K730" s="246"/>
      <c r="L730" s="251"/>
      <c r="M730" s="252"/>
      <c r="N730" s="253"/>
      <c r="O730" s="253"/>
      <c r="P730" s="253"/>
      <c r="Q730" s="253"/>
      <c r="R730" s="253"/>
      <c r="S730" s="253"/>
      <c r="T730" s="254"/>
      <c r="U730" s="13"/>
      <c r="V730" s="13"/>
      <c r="W730" s="13"/>
      <c r="X730" s="13"/>
      <c r="Y730" s="13"/>
      <c r="Z730" s="13"/>
      <c r="AA730" s="13"/>
      <c r="AB730" s="13"/>
      <c r="AC730" s="13"/>
      <c r="AD730" s="13"/>
      <c r="AE730" s="13"/>
      <c r="AT730" s="255" t="s">
        <v>175</v>
      </c>
      <c r="AU730" s="255" t="s">
        <v>79</v>
      </c>
      <c r="AV730" s="13" t="s">
        <v>164</v>
      </c>
      <c r="AW730" s="13" t="s">
        <v>33</v>
      </c>
      <c r="AX730" s="13" t="s">
        <v>79</v>
      </c>
      <c r="AY730" s="255" t="s">
        <v>159</v>
      </c>
    </row>
    <row r="731" s="2" customFormat="1" ht="21.75" customHeight="1">
      <c r="A731" s="40"/>
      <c r="B731" s="41"/>
      <c r="C731" s="220" t="s">
        <v>602</v>
      </c>
      <c r="D731" s="220" t="s">
        <v>160</v>
      </c>
      <c r="E731" s="221" t="s">
        <v>984</v>
      </c>
      <c r="F731" s="222" t="s">
        <v>985</v>
      </c>
      <c r="G731" s="223" t="s">
        <v>191</v>
      </c>
      <c r="H731" s="224">
        <v>183</v>
      </c>
      <c r="I731" s="225"/>
      <c r="J731" s="226">
        <f>ROUND(I731*H731,2)</f>
        <v>0</v>
      </c>
      <c r="K731" s="222" t="s">
        <v>19</v>
      </c>
      <c r="L731" s="46"/>
      <c r="M731" s="227" t="s">
        <v>19</v>
      </c>
      <c r="N731" s="228" t="s">
        <v>43</v>
      </c>
      <c r="O731" s="86"/>
      <c r="P731" s="229">
        <f>O731*H731</f>
        <v>0</v>
      </c>
      <c r="Q731" s="229">
        <v>0.00029999999999999997</v>
      </c>
      <c r="R731" s="229">
        <f>Q731*H731</f>
        <v>0.054899999999999997</v>
      </c>
      <c r="S731" s="229">
        <v>0</v>
      </c>
      <c r="T731" s="230">
        <f>S731*H731</f>
        <v>0</v>
      </c>
      <c r="U731" s="40"/>
      <c r="V731" s="40"/>
      <c r="W731" s="40"/>
      <c r="X731" s="40"/>
      <c r="Y731" s="40"/>
      <c r="Z731" s="40"/>
      <c r="AA731" s="40"/>
      <c r="AB731" s="40"/>
      <c r="AC731" s="40"/>
      <c r="AD731" s="40"/>
      <c r="AE731" s="40"/>
      <c r="AR731" s="231" t="s">
        <v>164</v>
      </c>
      <c r="AT731" s="231" t="s">
        <v>160</v>
      </c>
      <c r="AU731" s="231" t="s">
        <v>79</v>
      </c>
      <c r="AY731" s="19" t="s">
        <v>159</v>
      </c>
      <c r="BE731" s="232">
        <f>IF(N731="základní",J731,0)</f>
        <v>0</v>
      </c>
      <c r="BF731" s="232">
        <f>IF(N731="snížená",J731,0)</f>
        <v>0</v>
      </c>
      <c r="BG731" s="232">
        <f>IF(N731="zákl. přenesená",J731,0)</f>
        <v>0</v>
      </c>
      <c r="BH731" s="232">
        <f>IF(N731="sníž. přenesená",J731,0)</f>
        <v>0</v>
      </c>
      <c r="BI731" s="232">
        <f>IF(N731="nulová",J731,0)</f>
        <v>0</v>
      </c>
      <c r="BJ731" s="19" t="s">
        <v>79</v>
      </c>
      <c r="BK731" s="232">
        <f>ROUND(I731*H731,2)</f>
        <v>0</v>
      </c>
      <c r="BL731" s="19" t="s">
        <v>164</v>
      </c>
      <c r="BM731" s="231" t="s">
        <v>986</v>
      </c>
    </row>
    <row r="732" s="2" customFormat="1" ht="21.75" customHeight="1">
      <c r="A732" s="40"/>
      <c r="B732" s="41"/>
      <c r="C732" s="220" t="s">
        <v>987</v>
      </c>
      <c r="D732" s="220" t="s">
        <v>160</v>
      </c>
      <c r="E732" s="221" t="s">
        <v>988</v>
      </c>
      <c r="F732" s="222" t="s">
        <v>989</v>
      </c>
      <c r="G732" s="223" t="s">
        <v>191</v>
      </c>
      <c r="H732" s="224">
        <v>390</v>
      </c>
      <c r="I732" s="225"/>
      <c r="J732" s="226">
        <f>ROUND(I732*H732,2)</f>
        <v>0</v>
      </c>
      <c r="K732" s="222" t="s">
        <v>19</v>
      </c>
      <c r="L732" s="46"/>
      <c r="M732" s="287" t="s">
        <v>19</v>
      </c>
      <c r="N732" s="288" t="s">
        <v>43</v>
      </c>
      <c r="O732" s="289"/>
      <c r="P732" s="290">
        <f>O732*H732</f>
        <v>0</v>
      </c>
      <c r="Q732" s="290">
        <v>0.00040000000000000002</v>
      </c>
      <c r="R732" s="290">
        <f>Q732*H732</f>
        <v>0.156</v>
      </c>
      <c r="S732" s="290">
        <v>0</v>
      </c>
      <c r="T732" s="291">
        <f>S732*H732</f>
        <v>0</v>
      </c>
      <c r="U732" s="40"/>
      <c r="V732" s="40"/>
      <c r="W732" s="40"/>
      <c r="X732" s="40"/>
      <c r="Y732" s="40"/>
      <c r="Z732" s="40"/>
      <c r="AA732" s="40"/>
      <c r="AB732" s="40"/>
      <c r="AC732" s="40"/>
      <c r="AD732" s="40"/>
      <c r="AE732" s="40"/>
      <c r="AR732" s="231" t="s">
        <v>164</v>
      </c>
      <c r="AT732" s="231" t="s">
        <v>160</v>
      </c>
      <c r="AU732" s="231" t="s">
        <v>79</v>
      </c>
      <c r="AY732" s="19" t="s">
        <v>159</v>
      </c>
      <c r="BE732" s="232">
        <f>IF(N732="základní",J732,0)</f>
        <v>0</v>
      </c>
      <c r="BF732" s="232">
        <f>IF(N732="snížená",J732,0)</f>
        <v>0</v>
      </c>
      <c r="BG732" s="232">
        <f>IF(N732="zákl. přenesená",J732,0)</f>
        <v>0</v>
      </c>
      <c r="BH732" s="232">
        <f>IF(N732="sníž. přenesená",J732,0)</f>
        <v>0</v>
      </c>
      <c r="BI732" s="232">
        <f>IF(N732="nulová",J732,0)</f>
        <v>0</v>
      </c>
      <c r="BJ732" s="19" t="s">
        <v>79</v>
      </c>
      <c r="BK732" s="232">
        <f>ROUND(I732*H732,2)</f>
        <v>0</v>
      </c>
      <c r="BL732" s="19" t="s">
        <v>164</v>
      </c>
      <c r="BM732" s="231" t="s">
        <v>990</v>
      </c>
    </row>
    <row r="733" s="2" customFormat="1" ht="6.96" customHeight="1">
      <c r="A733" s="40"/>
      <c r="B733" s="61"/>
      <c r="C733" s="62"/>
      <c r="D733" s="62"/>
      <c r="E733" s="62"/>
      <c r="F733" s="62"/>
      <c r="G733" s="62"/>
      <c r="H733" s="62"/>
      <c r="I733" s="177"/>
      <c r="J733" s="62"/>
      <c r="K733" s="62"/>
      <c r="L733" s="46"/>
      <c r="M733" s="40"/>
      <c r="O733" s="40"/>
      <c r="P733" s="40"/>
      <c r="Q733" s="40"/>
      <c r="R733" s="40"/>
      <c r="S733" s="40"/>
      <c r="T733" s="40"/>
      <c r="U733" s="40"/>
      <c r="V733" s="40"/>
      <c r="W733" s="40"/>
      <c r="X733" s="40"/>
      <c r="Y733" s="40"/>
      <c r="Z733" s="40"/>
      <c r="AA733" s="40"/>
      <c r="AB733" s="40"/>
      <c r="AC733" s="40"/>
      <c r="AD733" s="40"/>
      <c r="AE733" s="40"/>
    </row>
  </sheetData>
  <sheetProtection sheet="1" autoFilter="0" formatColumns="0" formatRows="0" objects="1" scenarios="1" spinCount="100000" saltValue="haQ+/kamdi8LEqaqMCsfbfgbkFX6KXDbqjyU+6ePmlGXA0AF1g5q3ZuAJSOyXGXHiHRHsF4HXjGJ9eiIWpY5eA==" hashValue="WozaZNg/QR/B3WQ1H5TB8mMyQyWufb/M3oIOfNZyEbgr1WQsTp23i3ZpHXD3bYivXukbUTADbQjMqG3ap5DWjA==" algorithmName="SHA-512" password="CC35"/>
  <autoFilter ref="C100:K732"/>
  <mergeCells count="12">
    <mergeCell ref="E7:H7"/>
    <mergeCell ref="E9:H9"/>
    <mergeCell ref="E11:H11"/>
    <mergeCell ref="E20:H20"/>
    <mergeCell ref="E29:H29"/>
    <mergeCell ref="E50:H50"/>
    <mergeCell ref="E52:H52"/>
    <mergeCell ref="E54:H54"/>
    <mergeCell ref="E89:H89"/>
    <mergeCell ref="E91:H91"/>
    <mergeCell ref="E93:H9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0"/>
      <c r="L2" s="1"/>
      <c r="M2" s="1"/>
      <c r="N2" s="1"/>
      <c r="O2" s="1"/>
      <c r="P2" s="1"/>
      <c r="Q2" s="1"/>
      <c r="R2" s="1"/>
      <c r="S2" s="1"/>
      <c r="T2" s="1"/>
      <c r="U2" s="1"/>
      <c r="V2" s="1"/>
      <c r="AT2" s="19" t="s">
        <v>88</v>
      </c>
    </row>
    <row r="3" s="1" customFormat="1" ht="6.96" customHeight="1">
      <c r="B3" s="141"/>
      <c r="C3" s="142"/>
      <c r="D3" s="142"/>
      <c r="E3" s="142"/>
      <c r="F3" s="142"/>
      <c r="G3" s="142"/>
      <c r="H3" s="142"/>
      <c r="I3" s="143"/>
      <c r="J3" s="142"/>
      <c r="K3" s="142"/>
      <c r="L3" s="22"/>
      <c r="AT3" s="19" t="s">
        <v>81</v>
      </c>
    </row>
    <row r="4" s="1" customFormat="1" ht="24.96" customHeight="1">
      <c r="B4" s="22"/>
      <c r="D4" s="144" t="s">
        <v>119</v>
      </c>
      <c r="I4" s="140"/>
      <c r="L4" s="22"/>
      <c r="M4" s="145" t="s">
        <v>10</v>
      </c>
      <c r="AT4" s="19" t="s">
        <v>4</v>
      </c>
    </row>
    <row r="5" s="1" customFormat="1" ht="6.96" customHeight="1">
      <c r="B5" s="22"/>
      <c r="I5" s="140"/>
      <c r="L5" s="22"/>
    </row>
    <row r="6" s="1" customFormat="1" ht="12" customHeight="1">
      <c r="B6" s="22"/>
      <c r="D6" s="146" t="s">
        <v>16</v>
      </c>
      <c r="I6" s="140"/>
      <c r="L6" s="22"/>
    </row>
    <row r="7" s="1" customFormat="1" ht="16.5" customHeight="1">
      <c r="B7" s="22"/>
      <c r="E7" s="147" t="str">
        <f>'Rekapitulace stavby'!K6</f>
        <v>WELCOME CENTRE ČZU</v>
      </c>
      <c r="F7" s="146"/>
      <c r="G7" s="146"/>
      <c r="H7" s="146"/>
      <c r="I7" s="140"/>
      <c r="L7" s="22"/>
    </row>
    <row r="8" s="1" customFormat="1" ht="12" customHeight="1">
      <c r="B8" s="22"/>
      <c r="D8" s="146" t="s">
        <v>120</v>
      </c>
      <c r="I8" s="140"/>
      <c r="L8" s="22"/>
    </row>
    <row r="9" s="2" customFormat="1" ht="16.5" customHeight="1">
      <c r="A9" s="40"/>
      <c r="B9" s="46"/>
      <c r="C9" s="40"/>
      <c r="D9" s="40"/>
      <c r="E9" s="147" t="s">
        <v>121</v>
      </c>
      <c r="F9" s="40"/>
      <c r="G9" s="40"/>
      <c r="H9" s="40"/>
      <c r="I9" s="148"/>
      <c r="J9" s="40"/>
      <c r="K9" s="40"/>
      <c r="L9" s="149"/>
      <c r="S9" s="40"/>
      <c r="T9" s="40"/>
      <c r="U9" s="40"/>
      <c r="V9" s="40"/>
      <c r="W9" s="40"/>
      <c r="X9" s="40"/>
      <c r="Y9" s="40"/>
      <c r="Z9" s="40"/>
      <c r="AA9" s="40"/>
      <c r="AB9" s="40"/>
      <c r="AC9" s="40"/>
      <c r="AD9" s="40"/>
      <c r="AE9" s="40"/>
    </row>
    <row r="10" s="2" customFormat="1" ht="12" customHeight="1">
      <c r="A10" s="40"/>
      <c r="B10" s="46"/>
      <c r="C10" s="40"/>
      <c r="D10" s="146" t="s">
        <v>122</v>
      </c>
      <c r="E10" s="40"/>
      <c r="F10" s="40"/>
      <c r="G10" s="40"/>
      <c r="H10" s="40"/>
      <c r="I10" s="148"/>
      <c r="J10" s="40"/>
      <c r="K10" s="40"/>
      <c r="L10" s="149"/>
      <c r="S10" s="40"/>
      <c r="T10" s="40"/>
      <c r="U10" s="40"/>
      <c r="V10" s="40"/>
      <c r="W10" s="40"/>
      <c r="X10" s="40"/>
      <c r="Y10" s="40"/>
      <c r="Z10" s="40"/>
      <c r="AA10" s="40"/>
      <c r="AB10" s="40"/>
      <c r="AC10" s="40"/>
      <c r="AD10" s="40"/>
      <c r="AE10" s="40"/>
    </row>
    <row r="11" s="2" customFormat="1" ht="16.5" customHeight="1">
      <c r="A11" s="40"/>
      <c r="B11" s="46"/>
      <c r="C11" s="40"/>
      <c r="D11" s="40"/>
      <c r="E11" s="150" t="s">
        <v>991</v>
      </c>
      <c r="F11" s="40"/>
      <c r="G11" s="40"/>
      <c r="H11" s="40"/>
      <c r="I11" s="148"/>
      <c r="J11" s="40"/>
      <c r="K11" s="40"/>
      <c r="L11" s="149"/>
      <c r="S11" s="40"/>
      <c r="T11" s="40"/>
      <c r="U11" s="40"/>
      <c r="V11" s="40"/>
      <c r="W11" s="40"/>
      <c r="X11" s="40"/>
      <c r="Y11" s="40"/>
      <c r="Z11" s="40"/>
      <c r="AA11" s="40"/>
      <c r="AB11" s="40"/>
      <c r="AC11" s="40"/>
      <c r="AD11" s="40"/>
      <c r="AE11" s="40"/>
    </row>
    <row r="12" s="2" customFormat="1">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2" customFormat="1" ht="12" customHeight="1">
      <c r="A14" s="40"/>
      <c r="B14" s="46"/>
      <c r="C14" s="40"/>
      <c r="D14" s="146" t="s">
        <v>21</v>
      </c>
      <c r="E14" s="40"/>
      <c r="F14" s="135" t="s">
        <v>22</v>
      </c>
      <c r="G14" s="40"/>
      <c r="H14" s="40"/>
      <c r="I14" s="151" t="s">
        <v>23</v>
      </c>
      <c r="J14" s="152" t="str">
        <f>'Rekapitulace stavby'!AN8</f>
        <v>25. 5. 2020</v>
      </c>
      <c r="K14" s="40"/>
      <c r="L14" s="149"/>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2" customFormat="1" ht="12" customHeight="1">
      <c r="A25" s="40"/>
      <c r="B25" s="46"/>
      <c r="C25" s="40"/>
      <c r="D25" s="146" t="s">
        <v>34</v>
      </c>
      <c r="E25" s="40"/>
      <c r="F25" s="40"/>
      <c r="G25" s="40"/>
      <c r="H25" s="40"/>
      <c r="I25" s="151" t="s">
        <v>26</v>
      </c>
      <c r="J25" s="135" t="str">
        <f>IF('Rekapitulace stavby'!AN19="","",'Rekapitulace stavby'!AN19)</f>
        <v/>
      </c>
      <c r="K25" s="40"/>
      <c r="L25" s="149"/>
      <c r="S25" s="40"/>
      <c r="T25" s="40"/>
      <c r="U25" s="40"/>
      <c r="V25" s="40"/>
      <c r="W25" s="40"/>
      <c r="X25" s="40"/>
      <c r="Y25" s="40"/>
      <c r="Z25" s="40"/>
      <c r="AA25" s="40"/>
      <c r="AB25" s="40"/>
      <c r="AC25" s="40"/>
      <c r="AD25" s="40"/>
      <c r="AE25" s="40"/>
    </row>
    <row r="26" s="2" customFormat="1" ht="18" customHeight="1">
      <c r="A26" s="40"/>
      <c r="B26" s="46"/>
      <c r="C26" s="40"/>
      <c r="D26" s="40"/>
      <c r="E26" s="135" t="str">
        <f>IF('Rekapitulace stavby'!E20="","",'Rekapitulace stavby'!E20)</f>
        <v xml:space="preserve"> </v>
      </c>
      <c r="F26" s="40"/>
      <c r="G26" s="40"/>
      <c r="H26" s="40"/>
      <c r="I26" s="151" t="s">
        <v>28</v>
      </c>
      <c r="J26" s="135" t="str">
        <f>IF('Rekapitulace stavby'!AN20="","",'Rekapitulace stavby'!AN20)</f>
        <v/>
      </c>
      <c r="K26" s="40"/>
      <c r="L26" s="149"/>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2" customFormat="1" ht="6.96"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2" customFormat="1" ht="6.96"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2" customFormat="1" ht="25.44" customHeight="1">
      <c r="A32" s="40"/>
      <c r="B32" s="46"/>
      <c r="C32" s="40"/>
      <c r="D32" s="160" t="s">
        <v>38</v>
      </c>
      <c r="E32" s="40"/>
      <c r="F32" s="40"/>
      <c r="G32" s="40"/>
      <c r="H32" s="40"/>
      <c r="I32" s="148"/>
      <c r="J32" s="161">
        <f>ROUND(J89, 2)</f>
        <v>0</v>
      </c>
      <c r="K32" s="40"/>
      <c r="L32" s="149"/>
      <c r="S32" s="40"/>
      <c r="T32" s="40"/>
      <c r="U32" s="40"/>
      <c r="V32" s="40"/>
      <c r="W32" s="40"/>
      <c r="X32" s="40"/>
      <c r="Y32" s="40"/>
      <c r="Z32" s="40"/>
      <c r="AA32" s="40"/>
      <c r="AB32" s="40"/>
      <c r="AC32" s="40"/>
      <c r="AD32" s="40"/>
      <c r="AE32" s="40"/>
    </row>
    <row r="33" s="2" customFormat="1" ht="6.96"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2" customFormat="1" ht="14.4" customHeight="1">
      <c r="A35" s="40"/>
      <c r="B35" s="46"/>
      <c r="C35" s="40"/>
      <c r="D35" s="164" t="s">
        <v>42</v>
      </c>
      <c r="E35" s="146" t="s">
        <v>43</v>
      </c>
      <c r="F35" s="165">
        <f>ROUND((SUM(BE89:BE144)),  2)</f>
        <v>0</v>
      </c>
      <c r="G35" s="40"/>
      <c r="H35" s="40"/>
      <c r="I35" s="166">
        <v>0.20999999999999999</v>
      </c>
      <c r="J35" s="165">
        <f>ROUND(((SUM(BE89:BE144))*I35),  2)</f>
        <v>0</v>
      </c>
      <c r="K35" s="40"/>
      <c r="L35" s="149"/>
      <c r="S35" s="40"/>
      <c r="T35" s="40"/>
      <c r="U35" s="40"/>
      <c r="V35" s="40"/>
      <c r="W35" s="40"/>
      <c r="X35" s="40"/>
      <c r="Y35" s="40"/>
      <c r="Z35" s="40"/>
      <c r="AA35" s="40"/>
      <c r="AB35" s="40"/>
      <c r="AC35" s="40"/>
      <c r="AD35" s="40"/>
      <c r="AE35" s="40"/>
    </row>
    <row r="36" s="2" customFormat="1" ht="14.4" customHeight="1">
      <c r="A36" s="40"/>
      <c r="B36" s="46"/>
      <c r="C36" s="40"/>
      <c r="D36" s="40"/>
      <c r="E36" s="146" t="s">
        <v>44</v>
      </c>
      <c r="F36" s="165">
        <f>ROUND((SUM(BF89:BF144)),  2)</f>
        <v>0</v>
      </c>
      <c r="G36" s="40"/>
      <c r="H36" s="40"/>
      <c r="I36" s="166">
        <v>0.14999999999999999</v>
      </c>
      <c r="J36" s="165">
        <f>ROUND(((SUM(BF89:BF144))*I36),  2)</f>
        <v>0</v>
      </c>
      <c r="K36" s="40"/>
      <c r="L36" s="149"/>
      <c r="S36" s="40"/>
      <c r="T36" s="40"/>
      <c r="U36" s="40"/>
      <c r="V36" s="40"/>
      <c r="W36" s="40"/>
      <c r="X36" s="40"/>
      <c r="Y36" s="40"/>
      <c r="Z36" s="40"/>
      <c r="AA36" s="40"/>
      <c r="AB36" s="40"/>
      <c r="AC36" s="40"/>
      <c r="AD36" s="40"/>
      <c r="AE36" s="40"/>
    </row>
    <row r="37" hidden="1" s="2" customFormat="1" ht="14.4" customHeight="1">
      <c r="A37" s="40"/>
      <c r="B37" s="46"/>
      <c r="C37" s="40"/>
      <c r="D37" s="40"/>
      <c r="E37" s="146" t="s">
        <v>45</v>
      </c>
      <c r="F37" s="165">
        <f>ROUND((SUM(BG89:BG144)),  2)</f>
        <v>0</v>
      </c>
      <c r="G37" s="40"/>
      <c r="H37" s="40"/>
      <c r="I37" s="166">
        <v>0.20999999999999999</v>
      </c>
      <c r="J37" s="165">
        <f>0</f>
        <v>0</v>
      </c>
      <c r="K37" s="40"/>
      <c r="L37" s="149"/>
      <c r="S37" s="40"/>
      <c r="T37" s="40"/>
      <c r="U37" s="40"/>
      <c r="V37" s="40"/>
      <c r="W37" s="40"/>
      <c r="X37" s="40"/>
      <c r="Y37" s="40"/>
      <c r="Z37" s="40"/>
      <c r="AA37" s="40"/>
      <c r="AB37" s="40"/>
      <c r="AC37" s="40"/>
      <c r="AD37" s="40"/>
      <c r="AE37" s="40"/>
    </row>
    <row r="38" hidden="1" s="2" customFormat="1" ht="14.4" customHeight="1">
      <c r="A38" s="40"/>
      <c r="B38" s="46"/>
      <c r="C38" s="40"/>
      <c r="D38" s="40"/>
      <c r="E38" s="146" t="s">
        <v>46</v>
      </c>
      <c r="F38" s="165">
        <f>ROUND((SUM(BH89:BH144)),  2)</f>
        <v>0</v>
      </c>
      <c r="G38" s="40"/>
      <c r="H38" s="40"/>
      <c r="I38" s="166">
        <v>0.14999999999999999</v>
      </c>
      <c r="J38" s="165">
        <f>0</f>
        <v>0</v>
      </c>
      <c r="K38" s="40"/>
      <c r="L38" s="149"/>
      <c r="S38" s="40"/>
      <c r="T38" s="40"/>
      <c r="U38" s="40"/>
      <c r="V38" s="40"/>
      <c r="W38" s="40"/>
      <c r="X38" s="40"/>
      <c r="Y38" s="40"/>
      <c r="Z38" s="40"/>
      <c r="AA38" s="40"/>
      <c r="AB38" s="40"/>
      <c r="AC38" s="40"/>
      <c r="AD38" s="40"/>
      <c r="AE38" s="40"/>
    </row>
    <row r="39" hidden="1" s="2" customFormat="1" ht="14.4" customHeight="1">
      <c r="A39" s="40"/>
      <c r="B39" s="46"/>
      <c r="C39" s="40"/>
      <c r="D39" s="40"/>
      <c r="E39" s="146" t="s">
        <v>47</v>
      </c>
      <c r="F39" s="165">
        <f>ROUND((SUM(BI89:BI144)),  2)</f>
        <v>0</v>
      </c>
      <c r="G39" s="40"/>
      <c r="H39" s="40"/>
      <c r="I39" s="166">
        <v>0</v>
      </c>
      <c r="J39" s="165">
        <f>0</f>
        <v>0</v>
      </c>
      <c r="K39" s="40"/>
      <c r="L39" s="149"/>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2" customFormat="1" ht="25.4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2" customFormat="1" ht="6.96"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2" customFormat="1" ht="24.96" customHeight="1">
      <c r="A47" s="40"/>
      <c r="B47" s="41"/>
      <c r="C47" s="25" t="s">
        <v>124</v>
      </c>
      <c r="D47" s="42"/>
      <c r="E47" s="42"/>
      <c r="F47" s="42"/>
      <c r="G47" s="42"/>
      <c r="H47" s="42"/>
      <c r="I47" s="148"/>
      <c r="J47" s="42"/>
      <c r="K47" s="42"/>
      <c r="L47" s="149"/>
      <c r="S47" s="40"/>
      <c r="T47" s="40"/>
      <c r="U47" s="40"/>
      <c r="V47" s="40"/>
      <c r="W47" s="40"/>
      <c r="X47" s="40"/>
      <c r="Y47" s="40"/>
      <c r="Z47" s="40"/>
      <c r="AA47" s="40"/>
      <c r="AB47" s="40"/>
      <c r="AC47" s="40"/>
      <c r="AD47" s="40"/>
      <c r="AE47" s="40"/>
    </row>
    <row r="48" s="2" customFormat="1" ht="6.96"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2" customFormat="1" ht="16.5" customHeight="1">
      <c r="A50" s="40"/>
      <c r="B50" s="41"/>
      <c r="C50" s="42"/>
      <c r="D50" s="42"/>
      <c r="E50" s="181" t="str">
        <f>E7</f>
        <v>WELCOME CENTRE ČZU</v>
      </c>
      <c r="F50" s="34"/>
      <c r="G50" s="34"/>
      <c r="H50" s="34"/>
      <c r="I50" s="148"/>
      <c r="J50" s="42"/>
      <c r="K50" s="42"/>
      <c r="L50" s="149"/>
      <c r="S50" s="40"/>
      <c r="T50" s="40"/>
      <c r="U50" s="40"/>
      <c r="V50" s="40"/>
      <c r="W50" s="40"/>
      <c r="X50" s="40"/>
      <c r="Y50" s="40"/>
      <c r="Z50" s="40"/>
      <c r="AA50" s="40"/>
      <c r="AB50" s="40"/>
      <c r="AC50" s="40"/>
      <c r="AD50" s="40"/>
      <c r="AE50" s="40"/>
    </row>
    <row r="51" s="1" customFormat="1" ht="12" customHeight="1">
      <c r="B51" s="23"/>
      <c r="C51" s="34" t="s">
        <v>120</v>
      </c>
      <c r="D51" s="24"/>
      <c r="E51" s="24"/>
      <c r="F51" s="24"/>
      <c r="G51" s="24"/>
      <c r="H51" s="24"/>
      <c r="I51" s="140"/>
      <c r="J51" s="24"/>
      <c r="K51" s="24"/>
      <c r="L51" s="22"/>
    </row>
    <row r="52" s="2" customFormat="1" ht="16.5" customHeight="1">
      <c r="A52" s="40"/>
      <c r="B52" s="41"/>
      <c r="C52" s="42"/>
      <c r="D52" s="42"/>
      <c r="E52" s="181" t="s">
        <v>121</v>
      </c>
      <c r="F52" s="42"/>
      <c r="G52" s="42"/>
      <c r="H52" s="42"/>
      <c r="I52" s="148"/>
      <c r="J52" s="42"/>
      <c r="K52" s="42"/>
      <c r="L52" s="149"/>
      <c r="S52" s="40"/>
      <c r="T52" s="40"/>
      <c r="U52" s="40"/>
      <c r="V52" s="40"/>
      <c r="W52" s="40"/>
      <c r="X52" s="40"/>
      <c r="Y52" s="40"/>
      <c r="Z52" s="40"/>
      <c r="AA52" s="40"/>
      <c r="AB52" s="40"/>
      <c r="AC52" s="40"/>
      <c r="AD52" s="40"/>
      <c r="AE52" s="40"/>
    </row>
    <row r="53" s="2" customFormat="1" ht="12" customHeight="1">
      <c r="A53" s="40"/>
      <c r="B53" s="41"/>
      <c r="C53" s="34" t="s">
        <v>122</v>
      </c>
      <c r="D53" s="42"/>
      <c r="E53" s="42"/>
      <c r="F53" s="42"/>
      <c r="G53" s="42"/>
      <c r="H53" s="42"/>
      <c r="I53" s="148"/>
      <c r="J53" s="42"/>
      <c r="K53" s="42"/>
      <c r="L53" s="149"/>
      <c r="S53" s="40"/>
      <c r="T53" s="40"/>
      <c r="U53" s="40"/>
      <c r="V53" s="40"/>
      <c r="W53" s="40"/>
      <c r="X53" s="40"/>
      <c r="Y53" s="40"/>
      <c r="Z53" s="40"/>
      <c r="AA53" s="40"/>
      <c r="AB53" s="40"/>
      <c r="AC53" s="40"/>
      <c r="AD53" s="40"/>
      <c r="AE53" s="40"/>
    </row>
    <row r="54" s="2" customFormat="1" ht="16.5" customHeight="1">
      <c r="A54" s="40"/>
      <c r="B54" s="41"/>
      <c r="C54" s="42"/>
      <c r="D54" s="42"/>
      <c r="E54" s="71" t="str">
        <f>E11</f>
        <v>02 - Interier</v>
      </c>
      <c r="F54" s="42"/>
      <c r="G54" s="42"/>
      <c r="H54" s="42"/>
      <c r="I54" s="148"/>
      <c r="J54" s="42"/>
      <c r="K54" s="42"/>
      <c r="L54" s="149"/>
      <c r="S54" s="40"/>
      <c r="T54" s="40"/>
      <c r="U54" s="40"/>
      <c r="V54" s="40"/>
      <c r="W54" s="40"/>
      <c r="X54" s="40"/>
      <c r="Y54" s="40"/>
      <c r="Z54" s="40"/>
      <c r="AA54" s="40"/>
      <c r="AB54" s="40"/>
      <c r="AC54" s="40"/>
      <c r="AD54" s="40"/>
      <c r="AE54" s="40"/>
    </row>
    <row r="55" s="2" customFormat="1" ht="6.96"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2" customFormat="1" ht="12" customHeight="1">
      <c r="A56" s="40"/>
      <c r="B56" s="41"/>
      <c r="C56" s="34" t="s">
        <v>21</v>
      </c>
      <c r="D56" s="42"/>
      <c r="E56" s="42"/>
      <c r="F56" s="29" t="str">
        <f>F14</f>
        <v>Praha 6 - Suchdol</v>
      </c>
      <c r="G56" s="42"/>
      <c r="H56" s="42"/>
      <c r="I56" s="151" t="s">
        <v>23</v>
      </c>
      <c r="J56" s="74" t="str">
        <f>IF(J14="","",J14)</f>
        <v>25. 5. 2020</v>
      </c>
      <c r="K56" s="42"/>
      <c r="L56" s="149"/>
      <c r="S56" s="40"/>
      <c r="T56" s="40"/>
      <c r="U56" s="40"/>
      <c r="V56" s="40"/>
      <c r="W56" s="40"/>
      <c r="X56" s="40"/>
      <c r="Y56" s="40"/>
      <c r="Z56" s="40"/>
      <c r="AA56" s="40"/>
      <c r="AB56" s="40"/>
      <c r="AC56" s="40"/>
      <c r="AD56" s="40"/>
      <c r="AE56" s="40"/>
    </row>
    <row r="57" s="2" customFormat="1" ht="6.96"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2" customFormat="1" ht="15.15" customHeight="1">
      <c r="A58" s="40"/>
      <c r="B58" s="41"/>
      <c r="C58" s="34" t="s">
        <v>25</v>
      </c>
      <c r="D58" s="42"/>
      <c r="E58" s="42"/>
      <c r="F58" s="29" t="str">
        <f>E17</f>
        <v>ČZU Praha</v>
      </c>
      <c r="G58" s="42"/>
      <c r="H58" s="42"/>
      <c r="I58" s="151" t="s">
        <v>31</v>
      </c>
      <c r="J58" s="38" t="str">
        <f>E23</f>
        <v>GREBNER</v>
      </c>
      <c r="K58" s="42"/>
      <c r="L58" s="149"/>
      <c r="S58" s="40"/>
      <c r="T58" s="40"/>
      <c r="U58" s="40"/>
      <c r="V58" s="40"/>
      <c r="W58" s="40"/>
      <c r="X58" s="40"/>
      <c r="Y58" s="40"/>
      <c r="Z58" s="40"/>
      <c r="AA58" s="40"/>
      <c r="AB58" s="40"/>
      <c r="AC58" s="40"/>
      <c r="AD58" s="40"/>
      <c r="AE58" s="40"/>
    </row>
    <row r="59" s="2" customFormat="1" ht="15.15" customHeight="1">
      <c r="A59" s="40"/>
      <c r="B59" s="41"/>
      <c r="C59" s="34" t="s">
        <v>29</v>
      </c>
      <c r="D59" s="42"/>
      <c r="E59" s="42"/>
      <c r="F59" s="29" t="str">
        <f>IF(E20="","",E20)</f>
        <v>Vyplň údaj</v>
      </c>
      <c r="G59" s="42"/>
      <c r="H59" s="42"/>
      <c r="I59" s="151" t="s">
        <v>34</v>
      </c>
      <c r="J59" s="38" t="str">
        <f>E26</f>
        <v xml:space="preserve"> </v>
      </c>
      <c r="K59" s="42"/>
      <c r="L59" s="149"/>
      <c r="S59" s="40"/>
      <c r="T59" s="40"/>
      <c r="U59" s="40"/>
      <c r="V59" s="40"/>
      <c r="W59" s="40"/>
      <c r="X59" s="40"/>
      <c r="Y59" s="40"/>
      <c r="Z59" s="40"/>
      <c r="AA59" s="40"/>
      <c r="AB59" s="40"/>
      <c r="AC59" s="40"/>
      <c r="AD59" s="40"/>
      <c r="AE59" s="40"/>
    </row>
    <row r="60" s="2" customFormat="1" ht="10.32"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2" customFormat="1" ht="29.28" customHeight="1">
      <c r="A61" s="40"/>
      <c r="B61" s="41"/>
      <c r="C61" s="182" t="s">
        <v>125</v>
      </c>
      <c r="D61" s="183"/>
      <c r="E61" s="183"/>
      <c r="F61" s="183"/>
      <c r="G61" s="183"/>
      <c r="H61" s="183"/>
      <c r="I61" s="184"/>
      <c r="J61" s="185" t="s">
        <v>126</v>
      </c>
      <c r="K61" s="183"/>
      <c r="L61" s="149"/>
      <c r="S61" s="40"/>
      <c r="T61" s="40"/>
      <c r="U61" s="40"/>
      <c r="V61" s="40"/>
      <c r="W61" s="40"/>
      <c r="X61" s="40"/>
      <c r="Y61" s="40"/>
      <c r="Z61" s="40"/>
      <c r="AA61" s="40"/>
      <c r="AB61" s="40"/>
      <c r="AC61" s="40"/>
      <c r="AD61" s="40"/>
      <c r="AE61" s="40"/>
    </row>
    <row r="62" s="2" customFormat="1" ht="10.32"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2" customFormat="1" ht="22.8" customHeight="1">
      <c r="A63" s="40"/>
      <c r="B63" s="41"/>
      <c r="C63" s="186" t="s">
        <v>70</v>
      </c>
      <c r="D63" s="42"/>
      <c r="E63" s="42"/>
      <c r="F63" s="42"/>
      <c r="G63" s="42"/>
      <c r="H63" s="42"/>
      <c r="I63" s="148"/>
      <c r="J63" s="104">
        <f>J89</f>
        <v>0</v>
      </c>
      <c r="K63" s="42"/>
      <c r="L63" s="149"/>
      <c r="S63" s="40"/>
      <c r="T63" s="40"/>
      <c r="U63" s="40"/>
      <c r="V63" s="40"/>
      <c r="W63" s="40"/>
      <c r="X63" s="40"/>
      <c r="Y63" s="40"/>
      <c r="Z63" s="40"/>
      <c r="AA63" s="40"/>
      <c r="AB63" s="40"/>
      <c r="AC63" s="40"/>
      <c r="AD63" s="40"/>
      <c r="AE63" s="40"/>
      <c r="AU63" s="19" t="s">
        <v>127</v>
      </c>
    </row>
    <row r="64" s="9" customFormat="1" ht="24.96" customHeight="1">
      <c r="A64" s="9"/>
      <c r="B64" s="187"/>
      <c r="C64" s="188"/>
      <c r="D64" s="189" t="s">
        <v>992</v>
      </c>
      <c r="E64" s="190"/>
      <c r="F64" s="190"/>
      <c r="G64" s="190"/>
      <c r="H64" s="190"/>
      <c r="I64" s="191"/>
      <c r="J64" s="192">
        <f>J90</f>
        <v>0</v>
      </c>
      <c r="K64" s="188"/>
      <c r="L64" s="193"/>
      <c r="S64" s="9"/>
      <c r="T64" s="9"/>
      <c r="U64" s="9"/>
      <c r="V64" s="9"/>
      <c r="W64" s="9"/>
      <c r="X64" s="9"/>
      <c r="Y64" s="9"/>
      <c r="Z64" s="9"/>
      <c r="AA64" s="9"/>
      <c r="AB64" s="9"/>
      <c r="AC64" s="9"/>
      <c r="AD64" s="9"/>
      <c r="AE64" s="9"/>
    </row>
    <row r="65" s="9" customFormat="1" ht="24.96" customHeight="1">
      <c r="A65" s="9"/>
      <c r="B65" s="187"/>
      <c r="C65" s="188"/>
      <c r="D65" s="189" t="s">
        <v>993</v>
      </c>
      <c r="E65" s="190"/>
      <c r="F65" s="190"/>
      <c r="G65" s="190"/>
      <c r="H65" s="190"/>
      <c r="I65" s="191"/>
      <c r="J65" s="192">
        <f>J105</f>
        <v>0</v>
      </c>
      <c r="K65" s="188"/>
      <c r="L65" s="193"/>
      <c r="S65" s="9"/>
      <c r="T65" s="9"/>
      <c r="U65" s="9"/>
      <c r="V65" s="9"/>
      <c r="W65" s="9"/>
      <c r="X65" s="9"/>
      <c r="Y65" s="9"/>
      <c r="Z65" s="9"/>
      <c r="AA65" s="9"/>
      <c r="AB65" s="9"/>
      <c r="AC65" s="9"/>
      <c r="AD65" s="9"/>
      <c r="AE65" s="9"/>
    </row>
    <row r="66" s="9" customFormat="1" ht="24.96" customHeight="1">
      <c r="A66" s="9"/>
      <c r="B66" s="187"/>
      <c r="C66" s="188"/>
      <c r="D66" s="189" t="s">
        <v>994</v>
      </c>
      <c r="E66" s="190"/>
      <c r="F66" s="190"/>
      <c r="G66" s="190"/>
      <c r="H66" s="190"/>
      <c r="I66" s="191"/>
      <c r="J66" s="192">
        <f>J110</f>
        <v>0</v>
      </c>
      <c r="K66" s="188"/>
      <c r="L66" s="193"/>
      <c r="S66" s="9"/>
      <c r="T66" s="9"/>
      <c r="U66" s="9"/>
      <c r="V66" s="9"/>
      <c r="W66" s="9"/>
      <c r="X66" s="9"/>
      <c r="Y66" s="9"/>
      <c r="Z66" s="9"/>
      <c r="AA66" s="9"/>
      <c r="AB66" s="9"/>
      <c r="AC66" s="9"/>
      <c r="AD66" s="9"/>
      <c r="AE66" s="9"/>
    </row>
    <row r="67" s="9" customFormat="1" ht="24.96" customHeight="1">
      <c r="A67" s="9"/>
      <c r="B67" s="187"/>
      <c r="C67" s="188"/>
      <c r="D67" s="189" t="s">
        <v>995</v>
      </c>
      <c r="E67" s="190"/>
      <c r="F67" s="190"/>
      <c r="G67" s="190"/>
      <c r="H67" s="190"/>
      <c r="I67" s="191"/>
      <c r="J67" s="192">
        <f>J130</f>
        <v>0</v>
      </c>
      <c r="K67" s="188"/>
      <c r="L67" s="193"/>
      <c r="S67" s="9"/>
      <c r="T67" s="9"/>
      <c r="U67" s="9"/>
      <c r="V67" s="9"/>
      <c r="W67" s="9"/>
      <c r="X67" s="9"/>
      <c r="Y67" s="9"/>
      <c r="Z67" s="9"/>
      <c r="AA67" s="9"/>
      <c r="AB67" s="9"/>
      <c r="AC67" s="9"/>
      <c r="AD67" s="9"/>
      <c r="AE67" s="9"/>
    </row>
    <row r="68" s="2" customFormat="1" ht="21.84" customHeight="1">
      <c r="A68" s="40"/>
      <c r="B68" s="41"/>
      <c r="C68" s="42"/>
      <c r="D68" s="42"/>
      <c r="E68" s="42"/>
      <c r="F68" s="42"/>
      <c r="G68" s="42"/>
      <c r="H68" s="42"/>
      <c r="I68" s="148"/>
      <c r="J68" s="42"/>
      <c r="K68" s="42"/>
      <c r="L68" s="149"/>
      <c r="S68" s="40"/>
      <c r="T68" s="40"/>
      <c r="U68" s="40"/>
      <c r="V68" s="40"/>
      <c r="W68" s="40"/>
      <c r="X68" s="40"/>
      <c r="Y68" s="40"/>
      <c r="Z68" s="40"/>
      <c r="AA68" s="40"/>
      <c r="AB68" s="40"/>
      <c r="AC68" s="40"/>
      <c r="AD68" s="40"/>
      <c r="AE68" s="40"/>
    </row>
    <row r="69" s="2" customFormat="1" ht="6.96" customHeight="1">
      <c r="A69" s="40"/>
      <c r="B69" s="61"/>
      <c r="C69" s="62"/>
      <c r="D69" s="62"/>
      <c r="E69" s="62"/>
      <c r="F69" s="62"/>
      <c r="G69" s="62"/>
      <c r="H69" s="62"/>
      <c r="I69" s="177"/>
      <c r="J69" s="62"/>
      <c r="K69" s="62"/>
      <c r="L69" s="149"/>
      <c r="S69" s="40"/>
      <c r="T69" s="40"/>
      <c r="U69" s="40"/>
      <c r="V69" s="40"/>
      <c r="W69" s="40"/>
      <c r="X69" s="40"/>
      <c r="Y69" s="40"/>
      <c r="Z69" s="40"/>
      <c r="AA69" s="40"/>
      <c r="AB69" s="40"/>
      <c r="AC69" s="40"/>
      <c r="AD69" s="40"/>
      <c r="AE69" s="40"/>
    </row>
    <row r="73" s="2" customFormat="1" ht="6.96" customHeight="1">
      <c r="A73" s="40"/>
      <c r="B73" s="63"/>
      <c r="C73" s="64"/>
      <c r="D73" s="64"/>
      <c r="E73" s="64"/>
      <c r="F73" s="64"/>
      <c r="G73" s="64"/>
      <c r="H73" s="64"/>
      <c r="I73" s="180"/>
      <c r="J73" s="64"/>
      <c r="K73" s="64"/>
      <c r="L73" s="149"/>
      <c r="S73" s="40"/>
      <c r="T73" s="40"/>
      <c r="U73" s="40"/>
      <c r="V73" s="40"/>
      <c r="W73" s="40"/>
      <c r="X73" s="40"/>
      <c r="Y73" s="40"/>
      <c r="Z73" s="40"/>
      <c r="AA73" s="40"/>
      <c r="AB73" s="40"/>
      <c r="AC73" s="40"/>
      <c r="AD73" s="40"/>
      <c r="AE73" s="40"/>
    </row>
    <row r="74" s="2" customFormat="1" ht="24.96" customHeight="1">
      <c r="A74" s="40"/>
      <c r="B74" s="41"/>
      <c r="C74" s="25" t="s">
        <v>144</v>
      </c>
      <c r="D74" s="42"/>
      <c r="E74" s="42"/>
      <c r="F74" s="42"/>
      <c r="G74" s="42"/>
      <c r="H74" s="42"/>
      <c r="I74" s="148"/>
      <c r="J74" s="42"/>
      <c r="K74" s="42"/>
      <c r="L74" s="149"/>
      <c r="S74" s="40"/>
      <c r="T74" s="40"/>
      <c r="U74" s="40"/>
      <c r="V74" s="40"/>
      <c r="W74" s="40"/>
      <c r="X74" s="40"/>
      <c r="Y74" s="40"/>
      <c r="Z74" s="40"/>
      <c r="AA74" s="40"/>
      <c r="AB74" s="40"/>
      <c r="AC74" s="40"/>
      <c r="AD74" s="40"/>
      <c r="AE74" s="40"/>
    </row>
    <row r="75" s="2" customFormat="1" ht="6.96" customHeight="1">
      <c r="A75" s="40"/>
      <c r="B75" s="41"/>
      <c r="C75" s="42"/>
      <c r="D75" s="42"/>
      <c r="E75" s="42"/>
      <c r="F75" s="42"/>
      <c r="G75" s="42"/>
      <c r="H75" s="42"/>
      <c r="I75" s="148"/>
      <c r="J75" s="42"/>
      <c r="K75" s="42"/>
      <c r="L75" s="149"/>
      <c r="S75" s="40"/>
      <c r="T75" s="40"/>
      <c r="U75" s="40"/>
      <c r="V75" s="40"/>
      <c r="W75" s="40"/>
      <c r="X75" s="40"/>
      <c r="Y75" s="40"/>
      <c r="Z75" s="40"/>
      <c r="AA75" s="40"/>
      <c r="AB75" s="40"/>
      <c r="AC75" s="40"/>
      <c r="AD75" s="40"/>
      <c r="AE75" s="40"/>
    </row>
    <row r="76" s="2" customFormat="1" ht="12" customHeight="1">
      <c r="A76" s="40"/>
      <c r="B76" s="41"/>
      <c r="C76" s="34" t="s">
        <v>16</v>
      </c>
      <c r="D76" s="42"/>
      <c r="E76" s="42"/>
      <c r="F76" s="42"/>
      <c r="G76" s="42"/>
      <c r="H76" s="42"/>
      <c r="I76" s="148"/>
      <c r="J76" s="42"/>
      <c r="K76" s="42"/>
      <c r="L76" s="149"/>
      <c r="S76" s="40"/>
      <c r="T76" s="40"/>
      <c r="U76" s="40"/>
      <c r="V76" s="40"/>
      <c r="W76" s="40"/>
      <c r="X76" s="40"/>
      <c r="Y76" s="40"/>
      <c r="Z76" s="40"/>
      <c r="AA76" s="40"/>
      <c r="AB76" s="40"/>
      <c r="AC76" s="40"/>
      <c r="AD76" s="40"/>
      <c r="AE76" s="40"/>
    </row>
    <row r="77" s="2" customFormat="1" ht="16.5" customHeight="1">
      <c r="A77" s="40"/>
      <c r="B77" s="41"/>
      <c r="C77" s="42"/>
      <c r="D77" s="42"/>
      <c r="E77" s="181" t="str">
        <f>E7</f>
        <v>WELCOME CENTRE ČZU</v>
      </c>
      <c r="F77" s="34"/>
      <c r="G77" s="34"/>
      <c r="H77" s="34"/>
      <c r="I77" s="148"/>
      <c r="J77" s="42"/>
      <c r="K77" s="42"/>
      <c r="L77" s="149"/>
      <c r="S77" s="40"/>
      <c r="T77" s="40"/>
      <c r="U77" s="40"/>
      <c r="V77" s="40"/>
      <c r="W77" s="40"/>
      <c r="X77" s="40"/>
      <c r="Y77" s="40"/>
      <c r="Z77" s="40"/>
      <c r="AA77" s="40"/>
      <c r="AB77" s="40"/>
      <c r="AC77" s="40"/>
      <c r="AD77" s="40"/>
      <c r="AE77" s="40"/>
    </row>
    <row r="78" s="1" customFormat="1" ht="12" customHeight="1">
      <c r="B78" s="23"/>
      <c r="C78" s="34" t="s">
        <v>120</v>
      </c>
      <c r="D78" s="24"/>
      <c r="E78" s="24"/>
      <c r="F78" s="24"/>
      <c r="G78" s="24"/>
      <c r="H78" s="24"/>
      <c r="I78" s="140"/>
      <c r="J78" s="24"/>
      <c r="K78" s="24"/>
      <c r="L78" s="22"/>
    </row>
    <row r="79" s="2" customFormat="1" ht="16.5" customHeight="1">
      <c r="A79" s="40"/>
      <c r="B79" s="41"/>
      <c r="C79" s="42"/>
      <c r="D79" s="42"/>
      <c r="E79" s="181" t="s">
        <v>121</v>
      </c>
      <c r="F79" s="42"/>
      <c r="G79" s="42"/>
      <c r="H79" s="42"/>
      <c r="I79" s="148"/>
      <c r="J79" s="42"/>
      <c r="K79" s="42"/>
      <c r="L79" s="149"/>
      <c r="S79" s="40"/>
      <c r="T79" s="40"/>
      <c r="U79" s="40"/>
      <c r="V79" s="40"/>
      <c r="W79" s="40"/>
      <c r="X79" s="40"/>
      <c r="Y79" s="40"/>
      <c r="Z79" s="40"/>
      <c r="AA79" s="40"/>
      <c r="AB79" s="40"/>
      <c r="AC79" s="40"/>
      <c r="AD79" s="40"/>
      <c r="AE79" s="40"/>
    </row>
    <row r="80" s="2" customFormat="1" ht="12" customHeight="1">
      <c r="A80" s="40"/>
      <c r="B80" s="41"/>
      <c r="C80" s="34" t="s">
        <v>122</v>
      </c>
      <c r="D80" s="42"/>
      <c r="E80" s="42"/>
      <c r="F80" s="42"/>
      <c r="G80" s="42"/>
      <c r="H80" s="42"/>
      <c r="I80" s="148"/>
      <c r="J80" s="42"/>
      <c r="K80" s="42"/>
      <c r="L80" s="149"/>
      <c r="S80" s="40"/>
      <c r="T80" s="40"/>
      <c r="U80" s="40"/>
      <c r="V80" s="40"/>
      <c r="W80" s="40"/>
      <c r="X80" s="40"/>
      <c r="Y80" s="40"/>
      <c r="Z80" s="40"/>
      <c r="AA80" s="40"/>
      <c r="AB80" s="40"/>
      <c r="AC80" s="40"/>
      <c r="AD80" s="40"/>
      <c r="AE80" s="40"/>
    </row>
    <row r="81" s="2" customFormat="1" ht="16.5" customHeight="1">
      <c r="A81" s="40"/>
      <c r="B81" s="41"/>
      <c r="C81" s="42"/>
      <c r="D81" s="42"/>
      <c r="E81" s="71" t="str">
        <f>E11</f>
        <v>02 - Interier</v>
      </c>
      <c r="F81" s="42"/>
      <c r="G81" s="42"/>
      <c r="H81" s="42"/>
      <c r="I81" s="148"/>
      <c r="J81" s="42"/>
      <c r="K81" s="42"/>
      <c r="L81" s="149"/>
      <c r="S81" s="40"/>
      <c r="T81" s="40"/>
      <c r="U81" s="40"/>
      <c r="V81" s="40"/>
      <c r="W81" s="40"/>
      <c r="X81" s="40"/>
      <c r="Y81" s="40"/>
      <c r="Z81" s="40"/>
      <c r="AA81" s="40"/>
      <c r="AB81" s="40"/>
      <c r="AC81" s="40"/>
      <c r="AD81" s="40"/>
      <c r="AE81" s="40"/>
    </row>
    <row r="82" s="2" customFormat="1" ht="6.96" customHeight="1">
      <c r="A82" s="40"/>
      <c r="B82" s="41"/>
      <c r="C82" s="42"/>
      <c r="D82" s="42"/>
      <c r="E82" s="42"/>
      <c r="F82" s="42"/>
      <c r="G82" s="42"/>
      <c r="H82" s="42"/>
      <c r="I82" s="148"/>
      <c r="J82" s="42"/>
      <c r="K82" s="42"/>
      <c r="L82" s="149"/>
      <c r="S82" s="40"/>
      <c r="T82" s="40"/>
      <c r="U82" s="40"/>
      <c r="V82" s="40"/>
      <c r="W82" s="40"/>
      <c r="X82" s="40"/>
      <c r="Y82" s="40"/>
      <c r="Z82" s="40"/>
      <c r="AA82" s="40"/>
      <c r="AB82" s="40"/>
      <c r="AC82" s="40"/>
      <c r="AD82" s="40"/>
      <c r="AE82" s="40"/>
    </row>
    <row r="83" s="2" customFormat="1" ht="12" customHeight="1">
      <c r="A83" s="40"/>
      <c r="B83" s="41"/>
      <c r="C83" s="34" t="s">
        <v>21</v>
      </c>
      <c r="D83" s="42"/>
      <c r="E83" s="42"/>
      <c r="F83" s="29" t="str">
        <f>F14</f>
        <v>Praha 6 - Suchdol</v>
      </c>
      <c r="G83" s="42"/>
      <c r="H83" s="42"/>
      <c r="I83" s="151" t="s">
        <v>23</v>
      </c>
      <c r="J83" s="74" t="str">
        <f>IF(J14="","",J14)</f>
        <v>25. 5. 2020</v>
      </c>
      <c r="K83" s="42"/>
      <c r="L83" s="149"/>
      <c r="S83" s="40"/>
      <c r="T83" s="40"/>
      <c r="U83" s="40"/>
      <c r="V83" s="40"/>
      <c r="W83" s="40"/>
      <c r="X83" s="40"/>
      <c r="Y83" s="40"/>
      <c r="Z83" s="40"/>
      <c r="AA83" s="40"/>
      <c r="AB83" s="40"/>
      <c r="AC83" s="40"/>
      <c r="AD83" s="40"/>
      <c r="AE83" s="40"/>
    </row>
    <row r="84" s="2" customFormat="1" ht="6.96" customHeight="1">
      <c r="A84" s="40"/>
      <c r="B84" s="41"/>
      <c r="C84" s="42"/>
      <c r="D84" s="42"/>
      <c r="E84" s="42"/>
      <c r="F84" s="42"/>
      <c r="G84" s="42"/>
      <c r="H84" s="42"/>
      <c r="I84" s="148"/>
      <c r="J84" s="42"/>
      <c r="K84" s="42"/>
      <c r="L84" s="149"/>
      <c r="S84" s="40"/>
      <c r="T84" s="40"/>
      <c r="U84" s="40"/>
      <c r="V84" s="40"/>
      <c r="W84" s="40"/>
      <c r="X84" s="40"/>
      <c r="Y84" s="40"/>
      <c r="Z84" s="40"/>
      <c r="AA84" s="40"/>
      <c r="AB84" s="40"/>
      <c r="AC84" s="40"/>
      <c r="AD84" s="40"/>
      <c r="AE84" s="40"/>
    </row>
    <row r="85" s="2" customFormat="1" ht="15.15" customHeight="1">
      <c r="A85" s="40"/>
      <c r="B85" s="41"/>
      <c r="C85" s="34" t="s">
        <v>25</v>
      </c>
      <c r="D85" s="42"/>
      <c r="E85" s="42"/>
      <c r="F85" s="29" t="str">
        <f>E17</f>
        <v>ČZU Praha</v>
      </c>
      <c r="G85" s="42"/>
      <c r="H85" s="42"/>
      <c r="I85" s="151" t="s">
        <v>31</v>
      </c>
      <c r="J85" s="38" t="str">
        <f>E23</f>
        <v>GREBNER</v>
      </c>
      <c r="K85" s="42"/>
      <c r="L85" s="149"/>
      <c r="S85" s="40"/>
      <c r="T85" s="40"/>
      <c r="U85" s="40"/>
      <c r="V85" s="40"/>
      <c r="W85" s="40"/>
      <c r="X85" s="40"/>
      <c r="Y85" s="40"/>
      <c r="Z85" s="40"/>
      <c r="AA85" s="40"/>
      <c r="AB85" s="40"/>
      <c r="AC85" s="40"/>
      <c r="AD85" s="40"/>
      <c r="AE85" s="40"/>
    </row>
    <row r="86" s="2" customFormat="1" ht="15.15" customHeight="1">
      <c r="A86" s="40"/>
      <c r="B86" s="41"/>
      <c r="C86" s="34" t="s">
        <v>29</v>
      </c>
      <c r="D86" s="42"/>
      <c r="E86" s="42"/>
      <c r="F86" s="29" t="str">
        <f>IF(E20="","",E20)</f>
        <v>Vyplň údaj</v>
      </c>
      <c r="G86" s="42"/>
      <c r="H86" s="42"/>
      <c r="I86" s="151" t="s">
        <v>34</v>
      </c>
      <c r="J86" s="38" t="str">
        <f>E26</f>
        <v xml:space="preserve"> </v>
      </c>
      <c r="K86" s="42"/>
      <c r="L86" s="149"/>
      <c r="S86" s="40"/>
      <c r="T86" s="40"/>
      <c r="U86" s="40"/>
      <c r="V86" s="40"/>
      <c r="W86" s="40"/>
      <c r="X86" s="40"/>
      <c r="Y86" s="40"/>
      <c r="Z86" s="40"/>
      <c r="AA86" s="40"/>
      <c r="AB86" s="40"/>
      <c r="AC86" s="40"/>
      <c r="AD86" s="40"/>
      <c r="AE86" s="40"/>
    </row>
    <row r="87" s="2" customFormat="1" ht="10.32" customHeight="1">
      <c r="A87" s="40"/>
      <c r="B87" s="41"/>
      <c r="C87" s="42"/>
      <c r="D87" s="42"/>
      <c r="E87" s="42"/>
      <c r="F87" s="42"/>
      <c r="G87" s="42"/>
      <c r="H87" s="42"/>
      <c r="I87" s="148"/>
      <c r="J87" s="42"/>
      <c r="K87" s="42"/>
      <c r="L87" s="149"/>
      <c r="S87" s="40"/>
      <c r="T87" s="40"/>
      <c r="U87" s="40"/>
      <c r="V87" s="40"/>
      <c r="W87" s="40"/>
      <c r="X87" s="40"/>
      <c r="Y87" s="40"/>
      <c r="Z87" s="40"/>
      <c r="AA87" s="40"/>
      <c r="AB87" s="40"/>
      <c r="AC87" s="40"/>
      <c r="AD87" s="40"/>
      <c r="AE87" s="40"/>
    </row>
    <row r="88" s="10" customFormat="1" ht="29.28" customHeight="1">
      <c r="A88" s="194"/>
      <c r="B88" s="195"/>
      <c r="C88" s="196" t="s">
        <v>145</v>
      </c>
      <c r="D88" s="197" t="s">
        <v>57</v>
      </c>
      <c r="E88" s="197" t="s">
        <v>53</v>
      </c>
      <c r="F88" s="197" t="s">
        <v>54</v>
      </c>
      <c r="G88" s="197" t="s">
        <v>146</v>
      </c>
      <c r="H88" s="197" t="s">
        <v>147</v>
      </c>
      <c r="I88" s="198" t="s">
        <v>148</v>
      </c>
      <c r="J88" s="197" t="s">
        <v>126</v>
      </c>
      <c r="K88" s="199" t="s">
        <v>149</v>
      </c>
      <c r="L88" s="200"/>
      <c r="M88" s="94" t="s">
        <v>19</v>
      </c>
      <c r="N88" s="95" t="s">
        <v>42</v>
      </c>
      <c r="O88" s="95" t="s">
        <v>150</v>
      </c>
      <c r="P88" s="95" t="s">
        <v>151</v>
      </c>
      <c r="Q88" s="95" t="s">
        <v>152</v>
      </c>
      <c r="R88" s="95" t="s">
        <v>153</v>
      </c>
      <c r="S88" s="95" t="s">
        <v>154</v>
      </c>
      <c r="T88" s="96" t="s">
        <v>155</v>
      </c>
      <c r="U88" s="194"/>
      <c r="V88" s="194"/>
      <c r="W88" s="194"/>
      <c r="X88" s="194"/>
      <c r="Y88" s="194"/>
      <c r="Z88" s="194"/>
      <c r="AA88" s="194"/>
      <c r="AB88" s="194"/>
      <c r="AC88" s="194"/>
      <c r="AD88" s="194"/>
      <c r="AE88" s="194"/>
    </row>
    <row r="89" s="2" customFormat="1" ht="22.8" customHeight="1">
      <c r="A89" s="40"/>
      <c r="B89" s="41"/>
      <c r="C89" s="101" t="s">
        <v>156</v>
      </c>
      <c r="D89" s="42"/>
      <c r="E89" s="42"/>
      <c r="F89" s="42"/>
      <c r="G89" s="42"/>
      <c r="H89" s="42"/>
      <c r="I89" s="148"/>
      <c r="J89" s="201">
        <f>BK89</f>
        <v>0</v>
      </c>
      <c r="K89" s="42"/>
      <c r="L89" s="46"/>
      <c r="M89" s="97"/>
      <c r="N89" s="202"/>
      <c r="O89" s="98"/>
      <c r="P89" s="203">
        <f>P90+P105+P110+P130</f>
        <v>0</v>
      </c>
      <c r="Q89" s="98"/>
      <c r="R89" s="203">
        <f>R90+R105+R110+R130</f>
        <v>0</v>
      </c>
      <c r="S89" s="98"/>
      <c r="T89" s="204">
        <f>T90+T105+T110+T130</f>
        <v>0</v>
      </c>
      <c r="U89" s="40"/>
      <c r="V89" s="40"/>
      <c r="W89" s="40"/>
      <c r="X89" s="40"/>
      <c r="Y89" s="40"/>
      <c r="Z89" s="40"/>
      <c r="AA89" s="40"/>
      <c r="AB89" s="40"/>
      <c r="AC89" s="40"/>
      <c r="AD89" s="40"/>
      <c r="AE89" s="40"/>
      <c r="AT89" s="19" t="s">
        <v>71</v>
      </c>
      <c r="AU89" s="19" t="s">
        <v>127</v>
      </c>
      <c r="BK89" s="205">
        <f>BK90+BK105+BK110+BK130</f>
        <v>0</v>
      </c>
    </row>
    <row r="90" s="11" customFormat="1" ht="25.92" customHeight="1">
      <c r="A90" s="11"/>
      <c r="B90" s="206"/>
      <c r="C90" s="207"/>
      <c r="D90" s="208" t="s">
        <v>71</v>
      </c>
      <c r="E90" s="209" t="s">
        <v>996</v>
      </c>
      <c r="F90" s="209" t="s">
        <v>997</v>
      </c>
      <c r="G90" s="207"/>
      <c r="H90" s="207"/>
      <c r="I90" s="210"/>
      <c r="J90" s="211">
        <f>BK90</f>
        <v>0</v>
      </c>
      <c r="K90" s="207"/>
      <c r="L90" s="212"/>
      <c r="M90" s="213"/>
      <c r="N90" s="214"/>
      <c r="O90" s="214"/>
      <c r="P90" s="215">
        <f>SUM(P91:P104)</f>
        <v>0</v>
      </c>
      <c r="Q90" s="214"/>
      <c r="R90" s="215">
        <f>SUM(R91:R104)</f>
        <v>0</v>
      </c>
      <c r="S90" s="214"/>
      <c r="T90" s="216">
        <f>SUM(T91:T104)</f>
        <v>0</v>
      </c>
      <c r="U90" s="11"/>
      <c r="V90" s="11"/>
      <c r="W90" s="11"/>
      <c r="X90" s="11"/>
      <c r="Y90" s="11"/>
      <c r="Z90" s="11"/>
      <c r="AA90" s="11"/>
      <c r="AB90" s="11"/>
      <c r="AC90" s="11"/>
      <c r="AD90" s="11"/>
      <c r="AE90" s="11"/>
      <c r="AR90" s="217" t="s">
        <v>79</v>
      </c>
      <c r="AT90" s="218" t="s">
        <v>71</v>
      </c>
      <c r="AU90" s="218" t="s">
        <v>72</v>
      </c>
      <c r="AY90" s="217" t="s">
        <v>159</v>
      </c>
      <c r="BK90" s="219">
        <f>SUM(BK91:BK104)</f>
        <v>0</v>
      </c>
    </row>
    <row r="91" s="2" customFormat="1" ht="145.5" customHeight="1">
      <c r="A91" s="40"/>
      <c r="B91" s="41"/>
      <c r="C91" s="256" t="s">
        <v>79</v>
      </c>
      <c r="D91" s="256" t="s">
        <v>400</v>
      </c>
      <c r="E91" s="257" t="s">
        <v>998</v>
      </c>
      <c r="F91" s="258" t="s">
        <v>999</v>
      </c>
      <c r="G91" s="259" t="s">
        <v>163</v>
      </c>
      <c r="H91" s="260">
        <v>1</v>
      </c>
      <c r="I91" s="261"/>
      <c r="J91" s="262">
        <f>ROUND(I91*H91,2)</f>
        <v>0</v>
      </c>
      <c r="K91" s="258" t="s">
        <v>19</v>
      </c>
      <c r="L91" s="263"/>
      <c r="M91" s="264" t="s">
        <v>19</v>
      </c>
      <c r="N91" s="265" t="s">
        <v>43</v>
      </c>
      <c r="O91" s="86"/>
      <c r="P91" s="229">
        <f>O91*H91</f>
        <v>0</v>
      </c>
      <c r="Q91" s="229">
        <v>0</v>
      </c>
      <c r="R91" s="229">
        <f>Q91*H91</f>
        <v>0</v>
      </c>
      <c r="S91" s="229">
        <v>0</v>
      </c>
      <c r="T91" s="230">
        <f>S91*H91</f>
        <v>0</v>
      </c>
      <c r="U91" s="40"/>
      <c r="V91" s="40"/>
      <c r="W91" s="40"/>
      <c r="X91" s="40"/>
      <c r="Y91" s="40"/>
      <c r="Z91" s="40"/>
      <c r="AA91" s="40"/>
      <c r="AB91" s="40"/>
      <c r="AC91" s="40"/>
      <c r="AD91" s="40"/>
      <c r="AE91" s="40"/>
      <c r="AR91" s="231" t="s">
        <v>174</v>
      </c>
      <c r="AT91" s="231" t="s">
        <v>400</v>
      </c>
      <c r="AU91" s="231" t="s">
        <v>79</v>
      </c>
      <c r="AY91" s="19" t="s">
        <v>159</v>
      </c>
      <c r="BE91" s="232">
        <f>IF(N91="základní",J91,0)</f>
        <v>0</v>
      </c>
      <c r="BF91" s="232">
        <f>IF(N91="snížená",J91,0)</f>
        <v>0</v>
      </c>
      <c r="BG91" s="232">
        <f>IF(N91="zákl. přenesená",J91,0)</f>
        <v>0</v>
      </c>
      <c r="BH91" s="232">
        <f>IF(N91="sníž. přenesená",J91,0)</f>
        <v>0</v>
      </c>
      <c r="BI91" s="232">
        <f>IF(N91="nulová",J91,0)</f>
        <v>0</v>
      </c>
      <c r="BJ91" s="19" t="s">
        <v>79</v>
      </c>
      <c r="BK91" s="232">
        <f>ROUND(I91*H91,2)</f>
        <v>0</v>
      </c>
      <c r="BL91" s="19" t="s">
        <v>164</v>
      </c>
      <c r="BM91" s="231" t="s">
        <v>81</v>
      </c>
    </row>
    <row r="92" s="2" customFormat="1" ht="145.5" customHeight="1">
      <c r="A92" s="40"/>
      <c r="B92" s="41"/>
      <c r="C92" s="256" t="s">
        <v>81</v>
      </c>
      <c r="D92" s="256" t="s">
        <v>400</v>
      </c>
      <c r="E92" s="257" t="s">
        <v>1000</v>
      </c>
      <c r="F92" s="258" t="s">
        <v>1001</v>
      </c>
      <c r="G92" s="259" t="s">
        <v>163</v>
      </c>
      <c r="H92" s="260">
        <v>1</v>
      </c>
      <c r="I92" s="261"/>
      <c r="J92" s="262">
        <f>ROUND(I92*H92,2)</f>
        <v>0</v>
      </c>
      <c r="K92" s="258" t="s">
        <v>19</v>
      </c>
      <c r="L92" s="263"/>
      <c r="M92" s="264" t="s">
        <v>19</v>
      </c>
      <c r="N92" s="265" t="s">
        <v>43</v>
      </c>
      <c r="O92" s="86"/>
      <c r="P92" s="229">
        <f>O92*H92</f>
        <v>0</v>
      </c>
      <c r="Q92" s="229">
        <v>0</v>
      </c>
      <c r="R92" s="229">
        <f>Q92*H92</f>
        <v>0</v>
      </c>
      <c r="S92" s="229">
        <v>0</v>
      </c>
      <c r="T92" s="230">
        <f>S92*H92</f>
        <v>0</v>
      </c>
      <c r="U92" s="40"/>
      <c r="V92" s="40"/>
      <c r="W92" s="40"/>
      <c r="X92" s="40"/>
      <c r="Y92" s="40"/>
      <c r="Z92" s="40"/>
      <c r="AA92" s="40"/>
      <c r="AB92" s="40"/>
      <c r="AC92" s="40"/>
      <c r="AD92" s="40"/>
      <c r="AE92" s="40"/>
      <c r="AR92" s="231" t="s">
        <v>174</v>
      </c>
      <c r="AT92" s="231" t="s">
        <v>400</v>
      </c>
      <c r="AU92" s="231" t="s">
        <v>79</v>
      </c>
      <c r="AY92" s="19" t="s">
        <v>159</v>
      </c>
      <c r="BE92" s="232">
        <f>IF(N92="základní",J92,0)</f>
        <v>0</v>
      </c>
      <c r="BF92" s="232">
        <f>IF(N92="snížená",J92,0)</f>
        <v>0</v>
      </c>
      <c r="BG92" s="232">
        <f>IF(N92="zákl. přenesená",J92,0)</f>
        <v>0</v>
      </c>
      <c r="BH92" s="232">
        <f>IF(N92="sníž. přenesená",J92,0)</f>
        <v>0</v>
      </c>
      <c r="BI92" s="232">
        <f>IF(N92="nulová",J92,0)</f>
        <v>0</v>
      </c>
      <c r="BJ92" s="19" t="s">
        <v>79</v>
      </c>
      <c r="BK92" s="232">
        <f>ROUND(I92*H92,2)</f>
        <v>0</v>
      </c>
      <c r="BL92" s="19" t="s">
        <v>164</v>
      </c>
      <c r="BM92" s="231" t="s">
        <v>164</v>
      </c>
    </row>
    <row r="93" s="2" customFormat="1" ht="123" customHeight="1">
      <c r="A93" s="40"/>
      <c r="B93" s="41"/>
      <c r="C93" s="256" t="s">
        <v>167</v>
      </c>
      <c r="D93" s="256" t="s">
        <v>400</v>
      </c>
      <c r="E93" s="257" t="s">
        <v>1002</v>
      </c>
      <c r="F93" s="258" t="s">
        <v>1003</v>
      </c>
      <c r="G93" s="259" t="s">
        <v>163</v>
      </c>
      <c r="H93" s="260">
        <v>1</v>
      </c>
      <c r="I93" s="261"/>
      <c r="J93" s="262">
        <f>ROUND(I93*H93,2)</f>
        <v>0</v>
      </c>
      <c r="K93" s="258" t="s">
        <v>19</v>
      </c>
      <c r="L93" s="263"/>
      <c r="M93" s="264" t="s">
        <v>19</v>
      </c>
      <c r="N93" s="265" t="s">
        <v>43</v>
      </c>
      <c r="O93" s="86"/>
      <c r="P93" s="229">
        <f>O93*H93</f>
        <v>0</v>
      </c>
      <c r="Q93" s="229">
        <v>0</v>
      </c>
      <c r="R93" s="229">
        <f>Q93*H93</f>
        <v>0</v>
      </c>
      <c r="S93" s="229">
        <v>0</v>
      </c>
      <c r="T93" s="230">
        <f>S93*H93</f>
        <v>0</v>
      </c>
      <c r="U93" s="40"/>
      <c r="V93" s="40"/>
      <c r="W93" s="40"/>
      <c r="X93" s="40"/>
      <c r="Y93" s="40"/>
      <c r="Z93" s="40"/>
      <c r="AA93" s="40"/>
      <c r="AB93" s="40"/>
      <c r="AC93" s="40"/>
      <c r="AD93" s="40"/>
      <c r="AE93" s="40"/>
      <c r="AR93" s="231" t="s">
        <v>174</v>
      </c>
      <c r="AT93" s="231" t="s">
        <v>400</v>
      </c>
      <c r="AU93" s="231" t="s">
        <v>79</v>
      </c>
      <c r="AY93" s="19" t="s">
        <v>159</v>
      </c>
      <c r="BE93" s="232">
        <f>IF(N93="základní",J93,0)</f>
        <v>0</v>
      </c>
      <c r="BF93" s="232">
        <f>IF(N93="snížená",J93,0)</f>
        <v>0</v>
      </c>
      <c r="BG93" s="232">
        <f>IF(N93="zákl. přenesená",J93,0)</f>
        <v>0</v>
      </c>
      <c r="BH93" s="232">
        <f>IF(N93="sníž. přenesená",J93,0)</f>
        <v>0</v>
      </c>
      <c r="BI93" s="232">
        <f>IF(N93="nulová",J93,0)</f>
        <v>0</v>
      </c>
      <c r="BJ93" s="19" t="s">
        <v>79</v>
      </c>
      <c r="BK93" s="232">
        <f>ROUND(I93*H93,2)</f>
        <v>0</v>
      </c>
      <c r="BL93" s="19" t="s">
        <v>164</v>
      </c>
      <c r="BM93" s="231" t="s">
        <v>170</v>
      </c>
    </row>
    <row r="94" s="2" customFormat="1" ht="145.5" customHeight="1">
      <c r="A94" s="40"/>
      <c r="B94" s="41"/>
      <c r="C94" s="256" t="s">
        <v>164</v>
      </c>
      <c r="D94" s="256" t="s">
        <v>400</v>
      </c>
      <c r="E94" s="257" t="s">
        <v>1004</v>
      </c>
      <c r="F94" s="258" t="s">
        <v>1005</v>
      </c>
      <c r="G94" s="259" t="s">
        <v>163</v>
      </c>
      <c r="H94" s="260">
        <v>1</v>
      </c>
      <c r="I94" s="261"/>
      <c r="J94" s="262">
        <f>ROUND(I94*H94,2)</f>
        <v>0</v>
      </c>
      <c r="K94" s="258" t="s">
        <v>19</v>
      </c>
      <c r="L94" s="263"/>
      <c r="M94" s="264" t="s">
        <v>19</v>
      </c>
      <c r="N94" s="265" t="s">
        <v>43</v>
      </c>
      <c r="O94" s="86"/>
      <c r="P94" s="229">
        <f>O94*H94</f>
        <v>0</v>
      </c>
      <c r="Q94" s="229">
        <v>0</v>
      </c>
      <c r="R94" s="229">
        <f>Q94*H94</f>
        <v>0</v>
      </c>
      <c r="S94" s="229">
        <v>0</v>
      </c>
      <c r="T94" s="230">
        <f>S94*H94</f>
        <v>0</v>
      </c>
      <c r="U94" s="40"/>
      <c r="V94" s="40"/>
      <c r="W94" s="40"/>
      <c r="X94" s="40"/>
      <c r="Y94" s="40"/>
      <c r="Z94" s="40"/>
      <c r="AA94" s="40"/>
      <c r="AB94" s="40"/>
      <c r="AC94" s="40"/>
      <c r="AD94" s="40"/>
      <c r="AE94" s="40"/>
      <c r="AR94" s="231" t="s">
        <v>174</v>
      </c>
      <c r="AT94" s="231" t="s">
        <v>400</v>
      </c>
      <c r="AU94" s="231" t="s">
        <v>79</v>
      </c>
      <c r="AY94" s="19" t="s">
        <v>159</v>
      </c>
      <c r="BE94" s="232">
        <f>IF(N94="základní",J94,0)</f>
        <v>0</v>
      </c>
      <c r="BF94" s="232">
        <f>IF(N94="snížená",J94,0)</f>
        <v>0</v>
      </c>
      <c r="BG94" s="232">
        <f>IF(N94="zákl. přenesená",J94,0)</f>
        <v>0</v>
      </c>
      <c r="BH94" s="232">
        <f>IF(N94="sníž. přenesená",J94,0)</f>
        <v>0</v>
      </c>
      <c r="BI94" s="232">
        <f>IF(N94="nulová",J94,0)</f>
        <v>0</v>
      </c>
      <c r="BJ94" s="19" t="s">
        <v>79</v>
      </c>
      <c r="BK94" s="232">
        <f>ROUND(I94*H94,2)</f>
        <v>0</v>
      </c>
      <c r="BL94" s="19" t="s">
        <v>164</v>
      </c>
      <c r="BM94" s="231" t="s">
        <v>174</v>
      </c>
    </row>
    <row r="95" s="2" customFormat="1" ht="234.75" customHeight="1">
      <c r="A95" s="40"/>
      <c r="B95" s="41"/>
      <c r="C95" s="256" t="s">
        <v>178</v>
      </c>
      <c r="D95" s="256" t="s">
        <v>400</v>
      </c>
      <c r="E95" s="257" t="s">
        <v>1006</v>
      </c>
      <c r="F95" s="258" t="s">
        <v>1007</v>
      </c>
      <c r="G95" s="259" t="s">
        <v>163</v>
      </c>
      <c r="H95" s="260">
        <v>1</v>
      </c>
      <c r="I95" s="261"/>
      <c r="J95" s="262">
        <f>ROUND(I95*H95,2)</f>
        <v>0</v>
      </c>
      <c r="K95" s="258" t="s">
        <v>19</v>
      </c>
      <c r="L95" s="263"/>
      <c r="M95" s="264" t="s">
        <v>19</v>
      </c>
      <c r="N95" s="265"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174</v>
      </c>
      <c r="AT95" s="231" t="s">
        <v>400</v>
      </c>
      <c r="AU95" s="231" t="s">
        <v>79</v>
      </c>
      <c r="AY95" s="19" t="s">
        <v>159</v>
      </c>
      <c r="BE95" s="232">
        <f>IF(N95="základní",J95,0)</f>
        <v>0</v>
      </c>
      <c r="BF95" s="232">
        <f>IF(N95="snížená",J95,0)</f>
        <v>0</v>
      </c>
      <c r="BG95" s="232">
        <f>IF(N95="zákl. přenesená",J95,0)</f>
        <v>0</v>
      </c>
      <c r="BH95" s="232">
        <f>IF(N95="sníž. přenesená",J95,0)</f>
        <v>0</v>
      </c>
      <c r="BI95" s="232">
        <f>IF(N95="nulová",J95,0)</f>
        <v>0</v>
      </c>
      <c r="BJ95" s="19" t="s">
        <v>79</v>
      </c>
      <c r="BK95" s="232">
        <f>ROUND(I95*H95,2)</f>
        <v>0</v>
      </c>
      <c r="BL95" s="19" t="s">
        <v>164</v>
      </c>
      <c r="BM95" s="231" t="s">
        <v>181</v>
      </c>
    </row>
    <row r="96" s="2" customFormat="1" ht="33" customHeight="1">
      <c r="A96" s="40"/>
      <c r="B96" s="41"/>
      <c r="C96" s="256" t="s">
        <v>170</v>
      </c>
      <c r="D96" s="256" t="s">
        <v>400</v>
      </c>
      <c r="E96" s="257" t="s">
        <v>1008</v>
      </c>
      <c r="F96" s="258" t="s">
        <v>1009</v>
      </c>
      <c r="G96" s="259" t="s">
        <v>163</v>
      </c>
      <c r="H96" s="260">
        <v>1</v>
      </c>
      <c r="I96" s="261"/>
      <c r="J96" s="262">
        <f>ROUND(I96*H96,2)</f>
        <v>0</v>
      </c>
      <c r="K96" s="258" t="s">
        <v>19</v>
      </c>
      <c r="L96" s="263"/>
      <c r="M96" s="264" t="s">
        <v>19</v>
      </c>
      <c r="N96" s="265" t="s">
        <v>43</v>
      </c>
      <c r="O96" s="86"/>
      <c r="P96" s="229">
        <f>O96*H96</f>
        <v>0</v>
      </c>
      <c r="Q96" s="229">
        <v>0</v>
      </c>
      <c r="R96" s="229">
        <f>Q96*H96</f>
        <v>0</v>
      </c>
      <c r="S96" s="229">
        <v>0</v>
      </c>
      <c r="T96" s="230">
        <f>S96*H96</f>
        <v>0</v>
      </c>
      <c r="U96" s="40"/>
      <c r="V96" s="40"/>
      <c r="W96" s="40"/>
      <c r="X96" s="40"/>
      <c r="Y96" s="40"/>
      <c r="Z96" s="40"/>
      <c r="AA96" s="40"/>
      <c r="AB96" s="40"/>
      <c r="AC96" s="40"/>
      <c r="AD96" s="40"/>
      <c r="AE96" s="40"/>
      <c r="AR96" s="231" t="s">
        <v>174</v>
      </c>
      <c r="AT96" s="231" t="s">
        <v>400</v>
      </c>
      <c r="AU96" s="231" t="s">
        <v>79</v>
      </c>
      <c r="AY96" s="19" t="s">
        <v>159</v>
      </c>
      <c r="BE96" s="232">
        <f>IF(N96="základní",J96,0)</f>
        <v>0</v>
      </c>
      <c r="BF96" s="232">
        <f>IF(N96="snížená",J96,0)</f>
        <v>0</v>
      </c>
      <c r="BG96" s="232">
        <f>IF(N96="zákl. přenesená",J96,0)</f>
        <v>0</v>
      </c>
      <c r="BH96" s="232">
        <f>IF(N96="sníž. přenesená",J96,0)</f>
        <v>0</v>
      </c>
      <c r="BI96" s="232">
        <f>IF(N96="nulová",J96,0)</f>
        <v>0</v>
      </c>
      <c r="BJ96" s="19" t="s">
        <v>79</v>
      </c>
      <c r="BK96" s="232">
        <f>ROUND(I96*H96,2)</f>
        <v>0</v>
      </c>
      <c r="BL96" s="19" t="s">
        <v>164</v>
      </c>
      <c r="BM96" s="231" t="s">
        <v>184</v>
      </c>
    </row>
    <row r="97" s="2" customFormat="1" ht="21.75" customHeight="1">
      <c r="A97" s="40"/>
      <c r="B97" s="41"/>
      <c r="C97" s="256" t="s">
        <v>185</v>
      </c>
      <c r="D97" s="256" t="s">
        <v>400</v>
      </c>
      <c r="E97" s="257" t="s">
        <v>1010</v>
      </c>
      <c r="F97" s="258" t="s">
        <v>1011</v>
      </c>
      <c r="G97" s="259" t="s">
        <v>163</v>
      </c>
      <c r="H97" s="260">
        <v>0</v>
      </c>
      <c r="I97" s="261"/>
      <c r="J97" s="262">
        <f>ROUND(I97*H97,2)</f>
        <v>0</v>
      </c>
      <c r="K97" s="258" t="s">
        <v>19</v>
      </c>
      <c r="L97" s="263"/>
      <c r="M97" s="264" t="s">
        <v>19</v>
      </c>
      <c r="N97" s="265"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174</v>
      </c>
      <c r="AT97" s="231" t="s">
        <v>400</v>
      </c>
      <c r="AU97" s="231" t="s">
        <v>79</v>
      </c>
      <c r="AY97" s="19" t="s">
        <v>159</v>
      </c>
      <c r="BE97" s="232">
        <f>IF(N97="základní",J97,0)</f>
        <v>0</v>
      </c>
      <c r="BF97" s="232">
        <f>IF(N97="snížená",J97,0)</f>
        <v>0</v>
      </c>
      <c r="BG97" s="232">
        <f>IF(N97="zákl. přenesená",J97,0)</f>
        <v>0</v>
      </c>
      <c r="BH97" s="232">
        <f>IF(N97="sníž. přenesená",J97,0)</f>
        <v>0</v>
      </c>
      <c r="BI97" s="232">
        <f>IF(N97="nulová",J97,0)</f>
        <v>0</v>
      </c>
      <c r="BJ97" s="19" t="s">
        <v>79</v>
      </c>
      <c r="BK97" s="232">
        <f>ROUND(I97*H97,2)</f>
        <v>0</v>
      </c>
      <c r="BL97" s="19" t="s">
        <v>164</v>
      </c>
      <c r="BM97" s="231" t="s">
        <v>188</v>
      </c>
    </row>
    <row r="98" s="2" customFormat="1" ht="21.75" customHeight="1">
      <c r="A98" s="40"/>
      <c r="B98" s="41"/>
      <c r="C98" s="256" t="s">
        <v>174</v>
      </c>
      <c r="D98" s="256" t="s">
        <v>400</v>
      </c>
      <c r="E98" s="257" t="s">
        <v>1012</v>
      </c>
      <c r="F98" s="258" t="s">
        <v>1013</v>
      </c>
      <c r="G98" s="259" t="s">
        <v>163</v>
      </c>
      <c r="H98" s="260">
        <v>1</v>
      </c>
      <c r="I98" s="261"/>
      <c r="J98" s="262">
        <f>ROUND(I98*H98,2)</f>
        <v>0</v>
      </c>
      <c r="K98" s="258" t="s">
        <v>19</v>
      </c>
      <c r="L98" s="263"/>
      <c r="M98" s="264" t="s">
        <v>19</v>
      </c>
      <c r="N98" s="265"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174</v>
      </c>
      <c r="AT98" s="231" t="s">
        <v>400</v>
      </c>
      <c r="AU98" s="231" t="s">
        <v>79</v>
      </c>
      <c r="AY98" s="19" t="s">
        <v>159</v>
      </c>
      <c r="BE98" s="232">
        <f>IF(N98="základní",J98,0)</f>
        <v>0</v>
      </c>
      <c r="BF98" s="232">
        <f>IF(N98="snížená",J98,0)</f>
        <v>0</v>
      </c>
      <c r="BG98" s="232">
        <f>IF(N98="zákl. přenesená",J98,0)</f>
        <v>0</v>
      </c>
      <c r="BH98" s="232">
        <f>IF(N98="sníž. přenesená",J98,0)</f>
        <v>0</v>
      </c>
      <c r="BI98" s="232">
        <f>IF(N98="nulová",J98,0)</f>
        <v>0</v>
      </c>
      <c r="BJ98" s="19" t="s">
        <v>79</v>
      </c>
      <c r="BK98" s="232">
        <f>ROUND(I98*H98,2)</f>
        <v>0</v>
      </c>
      <c r="BL98" s="19" t="s">
        <v>164</v>
      </c>
      <c r="BM98" s="231" t="s">
        <v>192</v>
      </c>
    </row>
    <row r="99" s="2" customFormat="1" ht="33" customHeight="1">
      <c r="A99" s="40"/>
      <c r="B99" s="41"/>
      <c r="C99" s="256" t="s">
        <v>198</v>
      </c>
      <c r="D99" s="256" t="s">
        <v>400</v>
      </c>
      <c r="E99" s="257" t="s">
        <v>1014</v>
      </c>
      <c r="F99" s="258" t="s">
        <v>1015</v>
      </c>
      <c r="G99" s="259" t="s">
        <v>163</v>
      </c>
      <c r="H99" s="260">
        <v>1</v>
      </c>
      <c r="I99" s="261"/>
      <c r="J99" s="262">
        <f>ROUND(I99*H99,2)</f>
        <v>0</v>
      </c>
      <c r="K99" s="258" t="s">
        <v>19</v>
      </c>
      <c r="L99" s="263"/>
      <c r="M99" s="264" t="s">
        <v>19</v>
      </c>
      <c r="N99" s="265"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174</v>
      </c>
      <c r="AT99" s="231" t="s">
        <v>400</v>
      </c>
      <c r="AU99" s="231" t="s">
        <v>79</v>
      </c>
      <c r="AY99" s="19" t="s">
        <v>159</v>
      </c>
      <c r="BE99" s="232">
        <f>IF(N99="základní",J99,0)</f>
        <v>0</v>
      </c>
      <c r="BF99" s="232">
        <f>IF(N99="snížená",J99,0)</f>
        <v>0</v>
      </c>
      <c r="BG99" s="232">
        <f>IF(N99="zákl. přenesená",J99,0)</f>
        <v>0</v>
      </c>
      <c r="BH99" s="232">
        <f>IF(N99="sníž. přenesená",J99,0)</f>
        <v>0</v>
      </c>
      <c r="BI99" s="232">
        <f>IF(N99="nulová",J99,0)</f>
        <v>0</v>
      </c>
      <c r="BJ99" s="19" t="s">
        <v>79</v>
      </c>
      <c r="BK99" s="232">
        <f>ROUND(I99*H99,2)</f>
        <v>0</v>
      </c>
      <c r="BL99" s="19" t="s">
        <v>164</v>
      </c>
      <c r="BM99" s="231" t="s">
        <v>201</v>
      </c>
    </row>
    <row r="100" s="2" customFormat="1" ht="44.25" customHeight="1">
      <c r="A100" s="40"/>
      <c r="B100" s="41"/>
      <c r="C100" s="256" t="s">
        <v>181</v>
      </c>
      <c r="D100" s="256" t="s">
        <v>400</v>
      </c>
      <c r="E100" s="257" t="s">
        <v>1016</v>
      </c>
      <c r="F100" s="258" t="s">
        <v>1017</v>
      </c>
      <c r="G100" s="259" t="s">
        <v>163</v>
      </c>
      <c r="H100" s="260">
        <v>1</v>
      </c>
      <c r="I100" s="261"/>
      <c r="J100" s="262">
        <f>ROUND(I100*H100,2)</f>
        <v>0</v>
      </c>
      <c r="K100" s="258" t="s">
        <v>19</v>
      </c>
      <c r="L100" s="263"/>
      <c r="M100" s="264" t="s">
        <v>19</v>
      </c>
      <c r="N100" s="265" t="s">
        <v>43</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174</v>
      </c>
      <c r="AT100" s="231" t="s">
        <v>400</v>
      </c>
      <c r="AU100" s="231" t="s">
        <v>79</v>
      </c>
      <c r="AY100" s="19" t="s">
        <v>159</v>
      </c>
      <c r="BE100" s="232">
        <f>IF(N100="základní",J100,0)</f>
        <v>0</v>
      </c>
      <c r="BF100" s="232">
        <f>IF(N100="snížená",J100,0)</f>
        <v>0</v>
      </c>
      <c r="BG100" s="232">
        <f>IF(N100="zákl. přenesená",J100,0)</f>
        <v>0</v>
      </c>
      <c r="BH100" s="232">
        <f>IF(N100="sníž. přenesená",J100,0)</f>
        <v>0</v>
      </c>
      <c r="BI100" s="232">
        <f>IF(N100="nulová",J100,0)</f>
        <v>0</v>
      </c>
      <c r="BJ100" s="19" t="s">
        <v>79</v>
      </c>
      <c r="BK100" s="232">
        <f>ROUND(I100*H100,2)</f>
        <v>0</v>
      </c>
      <c r="BL100" s="19" t="s">
        <v>164</v>
      </c>
      <c r="BM100" s="231" t="s">
        <v>208</v>
      </c>
    </row>
    <row r="101" s="2" customFormat="1" ht="111.75" customHeight="1">
      <c r="A101" s="40"/>
      <c r="B101" s="41"/>
      <c r="C101" s="256" t="s">
        <v>209</v>
      </c>
      <c r="D101" s="256" t="s">
        <v>400</v>
      </c>
      <c r="E101" s="257" t="s">
        <v>1018</v>
      </c>
      <c r="F101" s="258" t="s">
        <v>1019</v>
      </c>
      <c r="G101" s="259" t="s">
        <v>163</v>
      </c>
      <c r="H101" s="260">
        <v>1</v>
      </c>
      <c r="I101" s="261"/>
      <c r="J101" s="262">
        <f>ROUND(I101*H101,2)</f>
        <v>0</v>
      </c>
      <c r="K101" s="258" t="s">
        <v>19</v>
      </c>
      <c r="L101" s="263"/>
      <c r="M101" s="264" t="s">
        <v>19</v>
      </c>
      <c r="N101" s="265"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174</v>
      </c>
      <c r="AT101" s="231" t="s">
        <v>400</v>
      </c>
      <c r="AU101" s="231" t="s">
        <v>79</v>
      </c>
      <c r="AY101" s="19" t="s">
        <v>159</v>
      </c>
      <c r="BE101" s="232">
        <f>IF(N101="základní",J101,0)</f>
        <v>0</v>
      </c>
      <c r="BF101" s="232">
        <f>IF(N101="snížená",J101,0)</f>
        <v>0</v>
      </c>
      <c r="BG101" s="232">
        <f>IF(N101="zákl. přenesená",J101,0)</f>
        <v>0</v>
      </c>
      <c r="BH101" s="232">
        <f>IF(N101="sníž. přenesená",J101,0)</f>
        <v>0</v>
      </c>
      <c r="BI101" s="232">
        <f>IF(N101="nulová",J101,0)</f>
        <v>0</v>
      </c>
      <c r="BJ101" s="19" t="s">
        <v>79</v>
      </c>
      <c r="BK101" s="232">
        <f>ROUND(I101*H101,2)</f>
        <v>0</v>
      </c>
      <c r="BL101" s="19" t="s">
        <v>164</v>
      </c>
      <c r="BM101" s="231" t="s">
        <v>212</v>
      </c>
    </row>
    <row r="102" s="2" customFormat="1" ht="100.5" customHeight="1">
      <c r="A102" s="40"/>
      <c r="B102" s="41"/>
      <c r="C102" s="256" t="s">
        <v>184</v>
      </c>
      <c r="D102" s="256" t="s">
        <v>400</v>
      </c>
      <c r="E102" s="257" t="s">
        <v>1020</v>
      </c>
      <c r="F102" s="258" t="s">
        <v>1021</v>
      </c>
      <c r="G102" s="259" t="s">
        <v>163</v>
      </c>
      <c r="H102" s="260">
        <v>1</v>
      </c>
      <c r="I102" s="261"/>
      <c r="J102" s="262">
        <f>ROUND(I102*H102,2)</f>
        <v>0</v>
      </c>
      <c r="K102" s="258" t="s">
        <v>19</v>
      </c>
      <c r="L102" s="263"/>
      <c r="M102" s="264" t="s">
        <v>19</v>
      </c>
      <c r="N102" s="265"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174</v>
      </c>
      <c r="AT102" s="231" t="s">
        <v>400</v>
      </c>
      <c r="AU102" s="231" t="s">
        <v>79</v>
      </c>
      <c r="AY102" s="19" t="s">
        <v>159</v>
      </c>
      <c r="BE102" s="232">
        <f>IF(N102="základní",J102,0)</f>
        <v>0</v>
      </c>
      <c r="BF102" s="232">
        <f>IF(N102="snížená",J102,0)</f>
        <v>0</v>
      </c>
      <c r="BG102" s="232">
        <f>IF(N102="zákl. přenesená",J102,0)</f>
        <v>0</v>
      </c>
      <c r="BH102" s="232">
        <f>IF(N102="sníž. přenesená",J102,0)</f>
        <v>0</v>
      </c>
      <c r="BI102" s="232">
        <f>IF(N102="nulová",J102,0)</f>
        <v>0</v>
      </c>
      <c r="BJ102" s="19" t="s">
        <v>79</v>
      </c>
      <c r="BK102" s="232">
        <f>ROUND(I102*H102,2)</f>
        <v>0</v>
      </c>
      <c r="BL102" s="19" t="s">
        <v>164</v>
      </c>
      <c r="BM102" s="231" t="s">
        <v>217</v>
      </c>
    </row>
    <row r="103" s="2" customFormat="1" ht="111.75" customHeight="1">
      <c r="A103" s="40"/>
      <c r="B103" s="41"/>
      <c r="C103" s="256" t="s">
        <v>225</v>
      </c>
      <c r="D103" s="256" t="s">
        <v>400</v>
      </c>
      <c r="E103" s="257" t="s">
        <v>1022</v>
      </c>
      <c r="F103" s="258" t="s">
        <v>1023</v>
      </c>
      <c r="G103" s="259" t="s">
        <v>163</v>
      </c>
      <c r="H103" s="260">
        <v>2</v>
      </c>
      <c r="I103" s="261"/>
      <c r="J103" s="262">
        <f>ROUND(I103*H103,2)</f>
        <v>0</v>
      </c>
      <c r="K103" s="258" t="s">
        <v>19</v>
      </c>
      <c r="L103" s="263"/>
      <c r="M103" s="264" t="s">
        <v>19</v>
      </c>
      <c r="N103" s="265"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174</v>
      </c>
      <c r="AT103" s="231" t="s">
        <v>400</v>
      </c>
      <c r="AU103" s="231" t="s">
        <v>79</v>
      </c>
      <c r="AY103" s="19" t="s">
        <v>159</v>
      </c>
      <c r="BE103" s="232">
        <f>IF(N103="základní",J103,0)</f>
        <v>0</v>
      </c>
      <c r="BF103" s="232">
        <f>IF(N103="snížená",J103,0)</f>
        <v>0</v>
      </c>
      <c r="BG103" s="232">
        <f>IF(N103="zákl. přenesená",J103,0)</f>
        <v>0</v>
      </c>
      <c r="BH103" s="232">
        <f>IF(N103="sníž. přenesená",J103,0)</f>
        <v>0</v>
      </c>
      <c r="BI103" s="232">
        <f>IF(N103="nulová",J103,0)</f>
        <v>0</v>
      </c>
      <c r="BJ103" s="19" t="s">
        <v>79</v>
      </c>
      <c r="BK103" s="232">
        <f>ROUND(I103*H103,2)</f>
        <v>0</v>
      </c>
      <c r="BL103" s="19" t="s">
        <v>164</v>
      </c>
      <c r="BM103" s="231" t="s">
        <v>228</v>
      </c>
    </row>
    <row r="104" s="2" customFormat="1" ht="111.75" customHeight="1">
      <c r="A104" s="40"/>
      <c r="B104" s="41"/>
      <c r="C104" s="256" t="s">
        <v>188</v>
      </c>
      <c r="D104" s="256" t="s">
        <v>400</v>
      </c>
      <c r="E104" s="257" t="s">
        <v>1024</v>
      </c>
      <c r="F104" s="258" t="s">
        <v>1025</v>
      </c>
      <c r="G104" s="259" t="s">
        <v>163</v>
      </c>
      <c r="H104" s="260">
        <v>1</v>
      </c>
      <c r="I104" s="261"/>
      <c r="J104" s="262">
        <f>ROUND(I104*H104,2)</f>
        <v>0</v>
      </c>
      <c r="K104" s="258" t="s">
        <v>19</v>
      </c>
      <c r="L104" s="263"/>
      <c r="M104" s="264" t="s">
        <v>19</v>
      </c>
      <c r="N104" s="265" t="s">
        <v>43</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174</v>
      </c>
      <c r="AT104" s="231" t="s">
        <v>400</v>
      </c>
      <c r="AU104" s="231" t="s">
        <v>79</v>
      </c>
      <c r="AY104" s="19" t="s">
        <v>159</v>
      </c>
      <c r="BE104" s="232">
        <f>IF(N104="základní",J104,0)</f>
        <v>0</v>
      </c>
      <c r="BF104" s="232">
        <f>IF(N104="snížená",J104,0)</f>
        <v>0</v>
      </c>
      <c r="BG104" s="232">
        <f>IF(N104="zákl. přenesená",J104,0)</f>
        <v>0</v>
      </c>
      <c r="BH104" s="232">
        <f>IF(N104="sníž. přenesená",J104,0)</f>
        <v>0</v>
      </c>
      <c r="BI104" s="232">
        <f>IF(N104="nulová",J104,0)</f>
        <v>0</v>
      </c>
      <c r="BJ104" s="19" t="s">
        <v>79</v>
      </c>
      <c r="BK104" s="232">
        <f>ROUND(I104*H104,2)</f>
        <v>0</v>
      </c>
      <c r="BL104" s="19" t="s">
        <v>164</v>
      </c>
      <c r="BM104" s="231" t="s">
        <v>235</v>
      </c>
    </row>
    <row r="105" s="11" customFormat="1" ht="25.92" customHeight="1">
      <c r="A105" s="11"/>
      <c r="B105" s="206"/>
      <c r="C105" s="207"/>
      <c r="D105" s="208" t="s">
        <v>71</v>
      </c>
      <c r="E105" s="209" t="s">
        <v>1026</v>
      </c>
      <c r="F105" s="209" t="s">
        <v>1027</v>
      </c>
      <c r="G105" s="207"/>
      <c r="H105" s="207"/>
      <c r="I105" s="210"/>
      <c r="J105" s="211">
        <f>BK105</f>
        <v>0</v>
      </c>
      <c r="K105" s="207"/>
      <c r="L105" s="212"/>
      <c r="M105" s="213"/>
      <c r="N105" s="214"/>
      <c r="O105" s="214"/>
      <c r="P105" s="215">
        <f>SUM(P106:P109)</f>
        <v>0</v>
      </c>
      <c r="Q105" s="214"/>
      <c r="R105" s="215">
        <f>SUM(R106:R109)</f>
        <v>0</v>
      </c>
      <c r="S105" s="214"/>
      <c r="T105" s="216">
        <f>SUM(T106:T109)</f>
        <v>0</v>
      </c>
      <c r="U105" s="11"/>
      <c r="V105" s="11"/>
      <c r="W105" s="11"/>
      <c r="X105" s="11"/>
      <c r="Y105" s="11"/>
      <c r="Z105" s="11"/>
      <c r="AA105" s="11"/>
      <c r="AB105" s="11"/>
      <c r="AC105" s="11"/>
      <c r="AD105" s="11"/>
      <c r="AE105" s="11"/>
      <c r="AR105" s="217" t="s">
        <v>79</v>
      </c>
      <c r="AT105" s="218" t="s">
        <v>71</v>
      </c>
      <c r="AU105" s="218" t="s">
        <v>72</v>
      </c>
      <c r="AY105" s="217" t="s">
        <v>159</v>
      </c>
      <c r="BK105" s="219">
        <f>SUM(BK106:BK109)</f>
        <v>0</v>
      </c>
    </row>
    <row r="106" s="2" customFormat="1" ht="89.25" customHeight="1">
      <c r="A106" s="40"/>
      <c r="B106" s="41"/>
      <c r="C106" s="256" t="s">
        <v>8</v>
      </c>
      <c r="D106" s="256" t="s">
        <v>400</v>
      </c>
      <c r="E106" s="257" t="s">
        <v>1028</v>
      </c>
      <c r="F106" s="258" t="s">
        <v>1029</v>
      </c>
      <c r="G106" s="259" t="s">
        <v>163</v>
      </c>
      <c r="H106" s="260">
        <v>3</v>
      </c>
      <c r="I106" s="261"/>
      <c r="J106" s="262">
        <f>ROUND(I106*H106,2)</f>
        <v>0</v>
      </c>
      <c r="K106" s="258" t="s">
        <v>19</v>
      </c>
      <c r="L106" s="263"/>
      <c r="M106" s="264" t="s">
        <v>19</v>
      </c>
      <c r="N106" s="265"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174</v>
      </c>
      <c r="AT106" s="231" t="s">
        <v>400</v>
      </c>
      <c r="AU106" s="231" t="s">
        <v>79</v>
      </c>
      <c r="AY106" s="19" t="s">
        <v>159</v>
      </c>
      <c r="BE106" s="232">
        <f>IF(N106="základní",J106,0)</f>
        <v>0</v>
      </c>
      <c r="BF106" s="232">
        <f>IF(N106="snížená",J106,0)</f>
        <v>0</v>
      </c>
      <c r="BG106" s="232">
        <f>IF(N106="zákl. přenesená",J106,0)</f>
        <v>0</v>
      </c>
      <c r="BH106" s="232">
        <f>IF(N106="sníž. přenesená",J106,0)</f>
        <v>0</v>
      </c>
      <c r="BI106" s="232">
        <f>IF(N106="nulová",J106,0)</f>
        <v>0</v>
      </c>
      <c r="BJ106" s="19" t="s">
        <v>79</v>
      </c>
      <c r="BK106" s="232">
        <f>ROUND(I106*H106,2)</f>
        <v>0</v>
      </c>
      <c r="BL106" s="19" t="s">
        <v>164</v>
      </c>
      <c r="BM106" s="231" t="s">
        <v>242</v>
      </c>
    </row>
    <row r="107" s="2" customFormat="1" ht="100.5" customHeight="1">
      <c r="A107" s="40"/>
      <c r="B107" s="41"/>
      <c r="C107" s="256" t="s">
        <v>192</v>
      </c>
      <c r="D107" s="256" t="s">
        <v>400</v>
      </c>
      <c r="E107" s="257" t="s">
        <v>1030</v>
      </c>
      <c r="F107" s="258" t="s">
        <v>1031</v>
      </c>
      <c r="G107" s="259" t="s">
        <v>163</v>
      </c>
      <c r="H107" s="260">
        <v>0</v>
      </c>
      <c r="I107" s="261"/>
      <c r="J107" s="262">
        <f>ROUND(I107*H107,2)</f>
        <v>0</v>
      </c>
      <c r="K107" s="258" t="s">
        <v>19</v>
      </c>
      <c r="L107" s="263"/>
      <c r="M107" s="264" t="s">
        <v>19</v>
      </c>
      <c r="N107" s="265" t="s">
        <v>43</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174</v>
      </c>
      <c r="AT107" s="231" t="s">
        <v>400</v>
      </c>
      <c r="AU107" s="231" t="s">
        <v>79</v>
      </c>
      <c r="AY107" s="19" t="s">
        <v>159</v>
      </c>
      <c r="BE107" s="232">
        <f>IF(N107="základní",J107,0)</f>
        <v>0</v>
      </c>
      <c r="BF107" s="232">
        <f>IF(N107="snížená",J107,0)</f>
        <v>0</v>
      </c>
      <c r="BG107" s="232">
        <f>IF(N107="zákl. přenesená",J107,0)</f>
        <v>0</v>
      </c>
      <c r="BH107" s="232">
        <f>IF(N107="sníž. přenesená",J107,0)</f>
        <v>0</v>
      </c>
      <c r="BI107" s="232">
        <f>IF(N107="nulová",J107,0)</f>
        <v>0</v>
      </c>
      <c r="BJ107" s="19" t="s">
        <v>79</v>
      </c>
      <c r="BK107" s="232">
        <f>ROUND(I107*H107,2)</f>
        <v>0</v>
      </c>
      <c r="BL107" s="19" t="s">
        <v>164</v>
      </c>
      <c r="BM107" s="231" t="s">
        <v>255</v>
      </c>
    </row>
    <row r="108" s="2" customFormat="1" ht="100.5" customHeight="1">
      <c r="A108" s="40"/>
      <c r="B108" s="41"/>
      <c r="C108" s="256" t="s">
        <v>256</v>
      </c>
      <c r="D108" s="256" t="s">
        <v>400</v>
      </c>
      <c r="E108" s="257" t="s">
        <v>1032</v>
      </c>
      <c r="F108" s="258" t="s">
        <v>1033</v>
      </c>
      <c r="G108" s="259" t="s">
        <v>163</v>
      </c>
      <c r="H108" s="260">
        <v>0</v>
      </c>
      <c r="I108" s="261"/>
      <c r="J108" s="262">
        <f>ROUND(I108*H108,2)</f>
        <v>0</v>
      </c>
      <c r="K108" s="258" t="s">
        <v>19</v>
      </c>
      <c r="L108" s="263"/>
      <c r="M108" s="264" t="s">
        <v>19</v>
      </c>
      <c r="N108" s="265"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174</v>
      </c>
      <c r="AT108" s="231" t="s">
        <v>400</v>
      </c>
      <c r="AU108" s="231" t="s">
        <v>79</v>
      </c>
      <c r="AY108" s="19" t="s">
        <v>159</v>
      </c>
      <c r="BE108" s="232">
        <f>IF(N108="základní",J108,0)</f>
        <v>0</v>
      </c>
      <c r="BF108" s="232">
        <f>IF(N108="snížená",J108,0)</f>
        <v>0</v>
      </c>
      <c r="BG108" s="232">
        <f>IF(N108="zákl. přenesená",J108,0)</f>
        <v>0</v>
      </c>
      <c r="BH108" s="232">
        <f>IF(N108="sníž. přenesená",J108,0)</f>
        <v>0</v>
      </c>
      <c r="BI108" s="232">
        <f>IF(N108="nulová",J108,0)</f>
        <v>0</v>
      </c>
      <c r="BJ108" s="19" t="s">
        <v>79</v>
      </c>
      <c r="BK108" s="232">
        <f>ROUND(I108*H108,2)</f>
        <v>0</v>
      </c>
      <c r="BL108" s="19" t="s">
        <v>164</v>
      </c>
      <c r="BM108" s="231" t="s">
        <v>259</v>
      </c>
    </row>
    <row r="109" s="2" customFormat="1" ht="168" customHeight="1">
      <c r="A109" s="40"/>
      <c r="B109" s="41"/>
      <c r="C109" s="256" t="s">
        <v>201</v>
      </c>
      <c r="D109" s="256" t="s">
        <v>400</v>
      </c>
      <c r="E109" s="257" t="s">
        <v>1034</v>
      </c>
      <c r="F109" s="258" t="s">
        <v>1035</v>
      </c>
      <c r="G109" s="259" t="s">
        <v>163</v>
      </c>
      <c r="H109" s="260">
        <v>1</v>
      </c>
      <c r="I109" s="261"/>
      <c r="J109" s="262">
        <f>ROUND(I109*H109,2)</f>
        <v>0</v>
      </c>
      <c r="K109" s="258" t="s">
        <v>19</v>
      </c>
      <c r="L109" s="263"/>
      <c r="M109" s="264" t="s">
        <v>19</v>
      </c>
      <c r="N109" s="265" t="s">
        <v>43</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174</v>
      </c>
      <c r="AT109" s="231" t="s">
        <v>400</v>
      </c>
      <c r="AU109" s="231" t="s">
        <v>79</v>
      </c>
      <c r="AY109" s="19" t="s">
        <v>159</v>
      </c>
      <c r="BE109" s="232">
        <f>IF(N109="základní",J109,0)</f>
        <v>0</v>
      </c>
      <c r="BF109" s="232">
        <f>IF(N109="snížená",J109,0)</f>
        <v>0</v>
      </c>
      <c r="BG109" s="232">
        <f>IF(N109="zákl. přenesená",J109,0)</f>
        <v>0</v>
      </c>
      <c r="BH109" s="232">
        <f>IF(N109="sníž. přenesená",J109,0)</f>
        <v>0</v>
      </c>
      <c r="BI109" s="232">
        <f>IF(N109="nulová",J109,0)</f>
        <v>0</v>
      </c>
      <c r="BJ109" s="19" t="s">
        <v>79</v>
      </c>
      <c r="BK109" s="232">
        <f>ROUND(I109*H109,2)</f>
        <v>0</v>
      </c>
      <c r="BL109" s="19" t="s">
        <v>164</v>
      </c>
      <c r="BM109" s="231" t="s">
        <v>262</v>
      </c>
    </row>
    <row r="110" s="11" customFormat="1" ht="25.92" customHeight="1">
      <c r="A110" s="11"/>
      <c r="B110" s="206"/>
      <c r="C110" s="207"/>
      <c r="D110" s="208" t="s">
        <v>71</v>
      </c>
      <c r="E110" s="209" t="s">
        <v>1036</v>
      </c>
      <c r="F110" s="209" t="s">
        <v>1037</v>
      </c>
      <c r="G110" s="207"/>
      <c r="H110" s="207"/>
      <c r="I110" s="210"/>
      <c r="J110" s="211">
        <f>BK110</f>
        <v>0</v>
      </c>
      <c r="K110" s="207"/>
      <c r="L110" s="212"/>
      <c r="M110" s="213"/>
      <c r="N110" s="214"/>
      <c r="O110" s="214"/>
      <c r="P110" s="215">
        <f>SUM(P111:P129)</f>
        <v>0</v>
      </c>
      <c r="Q110" s="214"/>
      <c r="R110" s="215">
        <f>SUM(R111:R129)</f>
        <v>0</v>
      </c>
      <c r="S110" s="214"/>
      <c r="T110" s="216">
        <f>SUM(T111:T129)</f>
        <v>0</v>
      </c>
      <c r="U110" s="11"/>
      <c r="V110" s="11"/>
      <c r="W110" s="11"/>
      <c r="X110" s="11"/>
      <c r="Y110" s="11"/>
      <c r="Z110" s="11"/>
      <c r="AA110" s="11"/>
      <c r="AB110" s="11"/>
      <c r="AC110" s="11"/>
      <c r="AD110" s="11"/>
      <c r="AE110" s="11"/>
      <c r="AR110" s="217" t="s">
        <v>79</v>
      </c>
      <c r="AT110" s="218" t="s">
        <v>71</v>
      </c>
      <c r="AU110" s="218" t="s">
        <v>72</v>
      </c>
      <c r="AY110" s="217" t="s">
        <v>159</v>
      </c>
      <c r="BK110" s="219">
        <f>SUM(BK111:BK129)</f>
        <v>0</v>
      </c>
    </row>
    <row r="111" s="2" customFormat="1" ht="55.5" customHeight="1">
      <c r="A111" s="40"/>
      <c r="B111" s="41"/>
      <c r="C111" s="256" t="s">
        <v>264</v>
      </c>
      <c r="D111" s="256" t="s">
        <v>400</v>
      </c>
      <c r="E111" s="257" t="s">
        <v>1038</v>
      </c>
      <c r="F111" s="258" t="s">
        <v>1039</v>
      </c>
      <c r="G111" s="259" t="s">
        <v>163</v>
      </c>
      <c r="H111" s="260">
        <v>1</v>
      </c>
      <c r="I111" s="261"/>
      <c r="J111" s="262">
        <f>ROUND(I111*H111,2)</f>
        <v>0</v>
      </c>
      <c r="K111" s="258" t="s">
        <v>19</v>
      </c>
      <c r="L111" s="263"/>
      <c r="M111" s="264" t="s">
        <v>19</v>
      </c>
      <c r="N111" s="265"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174</v>
      </c>
      <c r="AT111" s="231" t="s">
        <v>400</v>
      </c>
      <c r="AU111" s="231" t="s">
        <v>79</v>
      </c>
      <c r="AY111" s="19" t="s">
        <v>159</v>
      </c>
      <c r="BE111" s="232">
        <f>IF(N111="základní",J111,0)</f>
        <v>0</v>
      </c>
      <c r="BF111" s="232">
        <f>IF(N111="snížená",J111,0)</f>
        <v>0</v>
      </c>
      <c r="BG111" s="232">
        <f>IF(N111="zákl. přenesená",J111,0)</f>
        <v>0</v>
      </c>
      <c r="BH111" s="232">
        <f>IF(N111="sníž. přenesená",J111,0)</f>
        <v>0</v>
      </c>
      <c r="BI111" s="232">
        <f>IF(N111="nulová",J111,0)</f>
        <v>0</v>
      </c>
      <c r="BJ111" s="19" t="s">
        <v>79</v>
      </c>
      <c r="BK111" s="232">
        <f>ROUND(I111*H111,2)</f>
        <v>0</v>
      </c>
      <c r="BL111" s="19" t="s">
        <v>164</v>
      </c>
      <c r="BM111" s="231" t="s">
        <v>267</v>
      </c>
    </row>
    <row r="112" s="2" customFormat="1" ht="89.25" customHeight="1">
      <c r="A112" s="40"/>
      <c r="B112" s="41"/>
      <c r="C112" s="256" t="s">
        <v>208</v>
      </c>
      <c r="D112" s="256" t="s">
        <v>400</v>
      </c>
      <c r="E112" s="257" t="s">
        <v>1040</v>
      </c>
      <c r="F112" s="258" t="s">
        <v>1041</v>
      </c>
      <c r="G112" s="259" t="s">
        <v>163</v>
      </c>
      <c r="H112" s="260">
        <v>1</v>
      </c>
      <c r="I112" s="261"/>
      <c r="J112" s="262">
        <f>ROUND(I112*H112,2)</f>
        <v>0</v>
      </c>
      <c r="K112" s="258" t="s">
        <v>19</v>
      </c>
      <c r="L112" s="263"/>
      <c r="M112" s="264" t="s">
        <v>19</v>
      </c>
      <c r="N112" s="265" t="s">
        <v>43</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174</v>
      </c>
      <c r="AT112" s="231" t="s">
        <v>400</v>
      </c>
      <c r="AU112" s="231" t="s">
        <v>79</v>
      </c>
      <c r="AY112" s="19" t="s">
        <v>159</v>
      </c>
      <c r="BE112" s="232">
        <f>IF(N112="základní",J112,0)</f>
        <v>0</v>
      </c>
      <c r="BF112" s="232">
        <f>IF(N112="snížená",J112,0)</f>
        <v>0</v>
      </c>
      <c r="BG112" s="232">
        <f>IF(N112="zákl. přenesená",J112,0)</f>
        <v>0</v>
      </c>
      <c r="BH112" s="232">
        <f>IF(N112="sníž. přenesená",J112,0)</f>
        <v>0</v>
      </c>
      <c r="BI112" s="232">
        <f>IF(N112="nulová",J112,0)</f>
        <v>0</v>
      </c>
      <c r="BJ112" s="19" t="s">
        <v>79</v>
      </c>
      <c r="BK112" s="232">
        <f>ROUND(I112*H112,2)</f>
        <v>0</v>
      </c>
      <c r="BL112" s="19" t="s">
        <v>164</v>
      </c>
      <c r="BM112" s="231" t="s">
        <v>272</v>
      </c>
    </row>
    <row r="113" s="2" customFormat="1" ht="123" customHeight="1">
      <c r="A113" s="40"/>
      <c r="B113" s="41"/>
      <c r="C113" s="256" t="s">
        <v>7</v>
      </c>
      <c r="D113" s="256" t="s">
        <v>400</v>
      </c>
      <c r="E113" s="257" t="s">
        <v>1042</v>
      </c>
      <c r="F113" s="258" t="s">
        <v>1043</v>
      </c>
      <c r="G113" s="259" t="s">
        <v>163</v>
      </c>
      <c r="H113" s="260">
        <v>1</v>
      </c>
      <c r="I113" s="261"/>
      <c r="J113" s="262">
        <f>ROUND(I113*H113,2)</f>
        <v>0</v>
      </c>
      <c r="K113" s="258" t="s">
        <v>19</v>
      </c>
      <c r="L113" s="263"/>
      <c r="M113" s="264" t="s">
        <v>19</v>
      </c>
      <c r="N113" s="265"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174</v>
      </c>
      <c r="AT113" s="231" t="s">
        <v>400</v>
      </c>
      <c r="AU113" s="231" t="s">
        <v>79</v>
      </c>
      <c r="AY113" s="19" t="s">
        <v>159</v>
      </c>
      <c r="BE113" s="232">
        <f>IF(N113="základní",J113,0)</f>
        <v>0</v>
      </c>
      <c r="BF113" s="232">
        <f>IF(N113="snížená",J113,0)</f>
        <v>0</v>
      </c>
      <c r="BG113" s="232">
        <f>IF(N113="zákl. přenesená",J113,0)</f>
        <v>0</v>
      </c>
      <c r="BH113" s="232">
        <f>IF(N113="sníž. přenesená",J113,0)</f>
        <v>0</v>
      </c>
      <c r="BI113" s="232">
        <f>IF(N113="nulová",J113,0)</f>
        <v>0</v>
      </c>
      <c r="BJ113" s="19" t="s">
        <v>79</v>
      </c>
      <c r="BK113" s="232">
        <f>ROUND(I113*H113,2)</f>
        <v>0</v>
      </c>
      <c r="BL113" s="19" t="s">
        <v>164</v>
      </c>
      <c r="BM113" s="231" t="s">
        <v>279</v>
      </c>
    </row>
    <row r="114" s="2" customFormat="1" ht="44.25" customHeight="1">
      <c r="A114" s="40"/>
      <c r="B114" s="41"/>
      <c r="C114" s="256" t="s">
        <v>212</v>
      </c>
      <c r="D114" s="256" t="s">
        <v>400</v>
      </c>
      <c r="E114" s="257" t="s">
        <v>1044</v>
      </c>
      <c r="F114" s="258" t="s">
        <v>1045</v>
      </c>
      <c r="G114" s="259" t="s">
        <v>163</v>
      </c>
      <c r="H114" s="260">
        <v>5</v>
      </c>
      <c r="I114" s="261"/>
      <c r="J114" s="262">
        <f>ROUND(I114*H114,2)</f>
        <v>0</v>
      </c>
      <c r="K114" s="258" t="s">
        <v>19</v>
      </c>
      <c r="L114" s="263"/>
      <c r="M114" s="264" t="s">
        <v>19</v>
      </c>
      <c r="N114" s="265"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174</v>
      </c>
      <c r="AT114" s="231" t="s">
        <v>400</v>
      </c>
      <c r="AU114" s="231" t="s">
        <v>79</v>
      </c>
      <c r="AY114" s="19" t="s">
        <v>159</v>
      </c>
      <c r="BE114" s="232">
        <f>IF(N114="základní",J114,0)</f>
        <v>0</v>
      </c>
      <c r="BF114" s="232">
        <f>IF(N114="snížená",J114,0)</f>
        <v>0</v>
      </c>
      <c r="BG114" s="232">
        <f>IF(N114="zákl. přenesená",J114,0)</f>
        <v>0</v>
      </c>
      <c r="BH114" s="232">
        <f>IF(N114="sníž. přenesená",J114,0)</f>
        <v>0</v>
      </c>
      <c r="BI114" s="232">
        <f>IF(N114="nulová",J114,0)</f>
        <v>0</v>
      </c>
      <c r="BJ114" s="19" t="s">
        <v>79</v>
      </c>
      <c r="BK114" s="232">
        <f>ROUND(I114*H114,2)</f>
        <v>0</v>
      </c>
      <c r="BL114" s="19" t="s">
        <v>164</v>
      </c>
      <c r="BM114" s="231" t="s">
        <v>287</v>
      </c>
    </row>
    <row r="115" s="2" customFormat="1" ht="55.5" customHeight="1">
      <c r="A115" s="40"/>
      <c r="B115" s="41"/>
      <c r="C115" s="256" t="s">
        <v>290</v>
      </c>
      <c r="D115" s="256" t="s">
        <v>400</v>
      </c>
      <c r="E115" s="257" t="s">
        <v>1046</v>
      </c>
      <c r="F115" s="258" t="s">
        <v>1047</v>
      </c>
      <c r="G115" s="259" t="s">
        <v>163</v>
      </c>
      <c r="H115" s="260">
        <v>1</v>
      </c>
      <c r="I115" s="261"/>
      <c r="J115" s="262">
        <f>ROUND(I115*H115,2)</f>
        <v>0</v>
      </c>
      <c r="K115" s="258" t="s">
        <v>19</v>
      </c>
      <c r="L115" s="263"/>
      <c r="M115" s="264" t="s">
        <v>19</v>
      </c>
      <c r="N115" s="265"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174</v>
      </c>
      <c r="AT115" s="231" t="s">
        <v>400</v>
      </c>
      <c r="AU115" s="231" t="s">
        <v>79</v>
      </c>
      <c r="AY115" s="19" t="s">
        <v>159</v>
      </c>
      <c r="BE115" s="232">
        <f>IF(N115="základní",J115,0)</f>
        <v>0</v>
      </c>
      <c r="BF115" s="232">
        <f>IF(N115="snížená",J115,0)</f>
        <v>0</v>
      </c>
      <c r="BG115" s="232">
        <f>IF(N115="zákl. přenesená",J115,0)</f>
        <v>0</v>
      </c>
      <c r="BH115" s="232">
        <f>IF(N115="sníž. přenesená",J115,0)</f>
        <v>0</v>
      </c>
      <c r="BI115" s="232">
        <f>IF(N115="nulová",J115,0)</f>
        <v>0</v>
      </c>
      <c r="BJ115" s="19" t="s">
        <v>79</v>
      </c>
      <c r="BK115" s="232">
        <f>ROUND(I115*H115,2)</f>
        <v>0</v>
      </c>
      <c r="BL115" s="19" t="s">
        <v>164</v>
      </c>
      <c r="BM115" s="231" t="s">
        <v>293</v>
      </c>
    </row>
    <row r="116" s="2" customFormat="1" ht="55.5" customHeight="1">
      <c r="A116" s="40"/>
      <c r="B116" s="41"/>
      <c r="C116" s="256" t="s">
        <v>217</v>
      </c>
      <c r="D116" s="256" t="s">
        <v>400</v>
      </c>
      <c r="E116" s="257" t="s">
        <v>1048</v>
      </c>
      <c r="F116" s="258" t="s">
        <v>1049</v>
      </c>
      <c r="G116" s="259" t="s">
        <v>163</v>
      </c>
      <c r="H116" s="260">
        <v>1</v>
      </c>
      <c r="I116" s="261"/>
      <c r="J116" s="262">
        <f>ROUND(I116*H116,2)</f>
        <v>0</v>
      </c>
      <c r="K116" s="258" t="s">
        <v>19</v>
      </c>
      <c r="L116" s="263"/>
      <c r="M116" s="264" t="s">
        <v>19</v>
      </c>
      <c r="N116" s="265" t="s">
        <v>43</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174</v>
      </c>
      <c r="AT116" s="231" t="s">
        <v>400</v>
      </c>
      <c r="AU116" s="231" t="s">
        <v>79</v>
      </c>
      <c r="AY116" s="19" t="s">
        <v>159</v>
      </c>
      <c r="BE116" s="232">
        <f>IF(N116="základní",J116,0)</f>
        <v>0</v>
      </c>
      <c r="BF116" s="232">
        <f>IF(N116="snížená",J116,0)</f>
        <v>0</v>
      </c>
      <c r="BG116" s="232">
        <f>IF(N116="zákl. přenesená",J116,0)</f>
        <v>0</v>
      </c>
      <c r="BH116" s="232">
        <f>IF(N116="sníž. přenesená",J116,0)</f>
        <v>0</v>
      </c>
      <c r="BI116" s="232">
        <f>IF(N116="nulová",J116,0)</f>
        <v>0</v>
      </c>
      <c r="BJ116" s="19" t="s">
        <v>79</v>
      </c>
      <c r="BK116" s="232">
        <f>ROUND(I116*H116,2)</f>
        <v>0</v>
      </c>
      <c r="BL116" s="19" t="s">
        <v>164</v>
      </c>
      <c r="BM116" s="231" t="s">
        <v>298</v>
      </c>
    </row>
    <row r="117" s="2" customFormat="1" ht="33" customHeight="1">
      <c r="A117" s="40"/>
      <c r="B117" s="41"/>
      <c r="C117" s="256" t="s">
        <v>301</v>
      </c>
      <c r="D117" s="256" t="s">
        <v>400</v>
      </c>
      <c r="E117" s="257" t="s">
        <v>1050</v>
      </c>
      <c r="F117" s="258" t="s">
        <v>1051</v>
      </c>
      <c r="G117" s="259" t="s">
        <v>163</v>
      </c>
      <c r="H117" s="260">
        <v>1</v>
      </c>
      <c r="I117" s="261"/>
      <c r="J117" s="262">
        <f>ROUND(I117*H117,2)</f>
        <v>0</v>
      </c>
      <c r="K117" s="258" t="s">
        <v>19</v>
      </c>
      <c r="L117" s="263"/>
      <c r="M117" s="264" t="s">
        <v>19</v>
      </c>
      <c r="N117" s="265"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174</v>
      </c>
      <c r="AT117" s="231" t="s">
        <v>400</v>
      </c>
      <c r="AU117" s="231" t="s">
        <v>79</v>
      </c>
      <c r="AY117" s="19" t="s">
        <v>159</v>
      </c>
      <c r="BE117" s="232">
        <f>IF(N117="základní",J117,0)</f>
        <v>0</v>
      </c>
      <c r="BF117" s="232">
        <f>IF(N117="snížená",J117,0)</f>
        <v>0</v>
      </c>
      <c r="BG117" s="232">
        <f>IF(N117="zákl. přenesená",J117,0)</f>
        <v>0</v>
      </c>
      <c r="BH117" s="232">
        <f>IF(N117="sníž. přenesená",J117,0)</f>
        <v>0</v>
      </c>
      <c r="BI117" s="232">
        <f>IF(N117="nulová",J117,0)</f>
        <v>0</v>
      </c>
      <c r="BJ117" s="19" t="s">
        <v>79</v>
      </c>
      <c r="BK117" s="232">
        <f>ROUND(I117*H117,2)</f>
        <v>0</v>
      </c>
      <c r="BL117" s="19" t="s">
        <v>164</v>
      </c>
      <c r="BM117" s="231" t="s">
        <v>304</v>
      </c>
    </row>
    <row r="118" s="2" customFormat="1" ht="21.75" customHeight="1">
      <c r="A118" s="40"/>
      <c r="B118" s="41"/>
      <c r="C118" s="256" t="s">
        <v>228</v>
      </c>
      <c r="D118" s="256" t="s">
        <v>400</v>
      </c>
      <c r="E118" s="257" t="s">
        <v>1052</v>
      </c>
      <c r="F118" s="258" t="s">
        <v>1053</v>
      </c>
      <c r="G118" s="259" t="s">
        <v>163</v>
      </c>
      <c r="H118" s="260">
        <v>2</v>
      </c>
      <c r="I118" s="261"/>
      <c r="J118" s="262">
        <f>ROUND(I118*H118,2)</f>
        <v>0</v>
      </c>
      <c r="K118" s="258" t="s">
        <v>19</v>
      </c>
      <c r="L118" s="263"/>
      <c r="M118" s="264" t="s">
        <v>19</v>
      </c>
      <c r="N118" s="265" t="s">
        <v>43</v>
      </c>
      <c r="O118" s="86"/>
      <c r="P118" s="229">
        <f>O118*H118</f>
        <v>0</v>
      </c>
      <c r="Q118" s="229">
        <v>0</v>
      </c>
      <c r="R118" s="229">
        <f>Q118*H118</f>
        <v>0</v>
      </c>
      <c r="S118" s="229">
        <v>0</v>
      </c>
      <c r="T118" s="230">
        <f>S118*H118</f>
        <v>0</v>
      </c>
      <c r="U118" s="40"/>
      <c r="V118" s="40"/>
      <c r="W118" s="40"/>
      <c r="X118" s="40"/>
      <c r="Y118" s="40"/>
      <c r="Z118" s="40"/>
      <c r="AA118" s="40"/>
      <c r="AB118" s="40"/>
      <c r="AC118" s="40"/>
      <c r="AD118" s="40"/>
      <c r="AE118" s="40"/>
      <c r="AR118" s="231" t="s">
        <v>174</v>
      </c>
      <c r="AT118" s="231" t="s">
        <v>400</v>
      </c>
      <c r="AU118" s="231" t="s">
        <v>79</v>
      </c>
      <c r="AY118" s="19" t="s">
        <v>159</v>
      </c>
      <c r="BE118" s="232">
        <f>IF(N118="základní",J118,0)</f>
        <v>0</v>
      </c>
      <c r="BF118" s="232">
        <f>IF(N118="snížená",J118,0)</f>
        <v>0</v>
      </c>
      <c r="BG118" s="232">
        <f>IF(N118="zákl. přenesená",J118,0)</f>
        <v>0</v>
      </c>
      <c r="BH118" s="232">
        <f>IF(N118="sníž. přenesená",J118,0)</f>
        <v>0</v>
      </c>
      <c r="BI118" s="232">
        <f>IF(N118="nulová",J118,0)</f>
        <v>0</v>
      </c>
      <c r="BJ118" s="19" t="s">
        <v>79</v>
      </c>
      <c r="BK118" s="232">
        <f>ROUND(I118*H118,2)</f>
        <v>0</v>
      </c>
      <c r="BL118" s="19" t="s">
        <v>164</v>
      </c>
      <c r="BM118" s="231" t="s">
        <v>315</v>
      </c>
    </row>
    <row r="119" s="2" customFormat="1" ht="21.75" customHeight="1">
      <c r="A119" s="40"/>
      <c r="B119" s="41"/>
      <c r="C119" s="256" t="s">
        <v>317</v>
      </c>
      <c r="D119" s="256" t="s">
        <v>400</v>
      </c>
      <c r="E119" s="257" t="s">
        <v>1054</v>
      </c>
      <c r="F119" s="258" t="s">
        <v>1055</v>
      </c>
      <c r="G119" s="259" t="s">
        <v>163</v>
      </c>
      <c r="H119" s="260">
        <v>2</v>
      </c>
      <c r="I119" s="261"/>
      <c r="J119" s="262">
        <f>ROUND(I119*H119,2)</f>
        <v>0</v>
      </c>
      <c r="K119" s="258" t="s">
        <v>19</v>
      </c>
      <c r="L119" s="263"/>
      <c r="M119" s="264" t="s">
        <v>19</v>
      </c>
      <c r="N119" s="265" t="s">
        <v>43</v>
      </c>
      <c r="O119" s="86"/>
      <c r="P119" s="229">
        <f>O119*H119</f>
        <v>0</v>
      </c>
      <c r="Q119" s="229">
        <v>0</v>
      </c>
      <c r="R119" s="229">
        <f>Q119*H119</f>
        <v>0</v>
      </c>
      <c r="S119" s="229">
        <v>0</v>
      </c>
      <c r="T119" s="230">
        <f>S119*H119</f>
        <v>0</v>
      </c>
      <c r="U119" s="40"/>
      <c r="V119" s="40"/>
      <c r="W119" s="40"/>
      <c r="X119" s="40"/>
      <c r="Y119" s="40"/>
      <c r="Z119" s="40"/>
      <c r="AA119" s="40"/>
      <c r="AB119" s="40"/>
      <c r="AC119" s="40"/>
      <c r="AD119" s="40"/>
      <c r="AE119" s="40"/>
      <c r="AR119" s="231" t="s">
        <v>174</v>
      </c>
      <c r="AT119" s="231" t="s">
        <v>400</v>
      </c>
      <c r="AU119" s="231" t="s">
        <v>79</v>
      </c>
      <c r="AY119" s="19" t="s">
        <v>159</v>
      </c>
      <c r="BE119" s="232">
        <f>IF(N119="základní",J119,0)</f>
        <v>0</v>
      </c>
      <c r="BF119" s="232">
        <f>IF(N119="snížená",J119,0)</f>
        <v>0</v>
      </c>
      <c r="BG119" s="232">
        <f>IF(N119="zákl. přenesená",J119,0)</f>
        <v>0</v>
      </c>
      <c r="BH119" s="232">
        <f>IF(N119="sníž. přenesená",J119,0)</f>
        <v>0</v>
      </c>
      <c r="BI119" s="232">
        <f>IF(N119="nulová",J119,0)</f>
        <v>0</v>
      </c>
      <c r="BJ119" s="19" t="s">
        <v>79</v>
      </c>
      <c r="BK119" s="232">
        <f>ROUND(I119*H119,2)</f>
        <v>0</v>
      </c>
      <c r="BL119" s="19" t="s">
        <v>164</v>
      </c>
      <c r="BM119" s="231" t="s">
        <v>320</v>
      </c>
    </row>
    <row r="120" s="2" customFormat="1" ht="21.75" customHeight="1">
      <c r="A120" s="40"/>
      <c r="B120" s="41"/>
      <c r="C120" s="256" t="s">
        <v>235</v>
      </c>
      <c r="D120" s="256" t="s">
        <v>400</v>
      </c>
      <c r="E120" s="257" t="s">
        <v>1056</v>
      </c>
      <c r="F120" s="258" t="s">
        <v>1057</v>
      </c>
      <c r="G120" s="259" t="s">
        <v>163</v>
      </c>
      <c r="H120" s="260">
        <v>2</v>
      </c>
      <c r="I120" s="261"/>
      <c r="J120" s="262">
        <f>ROUND(I120*H120,2)</f>
        <v>0</v>
      </c>
      <c r="K120" s="258" t="s">
        <v>19</v>
      </c>
      <c r="L120" s="263"/>
      <c r="M120" s="264" t="s">
        <v>19</v>
      </c>
      <c r="N120" s="265"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174</v>
      </c>
      <c r="AT120" s="231" t="s">
        <v>400</v>
      </c>
      <c r="AU120" s="231" t="s">
        <v>79</v>
      </c>
      <c r="AY120" s="19" t="s">
        <v>159</v>
      </c>
      <c r="BE120" s="232">
        <f>IF(N120="základní",J120,0)</f>
        <v>0</v>
      </c>
      <c r="BF120" s="232">
        <f>IF(N120="snížená",J120,0)</f>
        <v>0</v>
      </c>
      <c r="BG120" s="232">
        <f>IF(N120="zákl. přenesená",J120,0)</f>
        <v>0</v>
      </c>
      <c r="BH120" s="232">
        <f>IF(N120="sníž. přenesená",J120,0)</f>
        <v>0</v>
      </c>
      <c r="BI120" s="232">
        <f>IF(N120="nulová",J120,0)</f>
        <v>0</v>
      </c>
      <c r="BJ120" s="19" t="s">
        <v>79</v>
      </c>
      <c r="BK120" s="232">
        <f>ROUND(I120*H120,2)</f>
        <v>0</v>
      </c>
      <c r="BL120" s="19" t="s">
        <v>164</v>
      </c>
      <c r="BM120" s="231" t="s">
        <v>325</v>
      </c>
    </row>
    <row r="121" s="2" customFormat="1" ht="21.75" customHeight="1">
      <c r="A121" s="40"/>
      <c r="B121" s="41"/>
      <c r="C121" s="256" t="s">
        <v>332</v>
      </c>
      <c r="D121" s="256" t="s">
        <v>400</v>
      </c>
      <c r="E121" s="257" t="s">
        <v>1058</v>
      </c>
      <c r="F121" s="258" t="s">
        <v>1059</v>
      </c>
      <c r="G121" s="259" t="s">
        <v>163</v>
      </c>
      <c r="H121" s="260">
        <v>2</v>
      </c>
      <c r="I121" s="261"/>
      <c r="J121" s="262">
        <f>ROUND(I121*H121,2)</f>
        <v>0</v>
      </c>
      <c r="K121" s="258" t="s">
        <v>19</v>
      </c>
      <c r="L121" s="263"/>
      <c r="M121" s="264" t="s">
        <v>19</v>
      </c>
      <c r="N121" s="265" t="s">
        <v>43</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174</v>
      </c>
      <c r="AT121" s="231" t="s">
        <v>400</v>
      </c>
      <c r="AU121" s="231" t="s">
        <v>79</v>
      </c>
      <c r="AY121" s="19" t="s">
        <v>159</v>
      </c>
      <c r="BE121" s="232">
        <f>IF(N121="základní",J121,0)</f>
        <v>0</v>
      </c>
      <c r="BF121" s="232">
        <f>IF(N121="snížená",J121,0)</f>
        <v>0</v>
      </c>
      <c r="BG121" s="232">
        <f>IF(N121="zákl. přenesená",J121,0)</f>
        <v>0</v>
      </c>
      <c r="BH121" s="232">
        <f>IF(N121="sníž. přenesená",J121,0)</f>
        <v>0</v>
      </c>
      <c r="BI121" s="232">
        <f>IF(N121="nulová",J121,0)</f>
        <v>0</v>
      </c>
      <c r="BJ121" s="19" t="s">
        <v>79</v>
      </c>
      <c r="BK121" s="232">
        <f>ROUND(I121*H121,2)</f>
        <v>0</v>
      </c>
      <c r="BL121" s="19" t="s">
        <v>164</v>
      </c>
      <c r="BM121" s="231" t="s">
        <v>335</v>
      </c>
    </row>
    <row r="122" s="2" customFormat="1" ht="21.75" customHeight="1">
      <c r="A122" s="40"/>
      <c r="B122" s="41"/>
      <c r="C122" s="256" t="s">
        <v>242</v>
      </c>
      <c r="D122" s="256" t="s">
        <v>400</v>
      </c>
      <c r="E122" s="257" t="s">
        <v>1060</v>
      </c>
      <c r="F122" s="258" t="s">
        <v>1061</v>
      </c>
      <c r="G122" s="259" t="s">
        <v>163</v>
      </c>
      <c r="H122" s="260">
        <v>1</v>
      </c>
      <c r="I122" s="261"/>
      <c r="J122" s="262">
        <f>ROUND(I122*H122,2)</f>
        <v>0</v>
      </c>
      <c r="K122" s="258" t="s">
        <v>19</v>
      </c>
      <c r="L122" s="263"/>
      <c r="M122" s="264" t="s">
        <v>19</v>
      </c>
      <c r="N122" s="265"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174</v>
      </c>
      <c r="AT122" s="231" t="s">
        <v>400</v>
      </c>
      <c r="AU122" s="231" t="s">
        <v>79</v>
      </c>
      <c r="AY122" s="19" t="s">
        <v>159</v>
      </c>
      <c r="BE122" s="232">
        <f>IF(N122="základní",J122,0)</f>
        <v>0</v>
      </c>
      <c r="BF122" s="232">
        <f>IF(N122="snížená",J122,0)</f>
        <v>0</v>
      </c>
      <c r="BG122" s="232">
        <f>IF(N122="zákl. přenesená",J122,0)</f>
        <v>0</v>
      </c>
      <c r="BH122" s="232">
        <f>IF(N122="sníž. přenesená",J122,0)</f>
        <v>0</v>
      </c>
      <c r="BI122" s="232">
        <f>IF(N122="nulová",J122,0)</f>
        <v>0</v>
      </c>
      <c r="BJ122" s="19" t="s">
        <v>79</v>
      </c>
      <c r="BK122" s="232">
        <f>ROUND(I122*H122,2)</f>
        <v>0</v>
      </c>
      <c r="BL122" s="19" t="s">
        <v>164</v>
      </c>
      <c r="BM122" s="231" t="s">
        <v>343</v>
      </c>
    </row>
    <row r="123" s="2" customFormat="1" ht="21.75" customHeight="1">
      <c r="A123" s="40"/>
      <c r="B123" s="41"/>
      <c r="C123" s="256" t="s">
        <v>351</v>
      </c>
      <c r="D123" s="256" t="s">
        <v>400</v>
      </c>
      <c r="E123" s="257" t="s">
        <v>1062</v>
      </c>
      <c r="F123" s="258" t="s">
        <v>1063</v>
      </c>
      <c r="G123" s="259" t="s">
        <v>163</v>
      </c>
      <c r="H123" s="260">
        <v>1</v>
      </c>
      <c r="I123" s="261"/>
      <c r="J123" s="262">
        <f>ROUND(I123*H123,2)</f>
        <v>0</v>
      </c>
      <c r="K123" s="258" t="s">
        <v>19</v>
      </c>
      <c r="L123" s="263"/>
      <c r="M123" s="264" t="s">
        <v>19</v>
      </c>
      <c r="N123" s="265" t="s">
        <v>43</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174</v>
      </c>
      <c r="AT123" s="231" t="s">
        <v>400</v>
      </c>
      <c r="AU123" s="231" t="s">
        <v>79</v>
      </c>
      <c r="AY123" s="19" t="s">
        <v>159</v>
      </c>
      <c r="BE123" s="232">
        <f>IF(N123="základní",J123,0)</f>
        <v>0</v>
      </c>
      <c r="BF123" s="232">
        <f>IF(N123="snížená",J123,0)</f>
        <v>0</v>
      </c>
      <c r="BG123" s="232">
        <f>IF(N123="zákl. přenesená",J123,0)</f>
        <v>0</v>
      </c>
      <c r="BH123" s="232">
        <f>IF(N123="sníž. přenesená",J123,0)</f>
        <v>0</v>
      </c>
      <c r="BI123" s="232">
        <f>IF(N123="nulová",J123,0)</f>
        <v>0</v>
      </c>
      <c r="BJ123" s="19" t="s">
        <v>79</v>
      </c>
      <c r="BK123" s="232">
        <f>ROUND(I123*H123,2)</f>
        <v>0</v>
      </c>
      <c r="BL123" s="19" t="s">
        <v>164</v>
      </c>
      <c r="BM123" s="231" t="s">
        <v>354</v>
      </c>
    </row>
    <row r="124" s="2" customFormat="1" ht="33" customHeight="1">
      <c r="A124" s="40"/>
      <c r="B124" s="41"/>
      <c r="C124" s="256" t="s">
        <v>255</v>
      </c>
      <c r="D124" s="256" t="s">
        <v>400</v>
      </c>
      <c r="E124" s="257" t="s">
        <v>1064</v>
      </c>
      <c r="F124" s="258" t="s">
        <v>1065</v>
      </c>
      <c r="G124" s="259" t="s">
        <v>163</v>
      </c>
      <c r="H124" s="260">
        <v>1</v>
      </c>
      <c r="I124" s="261"/>
      <c r="J124" s="262">
        <f>ROUND(I124*H124,2)</f>
        <v>0</v>
      </c>
      <c r="K124" s="258" t="s">
        <v>19</v>
      </c>
      <c r="L124" s="263"/>
      <c r="M124" s="264" t="s">
        <v>19</v>
      </c>
      <c r="N124" s="265" t="s">
        <v>43</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174</v>
      </c>
      <c r="AT124" s="231" t="s">
        <v>400</v>
      </c>
      <c r="AU124" s="231" t="s">
        <v>79</v>
      </c>
      <c r="AY124" s="19" t="s">
        <v>159</v>
      </c>
      <c r="BE124" s="232">
        <f>IF(N124="základní",J124,0)</f>
        <v>0</v>
      </c>
      <c r="BF124" s="232">
        <f>IF(N124="snížená",J124,0)</f>
        <v>0</v>
      </c>
      <c r="BG124" s="232">
        <f>IF(N124="zákl. přenesená",J124,0)</f>
        <v>0</v>
      </c>
      <c r="BH124" s="232">
        <f>IF(N124="sníž. přenesená",J124,0)</f>
        <v>0</v>
      </c>
      <c r="BI124" s="232">
        <f>IF(N124="nulová",J124,0)</f>
        <v>0</v>
      </c>
      <c r="BJ124" s="19" t="s">
        <v>79</v>
      </c>
      <c r="BK124" s="232">
        <f>ROUND(I124*H124,2)</f>
        <v>0</v>
      </c>
      <c r="BL124" s="19" t="s">
        <v>164</v>
      </c>
      <c r="BM124" s="231" t="s">
        <v>362</v>
      </c>
    </row>
    <row r="125" s="2" customFormat="1" ht="33" customHeight="1">
      <c r="A125" s="40"/>
      <c r="B125" s="41"/>
      <c r="C125" s="256" t="s">
        <v>377</v>
      </c>
      <c r="D125" s="256" t="s">
        <v>400</v>
      </c>
      <c r="E125" s="257" t="s">
        <v>1066</v>
      </c>
      <c r="F125" s="258" t="s">
        <v>1067</v>
      </c>
      <c r="G125" s="259" t="s">
        <v>163</v>
      </c>
      <c r="H125" s="260">
        <v>2</v>
      </c>
      <c r="I125" s="261"/>
      <c r="J125" s="262">
        <f>ROUND(I125*H125,2)</f>
        <v>0</v>
      </c>
      <c r="K125" s="258" t="s">
        <v>19</v>
      </c>
      <c r="L125" s="263"/>
      <c r="M125" s="264" t="s">
        <v>19</v>
      </c>
      <c r="N125" s="265" t="s">
        <v>43</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174</v>
      </c>
      <c r="AT125" s="231" t="s">
        <v>400</v>
      </c>
      <c r="AU125" s="231" t="s">
        <v>79</v>
      </c>
      <c r="AY125" s="19" t="s">
        <v>159</v>
      </c>
      <c r="BE125" s="232">
        <f>IF(N125="základní",J125,0)</f>
        <v>0</v>
      </c>
      <c r="BF125" s="232">
        <f>IF(N125="snížená",J125,0)</f>
        <v>0</v>
      </c>
      <c r="BG125" s="232">
        <f>IF(N125="zákl. přenesená",J125,0)</f>
        <v>0</v>
      </c>
      <c r="BH125" s="232">
        <f>IF(N125="sníž. přenesená",J125,0)</f>
        <v>0</v>
      </c>
      <c r="BI125" s="232">
        <f>IF(N125="nulová",J125,0)</f>
        <v>0</v>
      </c>
      <c r="BJ125" s="19" t="s">
        <v>79</v>
      </c>
      <c r="BK125" s="232">
        <f>ROUND(I125*H125,2)</f>
        <v>0</v>
      </c>
      <c r="BL125" s="19" t="s">
        <v>164</v>
      </c>
      <c r="BM125" s="231" t="s">
        <v>380</v>
      </c>
    </row>
    <row r="126" s="2" customFormat="1" ht="21.75" customHeight="1">
      <c r="A126" s="40"/>
      <c r="B126" s="41"/>
      <c r="C126" s="256" t="s">
        <v>259</v>
      </c>
      <c r="D126" s="256" t="s">
        <v>400</v>
      </c>
      <c r="E126" s="257" t="s">
        <v>1068</v>
      </c>
      <c r="F126" s="258" t="s">
        <v>1069</v>
      </c>
      <c r="G126" s="259" t="s">
        <v>163</v>
      </c>
      <c r="H126" s="260">
        <v>1</v>
      </c>
      <c r="I126" s="261"/>
      <c r="J126" s="262">
        <f>ROUND(I126*H126,2)</f>
        <v>0</v>
      </c>
      <c r="K126" s="258" t="s">
        <v>19</v>
      </c>
      <c r="L126" s="263"/>
      <c r="M126" s="264" t="s">
        <v>19</v>
      </c>
      <c r="N126" s="265" t="s">
        <v>43</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174</v>
      </c>
      <c r="AT126" s="231" t="s">
        <v>400</v>
      </c>
      <c r="AU126" s="231" t="s">
        <v>79</v>
      </c>
      <c r="AY126" s="19" t="s">
        <v>159</v>
      </c>
      <c r="BE126" s="232">
        <f>IF(N126="základní",J126,0)</f>
        <v>0</v>
      </c>
      <c r="BF126" s="232">
        <f>IF(N126="snížená",J126,0)</f>
        <v>0</v>
      </c>
      <c r="BG126" s="232">
        <f>IF(N126="zákl. přenesená",J126,0)</f>
        <v>0</v>
      </c>
      <c r="BH126" s="232">
        <f>IF(N126="sníž. přenesená",J126,0)</f>
        <v>0</v>
      </c>
      <c r="BI126" s="232">
        <f>IF(N126="nulová",J126,0)</f>
        <v>0</v>
      </c>
      <c r="BJ126" s="19" t="s">
        <v>79</v>
      </c>
      <c r="BK126" s="232">
        <f>ROUND(I126*H126,2)</f>
        <v>0</v>
      </c>
      <c r="BL126" s="19" t="s">
        <v>164</v>
      </c>
      <c r="BM126" s="231" t="s">
        <v>383</v>
      </c>
    </row>
    <row r="127" s="2" customFormat="1" ht="66.75" customHeight="1">
      <c r="A127" s="40"/>
      <c r="B127" s="41"/>
      <c r="C127" s="256" t="s">
        <v>385</v>
      </c>
      <c r="D127" s="256" t="s">
        <v>400</v>
      </c>
      <c r="E127" s="257" t="s">
        <v>1070</v>
      </c>
      <c r="F127" s="258" t="s">
        <v>1071</v>
      </c>
      <c r="G127" s="259" t="s">
        <v>163</v>
      </c>
      <c r="H127" s="260">
        <v>1</v>
      </c>
      <c r="I127" s="261"/>
      <c r="J127" s="262">
        <f>ROUND(I127*H127,2)</f>
        <v>0</v>
      </c>
      <c r="K127" s="258" t="s">
        <v>19</v>
      </c>
      <c r="L127" s="263"/>
      <c r="M127" s="264" t="s">
        <v>19</v>
      </c>
      <c r="N127" s="265" t="s">
        <v>43</v>
      </c>
      <c r="O127" s="86"/>
      <c r="P127" s="229">
        <f>O127*H127</f>
        <v>0</v>
      </c>
      <c r="Q127" s="229">
        <v>0</v>
      </c>
      <c r="R127" s="229">
        <f>Q127*H127</f>
        <v>0</v>
      </c>
      <c r="S127" s="229">
        <v>0</v>
      </c>
      <c r="T127" s="230">
        <f>S127*H127</f>
        <v>0</v>
      </c>
      <c r="U127" s="40"/>
      <c r="V127" s="40"/>
      <c r="W127" s="40"/>
      <c r="X127" s="40"/>
      <c r="Y127" s="40"/>
      <c r="Z127" s="40"/>
      <c r="AA127" s="40"/>
      <c r="AB127" s="40"/>
      <c r="AC127" s="40"/>
      <c r="AD127" s="40"/>
      <c r="AE127" s="40"/>
      <c r="AR127" s="231" t="s">
        <v>174</v>
      </c>
      <c r="AT127" s="231" t="s">
        <v>400</v>
      </c>
      <c r="AU127" s="231" t="s">
        <v>79</v>
      </c>
      <c r="AY127" s="19" t="s">
        <v>159</v>
      </c>
      <c r="BE127" s="232">
        <f>IF(N127="základní",J127,0)</f>
        <v>0</v>
      </c>
      <c r="BF127" s="232">
        <f>IF(N127="snížená",J127,0)</f>
        <v>0</v>
      </c>
      <c r="BG127" s="232">
        <f>IF(N127="zákl. přenesená",J127,0)</f>
        <v>0</v>
      </c>
      <c r="BH127" s="232">
        <f>IF(N127="sníž. přenesená",J127,0)</f>
        <v>0</v>
      </c>
      <c r="BI127" s="232">
        <f>IF(N127="nulová",J127,0)</f>
        <v>0</v>
      </c>
      <c r="BJ127" s="19" t="s">
        <v>79</v>
      </c>
      <c r="BK127" s="232">
        <f>ROUND(I127*H127,2)</f>
        <v>0</v>
      </c>
      <c r="BL127" s="19" t="s">
        <v>164</v>
      </c>
      <c r="BM127" s="231" t="s">
        <v>388</v>
      </c>
    </row>
    <row r="128" s="2" customFormat="1" ht="66.75" customHeight="1">
      <c r="A128" s="40"/>
      <c r="B128" s="41"/>
      <c r="C128" s="256" t="s">
        <v>262</v>
      </c>
      <c r="D128" s="256" t="s">
        <v>400</v>
      </c>
      <c r="E128" s="257" t="s">
        <v>1072</v>
      </c>
      <c r="F128" s="258" t="s">
        <v>1073</v>
      </c>
      <c r="G128" s="259" t="s">
        <v>1074</v>
      </c>
      <c r="H128" s="260">
        <v>1</v>
      </c>
      <c r="I128" s="261"/>
      <c r="J128" s="262">
        <f>ROUND(I128*H128,2)</f>
        <v>0</v>
      </c>
      <c r="K128" s="258" t="s">
        <v>19</v>
      </c>
      <c r="L128" s="263"/>
      <c r="M128" s="264" t="s">
        <v>19</v>
      </c>
      <c r="N128" s="265" t="s">
        <v>43</v>
      </c>
      <c r="O128" s="86"/>
      <c r="P128" s="229">
        <f>O128*H128</f>
        <v>0</v>
      </c>
      <c r="Q128" s="229">
        <v>0</v>
      </c>
      <c r="R128" s="229">
        <f>Q128*H128</f>
        <v>0</v>
      </c>
      <c r="S128" s="229">
        <v>0</v>
      </c>
      <c r="T128" s="230">
        <f>S128*H128</f>
        <v>0</v>
      </c>
      <c r="U128" s="40"/>
      <c r="V128" s="40"/>
      <c r="W128" s="40"/>
      <c r="X128" s="40"/>
      <c r="Y128" s="40"/>
      <c r="Z128" s="40"/>
      <c r="AA128" s="40"/>
      <c r="AB128" s="40"/>
      <c r="AC128" s="40"/>
      <c r="AD128" s="40"/>
      <c r="AE128" s="40"/>
      <c r="AR128" s="231" t="s">
        <v>174</v>
      </c>
      <c r="AT128" s="231" t="s">
        <v>400</v>
      </c>
      <c r="AU128" s="231" t="s">
        <v>79</v>
      </c>
      <c r="AY128" s="19" t="s">
        <v>159</v>
      </c>
      <c r="BE128" s="232">
        <f>IF(N128="základní",J128,0)</f>
        <v>0</v>
      </c>
      <c r="BF128" s="232">
        <f>IF(N128="snížená",J128,0)</f>
        <v>0</v>
      </c>
      <c r="BG128" s="232">
        <f>IF(N128="zákl. přenesená",J128,0)</f>
        <v>0</v>
      </c>
      <c r="BH128" s="232">
        <f>IF(N128="sníž. přenesená",J128,0)</f>
        <v>0</v>
      </c>
      <c r="BI128" s="232">
        <f>IF(N128="nulová",J128,0)</f>
        <v>0</v>
      </c>
      <c r="BJ128" s="19" t="s">
        <v>79</v>
      </c>
      <c r="BK128" s="232">
        <f>ROUND(I128*H128,2)</f>
        <v>0</v>
      </c>
      <c r="BL128" s="19" t="s">
        <v>164</v>
      </c>
      <c r="BM128" s="231" t="s">
        <v>393</v>
      </c>
    </row>
    <row r="129" s="2" customFormat="1" ht="21.75" customHeight="1">
      <c r="A129" s="40"/>
      <c r="B129" s="41"/>
      <c r="C129" s="256" t="s">
        <v>396</v>
      </c>
      <c r="D129" s="256" t="s">
        <v>400</v>
      </c>
      <c r="E129" s="257" t="s">
        <v>1075</v>
      </c>
      <c r="F129" s="258" t="s">
        <v>1076</v>
      </c>
      <c r="G129" s="259" t="s">
        <v>163</v>
      </c>
      <c r="H129" s="260">
        <v>1</v>
      </c>
      <c r="I129" s="261"/>
      <c r="J129" s="262">
        <f>ROUND(I129*H129,2)</f>
        <v>0</v>
      </c>
      <c r="K129" s="258" t="s">
        <v>19</v>
      </c>
      <c r="L129" s="263"/>
      <c r="M129" s="264" t="s">
        <v>19</v>
      </c>
      <c r="N129" s="265" t="s">
        <v>43</v>
      </c>
      <c r="O129" s="86"/>
      <c r="P129" s="229">
        <f>O129*H129</f>
        <v>0</v>
      </c>
      <c r="Q129" s="229">
        <v>0</v>
      </c>
      <c r="R129" s="229">
        <f>Q129*H129</f>
        <v>0</v>
      </c>
      <c r="S129" s="229">
        <v>0</v>
      </c>
      <c r="T129" s="230">
        <f>S129*H129</f>
        <v>0</v>
      </c>
      <c r="U129" s="40"/>
      <c r="V129" s="40"/>
      <c r="W129" s="40"/>
      <c r="X129" s="40"/>
      <c r="Y129" s="40"/>
      <c r="Z129" s="40"/>
      <c r="AA129" s="40"/>
      <c r="AB129" s="40"/>
      <c r="AC129" s="40"/>
      <c r="AD129" s="40"/>
      <c r="AE129" s="40"/>
      <c r="AR129" s="231" t="s">
        <v>174</v>
      </c>
      <c r="AT129" s="231" t="s">
        <v>400</v>
      </c>
      <c r="AU129" s="231" t="s">
        <v>79</v>
      </c>
      <c r="AY129" s="19" t="s">
        <v>159</v>
      </c>
      <c r="BE129" s="232">
        <f>IF(N129="základní",J129,0)</f>
        <v>0</v>
      </c>
      <c r="BF129" s="232">
        <f>IF(N129="snížená",J129,0)</f>
        <v>0</v>
      </c>
      <c r="BG129" s="232">
        <f>IF(N129="zákl. přenesená",J129,0)</f>
        <v>0</v>
      </c>
      <c r="BH129" s="232">
        <f>IF(N129="sníž. přenesená",J129,0)</f>
        <v>0</v>
      </c>
      <c r="BI129" s="232">
        <f>IF(N129="nulová",J129,0)</f>
        <v>0</v>
      </c>
      <c r="BJ129" s="19" t="s">
        <v>79</v>
      </c>
      <c r="BK129" s="232">
        <f>ROUND(I129*H129,2)</f>
        <v>0</v>
      </c>
      <c r="BL129" s="19" t="s">
        <v>164</v>
      </c>
      <c r="BM129" s="231" t="s">
        <v>399</v>
      </c>
    </row>
    <row r="130" s="11" customFormat="1" ht="25.92" customHeight="1">
      <c r="A130" s="11"/>
      <c r="B130" s="206"/>
      <c r="C130" s="207"/>
      <c r="D130" s="208" t="s">
        <v>71</v>
      </c>
      <c r="E130" s="209" t="s">
        <v>1077</v>
      </c>
      <c r="F130" s="209" t="s">
        <v>1078</v>
      </c>
      <c r="G130" s="207"/>
      <c r="H130" s="207"/>
      <c r="I130" s="210"/>
      <c r="J130" s="211">
        <f>BK130</f>
        <v>0</v>
      </c>
      <c r="K130" s="207"/>
      <c r="L130" s="212"/>
      <c r="M130" s="213"/>
      <c r="N130" s="214"/>
      <c r="O130" s="214"/>
      <c r="P130" s="215">
        <f>SUM(P131:P144)</f>
        <v>0</v>
      </c>
      <c r="Q130" s="214"/>
      <c r="R130" s="215">
        <f>SUM(R131:R144)</f>
        <v>0</v>
      </c>
      <c r="S130" s="214"/>
      <c r="T130" s="216">
        <f>SUM(T131:T144)</f>
        <v>0</v>
      </c>
      <c r="U130" s="11"/>
      <c r="V130" s="11"/>
      <c r="W130" s="11"/>
      <c r="X130" s="11"/>
      <c r="Y130" s="11"/>
      <c r="Z130" s="11"/>
      <c r="AA130" s="11"/>
      <c r="AB130" s="11"/>
      <c r="AC130" s="11"/>
      <c r="AD130" s="11"/>
      <c r="AE130" s="11"/>
      <c r="AR130" s="217" t="s">
        <v>79</v>
      </c>
      <c r="AT130" s="218" t="s">
        <v>71</v>
      </c>
      <c r="AU130" s="218" t="s">
        <v>72</v>
      </c>
      <c r="AY130" s="217" t="s">
        <v>159</v>
      </c>
      <c r="BK130" s="219">
        <f>SUM(BK131:BK144)</f>
        <v>0</v>
      </c>
    </row>
    <row r="131" s="2" customFormat="1" ht="66.75" customHeight="1">
      <c r="A131" s="40"/>
      <c r="B131" s="41"/>
      <c r="C131" s="256" t="s">
        <v>267</v>
      </c>
      <c r="D131" s="256" t="s">
        <v>400</v>
      </c>
      <c r="E131" s="257" t="s">
        <v>1079</v>
      </c>
      <c r="F131" s="258" t="s">
        <v>1080</v>
      </c>
      <c r="G131" s="259" t="s">
        <v>163</v>
      </c>
      <c r="H131" s="260">
        <v>20</v>
      </c>
      <c r="I131" s="261"/>
      <c r="J131" s="262">
        <f>ROUND(I131*H131,2)</f>
        <v>0</v>
      </c>
      <c r="K131" s="258" t="s">
        <v>19</v>
      </c>
      <c r="L131" s="263"/>
      <c r="M131" s="264" t="s">
        <v>19</v>
      </c>
      <c r="N131" s="265" t="s">
        <v>43</v>
      </c>
      <c r="O131" s="86"/>
      <c r="P131" s="229">
        <f>O131*H131</f>
        <v>0</v>
      </c>
      <c r="Q131" s="229">
        <v>0</v>
      </c>
      <c r="R131" s="229">
        <f>Q131*H131</f>
        <v>0</v>
      </c>
      <c r="S131" s="229">
        <v>0</v>
      </c>
      <c r="T131" s="230">
        <f>S131*H131</f>
        <v>0</v>
      </c>
      <c r="U131" s="40"/>
      <c r="V131" s="40"/>
      <c r="W131" s="40"/>
      <c r="X131" s="40"/>
      <c r="Y131" s="40"/>
      <c r="Z131" s="40"/>
      <c r="AA131" s="40"/>
      <c r="AB131" s="40"/>
      <c r="AC131" s="40"/>
      <c r="AD131" s="40"/>
      <c r="AE131" s="40"/>
      <c r="AR131" s="231" t="s">
        <v>174</v>
      </c>
      <c r="AT131" s="231" t="s">
        <v>400</v>
      </c>
      <c r="AU131" s="231" t="s">
        <v>79</v>
      </c>
      <c r="AY131" s="19" t="s">
        <v>159</v>
      </c>
      <c r="BE131" s="232">
        <f>IF(N131="základní",J131,0)</f>
        <v>0</v>
      </c>
      <c r="BF131" s="232">
        <f>IF(N131="snížená",J131,0)</f>
        <v>0</v>
      </c>
      <c r="BG131" s="232">
        <f>IF(N131="zákl. přenesená",J131,0)</f>
        <v>0</v>
      </c>
      <c r="BH131" s="232">
        <f>IF(N131="sníž. přenesená",J131,0)</f>
        <v>0</v>
      </c>
      <c r="BI131" s="232">
        <f>IF(N131="nulová",J131,0)</f>
        <v>0</v>
      </c>
      <c r="BJ131" s="19" t="s">
        <v>79</v>
      </c>
      <c r="BK131" s="232">
        <f>ROUND(I131*H131,2)</f>
        <v>0</v>
      </c>
      <c r="BL131" s="19" t="s">
        <v>164</v>
      </c>
      <c r="BM131" s="231" t="s">
        <v>403</v>
      </c>
    </row>
    <row r="132" s="2" customFormat="1" ht="123" customHeight="1">
      <c r="A132" s="40"/>
      <c r="B132" s="41"/>
      <c r="C132" s="256" t="s">
        <v>404</v>
      </c>
      <c r="D132" s="256" t="s">
        <v>400</v>
      </c>
      <c r="E132" s="257" t="s">
        <v>1081</v>
      </c>
      <c r="F132" s="258" t="s">
        <v>1082</v>
      </c>
      <c r="G132" s="259" t="s">
        <v>163</v>
      </c>
      <c r="H132" s="260">
        <v>2</v>
      </c>
      <c r="I132" s="261"/>
      <c r="J132" s="262">
        <f>ROUND(I132*H132,2)</f>
        <v>0</v>
      </c>
      <c r="K132" s="258" t="s">
        <v>19</v>
      </c>
      <c r="L132" s="263"/>
      <c r="M132" s="264" t="s">
        <v>19</v>
      </c>
      <c r="N132" s="265" t="s">
        <v>43</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174</v>
      </c>
      <c r="AT132" s="231" t="s">
        <v>400</v>
      </c>
      <c r="AU132" s="231" t="s">
        <v>79</v>
      </c>
      <c r="AY132" s="19" t="s">
        <v>159</v>
      </c>
      <c r="BE132" s="232">
        <f>IF(N132="základní",J132,0)</f>
        <v>0</v>
      </c>
      <c r="BF132" s="232">
        <f>IF(N132="snížená",J132,0)</f>
        <v>0</v>
      </c>
      <c r="BG132" s="232">
        <f>IF(N132="zákl. přenesená",J132,0)</f>
        <v>0</v>
      </c>
      <c r="BH132" s="232">
        <f>IF(N132="sníž. přenesená",J132,0)</f>
        <v>0</v>
      </c>
      <c r="BI132" s="232">
        <f>IF(N132="nulová",J132,0)</f>
        <v>0</v>
      </c>
      <c r="BJ132" s="19" t="s">
        <v>79</v>
      </c>
      <c r="BK132" s="232">
        <f>ROUND(I132*H132,2)</f>
        <v>0</v>
      </c>
      <c r="BL132" s="19" t="s">
        <v>164</v>
      </c>
      <c r="BM132" s="231" t="s">
        <v>407</v>
      </c>
    </row>
    <row r="133" s="2" customFormat="1" ht="123" customHeight="1">
      <c r="A133" s="40"/>
      <c r="B133" s="41"/>
      <c r="C133" s="256" t="s">
        <v>272</v>
      </c>
      <c r="D133" s="256" t="s">
        <v>400</v>
      </c>
      <c r="E133" s="257" t="s">
        <v>1083</v>
      </c>
      <c r="F133" s="258" t="s">
        <v>1084</v>
      </c>
      <c r="G133" s="259" t="s">
        <v>163</v>
      </c>
      <c r="H133" s="260">
        <v>2</v>
      </c>
      <c r="I133" s="261"/>
      <c r="J133" s="262">
        <f>ROUND(I133*H133,2)</f>
        <v>0</v>
      </c>
      <c r="K133" s="258" t="s">
        <v>19</v>
      </c>
      <c r="L133" s="263"/>
      <c r="M133" s="264" t="s">
        <v>19</v>
      </c>
      <c r="N133" s="265" t="s">
        <v>43</v>
      </c>
      <c r="O133" s="86"/>
      <c r="P133" s="229">
        <f>O133*H133</f>
        <v>0</v>
      </c>
      <c r="Q133" s="229">
        <v>0</v>
      </c>
      <c r="R133" s="229">
        <f>Q133*H133</f>
        <v>0</v>
      </c>
      <c r="S133" s="229">
        <v>0</v>
      </c>
      <c r="T133" s="230">
        <f>S133*H133</f>
        <v>0</v>
      </c>
      <c r="U133" s="40"/>
      <c r="V133" s="40"/>
      <c r="W133" s="40"/>
      <c r="X133" s="40"/>
      <c r="Y133" s="40"/>
      <c r="Z133" s="40"/>
      <c r="AA133" s="40"/>
      <c r="AB133" s="40"/>
      <c r="AC133" s="40"/>
      <c r="AD133" s="40"/>
      <c r="AE133" s="40"/>
      <c r="AR133" s="231" t="s">
        <v>174</v>
      </c>
      <c r="AT133" s="231" t="s">
        <v>400</v>
      </c>
      <c r="AU133" s="231" t="s">
        <v>79</v>
      </c>
      <c r="AY133" s="19" t="s">
        <v>159</v>
      </c>
      <c r="BE133" s="232">
        <f>IF(N133="základní",J133,0)</f>
        <v>0</v>
      </c>
      <c r="BF133" s="232">
        <f>IF(N133="snížená",J133,0)</f>
        <v>0</v>
      </c>
      <c r="BG133" s="232">
        <f>IF(N133="zákl. přenesená",J133,0)</f>
        <v>0</v>
      </c>
      <c r="BH133" s="232">
        <f>IF(N133="sníž. přenesená",J133,0)</f>
        <v>0</v>
      </c>
      <c r="BI133" s="232">
        <f>IF(N133="nulová",J133,0)</f>
        <v>0</v>
      </c>
      <c r="BJ133" s="19" t="s">
        <v>79</v>
      </c>
      <c r="BK133" s="232">
        <f>ROUND(I133*H133,2)</f>
        <v>0</v>
      </c>
      <c r="BL133" s="19" t="s">
        <v>164</v>
      </c>
      <c r="BM133" s="231" t="s">
        <v>410</v>
      </c>
    </row>
    <row r="134" s="2" customFormat="1" ht="123" customHeight="1">
      <c r="A134" s="40"/>
      <c r="B134" s="41"/>
      <c r="C134" s="256" t="s">
        <v>413</v>
      </c>
      <c r="D134" s="256" t="s">
        <v>400</v>
      </c>
      <c r="E134" s="257" t="s">
        <v>1085</v>
      </c>
      <c r="F134" s="258" t="s">
        <v>1086</v>
      </c>
      <c r="G134" s="259" t="s">
        <v>163</v>
      </c>
      <c r="H134" s="260">
        <v>1</v>
      </c>
      <c r="I134" s="261"/>
      <c r="J134" s="262">
        <f>ROUND(I134*H134,2)</f>
        <v>0</v>
      </c>
      <c r="K134" s="258" t="s">
        <v>19</v>
      </c>
      <c r="L134" s="263"/>
      <c r="M134" s="264" t="s">
        <v>19</v>
      </c>
      <c r="N134" s="265" t="s">
        <v>43</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174</v>
      </c>
      <c r="AT134" s="231" t="s">
        <v>400</v>
      </c>
      <c r="AU134" s="231" t="s">
        <v>79</v>
      </c>
      <c r="AY134" s="19" t="s">
        <v>159</v>
      </c>
      <c r="BE134" s="232">
        <f>IF(N134="základní",J134,0)</f>
        <v>0</v>
      </c>
      <c r="BF134" s="232">
        <f>IF(N134="snížená",J134,0)</f>
        <v>0</v>
      </c>
      <c r="BG134" s="232">
        <f>IF(N134="zákl. přenesená",J134,0)</f>
        <v>0</v>
      </c>
      <c r="BH134" s="232">
        <f>IF(N134="sníž. přenesená",J134,0)</f>
        <v>0</v>
      </c>
      <c r="BI134" s="232">
        <f>IF(N134="nulová",J134,0)</f>
        <v>0</v>
      </c>
      <c r="BJ134" s="19" t="s">
        <v>79</v>
      </c>
      <c r="BK134" s="232">
        <f>ROUND(I134*H134,2)</f>
        <v>0</v>
      </c>
      <c r="BL134" s="19" t="s">
        <v>164</v>
      </c>
      <c r="BM134" s="231" t="s">
        <v>416</v>
      </c>
    </row>
    <row r="135" s="2" customFormat="1" ht="123" customHeight="1">
      <c r="A135" s="40"/>
      <c r="B135" s="41"/>
      <c r="C135" s="256" t="s">
        <v>279</v>
      </c>
      <c r="D135" s="256" t="s">
        <v>400</v>
      </c>
      <c r="E135" s="257" t="s">
        <v>1087</v>
      </c>
      <c r="F135" s="258" t="s">
        <v>1088</v>
      </c>
      <c r="G135" s="259" t="s">
        <v>163</v>
      </c>
      <c r="H135" s="260">
        <v>1</v>
      </c>
      <c r="I135" s="261"/>
      <c r="J135" s="262">
        <f>ROUND(I135*H135,2)</f>
        <v>0</v>
      </c>
      <c r="K135" s="258" t="s">
        <v>19</v>
      </c>
      <c r="L135" s="263"/>
      <c r="M135" s="264" t="s">
        <v>19</v>
      </c>
      <c r="N135" s="265" t="s">
        <v>43</v>
      </c>
      <c r="O135" s="86"/>
      <c r="P135" s="229">
        <f>O135*H135</f>
        <v>0</v>
      </c>
      <c r="Q135" s="229">
        <v>0</v>
      </c>
      <c r="R135" s="229">
        <f>Q135*H135</f>
        <v>0</v>
      </c>
      <c r="S135" s="229">
        <v>0</v>
      </c>
      <c r="T135" s="230">
        <f>S135*H135</f>
        <v>0</v>
      </c>
      <c r="U135" s="40"/>
      <c r="V135" s="40"/>
      <c r="W135" s="40"/>
      <c r="X135" s="40"/>
      <c r="Y135" s="40"/>
      <c r="Z135" s="40"/>
      <c r="AA135" s="40"/>
      <c r="AB135" s="40"/>
      <c r="AC135" s="40"/>
      <c r="AD135" s="40"/>
      <c r="AE135" s="40"/>
      <c r="AR135" s="231" t="s">
        <v>174</v>
      </c>
      <c r="AT135" s="231" t="s">
        <v>400</v>
      </c>
      <c r="AU135" s="231" t="s">
        <v>79</v>
      </c>
      <c r="AY135" s="19" t="s">
        <v>159</v>
      </c>
      <c r="BE135" s="232">
        <f>IF(N135="základní",J135,0)</f>
        <v>0</v>
      </c>
      <c r="BF135" s="232">
        <f>IF(N135="snížená",J135,0)</f>
        <v>0</v>
      </c>
      <c r="BG135" s="232">
        <f>IF(N135="zákl. přenesená",J135,0)</f>
        <v>0</v>
      </c>
      <c r="BH135" s="232">
        <f>IF(N135="sníž. přenesená",J135,0)</f>
        <v>0</v>
      </c>
      <c r="BI135" s="232">
        <f>IF(N135="nulová",J135,0)</f>
        <v>0</v>
      </c>
      <c r="BJ135" s="19" t="s">
        <v>79</v>
      </c>
      <c r="BK135" s="232">
        <f>ROUND(I135*H135,2)</f>
        <v>0</v>
      </c>
      <c r="BL135" s="19" t="s">
        <v>164</v>
      </c>
      <c r="BM135" s="231" t="s">
        <v>439</v>
      </c>
    </row>
    <row r="136" s="2" customFormat="1" ht="123" customHeight="1">
      <c r="A136" s="40"/>
      <c r="B136" s="41"/>
      <c r="C136" s="256" t="s">
        <v>440</v>
      </c>
      <c r="D136" s="256" t="s">
        <v>400</v>
      </c>
      <c r="E136" s="257" t="s">
        <v>1089</v>
      </c>
      <c r="F136" s="258" t="s">
        <v>1090</v>
      </c>
      <c r="G136" s="259" t="s">
        <v>163</v>
      </c>
      <c r="H136" s="260">
        <v>1</v>
      </c>
      <c r="I136" s="261"/>
      <c r="J136" s="262">
        <f>ROUND(I136*H136,2)</f>
        <v>0</v>
      </c>
      <c r="K136" s="258" t="s">
        <v>19</v>
      </c>
      <c r="L136" s="263"/>
      <c r="M136" s="264" t="s">
        <v>19</v>
      </c>
      <c r="N136" s="265" t="s">
        <v>43</v>
      </c>
      <c r="O136" s="86"/>
      <c r="P136" s="229">
        <f>O136*H136</f>
        <v>0</v>
      </c>
      <c r="Q136" s="229">
        <v>0</v>
      </c>
      <c r="R136" s="229">
        <f>Q136*H136</f>
        <v>0</v>
      </c>
      <c r="S136" s="229">
        <v>0</v>
      </c>
      <c r="T136" s="230">
        <f>S136*H136</f>
        <v>0</v>
      </c>
      <c r="U136" s="40"/>
      <c r="V136" s="40"/>
      <c r="W136" s="40"/>
      <c r="X136" s="40"/>
      <c r="Y136" s="40"/>
      <c r="Z136" s="40"/>
      <c r="AA136" s="40"/>
      <c r="AB136" s="40"/>
      <c r="AC136" s="40"/>
      <c r="AD136" s="40"/>
      <c r="AE136" s="40"/>
      <c r="AR136" s="231" t="s">
        <v>174</v>
      </c>
      <c r="AT136" s="231" t="s">
        <v>400</v>
      </c>
      <c r="AU136" s="231" t="s">
        <v>79</v>
      </c>
      <c r="AY136" s="19" t="s">
        <v>159</v>
      </c>
      <c r="BE136" s="232">
        <f>IF(N136="základní",J136,0)</f>
        <v>0</v>
      </c>
      <c r="BF136" s="232">
        <f>IF(N136="snížená",J136,0)</f>
        <v>0</v>
      </c>
      <c r="BG136" s="232">
        <f>IF(N136="zákl. přenesená",J136,0)</f>
        <v>0</v>
      </c>
      <c r="BH136" s="232">
        <f>IF(N136="sníž. přenesená",J136,0)</f>
        <v>0</v>
      </c>
      <c r="BI136" s="232">
        <f>IF(N136="nulová",J136,0)</f>
        <v>0</v>
      </c>
      <c r="BJ136" s="19" t="s">
        <v>79</v>
      </c>
      <c r="BK136" s="232">
        <f>ROUND(I136*H136,2)</f>
        <v>0</v>
      </c>
      <c r="BL136" s="19" t="s">
        <v>164</v>
      </c>
      <c r="BM136" s="231" t="s">
        <v>443</v>
      </c>
    </row>
    <row r="137" s="2" customFormat="1" ht="55.5" customHeight="1">
      <c r="A137" s="40"/>
      <c r="B137" s="41"/>
      <c r="C137" s="256" t="s">
        <v>287</v>
      </c>
      <c r="D137" s="256" t="s">
        <v>400</v>
      </c>
      <c r="E137" s="257" t="s">
        <v>1091</v>
      </c>
      <c r="F137" s="258" t="s">
        <v>1092</v>
      </c>
      <c r="G137" s="259" t="s">
        <v>163</v>
      </c>
      <c r="H137" s="260">
        <v>2</v>
      </c>
      <c r="I137" s="261"/>
      <c r="J137" s="262">
        <f>ROUND(I137*H137,2)</f>
        <v>0</v>
      </c>
      <c r="K137" s="258" t="s">
        <v>19</v>
      </c>
      <c r="L137" s="263"/>
      <c r="M137" s="264" t="s">
        <v>19</v>
      </c>
      <c r="N137" s="265" t="s">
        <v>43</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174</v>
      </c>
      <c r="AT137" s="231" t="s">
        <v>400</v>
      </c>
      <c r="AU137" s="231" t="s">
        <v>79</v>
      </c>
      <c r="AY137" s="19" t="s">
        <v>159</v>
      </c>
      <c r="BE137" s="232">
        <f>IF(N137="základní",J137,0)</f>
        <v>0</v>
      </c>
      <c r="BF137" s="232">
        <f>IF(N137="snížená",J137,0)</f>
        <v>0</v>
      </c>
      <c r="BG137" s="232">
        <f>IF(N137="zákl. přenesená",J137,0)</f>
        <v>0</v>
      </c>
      <c r="BH137" s="232">
        <f>IF(N137="sníž. přenesená",J137,0)</f>
        <v>0</v>
      </c>
      <c r="BI137" s="232">
        <f>IF(N137="nulová",J137,0)</f>
        <v>0</v>
      </c>
      <c r="BJ137" s="19" t="s">
        <v>79</v>
      </c>
      <c r="BK137" s="232">
        <f>ROUND(I137*H137,2)</f>
        <v>0</v>
      </c>
      <c r="BL137" s="19" t="s">
        <v>164</v>
      </c>
      <c r="BM137" s="231" t="s">
        <v>448</v>
      </c>
    </row>
    <row r="138" s="2" customFormat="1" ht="78" customHeight="1">
      <c r="A138" s="40"/>
      <c r="B138" s="41"/>
      <c r="C138" s="256" t="s">
        <v>449</v>
      </c>
      <c r="D138" s="256" t="s">
        <v>400</v>
      </c>
      <c r="E138" s="257" t="s">
        <v>1093</v>
      </c>
      <c r="F138" s="258" t="s">
        <v>1094</v>
      </c>
      <c r="G138" s="259" t="s">
        <v>163</v>
      </c>
      <c r="H138" s="260">
        <v>3</v>
      </c>
      <c r="I138" s="261"/>
      <c r="J138" s="262">
        <f>ROUND(I138*H138,2)</f>
        <v>0</v>
      </c>
      <c r="K138" s="258" t="s">
        <v>19</v>
      </c>
      <c r="L138" s="263"/>
      <c r="M138" s="264" t="s">
        <v>19</v>
      </c>
      <c r="N138" s="265" t="s">
        <v>43</v>
      </c>
      <c r="O138" s="86"/>
      <c r="P138" s="229">
        <f>O138*H138</f>
        <v>0</v>
      </c>
      <c r="Q138" s="229">
        <v>0</v>
      </c>
      <c r="R138" s="229">
        <f>Q138*H138</f>
        <v>0</v>
      </c>
      <c r="S138" s="229">
        <v>0</v>
      </c>
      <c r="T138" s="230">
        <f>S138*H138</f>
        <v>0</v>
      </c>
      <c r="U138" s="40"/>
      <c r="V138" s="40"/>
      <c r="W138" s="40"/>
      <c r="X138" s="40"/>
      <c r="Y138" s="40"/>
      <c r="Z138" s="40"/>
      <c r="AA138" s="40"/>
      <c r="AB138" s="40"/>
      <c r="AC138" s="40"/>
      <c r="AD138" s="40"/>
      <c r="AE138" s="40"/>
      <c r="AR138" s="231" t="s">
        <v>174</v>
      </c>
      <c r="AT138" s="231" t="s">
        <v>400</v>
      </c>
      <c r="AU138" s="231" t="s">
        <v>79</v>
      </c>
      <c r="AY138" s="19" t="s">
        <v>159</v>
      </c>
      <c r="BE138" s="232">
        <f>IF(N138="základní",J138,0)</f>
        <v>0</v>
      </c>
      <c r="BF138" s="232">
        <f>IF(N138="snížená",J138,0)</f>
        <v>0</v>
      </c>
      <c r="BG138" s="232">
        <f>IF(N138="zákl. přenesená",J138,0)</f>
        <v>0</v>
      </c>
      <c r="BH138" s="232">
        <f>IF(N138="sníž. přenesená",J138,0)</f>
        <v>0</v>
      </c>
      <c r="BI138" s="232">
        <f>IF(N138="nulová",J138,0)</f>
        <v>0</v>
      </c>
      <c r="BJ138" s="19" t="s">
        <v>79</v>
      </c>
      <c r="BK138" s="232">
        <f>ROUND(I138*H138,2)</f>
        <v>0</v>
      </c>
      <c r="BL138" s="19" t="s">
        <v>164</v>
      </c>
      <c r="BM138" s="231" t="s">
        <v>452</v>
      </c>
    </row>
    <row r="139" s="2" customFormat="1" ht="33" customHeight="1">
      <c r="A139" s="40"/>
      <c r="B139" s="41"/>
      <c r="C139" s="256" t="s">
        <v>293</v>
      </c>
      <c r="D139" s="256" t="s">
        <v>400</v>
      </c>
      <c r="E139" s="257" t="s">
        <v>1095</v>
      </c>
      <c r="F139" s="258" t="s">
        <v>1096</v>
      </c>
      <c r="G139" s="259" t="s">
        <v>163</v>
      </c>
      <c r="H139" s="260">
        <v>4</v>
      </c>
      <c r="I139" s="261"/>
      <c r="J139" s="262">
        <f>ROUND(I139*H139,2)</f>
        <v>0</v>
      </c>
      <c r="K139" s="258" t="s">
        <v>19</v>
      </c>
      <c r="L139" s="263"/>
      <c r="M139" s="264" t="s">
        <v>19</v>
      </c>
      <c r="N139" s="265" t="s">
        <v>43</v>
      </c>
      <c r="O139" s="86"/>
      <c r="P139" s="229">
        <f>O139*H139</f>
        <v>0</v>
      </c>
      <c r="Q139" s="229">
        <v>0</v>
      </c>
      <c r="R139" s="229">
        <f>Q139*H139</f>
        <v>0</v>
      </c>
      <c r="S139" s="229">
        <v>0</v>
      </c>
      <c r="T139" s="230">
        <f>S139*H139</f>
        <v>0</v>
      </c>
      <c r="U139" s="40"/>
      <c r="V139" s="40"/>
      <c r="W139" s="40"/>
      <c r="X139" s="40"/>
      <c r="Y139" s="40"/>
      <c r="Z139" s="40"/>
      <c r="AA139" s="40"/>
      <c r="AB139" s="40"/>
      <c r="AC139" s="40"/>
      <c r="AD139" s="40"/>
      <c r="AE139" s="40"/>
      <c r="AR139" s="231" t="s">
        <v>174</v>
      </c>
      <c r="AT139" s="231" t="s">
        <v>400</v>
      </c>
      <c r="AU139" s="231" t="s">
        <v>79</v>
      </c>
      <c r="AY139" s="19" t="s">
        <v>159</v>
      </c>
      <c r="BE139" s="232">
        <f>IF(N139="základní",J139,0)</f>
        <v>0</v>
      </c>
      <c r="BF139" s="232">
        <f>IF(N139="snížená",J139,0)</f>
        <v>0</v>
      </c>
      <c r="BG139" s="232">
        <f>IF(N139="zákl. přenesená",J139,0)</f>
        <v>0</v>
      </c>
      <c r="BH139" s="232">
        <f>IF(N139="sníž. přenesená",J139,0)</f>
        <v>0</v>
      </c>
      <c r="BI139" s="232">
        <f>IF(N139="nulová",J139,0)</f>
        <v>0</v>
      </c>
      <c r="BJ139" s="19" t="s">
        <v>79</v>
      </c>
      <c r="BK139" s="232">
        <f>ROUND(I139*H139,2)</f>
        <v>0</v>
      </c>
      <c r="BL139" s="19" t="s">
        <v>164</v>
      </c>
      <c r="BM139" s="231" t="s">
        <v>455</v>
      </c>
    </row>
    <row r="140" s="2" customFormat="1" ht="33" customHeight="1">
      <c r="A140" s="40"/>
      <c r="B140" s="41"/>
      <c r="C140" s="256" t="s">
        <v>457</v>
      </c>
      <c r="D140" s="256" t="s">
        <v>400</v>
      </c>
      <c r="E140" s="257" t="s">
        <v>1097</v>
      </c>
      <c r="F140" s="258" t="s">
        <v>1098</v>
      </c>
      <c r="G140" s="259" t="s">
        <v>163</v>
      </c>
      <c r="H140" s="260">
        <v>4</v>
      </c>
      <c r="I140" s="261"/>
      <c r="J140" s="262">
        <f>ROUND(I140*H140,2)</f>
        <v>0</v>
      </c>
      <c r="K140" s="258" t="s">
        <v>19</v>
      </c>
      <c r="L140" s="263"/>
      <c r="M140" s="264" t="s">
        <v>19</v>
      </c>
      <c r="N140" s="265" t="s">
        <v>43</v>
      </c>
      <c r="O140" s="86"/>
      <c r="P140" s="229">
        <f>O140*H140</f>
        <v>0</v>
      </c>
      <c r="Q140" s="229">
        <v>0</v>
      </c>
      <c r="R140" s="229">
        <f>Q140*H140</f>
        <v>0</v>
      </c>
      <c r="S140" s="229">
        <v>0</v>
      </c>
      <c r="T140" s="230">
        <f>S140*H140</f>
        <v>0</v>
      </c>
      <c r="U140" s="40"/>
      <c r="V140" s="40"/>
      <c r="W140" s="40"/>
      <c r="X140" s="40"/>
      <c r="Y140" s="40"/>
      <c r="Z140" s="40"/>
      <c r="AA140" s="40"/>
      <c r="AB140" s="40"/>
      <c r="AC140" s="40"/>
      <c r="AD140" s="40"/>
      <c r="AE140" s="40"/>
      <c r="AR140" s="231" t="s">
        <v>174</v>
      </c>
      <c r="AT140" s="231" t="s">
        <v>400</v>
      </c>
      <c r="AU140" s="231" t="s">
        <v>79</v>
      </c>
      <c r="AY140" s="19" t="s">
        <v>159</v>
      </c>
      <c r="BE140" s="232">
        <f>IF(N140="základní",J140,0)</f>
        <v>0</v>
      </c>
      <c r="BF140" s="232">
        <f>IF(N140="snížená",J140,0)</f>
        <v>0</v>
      </c>
      <c r="BG140" s="232">
        <f>IF(N140="zákl. přenesená",J140,0)</f>
        <v>0</v>
      </c>
      <c r="BH140" s="232">
        <f>IF(N140="sníž. přenesená",J140,0)</f>
        <v>0</v>
      </c>
      <c r="BI140" s="232">
        <f>IF(N140="nulová",J140,0)</f>
        <v>0</v>
      </c>
      <c r="BJ140" s="19" t="s">
        <v>79</v>
      </c>
      <c r="BK140" s="232">
        <f>ROUND(I140*H140,2)</f>
        <v>0</v>
      </c>
      <c r="BL140" s="19" t="s">
        <v>164</v>
      </c>
      <c r="BM140" s="231" t="s">
        <v>460</v>
      </c>
    </row>
    <row r="141" s="2" customFormat="1" ht="78" customHeight="1">
      <c r="A141" s="40"/>
      <c r="B141" s="41"/>
      <c r="C141" s="256" t="s">
        <v>298</v>
      </c>
      <c r="D141" s="256" t="s">
        <v>400</v>
      </c>
      <c r="E141" s="257" t="s">
        <v>1099</v>
      </c>
      <c r="F141" s="258" t="s">
        <v>1100</v>
      </c>
      <c r="G141" s="259" t="s">
        <v>163</v>
      </c>
      <c r="H141" s="260">
        <v>2</v>
      </c>
      <c r="I141" s="261"/>
      <c r="J141" s="262">
        <f>ROUND(I141*H141,2)</f>
        <v>0</v>
      </c>
      <c r="K141" s="258" t="s">
        <v>19</v>
      </c>
      <c r="L141" s="263"/>
      <c r="M141" s="264" t="s">
        <v>19</v>
      </c>
      <c r="N141" s="265" t="s">
        <v>43</v>
      </c>
      <c r="O141" s="86"/>
      <c r="P141" s="229">
        <f>O141*H141</f>
        <v>0</v>
      </c>
      <c r="Q141" s="229">
        <v>0</v>
      </c>
      <c r="R141" s="229">
        <f>Q141*H141</f>
        <v>0</v>
      </c>
      <c r="S141" s="229">
        <v>0</v>
      </c>
      <c r="T141" s="230">
        <f>S141*H141</f>
        <v>0</v>
      </c>
      <c r="U141" s="40"/>
      <c r="V141" s="40"/>
      <c r="W141" s="40"/>
      <c r="X141" s="40"/>
      <c r="Y141" s="40"/>
      <c r="Z141" s="40"/>
      <c r="AA141" s="40"/>
      <c r="AB141" s="40"/>
      <c r="AC141" s="40"/>
      <c r="AD141" s="40"/>
      <c r="AE141" s="40"/>
      <c r="AR141" s="231" t="s">
        <v>174</v>
      </c>
      <c r="AT141" s="231" t="s">
        <v>400</v>
      </c>
      <c r="AU141" s="231" t="s">
        <v>79</v>
      </c>
      <c r="AY141" s="19" t="s">
        <v>159</v>
      </c>
      <c r="BE141" s="232">
        <f>IF(N141="základní",J141,0)</f>
        <v>0</v>
      </c>
      <c r="BF141" s="232">
        <f>IF(N141="snížená",J141,0)</f>
        <v>0</v>
      </c>
      <c r="BG141" s="232">
        <f>IF(N141="zákl. přenesená",J141,0)</f>
        <v>0</v>
      </c>
      <c r="BH141" s="232">
        <f>IF(N141="sníž. přenesená",J141,0)</f>
        <v>0</v>
      </c>
      <c r="BI141" s="232">
        <f>IF(N141="nulová",J141,0)</f>
        <v>0</v>
      </c>
      <c r="BJ141" s="19" t="s">
        <v>79</v>
      </c>
      <c r="BK141" s="232">
        <f>ROUND(I141*H141,2)</f>
        <v>0</v>
      </c>
      <c r="BL141" s="19" t="s">
        <v>164</v>
      </c>
      <c r="BM141" s="231" t="s">
        <v>463</v>
      </c>
    </row>
    <row r="142" s="2" customFormat="1" ht="111.75" customHeight="1">
      <c r="A142" s="40"/>
      <c r="B142" s="41"/>
      <c r="C142" s="256" t="s">
        <v>465</v>
      </c>
      <c r="D142" s="256" t="s">
        <v>400</v>
      </c>
      <c r="E142" s="257" t="s">
        <v>1101</v>
      </c>
      <c r="F142" s="258" t="s">
        <v>1102</v>
      </c>
      <c r="G142" s="259" t="s">
        <v>163</v>
      </c>
      <c r="H142" s="260">
        <v>9</v>
      </c>
      <c r="I142" s="261"/>
      <c r="J142" s="262">
        <f>ROUND(I142*H142,2)</f>
        <v>0</v>
      </c>
      <c r="K142" s="258" t="s">
        <v>19</v>
      </c>
      <c r="L142" s="263"/>
      <c r="M142" s="264" t="s">
        <v>19</v>
      </c>
      <c r="N142" s="265" t="s">
        <v>43</v>
      </c>
      <c r="O142" s="86"/>
      <c r="P142" s="229">
        <f>O142*H142</f>
        <v>0</v>
      </c>
      <c r="Q142" s="229">
        <v>0</v>
      </c>
      <c r="R142" s="229">
        <f>Q142*H142</f>
        <v>0</v>
      </c>
      <c r="S142" s="229">
        <v>0</v>
      </c>
      <c r="T142" s="230">
        <f>S142*H142</f>
        <v>0</v>
      </c>
      <c r="U142" s="40"/>
      <c r="V142" s="40"/>
      <c r="W142" s="40"/>
      <c r="X142" s="40"/>
      <c r="Y142" s="40"/>
      <c r="Z142" s="40"/>
      <c r="AA142" s="40"/>
      <c r="AB142" s="40"/>
      <c r="AC142" s="40"/>
      <c r="AD142" s="40"/>
      <c r="AE142" s="40"/>
      <c r="AR142" s="231" t="s">
        <v>174</v>
      </c>
      <c r="AT142" s="231" t="s">
        <v>400</v>
      </c>
      <c r="AU142" s="231" t="s">
        <v>79</v>
      </c>
      <c r="AY142" s="19" t="s">
        <v>159</v>
      </c>
      <c r="BE142" s="232">
        <f>IF(N142="základní",J142,0)</f>
        <v>0</v>
      </c>
      <c r="BF142" s="232">
        <f>IF(N142="snížená",J142,0)</f>
        <v>0</v>
      </c>
      <c r="BG142" s="232">
        <f>IF(N142="zákl. přenesená",J142,0)</f>
        <v>0</v>
      </c>
      <c r="BH142" s="232">
        <f>IF(N142="sníž. přenesená",J142,0)</f>
        <v>0</v>
      </c>
      <c r="BI142" s="232">
        <f>IF(N142="nulová",J142,0)</f>
        <v>0</v>
      </c>
      <c r="BJ142" s="19" t="s">
        <v>79</v>
      </c>
      <c r="BK142" s="232">
        <f>ROUND(I142*H142,2)</f>
        <v>0</v>
      </c>
      <c r="BL142" s="19" t="s">
        <v>164</v>
      </c>
      <c r="BM142" s="231" t="s">
        <v>468</v>
      </c>
    </row>
    <row r="143" s="2" customFormat="1" ht="66.75" customHeight="1">
      <c r="A143" s="40"/>
      <c r="B143" s="41"/>
      <c r="C143" s="256" t="s">
        <v>304</v>
      </c>
      <c r="D143" s="256" t="s">
        <v>400</v>
      </c>
      <c r="E143" s="257" t="s">
        <v>1103</v>
      </c>
      <c r="F143" s="258" t="s">
        <v>1104</v>
      </c>
      <c r="G143" s="259" t="s">
        <v>163</v>
      </c>
      <c r="H143" s="260">
        <v>7</v>
      </c>
      <c r="I143" s="261"/>
      <c r="J143" s="262">
        <f>ROUND(I143*H143,2)</f>
        <v>0</v>
      </c>
      <c r="K143" s="258" t="s">
        <v>19</v>
      </c>
      <c r="L143" s="263"/>
      <c r="M143" s="264" t="s">
        <v>19</v>
      </c>
      <c r="N143" s="265" t="s">
        <v>43</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174</v>
      </c>
      <c r="AT143" s="231" t="s">
        <v>400</v>
      </c>
      <c r="AU143" s="231" t="s">
        <v>79</v>
      </c>
      <c r="AY143" s="19" t="s">
        <v>159</v>
      </c>
      <c r="BE143" s="232">
        <f>IF(N143="základní",J143,0)</f>
        <v>0</v>
      </c>
      <c r="BF143" s="232">
        <f>IF(N143="snížená",J143,0)</f>
        <v>0</v>
      </c>
      <c r="BG143" s="232">
        <f>IF(N143="zákl. přenesená",J143,0)</f>
        <v>0</v>
      </c>
      <c r="BH143" s="232">
        <f>IF(N143="sníž. přenesená",J143,0)</f>
        <v>0</v>
      </c>
      <c r="BI143" s="232">
        <f>IF(N143="nulová",J143,0)</f>
        <v>0</v>
      </c>
      <c r="BJ143" s="19" t="s">
        <v>79</v>
      </c>
      <c r="BK143" s="232">
        <f>ROUND(I143*H143,2)</f>
        <v>0</v>
      </c>
      <c r="BL143" s="19" t="s">
        <v>164</v>
      </c>
      <c r="BM143" s="231" t="s">
        <v>471</v>
      </c>
    </row>
    <row r="144" s="2" customFormat="1" ht="55.5" customHeight="1">
      <c r="A144" s="40"/>
      <c r="B144" s="41"/>
      <c r="C144" s="256" t="s">
        <v>478</v>
      </c>
      <c r="D144" s="256" t="s">
        <v>400</v>
      </c>
      <c r="E144" s="257" t="s">
        <v>1105</v>
      </c>
      <c r="F144" s="258" t="s">
        <v>1106</v>
      </c>
      <c r="G144" s="259" t="s">
        <v>163</v>
      </c>
      <c r="H144" s="260">
        <v>5</v>
      </c>
      <c r="I144" s="261"/>
      <c r="J144" s="262">
        <f>ROUND(I144*H144,2)</f>
        <v>0</v>
      </c>
      <c r="K144" s="258" t="s">
        <v>19</v>
      </c>
      <c r="L144" s="263"/>
      <c r="M144" s="292" t="s">
        <v>19</v>
      </c>
      <c r="N144" s="293" t="s">
        <v>43</v>
      </c>
      <c r="O144" s="289"/>
      <c r="P144" s="290">
        <f>O144*H144</f>
        <v>0</v>
      </c>
      <c r="Q144" s="290">
        <v>0</v>
      </c>
      <c r="R144" s="290">
        <f>Q144*H144</f>
        <v>0</v>
      </c>
      <c r="S144" s="290">
        <v>0</v>
      </c>
      <c r="T144" s="291">
        <f>S144*H144</f>
        <v>0</v>
      </c>
      <c r="U144" s="40"/>
      <c r="V144" s="40"/>
      <c r="W144" s="40"/>
      <c r="X144" s="40"/>
      <c r="Y144" s="40"/>
      <c r="Z144" s="40"/>
      <c r="AA144" s="40"/>
      <c r="AB144" s="40"/>
      <c r="AC144" s="40"/>
      <c r="AD144" s="40"/>
      <c r="AE144" s="40"/>
      <c r="AR144" s="231" t="s">
        <v>174</v>
      </c>
      <c r="AT144" s="231" t="s">
        <v>400</v>
      </c>
      <c r="AU144" s="231" t="s">
        <v>79</v>
      </c>
      <c r="AY144" s="19" t="s">
        <v>159</v>
      </c>
      <c r="BE144" s="232">
        <f>IF(N144="základní",J144,0)</f>
        <v>0</v>
      </c>
      <c r="BF144" s="232">
        <f>IF(N144="snížená",J144,0)</f>
        <v>0</v>
      </c>
      <c r="BG144" s="232">
        <f>IF(N144="zákl. přenesená",J144,0)</f>
        <v>0</v>
      </c>
      <c r="BH144" s="232">
        <f>IF(N144="sníž. přenesená",J144,0)</f>
        <v>0</v>
      </c>
      <c r="BI144" s="232">
        <f>IF(N144="nulová",J144,0)</f>
        <v>0</v>
      </c>
      <c r="BJ144" s="19" t="s">
        <v>79</v>
      </c>
      <c r="BK144" s="232">
        <f>ROUND(I144*H144,2)</f>
        <v>0</v>
      </c>
      <c r="BL144" s="19" t="s">
        <v>164</v>
      </c>
      <c r="BM144" s="231" t="s">
        <v>481</v>
      </c>
    </row>
    <row r="145" s="2" customFormat="1" ht="6.96" customHeight="1">
      <c r="A145" s="40"/>
      <c r="B145" s="61"/>
      <c r="C145" s="62"/>
      <c r="D145" s="62"/>
      <c r="E145" s="62"/>
      <c r="F145" s="62"/>
      <c r="G145" s="62"/>
      <c r="H145" s="62"/>
      <c r="I145" s="177"/>
      <c r="J145" s="62"/>
      <c r="K145" s="62"/>
      <c r="L145" s="46"/>
      <c r="M145" s="40"/>
      <c r="O145" s="40"/>
      <c r="P145" s="40"/>
      <c r="Q145" s="40"/>
      <c r="R145" s="40"/>
      <c r="S145" s="40"/>
      <c r="T145" s="40"/>
      <c r="U145" s="40"/>
      <c r="V145" s="40"/>
      <c r="W145" s="40"/>
      <c r="X145" s="40"/>
      <c r="Y145" s="40"/>
      <c r="Z145" s="40"/>
      <c r="AA145" s="40"/>
      <c r="AB145" s="40"/>
      <c r="AC145" s="40"/>
      <c r="AD145" s="40"/>
      <c r="AE145" s="40"/>
    </row>
  </sheetData>
  <sheetProtection sheet="1" autoFilter="0" formatColumns="0" formatRows="0" objects="1" scenarios="1" spinCount="100000" saltValue="zIAEsfCWyFl9YUWJU/YzJtPYLH0pJ60Ril43fhYjjyUlCfTbQvvd1OYeCDIoCVNlu/zCuzno57Tvjf3ITaZb+w==" hashValue="CNBQVE/0efO7dnBHhWUNSoPILoxv4WAMvUBuDfJ1JYIOGol25rUIJ5Oemr5huaCBfIfFTpd8+scgHVlTvNI/Yw==" algorithmName="SHA-512" password="CC35"/>
  <autoFilter ref="C88:K144"/>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0"/>
      <c r="L2" s="1"/>
      <c r="M2" s="1"/>
      <c r="N2" s="1"/>
      <c r="O2" s="1"/>
      <c r="P2" s="1"/>
      <c r="Q2" s="1"/>
      <c r="R2" s="1"/>
      <c r="S2" s="1"/>
      <c r="T2" s="1"/>
      <c r="U2" s="1"/>
      <c r="V2" s="1"/>
      <c r="AT2" s="19" t="s">
        <v>90</v>
      </c>
    </row>
    <row r="3" s="1" customFormat="1" ht="6.96" customHeight="1">
      <c r="B3" s="141"/>
      <c r="C3" s="142"/>
      <c r="D3" s="142"/>
      <c r="E3" s="142"/>
      <c r="F3" s="142"/>
      <c r="G3" s="142"/>
      <c r="H3" s="142"/>
      <c r="I3" s="143"/>
      <c r="J3" s="142"/>
      <c r="K3" s="142"/>
      <c r="L3" s="22"/>
      <c r="AT3" s="19" t="s">
        <v>81</v>
      </c>
    </row>
    <row r="4" s="1" customFormat="1" ht="24.96" customHeight="1">
      <c r="B4" s="22"/>
      <c r="D4" s="144" t="s">
        <v>119</v>
      </c>
      <c r="I4" s="140"/>
      <c r="L4" s="22"/>
      <c r="M4" s="145" t="s">
        <v>10</v>
      </c>
      <c r="AT4" s="19" t="s">
        <v>4</v>
      </c>
    </row>
    <row r="5" s="1" customFormat="1" ht="6.96" customHeight="1">
      <c r="B5" s="22"/>
      <c r="I5" s="140"/>
      <c r="L5" s="22"/>
    </row>
    <row r="6" s="1" customFormat="1" ht="12" customHeight="1">
      <c r="B6" s="22"/>
      <c r="D6" s="146" t="s">
        <v>16</v>
      </c>
      <c r="I6" s="140"/>
      <c r="L6" s="22"/>
    </row>
    <row r="7" s="1" customFormat="1" ht="16.5" customHeight="1">
      <c r="B7" s="22"/>
      <c r="E7" s="147" t="str">
        <f>'Rekapitulace stavby'!K6</f>
        <v>WELCOME CENTRE ČZU</v>
      </c>
      <c r="F7" s="146"/>
      <c r="G7" s="146"/>
      <c r="H7" s="146"/>
      <c r="I7" s="140"/>
      <c r="L7" s="22"/>
    </row>
    <row r="8" s="2" customFormat="1" ht="12" customHeight="1">
      <c r="A8" s="40"/>
      <c r="B8" s="46"/>
      <c r="C8" s="40"/>
      <c r="D8" s="146" t="s">
        <v>120</v>
      </c>
      <c r="E8" s="40"/>
      <c r="F8" s="40"/>
      <c r="G8" s="40"/>
      <c r="H8" s="40"/>
      <c r="I8" s="148"/>
      <c r="J8" s="40"/>
      <c r="K8" s="40"/>
      <c r="L8" s="149"/>
      <c r="S8" s="40"/>
      <c r="T8" s="40"/>
      <c r="U8" s="40"/>
      <c r="V8" s="40"/>
      <c r="W8" s="40"/>
      <c r="X8" s="40"/>
      <c r="Y8" s="40"/>
      <c r="Z8" s="40"/>
      <c r="AA8" s="40"/>
      <c r="AB8" s="40"/>
      <c r="AC8" s="40"/>
      <c r="AD8" s="40"/>
      <c r="AE8" s="40"/>
    </row>
    <row r="9" s="2" customFormat="1" ht="16.5" customHeight="1">
      <c r="A9" s="40"/>
      <c r="B9" s="46"/>
      <c r="C9" s="40"/>
      <c r="D9" s="40"/>
      <c r="E9" s="150" t="s">
        <v>1107</v>
      </c>
      <c r="F9" s="40"/>
      <c r="G9" s="40"/>
      <c r="H9" s="40"/>
      <c r="I9" s="148"/>
      <c r="J9" s="40"/>
      <c r="K9" s="40"/>
      <c r="L9" s="149"/>
      <c r="S9" s="40"/>
      <c r="T9" s="40"/>
      <c r="U9" s="40"/>
      <c r="V9" s="40"/>
      <c r="W9" s="40"/>
      <c r="X9" s="40"/>
      <c r="Y9" s="40"/>
      <c r="Z9" s="40"/>
      <c r="AA9" s="40"/>
      <c r="AB9" s="40"/>
      <c r="AC9" s="40"/>
      <c r="AD9" s="40"/>
      <c r="AE9" s="40"/>
    </row>
    <row r="10" s="2" customFormat="1">
      <c r="A10" s="40"/>
      <c r="B10" s="46"/>
      <c r="C10" s="40"/>
      <c r="D10" s="40"/>
      <c r="E10" s="40"/>
      <c r="F10" s="40"/>
      <c r="G10" s="40"/>
      <c r="H10" s="40"/>
      <c r="I10" s="148"/>
      <c r="J10" s="40"/>
      <c r="K10" s="40"/>
      <c r="L10" s="149"/>
      <c r="S10" s="40"/>
      <c r="T10" s="40"/>
      <c r="U10" s="40"/>
      <c r="V10" s="40"/>
      <c r="W10" s="40"/>
      <c r="X10" s="40"/>
      <c r="Y10" s="40"/>
      <c r="Z10" s="40"/>
      <c r="AA10" s="40"/>
      <c r="AB10" s="40"/>
      <c r="AC10" s="40"/>
      <c r="AD10" s="40"/>
      <c r="AE10" s="40"/>
    </row>
    <row r="11" s="2" customFormat="1" ht="12" customHeight="1">
      <c r="A11" s="40"/>
      <c r="B11" s="46"/>
      <c r="C11" s="40"/>
      <c r="D11" s="146" t="s">
        <v>18</v>
      </c>
      <c r="E11" s="40"/>
      <c r="F11" s="135" t="s">
        <v>19</v>
      </c>
      <c r="G11" s="40"/>
      <c r="H11" s="40"/>
      <c r="I11" s="151" t="s">
        <v>20</v>
      </c>
      <c r="J11" s="135" t="s">
        <v>19</v>
      </c>
      <c r="K11" s="40"/>
      <c r="L11" s="149"/>
      <c r="S11" s="40"/>
      <c r="T11" s="40"/>
      <c r="U11" s="40"/>
      <c r="V11" s="40"/>
      <c r="W11" s="40"/>
      <c r="X11" s="40"/>
      <c r="Y11" s="40"/>
      <c r="Z11" s="40"/>
      <c r="AA11" s="40"/>
      <c r="AB11" s="40"/>
      <c r="AC11" s="40"/>
      <c r="AD11" s="40"/>
      <c r="AE11" s="40"/>
    </row>
    <row r="12" s="2" customFormat="1" ht="12" customHeight="1">
      <c r="A12" s="40"/>
      <c r="B12" s="46"/>
      <c r="C12" s="40"/>
      <c r="D12" s="146" t="s">
        <v>21</v>
      </c>
      <c r="E12" s="40"/>
      <c r="F12" s="135" t="s">
        <v>22</v>
      </c>
      <c r="G12" s="40"/>
      <c r="H12" s="40"/>
      <c r="I12" s="151" t="s">
        <v>23</v>
      </c>
      <c r="J12" s="152" t="str">
        <f>'Rekapitulace stavby'!AN8</f>
        <v>25. 5. 2020</v>
      </c>
      <c r="K12" s="40"/>
      <c r="L12" s="14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48"/>
      <c r="J13" s="40"/>
      <c r="K13" s="40"/>
      <c r="L13" s="149"/>
      <c r="S13" s="40"/>
      <c r="T13" s="40"/>
      <c r="U13" s="40"/>
      <c r="V13" s="40"/>
      <c r="W13" s="40"/>
      <c r="X13" s="40"/>
      <c r="Y13" s="40"/>
      <c r="Z13" s="40"/>
      <c r="AA13" s="40"/>
      <c r="AB13" s="40"/>
      <c r="AC13" s="40"/>
      <c r="AD13" s="40"/>
      <c r="AE13" s="40"/>
    </row>
    <row r="14" s="2" customFormat="1" ht="12" customHeight="1">
      <c r="A14" s="40"/>
      <c r="B14" s="46"/>
      <c r="C14" s="40"/>
      <c r="D14" s="146" t="s">
        <v>25</v>
      </c>
      <c r="E14" s="40"/>
      <c r="F14" s="40"/>
      <c r="G14" s="40"/>
      <c r="H14" s="40"/>
      <c r="I14" s="151" t="s">
        <v>26</v>
      </c>
      <c r="J14" s="135" t="s">
        <v>19</v>
      </c>
      <c r="K14" s="40"/>
      <c r="L14" s="149"/>
      <c r="S14" s="40"/>
      <c r="T14" s="40"/>
      <c r="U14" s="40"/>
      <c r="V14" s="40"/>
      <c r="W14" s="40"/>
      <c r="X14" s="40"/>
      <c r="Y14" s="40"/>
      <c r="Z14" s="40"/>
      <c r="AA14" s="40"/>
      <c r="AB14" s="40"/>
      <c r="AC14" s="40"/>
      <c r="AD14" s="40"/>
      <c r="AE14" s="40"/>
    </row>
    <row r="15" s="2" customFormat="1" ht="18" customHeight="1">
      <c r="A15" s="40"/>
      <c r="B15" s="46"/>
      <c r="C15" s="40"/>
      <c r="D15" s="40"/>
      <c r="E15" s="135" t="s">
        <v>27</v>
      </c>
      <c r="F15" s="40"/>
      <c r="G15" s="40"/>
      <c r="H15" s="40"/>
      <c r="I15" s="151" t="s">
        <v>28</v>
      </c>
      <c r="J15" s="135" t="s">
        <v>19</v>
      </c>
      <c r="K15" s="40"/>
      <c r="L15" s="14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48"/>
      <c r="J16" s="40"/>
      <c r="K16" s="40"/>
      <c r="L16" s="149"/>
      <c r="S16" s="40"/>
      <c r="T16" s="40"/>
      <c r="U16" s="40"/>
      <c r="V16" s="40"/>
      <c r="W16" s="40"/>
      <c r="X16" s="40"/>
      <c r="Y16" s="40"/>
      <c r="Z16" s="40"/>
      <c r="AA16" s="40"/>
      <c r="AB16" s="40"/>
      <c r="AC16" s="40"/>
      <c r="AD16" s="40"/>
      <c r="AE16" s="40"/>
    </row>
    <row r="17" s="2" customFormat="1" ht="12" customHeight="1">
      <c r="A17" s="40"/>
      <c r="B17" s="46"/>
      <c r="C17" s="40"/>
      <c r="D17" s="146" t="s">
        <v>29</v>
      </c>
      <c r="E17" s="40"/>
      <c r="F17" s="40"/>
      <c r="G17" s="40"/>
      <c r="H17" s="40"/>
      <c r="I17" s="151" t="s">
        <v>26</v>
      </c>
      <c r="J17" s="35" t="str">
        <f>'Rekapitulace stavby'!AN13</f>
        <v>Vyplň údaj</v>
      </c>
      <c r="K17" s="40"/>
      <c r="L17" s="14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51" t="s">
        <v>28</v>
      </c>
      <c r="J18" s="35" t="str">
        <f>'Rekapitulace stavby'!AN14</f>
        <v>Vyplň údaj</v>
      </c>
      <c r="K18" s="40"/>
      <c r="L18" s="14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48"/>
      <c r="J19" s="40"/>
      <c r="K19" s="40"/>
      <c r="L19" s="149"/>
      <c r="S19" s="40"/>
      <c r="T19" s="40"/>
      <c r="U19" s="40"/>
      <c r="V19" s="40"/>
      <c r="W19" s="40"/>
      <c r="X19" s="40"/>
      <c r="Y19" s="40"/>
      <c r="Z19" s="40"/>
      <c r="AA19" s="40"/>
      <c r="AB19" s="40"/>
      <c r="AC19" s="40"/>
      <c r="AD19" s="40"/>
      <c r="AE19" s="40"/>
    </row>
    <row r="20" s="2" customFormat="1" ht="12" customHeight="1">
      <c r="A20" s="40"/>
      <c r="B20" s="46"/>
      <c r="C20" s="40"/>
      <c r="D20" s="146" t="s">
        <v>31</v>
      </c>
      <c r="E20" s="40"/>
      <c r="F20" s="40"/>
      <c r="G20" s="40"/>
      <c r="H20" s="40"/>
      <c r="I20" s="151" t="s">
        <v>26</v>
      </c>
      <c r="J20" s="135" t="s">
        <v>19</v>
      </c>
      <c r="K20" s="40"/>
      <c r="L20" s="149"/>
      <c r="S20" s="40"/>
      <c r="T20" s="40"/>
      <c r="U20" s="40"/>
      <c r="V20" s="40"/>
      <c r="W20" s="40"/>
      <c r="X20" s="40"/>
      <c r="Y20" s="40"/>
      <c r="Z20" s="40"/>
      <c r="AA20" s="40"/>
      <c r="AB20" s="40"/>
      <c r="AC20" s="40"/>
      <c r="AD20" s="40"/>
      <c r="AE20" s="40"/>
    </row>
    <row r="21" s="2" customFormat="1" ht="18" customHeight="1">
      <c r="A21" s="40"/>
      <c r="B21" s="46"/>
      <c r="C21" s="40"/>
      <c r="D21" s="40"/>
      <c r="E21" s="135" t="s">
        <v>32</v>
      </c>
      <c r="F21" s="40"/>
      <c r="G21" s="40"/>
      <c r="H21" s="40"/>
      <c r="I21" s="151" t="s">
        <v>28</v>
      </c>
      <c r="J21" s="135" t="s">
        <v>19</v>
      </c>
      <c r="K21" s="40"/>
      <c r="L21" s="14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48"/>
      <c r="J22" s="40"/>
      <c r="K22" s="40"/>
      <c r="L22" s="149"/>
      <c r="S22" s="40"/>
      <c r="T22" s="40"/>
      <c r="U22" s="40"/>
      <c r="V22" s="40"/>
      <c r="W22" s="40"/>
      <c r="X22" s="40"/>
      <c r="Y22" s="40"/>
      <c r="Z22" s="40"/>
      <c r="AA22" s="40"/>
      <c r="AB22" s="40"/>
      <c r="AC22" s="40"/>
      <c r="AD22" s="40"/>
      <c r="AE22" s="40"/>
    </row>
    <row r="23" s="2" customFormat="1" ht="12" customHeight="1">
      <c r="A23" s="40"/>
      <c r="B23" s="46"/>
      <c r="C23" s="40"/>
      <c r="D23" s="146" t="s">
        <v>34</v>
      </c>
      <c r="E23" s="40"/>
      <c r="F23" s="40"/>
      <c r="G23" s="40"/>
      <c r="H23" s="40"/>
      <c r="I23" s="151" t="s">
        <v>26</v>
      </c>
      <c r="J23" s="135" t="str">
        <f>IF('Rekapitulace stavby'!AN19="","",'Rekapitulace stavby'!AN19)</f>
        <v/>
      </c>
      <c r="K23" s="40"/>
      <c r="L23" s="149"/>
      <c r="S23" s="40"/>
      <c r="T23" s="40"/>
      <c r="U23" s="40"/>
      <c r="V23" s="40"/>
      <c r="W23" s="40"/>
      <c r="X23" s="40"/>
      <c r="Y23" s="40"/>
      <c r="Z23" s="40"/>
      <c r="AA23" s="40"/>
      <c r="AB23" s="40"/>
      <c r="AC23" s="40"/>
      <c r="AD23" s="40"/>
      <c r="AE23" s="40"/>
    </row>
    <row r="24" s="2" customFormat="1" ht="18" customHeight="1">
      <c r="A24" s="40"/>
      <c r="B24" s="46"/>
      <c r="C24" s="40"/>
      <c r="D24" s="40"/>
      <c r="E24" s="135" t="str">
        <f>IF('Rekapitulace stavby'!E20="","",'Rekapitulace stavby'!E20)</f>
        <v xml:space="preserve"> </v>
      </c>
      <c r="F24" s="40"/>
      <c r="G24" s="40"/>
      <c r="H24" s="40"/>
      <c r="I24" s="151" t="s">
        <v>28</v>
      </c>
      <c r="J24" s="135" t="str">
        <f>IF('Rekapitulace stavby'!AN20="","",'Rekapitulace stavby'!AN20)</f>
        <v/>
      </c>
      <c r="K24" s="40"/>
      <c r="L24" s="14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48"/>
      <c r="J25" s="40"/>
      <c r="K25" s="40"/>
      <c r="L25" s="149"/>
      <c r="S25" s="40"/>
      <c r="T25" s="40"/>
      <c r="U25" s="40"/>
      <c r="V25" s="40"/>
      <c r="W25" s="40"/>
      <c r="X25" s="40"/>
      <c r="Y25" s="40"/>
      <c r="Z25" s="40"/>
      <c r="AA25" s="40"/>
      <c r="AB25" s="40"/>
      <c r="AC25" s="40"/>
      <c r="AD25" s="40"/>
      <c r="AE25" s="40"/>
    </row>
    <row r="26" s="2" customFormat="1" ht="12" customHeight="1">
      <c r="A26" s="40"/>
      <c r="B26" s="46"/>
      <c r="C26" s="40"/>
      <c r="D26" s="146" t="s">
        <v>36</v>
      </c>
      <c r="E26" s="40"/>
      <c r="F26" s="40"/>
      <c r="G26" s="40"/>
      <c r="H26" s="40"/>
      <c r="I26" s="148"/>
      <c r="J26" s="40"/>
      <c r="K26" s="40"/>
      <c r="L26" s="149"/>
      <c r="S26" s="40"/>
      <c r="T26" s="40"/>
      <c r="U26" s="40"/>
      <c r="V26" s="40"/>
      <c r="W26" s="40"/>
      <c r="X26" s="40"/>
      <c r="Y26" s="40"/>
      <c r="Z26" s="40"/>
      <c r="AA26" s="40"/>
      <c r="AB26" s="40"/>
      <c r="AC26" s="40"/>
      <c r="AD26" s="40"/>
      <c r="AE26" s="40"/>
    </row>
    <row r="27" s="8" customFormat="1" ht="16.5" customHeight="1">
      <c r="A27" s="153"/>
      <c r="B27" s="154"/>
      <c r="C27" s="153"/>
      <c r="D27" s="153"/>
      <c r="E27" s="155" t="s">
        <v>19</v>
      </c>
      <c r="F27" s="155"/>
      <c r="G27" s="155"/>
      <c r="H27" s="155"/>
      <c r="I27" s="156"/>
      <c r="J27" s="153"/>
      <c r="K27" s="153"/>
      <c r="L27" s="157"/>
      <c r="S27" s="153"/>
      <c r="T27" s="153"/>
      <c r="U27" s="153"/>
      <c r="V27" s="153"/>
      <c r="W27" s="153"/>
      <c r="X27" s="153"/>
      <c r="Y27" s="153"/>
      <c r="Z27" s="153"/>
      <c r="AA27" s="153"/>
      <c r="AB27" s="153"/>
      <c r="AC27" s="153"/>
      <c r="AD27" s="153"/>
      <c r="AE27" s="153"/>
    </row>
    <row r="28" s="2" customFormat="1" ht="6.96" customHeight="1">
      <c r="A28" s="40"/>
      <c r="B28" s="46"/>
      <c r="C28" s="40"/>
      <c r="D28" s="40"/>
      <c r="E28" s="40"/>
      <c r="F28" s="40"/>
      <c r="G28" s="40"/>
      <c r="H28" s="40"/>
      <c r="I28" s="148"/>
      <c r="J28" s="40"/>
      <c r="K28" s="40"/>
      <c r="L28" s="149"/>
      <c r="S28" s="40"/>
      <c r="T28" s="40"/>
      <c r="U28" s="40"/>
      <c r="V28" s="40"/>
      <c r="W28" s="40"/>
      <c r="X28" s="40"/>
      <c r="Y28" s="40"/>
      <c r="Z28" s="40"/>
      <c r="AA28" s="40"/>
      <c r="AB28" s="40"/>
      <c r="AC28" s="40"/>
      <c r="AD28" s="40"/>
      <c r="AE28" s="40"/>
    </row>
    <row r="29" s="2" customFormat="1" ht="6.96" customHeight="1">
      <c r="A29" s="40"/>
      <c r="B29" s="46"/>
      <c r="C29" s="40"/>
      <c r="D29" s="158"/>
      <c r="E29" s="158"/>
      <c r="F29" s="158"/>
      <c r="G29" s="158"/>
      <c r="H29" s="158"/>
      <c r="I29" s="159"/>
      <c r="J29" s="158"/>
      <c r="K29" s="158"/>
      <c r="L29" s="149"/>
      <c r="S29" s="40"/>
      <c r="T29" s="40"/>
      <c r="U29" s="40"/>
      <c r="V29" s="40"/>
      <c r="W29" s="40"/>
      <c r="X29" s="40"/>
      <c r="Y29" s="40"/>
      <c r="Z29" s="40"/>
      <c r="AA29" s="40"/>
      <c r="AB29" s="40"/>
      <c r="AC29" s="40"/>
      <c r="AD29" s="40"/>
      <c r="AE29" s="40"/>
    </row>
    <row r="30" s="2" customFormat="1" ht="25.44" customHeight="1">
      <c r="A30" s="40"/>
      <c r="B30" s="46"/>
      <c r="C30" s="40"/>
      <c r="D30" s="160" t="s">
        <v>38</v>
      </c>
      <c r="E30" s="40"/>
      <c r="F30" s="40"/>
      <c r="G30" s="40"/>
      <c r="H30" s="40"/>
      <c r="I30" s="148"/>
      <c r="J30" s="161">
        <f>ROUND(J89, 2)</f>
        <v>0</v>
      </c>
      <c r="K30" s="40"/>
      <c r="L30" s="149"/>
      <c r="S30" s="40"/>
      <c r="T30" s="40"/>
      <c r="U30" s="40"/>
      <c r="V30" s="40"/>
      <c r="W30" s="40"/>
      <c r="X30" s="40"/>
      <c r="Y30" s="40"/>
      <c r="Z30" s="40"/>
      <c r="AA30" s="40"/>
      <c r="AB30" s="40"/>
      <c r="AC30" s="40"/>
      <c r="AD30" s="40"/>
      <c r="AE30" s="40"/>
    </row>
    <row r="31" s="2" customFormat="1" ht="6.96"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2" customFormat="1" ht="14.4" customHeight="1">
      <c r="A32" s="40"/>
      <c r="B32" s="46"/>
      <c r="C32" s="40"/>
      <c r="D32" s="40"/>
      <c r="E32" s="40"/>
      <c r="F32" s="162" t="s">
        <v>40</v>
      </c>
      <c r="G32" s="40"/>
      <c r="H32" s="40"/>
      <c r="I32" s="163" t="s">
        <v>39</v>
      </c>
      <c r="J32" s="162" t="s">
        <v>41</v>
      </c>
      <c r="K32" s="40"/>
      <c r="L32" s="149"/>
      <c r="S32" s="40"/>
      <c r="T32" s="40"/>
      <c r="U32" s="40"/>
      <c r="V32" s="40"/>
      <c r="W32" s="40"/>
      <c r="X32" s="40"/>
      <c r="Y32" s="40"/>
      <c r="Z32" s="40"/>
      <c r="AA32" s="40"/>
      <c r="AB32" s="40"/>
      <c r="AC32" s="40"/>
      <c r="AD32" s="40"/>
      <c r="AE32" s="40"/>
    </row>
    <row r="33" s="2" customFormat="1" ht="14.4" customHeight="1">
      <c r="A33" s="40"/>
      <c r="B33" s="46"/>
      <c r="C33" s="40"/>
      <c r="D33" s="164" t="s">
        <v>42</v>
      </c>
      <c r="E33" s="146" t="s">
        <v>43</v>
      </c>
      <c r="F33" s="165">
        <f>ROUND((SUM(BE89:BE134)),  2)</f>
        <v>0</v>
      </c>
      <c r="G33" s="40"/>
      <c r="H33" s="40"/>
      <c r="I33" s="166">
        <v>0.20999999999999999</v>
      </c>
      <c r="J33" s="165">
        <f>ROUND(((SUM(BE89:BE134))*I33),  2)</f>
        <v>0</v>
      </c>
      <c r="K33" s="40"/>
      <c r="L33" s="149"/>
      <c r="S33" s="40"/>
      <c r="T33" s="40"/>
      <c r="U33" s="40"/>
      <c r="V33" s="40"/>
      <c r="W33" s="40"/>
      <c r="X33" s="40"/>
      <c r="Y33" s="40"/>
      <c r="Z33" s="40"/>
      <c r="AA33" s="40"/>
      <c r="AB33" s="40"/>
      <c r="AC33" s="40"/>
      <c r="AD33" s="40"/>
      <c r="AE33" s="40"/>
    </row>
    <row r="34" s="2" customFormat="1" ht="14.4" customHeight="1">
      <c r="A34" s="40"/>
      <c r="B34" s="46"/>
      <c r="C34" s="40"/>
      <c r="D34" s="40"/>
      <c r="E34" s="146" t="s">
        <v>44</v>
      </c>
      <c r="F34" s="165">
        <f>ROUND((SUM(BF89:BF134)),  2)</f>
        <v>0</v>
      </c>
      <c r="G34" s="40"/>
      <c r="H34" s="40"/>
      <c r="I34" s="166">
        <v>0.14999999999999999</v>
      </c>
      <c r="J34" s="165">
        <f>ROUND(((SUM(BF89:BF134))*I34),  2)</f>
        <v>0</v>
      </c>
      <c r="K34" s="40"/>
      <c r="L34" s="149"/>
      <c r="S34" s="40"/>
      <c r="T34" s="40"/>
      <c r="U34" s="40"/>
      <c r="V34" s="40"/>
      <c r="W34" s="40"/>
      <c r="X34" s="40"/>
      <c r="Y34" s="40"/>
      <c r="Z34" s="40"/>
      <c r="AA34" s="40"/>
      <c r="AB34" s="40"/>
      <c r="AC34" s="40"/>
      <c r="AD34" s="40"/>
      <c r="AE34" s="40"/>
    </row>
    <row r="35" hidden="1" s="2" customFormat="1" ht="14.4" customHeight="1">
      <c r="A35" s="40"/>
      <c r="B35" s="46"/>
      <c r="C35" s="40"/>
      <c r="D35" s="40"/>
      <c r="E35" s="146" t="s">
        <v>45</v>
      </c>
      <c r="F35" s="165">
        <f>ROUND((SUM(BG89:BG134)),  2)</f>
        <v>0</v>
      </c>
      <c r="G35" s="40"/>
      <c r="H35" s="40"/>
      <c r="I35" s="166">
        <v>0.20999999999999999</v>
      </c>
      <c r="J35" s="165">
        <f>0</f>
        <v>0</v>
      </c>
      <c r="K35" s="40"/>
      <c r="L35" s="149"/>
      <c r="S35" s="40"/>
      <c r="T35" s="40"/>
      <c r="U35" s="40"/>
      <c r="V35" s="40"/>
      <c r="W35" s="40"/>
      <c r="X35" s="40"/>
      <c r="Y35" s="40"/>
      <c r="Z35" s="40"/>
      <c r="AA35" s="40"/>
      <c r="AB35" s="40"/>
      <c r="AC35" s="40"/>
      <c r="AD35" s="40"/>
      <c r="AE35" s="40"/>
    </row>
    <row r="36" hidden="1" s="2" customFormat="1" ht="14.4" customHeight="1">
      <c r="A36" s="40"/>
      <c r="B36" s="46"/>
      <c r="C36" s="40"/>
      <c r="D36" s="40"/>
      <c r="E36" s="146" t="s">
        <v>46</v>
      </c>
      <c r="F36" s="165">
        <f>ROUND((SUM(BH89:BH134)),  2)</f>
        <v>0</v>
      </c>
      <c r="G36" s="40"/>
      <c r="H36" s="40"/>
      <c r="I36" s="166">
        <v>0.14999999999999999</v>
      </c>
      <c r="J36" s="165">
        <f>0</f>
        <v>0</v>
      </c>
      <c r="K36" s="40"/>
      <c r="L36" s="149"/>
      <c r="S36" s="40"/>
      <c r="T36" s="40"/>
      <c r="U36" s="40"/>
      <c r="V36" s="40"/>
      <c r="W36" s="40"/>
      <c r="X36" s="40"/>
      <c r="Y36" s="40"/>
      <c r="Z36" s="40"/>
      <c r="AA36" s="40"/>
      <c r="AB36" s="40"/>
      <c r="AC36" s="40"/>
      <c r="AD36" s="40"/>
      <c r="AE36" s="40"/>
    </row>
    <row r="37" hidden="1" s="2" customFormat="1" ht="14.4" customHeight="1">
      <c r="A37" s="40"/>
      <c r="B37" s="46"/>
      <c r="C37" s="40"/>
      <c r="D37" s="40"/>
      <c r="E37" s="146" t="s">
        <v>47</v>
      </c>
      <c r="F37" s="165">
        <f>ROUND((SUM(BI89:BI134)),  2)</f>
        <v>0</v>
      </c>
      <c r="G37" s="40"/>
      <c r="H37" s="40"/>
      <c r="I37" s="166">
        <v>0</v>
      </c>
      <c r="J37" s="165">
        <f>0</f>
        <v>0</v>
      </c>
      <c r="K37" s="40"/>
      <c r="L37" s="14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48"/>
      <c r="J38" s="40"/>
      <c r="K38" s="40"/>
      <c r="L38" s="149"/>
      <c r="S38" s="40"/>
      <c r="T38" s="40"/>
      <c r="U38" s="40"/>
      <c r="V38" s="40"/>
      <c r="W38" s="40"/>
      <c r="X38" s="40"/>
      <c r="Y38" s="40"/>
      <c r="Z38" s="40"/>
      <c r="AA38" s="40"/>
      <c r="AB38" s="40"/>
      <c r="AC38" s="40"/>
      <c r="AD38" s="40"/>
      <c r="AE38" s="40"/>
    </row>
    <row r="39" s="2" customFormat="1" ht="25.44" customHeight="1">
      <c r="A39" s="40"/>
      <c r="B39" s="46"/>
      <c r="C39" s="167"/>
      <c r="D39" s="168" t="s">
        <v>48</v>
      </c>
      <c r="E39" s="169"/>
      <c r="F39" s="169"/>
      <c r="G39" s="170" t="s">
        <v>49</v>
      </c>
      <c r="H39" s="171" t="s">
        <v>50</v>
      </c>
      <c r="I39" s="172"/>
      <c r="J39" s="173">
        <f>SUM(J30:J37)</f>
        <v>0</v>
      </c>
      <c r="K39" s="174"/>
      <c r="L39" s="149"/>
      <c r="S39" s="40"/>
      <c r="T39" s="40"/>
      <c r="U39" s="40"/>
      <c r="V39" s="40"/>
      <c r="W39" s="40"/>
      <c r="X39" s="40"/>
      <c r="Y39" s="40"/>
      <c r="Z39" s="40"/>
      <c r="AA39" s="40"/>
      <c r="AB39" s="40"/>
      <c r="AC39" s="40"/>
      <c r="AD39" s="40"/>
      <c r="AE39" s="40"/>
    </row>
    <row r="40" s="2" customFormat="1" ht="14.4" customHeight="1">
      <c r="A40" s="40"/>
      <c r="B40" s="175"/>
      <c r="C40" s="176"/>
      <c r="D40" s="176"/>
      <c r="E40" s="176"/>
      <c r="F40" s="176"/>
      <c r="G40" s="176"/>
      <c r="H40" s="176"/>
      <c r="I40" s="177"/>
      <c r="J40" s="176"/>
      <c r="K40" s="176"/>
      <c r="L40" s="149"/>
      <c r="S40" s="40"/>
      <c r="T40" s="40"/>
      <c r="U40" s="40"/>
      <c r="V40" s="40"/>
      <c r="W40" s="40"/>
      <c r="X40" s="40"/>
      <c r="Y40" s="40"/>
      <c r="Z40" s="40"/>
      <c r="AA40" s="40"/>
      <c r="AB40" s="40"/>
      <c r="AC40" s="40"/>
      <c r="AD40" s="40"/>
      <c r="AE40" s="40"/>
    </row>
    <row r="44" s="2" customFormat="1" ht="6.96" customHeight="1">
      <c r="A44" s="40"/>
      <c r="B44" s="178"/>
      <c r="C44" s="179"/>
      <c r="D44" s="179"/>
      <c r="E44" s="179"/>
      <c r="F44" s="179"/>
      <c r="G44" s="179"/>
      <c r="H44" s="179"/>
      <c r="I44" s="180"/>
      <c r="J44" s="179"/>
      <c r="K44" s="179"/>
      <c r="L44" s="149"/>
      <c r="S44" s="40"/>
      <c r="T44" s="40"/>
      <c r="U44" s="40"/>
      <c r="V44" s="40"/>
      <c r="W44" s="40"/>
      <c r="X44" s="40"/>
      <c r="Y44" s="40"/>
      <c r="Z44" s="40"/>
      <c r="AA44" s="40"/>
      <c r="AB44" s="40"/>
      <c r="AC44" s="40"/>
      <c r="AD44" s="40"/>
      <c r="AE44" s="40"/>
    </row>
    <row r="45" s="2" customFormat="1" ht="24.96" customHeight="1">
      <c r="A45" s="40"/>
      <c r="B45" s="41"/>
      <c r="C45" s="25" t="s">
        <v>124</v>
      </c>
      <c r="D45" s="42"/>
      <c r="E45" s="42"/>
      <c r="F45" s="42"/>
      <c r="G45" s="42"/>
      <c r="H45" s="42"/>
      <c r="I45" s="148"/>
      <c r="J45" s="42"/>
      <c r="K45" s="42"/>
      <c r="L45" s="14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48"/>
      <c r="J46" s="42"/>
      <c r="K46" s="42"/>
      <c r="L46" s="14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48"/>
      <c r="J47" s="42"/>
      <c r="K47" s="42"/>
      <c r="L47" s="149"/>
      <c r="S47" s="40"/>
      <c r="T47" s="40"/>
      <c r="U47" s="40"/>
      <c r="V47" s="40"/>
      <c r="W47" s="40"/>
      <c r="X47" s="40"/>
      <c r="Y47" s="40"/>
      <c r="Z47" s="40"/>
      <c r="AA47" s="40"/>
      <c r="AB47" s="40"/>
      <c r="AC47" s="40"/>
      <c r="AD47" s="40"/>
      <c r="AE47" s="40"/>
    </row>
    <row r="48" s="2" customFormat="1" ht="16.5" customHeight="1">
      <c r="A48" s="40"/>
      <c r="B48" s="41"/>
      <c r="C48" s="42"/>
      <c r="D48" s="42"/>
      <c r="E48" s="181" t="str">
        <f>E7</f>
        <v>WELCOME CENTRE ČZU</v>
      </c>
      <c r="F48" s="34"/>
      <c r="G48" s="34"/>
      <c r="H48" s="34"/>
      <c r="I48" s="148"/>
      <c r="J48" s="42"/>
      <c r="K48" s="42"/>
      <c r="L48" s="149"/>
      <c r="S48" s="40"/>
      <c r="T48" s="40"/>
      <c r="U48" s="40"/>
      <c r="V48" s="40"/>
      <c r="W48" s="40"/>
      <c r="X48" s="40"/>
      <c r="Y48" s="40"/>
      <c r="Z48" s="40"/>
      <c r="AA48" s="40"/>
      <c r="AB48" s="40"/>
      <c r="AC48" s="40"/>
      <c r="AD48" s="40"/>
      <c r="AE48" s="40"/>
    </row>
    <row r="49" s="2" customFormat="1" ht="12" customHeight="1">
      <c r="A49" s="40"/>
      <c r="B49" s="41"/>
      <c r="C49" s="34" t="s">
        <v>120</v>
      </c>
      <c r="D49" s="42"/>
      <c r="E49" s="42"/>
      <c r="F49" s="42"/>
      <c r="G49" s="42"/>
      <c r="H49" s="42"/>
      <c r="I49" s="148"/>
      <c r="J49" s="42"/>
      <c r="K49" s="42"/>
      <c r="L49" s="149"/>
      <c r="S49" s="40"/>
      <c r="T49" s="40"/>
      <c r="U49" s="40"/>
      <c r="V49" s="40"/>
      <c r="W49" s="40"/>
      <c r="X49" s="40"/>
      <c r="Y49" s="40"/>
      <c r="Z49" s="40"/>
      <c r="AA49" s="40"/>
      <c r="AB49" s="40"/>
      <c r="AC49" s="40"/>
      <c r="AD49" s="40"/>
      <c r="AE49" s="40"/>
    </row>
    <row r="50" s="2" customFormat="1" ht="16.5" customHeight="1">
      <c r="A50" s="40"/>
      <c r="B50" s="41"/>
      <c r="C50" s="42"/>
      <c r="D50" s="42"/>
      <c r="E50" s="71" t="str">
        <f>E9</f>
        <v>02 - Zdravotně technické instalace</v>
      </c>
      <c r="F50" s="42"/>
      <c r="G50" s="42"/>
      <c r="H50" s="42"/>
      <c r="I50" s="148"/>
      <c r="J50" s="42"/>
      <c r="K50" s="42"/>
      <c r="L50" s="14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48"/>
      <c r="J51" s="42"/>
      <c r="K51" s="42"/>
      <c r="L51" s="14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Praha 6 - Suchdol</v>
      </c>
      <c r="G52" s="42"/>
      <c r="H52" s="42"/>
      <c r="I52" s="151" t="s">
        <v>23</v>
      </c>
      <c r="J52" s="74" t="str">
        <f>IF(J12="","",J12)</f>
        <v>25. 5. 2020</v>
      </c>
      <c r="K52" s="42"/>
      <c r="L52" s="14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48"/>
      <c r="J53" s="42"/>
      <c r="K53" s="42"/>
      <c r="L53" s="14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ČZU Praha</v>
      </c>
      <c r="G54" s="42"/>
      <c r="H54" s="42"/>
      <c r="I54" s="151" t="s">
        <v>31</v>
      </c>
      <c r="J54" s="38" t="str">
        <f>E21</f>
        <v>GREBNER</v>
      </c>
      <c r="K54" s="42"/>
      <c r="L54" s="149"/>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151" t="s">
        <v>34</v>
      </c>
      <c r="J55" s="38" t="str">
        <f>E24</f>
        <v xml:space="preserve"> </v>
      </c>
      <c r="K55" s="42"/>
      <c r="L55" s="14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48"/>
      <c r="J56" s="42"/>
      <c r="K56" s="42"/>
      <c r="L56" s="149"/>
      <c r="S56" s="40"/>
      <c r="T56" s="40"/>
      <c r="U56" s="40"/>
      <c r="V56" s="40"/>
      <c r="W56" s="40"/>
      <c r="X56" s="40"/>
      <c r="Y56" s="40"/>
      <c r="Z56" s="40"/>
      <c r="AA56" s="40"/>
      <c r="AB56" s="40"/>
      <c r="AC56" s="40"/>
      <c r="AD56" s="40"/>
      <c r="AE56" s="40"/>
    </row>
    <row r="57" s="2" customFormat="1" ht="29.28" customHeight="1">
      <c r="A57" s="40"/>
      <c r="B57" s="41"/>
      <c r="C57" s="182" t="s">
        <v>125</v>
      </c>
      <c r="D57" s="183"/>
      <c r="E57" s="183"/>
      <c r="F57" s="183"/>
      <c r="G57" s="183"/>
      <c r="H57" s="183"/>
      <c r="I57" s="184"/>
      <c r="J57" s="185" t="s">
        <v>126</v>
      </c>
      <c r="K57" s="183"/>
      <c r="L57" s="14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48"/>
      <c r="J58" s="42"/>
      <c r="K58" s="42"/>
      <c r="L58" s="149"/>
      <c r="S58" s="40"/>
      <c r="T58" s="40"/>
      <c r="U58" s="40"/>
      <c r="V58" s="40"/>
      <c r="W58" s="40"/>
      <c r="X58" s="40"/>
      <c r="Y58" s="40"/>
      <c r="Z58" s="40"/>
      <c r="AA58" s="40"/>
      <c r="AB58" s="40"/>
      <c r="AC58" s="40"/>
      <c r="AD58" s="40"/>
      <c r="AE58" s="40"/>
    </row>
    <row r="59" s="2" customFormat="1" ht="22.8" customHeight="1">
      <c r="A59" s="40"/>
      <c r="B59" s="41"/>
      <c r="C59" s="186" t="s">
        <v>70</v>
      </c>
      <c r="D59" s="42"/>
      <c r="E59" s="42"/>
      <c r="F59" s="42"/>
      <c r="G59" s="42"/>
      <c r="H59" s="42"/>
      <c r="I59" s="148"/>
      <c r="J59" s="104">
        <f>J89</f>
        <v>0</v>
      </c>
      <c r="K59" s="42"/>
      <c r="L59" s="149"/>
      <c r="S59" s="40"/>
      <c r="T59" s="40"/>
      <c r="U59" s="40"/>
      <c r="V59" s="40"/>
      <c r="W59" s="40"/>
      <c r="X59" s="40"/>
      <c r="Y59" s="40"/>
      <c r="Z59" s="40"/>
      <c r="AA59" s="40"/>
      <c r="AB59" s="40"/>
      <c r="AC59" s="40"/>
      <c r="AD59" s="40"/>
      <c r="AE59" s="40"/>
      <c r="AU59" s="19" t="s">
        <v>127</v>
      </c>
    </row>
    <row r="60" s="9" customFormat="1" ht="24.96" customHeight="1">
      <c r="A60" s="9"/>
      <c r="B60" s="187"/>
      <c r="C60" s="188"/>
      <c r="D60" s="189" t="s">
        <v>1108</v>
      </c>
      <c r="E60" s="190"/>
      <c r="F60" s="190"/>
      <c r="G60" s="190"/>
      <c r="H60" s="190"/>
      <c r="I60" s="191"/>
      <c r="J60" s="192">
        <f>J90</f>
        <v>0</v>
      </c>
      <c r="K60" s="188"/>
      <c r="L60" s="193"/>
      <c r="S60" s="9"/>
      <c r="T60" s="9"/>
      <c r="U60" s="9"/>
      <c r="V60" s="9"/>
      <c r="W60" s="9"/>
      <c r="X60" s="9"/>
      <c r="Y60" s="9"/>
      <c r="Z60" s="9"/>
      <c r="AA60" s="9"/>
      <c r="AB60" s="9"/>
      <c r="AC60" s="9"/>
      <c r="AD60" s="9"/>
      <c r="AE60" s="9"/>
    </row>
    <row r="61" s="16" customFormat="1" ht="19.92" customHeight="1">
      <c r="A61" s="16"/>
      <c r="B61" s="294"/>
      <c r="C61" s="127"/>
      <c r="D61" s="295" t="s">
        <v>1109</v>
      </c>
      <c r="E61" s="296"/>
      <c r="F61" s="296"/>
      <c r="G61" s="296"/>
      <c r="H61" s="296"/>
      <c r="I61" s="297"/>
      <c r="J61" s="298">
        <f>J91</f>
        <v>0</v>
      </c>
      <c r="K61" s="127"/>
      <c r="L61" s="299"/>
      <c r="S61" s="16"/>
      <c r="T61" s="16"/>
      <c r="U61" s="16"/>
      <c r="V61" s="16"/>
      <c r="W61" s="16"/>
      <c r="X61" s="16"/>
      <c r="Y61" s="16"/>
      <c r="Z61" s="16"/>
      <c r="AA61" s="16"/>
      <c r="AB61" s="16"/>
      <c r="AC61" s="16"/>
      <c r="AD61" s="16"/>
      <c r="AE61" s="16"/>
    </row>
    <row r="62" s="9" customFormat="1" ht="24.96" customHeight="1">
      <c r="A62" s="9"/>
      <c r="B62" s="187"/>
      <c r="C62" s="188"/>
      <c r="D62" s="189" t="s">
        <v>1110</v>
      </c>
      <c r="E62" s="190"/>
      <c r="F62" s="190"/>
      <c r="G62" s="190"/>
      <c r="H62" s="190"/>
      <c r="I62" s="191"/>
      <c r="J62" s="192">
        <f>J104</f>
        <v>0</v>
      </c>
      <c r="K62" s="188"/>
      <c r="L62" s="193"/>
      <c r="S62" s="9"/>
      <c r="T62" s="9"/>
      <c r="U62" s="9"/>
      <c r="V62" s="9"/>
      <c r="W62" s="9"/>
      <c r="X62" s="9"/>
      <c r="Y62" s="9"/>
      <c r="Z62" s="9"/>
      <c r="AA62" s="9"/>
      <c r="AB62" s="9"/>
      <c r="AC62" s="9"/>
      <c r="AD62" s="9"/>
      <c r="AE62" s="9"/>
    </row>
    <row r="63" s="16" customFormat="1" ht="19.92" customHeight="1">
      <c r="A63" s="16"/>
      <c r="B63" s="294"/>
      <c r="C63" s="127"/>
      <c r="D63" s="295" t="s">
        <v>1111</v>
      </c>
      <c r="E63" s="296"/>
      <c r="F63" s="296"/>
      <c r="G63" s="296"/>
      <c r="H63" s="296"/>
      <c r="I63" s="297"/>
      <c r="J63" s="298">
        <f>J105</f>
        <v>0</v>
      </c>
      <c r="K63" s="127"/>
      <c r="L63" s="299"/>
      <c r="S63" s="16"/>
      <c r="T63" s="16"/>
      <c r="U63" s="16"/>
      <c r="V63" s="16"/>
      <c r="W63" s="16"/>
      <c r="X63" s="16"/>
      <c r="Y63" s="16"/>
      <c r="Z63" s="16"/>
      <c r="AA63" s="16"/>
      <c r="AB63" s="16"/>
      <c r="AC63" s="16"/>
      <c r="AD63" s="16"/>
      <c r="AE63" s="16"/>
    </row>
    <row r="64" s="16" customFormat="1" ht="19.92" customHeight="1">
      <c r="A64" s="16"/>
      <c r="B64" s="294"/>
      <c r="C64" s="127"/>
      <c r="D64" s="295" t="s">
        <v>1112</v>
      </c>
      <c r="E64" s="296"/>
      <c r="F64" s="296"/>
      <c r="G64" s="296"/>
      <c r="H64" s="296"/>
      <c r="I64" s="297"/>
      <c r="J64" s="298">
        <f>J108</f>
        <v>0</v>
      </c>
      <c r="K64" s="127"/>
      <c r="L64" s="299"/>
      <c r="S64" s="16"/>
      <c r="T64" s="16"/>
      <c r="U64" s="16"/>
      <c r="V64" s="16"/>
      <c r="W64" s="16"/>
      <c r="X64" s="16"/>
      <c r="Y64" s="16"/>
      <c r="Z64" s="16"/>
      <c r="AA64" s="16"/>
      <c r="AB64" s="16"/>
      <c r="AC64" s="16"/>
      <c r="AD64" s="16"/>
      <c r="AE64" s="16"/>
    </row>
    <row r="65" s="16" customFormat="1" ht="19.92" customHeight="1">
      <c r="A65" s="16"/>
      <c r="B65" s="294"/>
      <c r="C65" s="127"/>
      <c r="D65" s="295" t="s">
        <v>1113</v>
      </c>
      <c r="E65" s="296"/>
      <c r="F65" s="296"/>
      <c r="G65" s="296"/>
      <c r="H65" s="296"/>
      <c r="I65" s="297"/>
      <c r="J65" s="298">
        <f>J114</f>
        <v>0</v>
      </c>
      <c r="K65" s="127"/>
      <c r="L65" s="299"/>
      <c r="S65" s="16"/>
      <c r="T65" s="16"/>
      <c r="U65" s="16"/>
      <c r="V65" s="16"/>
      <c r="W65" s="16"/>
      <c r="X65" s="16"/>
      <c r="Y65" s="16"/>
      <c r="Z65" s="16"/>
      <c r="AA65" s="16"/>
      <c r="AB65" s="16"/>
      <c r="AC65" s="16"/>
      <c r="AD65" s="16"/>
      <c r="AE65" s="16"/>
    </row>
    <row r="66" s="9" customFormat="1" ht="24.96" customHeight="1">
      <c r="A66" s="9"/>
      <c r="B66" s="187"/>
      <c r="C66" s="188"/>
      <c r="D66" s="189" t="s">
        <v>1114</v>
      </c>
      <c r="E66" s="190"/>
      <c r="F66" s="190"/>
      <c r="G66" s="190"/>
      <c r="H66" s="190"/>
      <c r="I66" s="191"/>
      <c r="J66" s="192">
        <f>J122</f>
        <v>0</v>
      </c>
      <c r="K66" s="188"/>
      <c r="L66" s="193"/>
      <c r="S66" s="9"/>
      <c r="T66" s="9"/>
      <c r="U66" s="9"/>
      <c r="V66" s="9"/>
      <c r="W66" s="9"/>
      <c r="X66" s="9"/>
      <c r="Y66" s="9"/>
      <c r="Z66" s="9"/>
      <c r="AA66" s="9"/>
      <c r="AB66" s="9"/>
      <c r="AC66" s="9"/>
      <c r="AD66" s="9"/>
      <c r="AE66" s="9"/>
    </row>
    <row r="67" s="16" customFormat="1" ht="19.92" customHeight="1">
      <c r="A67" s="16"/>
      <c r="B67" s="294"/>
      <c r="C67" s="127"/>
      <c r="D67" s="295" t="s">
        <v>1115</v>
      </c>
      <c r="E67" s="296"/>
      <c r="F67" s="296"/>
      <c r="G67" s="296"/>
      <c r="H67" s="296"/>
      <c r="I67" s="297"/>
      <c r="J67" s="298">
        <f>J123</f>
        <v>0</v>
      </c>
      <c r="K67" s="127"/>
      <c r="L67" s="299"/>
      <c r="S67" s="16"/>
      <c r="T67" s="16"/>
      <c r="U67" s="16"/>
      <c r="V67" s="16"/>
      <c r="W67" s="16"/>
      <c r="X67" s="16"/>
      <c r="Y67" s="16"/>
      <c r="Z67" s="16"/>
      <c r="AA67" s="16"/>
      <c r="AB67" s="16"/>
      <c r="AC67" s="16"/>
      <c r="AD67" s="16"/>
      <c r="AE67" s="16"/>
    </row>
    <row r="68" s="16" customFormat="1" ht="19.92" customHeight="1">
      <c r="A68" s="16"/>
      <c r="B68" s="294"/>
      <c r="C68" s="127"/>
      <c r="D68" s="295" t="s">
        <v>1116</v>
      </c>
      <c r="E68" s="296"/>
      <c r="F68" s="296"/>
      <c r="G68" s="296"/>
      <c r="H68" s="296"/>
      <c r="I68" s="297"/>
      <c r="J68" s="298">
        <f>J128</f>
        <v>0</v>
      </c>
      <c r="K68" s="127"/>
      <c r="L68" s="299"/>
      <c r="S68" s="16"/>
      <c r="T68" s="16"/>
      <c r="U68" s="16"/>
      <c r="V68" s="16"/>
      <c r="W68" s="16"/>
      <c r="X68" s="16"/>
      <c r="Y68" s="16"/>
      <c r="Z68" s="16"/>
      <c r="AA68" s="16"/>
      <c r="AB68" s="16"/>
      <c r="AC68" s="16"/>
      <c r="AD68" s="16"/>
      <c r="AE68" s="16"/>
    </row>
    <row r="69" s="16" customFormat="1" ht="19.92" customHeight="1">
      <c r="A69" s="16"/>
      <c r="B69" s="294"/>
      <c r="C69" s="127"/>
      <c r="D69" s="295" t="s">
        <v>1113</v>
      </c>
      <c r="E69" s="296"/>
      <c r="F69" s="296"/>
      <c r="G69" s="296"/>
      <c r="H69" s="296"/>
      <c r="I69" s="297"/>
      <c r="J69" s="298">
        <f>J131</f>
        <v>0</v>
      </c>
      <c r="K69" s="127"/>
      <c r="L69" s="299"/>
      <c r="S69" s="16"/>
      <c r="T69" s="16"/>
      <c r="U69" s="16"/>
      <c r="V69" s="16"/>
      <c r="W69" s="16"/>
      <c r="X69" s="16"/>
      <c r="Y69" s="16"/>
      <c r="Z69" s="16"/>
      <c r="AA69" s="16"/>
      <c r="AB69" s="16"/>
      <c r="AC69" s="16"/>
      <c r="AD69" s="16"/>
      <c r="AE69" s="16"/>
    </row>
    <row r="70" s="2" customFormat="1" ht="21.84" customHeight="1">
      <c r="A70" s="40"/>
      <c r="B70" s="41"/>
      <c r="C70" s="42"/>
      <c r="D70" s="42"/>
      <c r="E70" s="42"/>
      <c r="F70" s="42"/>
      <c r="G70" s="42"/>
      <c r="H70" s="42"/>
      <c r="I70" s="148"/>
      <c r="J70" s="42"/>
      <c r="K70" s="42"/>
      <c r="L70" s="149"/>
      <c r="S70" s="40"/>
      <c r="T70" s="40"/>
      <c r="U70" s="40"/>
      <c r="V70" s="40"/>
      <c r="W70" s="40"/>
      <c r="X70" s="40"/>
      <c r="Y70" s="40"/>
      <c r="Z70" s="40"/>
      <c r="AA70" s="40"/>
      <c r="AB70" s="40"/>
      <c r="AC70" s="40"/>
      <c r="AD70" s="40"/>
      <c r="AE70" s="40"/>
    </row>
    <row r="71" s="2" customFormat="1" ht="6.96" customHeight="1">
      <c r="A71" s="40"/>
      <c r="B71" s="61"/>
      <c r="C71" s="62"/>
      <c r="D71" s="62"/>
      <c r="E71" s="62"/>
      <c r="F71" s="62"/>
      <c r="G71" s="62"/>
      <c r="H71" s="62"/>
      <c r="I71" s="177"/>
      <c r="J71" s="62"/>
      <c r="K71" s="62"/>
      <c r="L71" s="149"/>
      <c r="S71" s="40"/>
      <c r="T71" s="40"/>
      <c r="U71" s="40"/>
      <c r="V71" s="40"/>
      <c r="W71" s="40"/>
      <c r="X71" s="40"/>
      <c r="Y71" s="40"/>
      <c r="Z71" s="40"/>
      <c r="AA71" s="40"/>
      <c r="AB71" s="40"/>
      <c r="AC71" s="40"/>
      <c r="AD71" s="40"/>
      <c r="AE71" s="40"/>
    </row>
    <row r="75" s="2" customFormat="1" ht="6.96" customHeight="1">
      <c r="A75" s="40"/>
      <c r="B75" s="63"/>
      <c r="C75" s="64"/>
      <c r="D75" s="64"/>
      <c r="E75" s="64"/>
      <c r="F75" s="64"/>
      <c r="G75" s="64"/>
      <c r="H75" s="64"/>
      <c r="I75" s="180"/>
      <c r="J75" s="64"/>
      <c r="K75" s="64"/>
      <c r="L75" s="149"/>
      <c r="S75" s="40"/>
      <c r="T75" s="40"/>
      <c r="U75" s="40"/>
      <c r="V75" s="40"/>
      <c r="W75" s="40"/>
      <c r="X75" s="40"/>
      <c r="Y75" s="40"/>
      <c r="Z75" s="40"/>
      <c r="AA75" s="40"/>
      <c r="AB75" s="40"/>
      <c r="AC75" s="40"/>
      <c r="AD75" s="40"/>
      <c r="AE75" s="40"/>
    </row>
    <row r="76" s="2" customFormat="1" ht="24.96" customHeight="1">
      <c r="A76" s="40"/>
      <c r="B76" s="41"/>
      <c r="C76" s="25" t="s">
        <v>144</v>
      </c>
      <c r="D76" s="42"/>
      <c r="E76" s="42"/>
      <c r="F76" s="42"/>
      <c r="G76" s="42"/>
      <c r="H76" s="42"/>
      <c r="I76" s="148"/>
      <c r="J76" s="42"/>
      <c r="K76" s="42"/>
      <c r="L76" s="149"/>
      <c r="S76" s="40"/>
      <c r="T76" s="40"/>
      <c r="U76" s="40"/>
      <c r="V76" s="40"/>
      <c r="W76" s="40"/>
      <c r="X76" s="40"/>
      <c r="Y76" s="40"/>
      <c r="Z76" s="40"/>
      <c r="AA76" s="40"/>
      <c r="AB76" s="40"/>
      <c r="AC76" s="40"/>
      <c r="AD76" s="40"/>
      <c r="AE76" s="40"/>
    </row>
    <row r="77" s="2" customFormat="1" ht="6.96" customHeight="1">
      <c r="A77" s="40"/>
      <c r="B77" s="41"/>
      <c r="C77" s="42"/>
      <c r="D77" s="42"/>
      <c r="E77" s="42"/>
      <c r="F77" s="42"/>
      <c r="G77" s="42"/>
      <c r="H77" s="42"/>
      <c r="I77" s="148"/>
      <c r="J77" s="42"/>
      <c r="K77" s="42"/>
      <c r="L77" s="149"/>
      <c r="S77" s="40"/>
      <c r="T77" s="40"/>
      <c r="U77" s="40"/>
      <c r="V77" s="40"/>
      <c r="W77" s="40"/>
      <c r="X77" s="40"/>
      <c r="Y77" s="40"/>
      <c r="Z77" s="40"/>
      <c r="AA77" s="40"/>
      <c r="AB77" s="40"/>
      <c r="AC77" s="40"/>
      <c r="AD77" s="40"/>
      <c r="AE77" s="40"/>
    </row>
    <row r="78" s="2" customFormat="1" ht="12" customHeight="1">
      <c r="A78" s="40"/>
      <c r="B78" s="41"/>
      <c r="C78" s="34" t="s">
        <v>16</v>
      </c>
      <c r="D78" s="42"/>
      <c r="E78" s="42"/>
      <c r="F78" s="42"/>
      <c r="G78" s="42"/>
      <c r="H78" s="42"/>
      <c r="I78" s="148"/>
      <c r="J78" s="42"/>
      <c r="K78" s="42"/>
      <c r="L78" s="149"/>
      <c r="S78" s="40"/>
      <c r="T78" s="40"/>
      <c r="U78" s="40"/>
      <c r="V78" s="40"/>
      <c r="W78" s="40"/>
      <c r="X78" s="40"/>
      <c r="Y78" s="40"/>
      <c r="Z78" s="40"/>
      <c r="AA78" s="40"/>
      <c r="AB78" s="40"/>
      <c r="AC78" s="40"/>
      <c r="AD78" s="40"/>
      <c r="AE78" s="40"/>
    </row>
    <row r="79" s="2" customFormat="1" ht="16.5" customHeight="1">
      <c r="A79" s="40"/>
      <c r="B79" s="41"/>
      <c r="C79" s="42"/>
      <c r="D79" s="42"/>
      <c r="E79" s="181" t="str">
        <f>E7</f>
        <v>WELCOME CENTRE ČZU</v>
      </c>
      <c r="F79" s="34"/>
      <c r="G79" s="34"/>
      <c r="H79" s="34"/>
      <c r="I79" s="148"/>
      <c r="J79" s="42"/>
      <c r="K79" s="42"/>
      <c r="L79" s="149"/>
      <c r="S79" s="40"/>
      <c r="T79" s="40"/>
      <c r="U79" s="40"/>
      <c r="V79" s="40"/>
      <c r="W79" s="40"/>
      <c r="X79" s="40"/>
      <c r="Y79" s="40"/>
      <c r="Z79" s="40"/>
      <c r="AA79" s="40"/>
      <c r="AB79" s="40"/>
      <c r="AC79" s="40"/>
      <c r="AD79" s="40"/>
      <c r="AE79" s="40"/>
    </row>
    <row r="80" s="2" customFormat="1" ht="12" customHeight="1">
      <c r="A80" s="40"/>
      <c r="B80" s="41"/>
      <c r="C80" s="34" t="s">
        <v>120</v>
      </c>
      <c r="D80" s="42"/>
      <c r="E80" s="42"/>
      <c r="F80" s="42"/>
      <c r="G80" s="42"/>
      <c r="H80" s="42"/>
      <c r="I80" s="148"/>
      <c r="J80" s="42"/>
      <c r="K80" s="42"/>
      <c r="L80" s="149"/>
      <c r="S80" s="40"/>
      <c r="T80" s="40"/>
      <c r="U80" s="40"/>
      <c r="V80" s="40"/>
      <c r="W80" s="40"/>
      <c r="X80" s="40"/>
      <c r="Y80" s="40"/>
      <c r="Z80" s="40"/>
      <c r="AA80" s="40"/>
      <c r="AB80" s="40"/>
      <c r="AC80" s="40"/>
      <c r="AD80" s="40"/>
      <c r="AE80" s="40"/>
    </row>
    <row r="81" s="2" customFormat="1" ht="16.5" customHeight="1">
      <c r="A81" s="40"/>
      <c r="B81" s="41"/>
      <c r="C81" s="42"/>
      <c r="D81" s="42"/>
      <c r="E81" s="71" t="str">
        <f>E9</f>
        <v>02 - Zdravotně technické instalace</v>
      </c>
      <c r="F81" s="42"/>
      <c r="G81" s="42"/>
      <c r="H81" s="42"/>
      <c r="I81" s="148"/>
      <c r="J81" s="42"/>
      <c r="K81" s="42"/>
      <c r="L81" s="149"/>
      <c r="S81" s="40"/>
      <c r="T81" s="40"/>
      <c r="U81" s="40"/>
      <c r="V81" s="40"/>
      <c r="W81" s="40"/>
      <c r="X81" s="40"/>
      <c r="Y81" s="40"/>
      <c r="Z81" s="40"/>
      <c r="AA81" s="40"/>
      <c r="AB81" s="40"/>
      <c r="AC81" s="40"/>
      <c r="AD81" s="40"/>
      <c r="AE81" s="40"/>
    </row>
    <row r="82" s="2" customFormat="1" ht="6.96" customHeight="1">
      <c r="A82" s="40"/>
      <c r="B82" s="41"/>
      <c r="C82" s="42"/>
      <c r="D82" s="42"/>
      <c r="E82" s="42"/>
      <c r="F82" s="42"/>
      <c r="G82" s="42"/>
      <c r="H82" s="42"/>
      <c r="I82" s="148"/>
      <c r="J82" s="42"/>
      <c r="K82" s="42"/>
      <c r="L82" s="149"/>
      <c r="S82" s="40"/>
      <c r="T82" s="40"/>
      <c r="U82" s="40"/>
      <c r="V82" s="40"/>
      <c r="W82" s="40"/>
      <c r="X82" s="40"/>
      <c r="Y82" s="40"/>
      <c r="Z82" s="40"/>
      <c r="AA82" s="40"/>
      <c r="AB82" s="40"/>
      <c r="AC82" s="40"/>
      <c r="AD82" s="40"/>
      <c r="AE82" s="40"/>
    </row>
    <row r="83" s="2" customFormat="1" ht="12" customHeight="1">
      <c r="A83" s="40"/>
      <c r="B83" s="41"/>
      <c r="C83" s="34" t="s">
        <v>21</v>
      </c>
      <c r="D83" s="42"/>
      <c r="E83" s="42"/>
      <c r="F83" s="29" t="str">
        <f>F12</f>
        <v>Praha 6 - Suchdol</v>
      </c>
      <c r="G83" s="42"/>
      <c r="H83" s="42"/>
      <c r="I83" s="151" t="s">
        <v>23</v>
      </c>
      <c r="J83" s="74" t="str">
        <f>IF(J12="","",J12)</f>
        <v>25. 5. 2020</v>
      </c>
      <c r="K83" s="42"/>
      <c r="L83" s="149"/>
      <c r="S83" s="40"/>
      <c r="T83" s="40"/>
      <c r="U83" s="40"/>
      <c r="V83" s="40"/>
      <c r="W83" s="40"/>
      <c r="X83" s="40"/>
      <c r="Y83" s="40"/>
      <c r="Z83" s="40"/>
      <c r="AA83" s="40"/>
      <c r="AB83" s="40"/>
      <c r="AC83" s="40"/>
      <c r="AD83" s="40"/>
      <c r="AE83" s="40"/>
    </row>
    <row r="84" s="2" customFormat="1" ht="6.96" customHeight="1">
      <c r="A84" s="40"/>
      <c r="B84" s="41"/>
      <c r="C84" s="42"/>
      <c r="D84" s="42"/>
      <c r="E84" s="42"/>
      <c r="F84" s="42"/>
      <c r="G84" s="42"/>
      <c r="H84" s="42"/>
      <c r="I84" s="148"/>
      <c r="J84" s="42"/>
      <c r="K84" s="42"/>
      <c r="L84" s="149"/>
      <c r="S84" s="40"/>
      <c r="T84" s="40"/>
      <c r="U84" s="40"/>
      <c r="V84" s="40"/>
      <c r="W84" s="40"/>
      <c r="X84" s="40"/>
      <c r="Y84" s="40"/>
      <c r="Z84" s="40"/>
      <c r="AA84" s="40"/>
      <c r="AB84" s="40"/>
      <c r="AC84" s="40"/>
      <c r="AD84" s="40"/>
      <c r="AE84" s="40"/>
    </row>
    <row r="85" s="2" customFormat="1" ht="15.15" customHeight="1">
      <c r="A85" s="40"/>
      <c r="B85" s="41"/>
      <c r="C85" s="34" t="s">
        <v>25</v>
      </c>
      <c r="D85" s="42"/>
      <c r="E85" s="42"/>
      <c r="F85" s="29" t="str">
        <f>E15</f>
        <v>ČZU Praha</v>
      </c>
      <c r="G85" s="42"/>
      <c r="H85" s="42"/>
      <c r="I85" s="151" t="s">
        <v>31</v>
      </c>
      <c r="J85" s="38" t="str">
        <f>E21</f>
        <v>GREBNER</v>
      </c>
      <c r="K85" s="42"/>
      <c r="L85" s="149"/>
      <c r="S85" s="40"/>
      <c r="T85" s="40"/>
      <c r="U85" s="40"/>
      <c r="V85" s="40"/>
      <c r="W85" s="40"/>
      <c r="X85" s="40"/>
      <c r="Y85" s="40"/>
      <c r="Z85" s="40"/>
      <c r="AA85" s="40"/>
      <c r="AB85" s="40"/>
      <c r="AC85" s="40"/>
      <c r="AD85" s="40"/>
      <c r="AE85" s="40"/>
    </row>
    <row r="86" s="2" customFormat="1" ht="15.15" customHeight="1">
      <c r="A86" s="40"/>
      <c r="B86" s="41"/>
      <c r="C86" s="34" t="s">
        <v>29</v>
      </c>
      <c r="D86" s="42"/>
      <c r="E86" s="42"/>
      <c r="F86" s="29" t="str">
        <f>IF(E18="","",E18)</f>
        <v>Vyplň údaj</v>
      </c>
      <c r="G86" s="42"/>
      <c r="H86" s="42"/>
      <c r="I86" s="151" t="s">
        <v>34</v>
      </c>
      <c r="J86" s="38" t="str">
        <f>E24</f>
        <v xml:space="preserve"> </v>
      </c>
      <c r="K86" s="42"/>
      <c r="L86" s="149"/>
      <c r="S86" s="40"/>
      <c r="T86" s="40"/>
      <c r="U86" s="40"/>
      <c r="V86" s="40"/>
      <c r="W86" s="40"/>
      <c r="X86" s="40"/>
      <c r="Y86" s="40"/>
      <c r="Z86" s="40"/>
      <c r="AA86" s="40"/>
      <c r="AB86" s="40"/>
      <c r="AC86" s="40"/>
      <c r="AD86" s="40"/>
      <c r="AE86" s="40"/>
    </row>
    <row r="87" s="2" customFormat="1" ht="10.32" customHeight="1">
      <c r="A87" s="40"/>
      <c r="B87" s="41"/>
      <c r="C87" s="42"/>
      <c r="D87" s="42"/>
      <c r="E87" s="42"/>
      <c r="F87" s="42"/>
      <c r="G87" s="42"/>
      <c r="H87" s="42"/>
      <c r="I87" s="148"/>
      <c r="J87" s="42"/>
      <c r="K87" s="42"/>
      <c r="L87" s="149"/>
      <c r="S87" s="40"/>
      <c r="T87" s="40"/>
      <c r="U87" s="40"/>
      <c r="V87" s="40"/>
      <c r="W87" s="40"/>
      <c r="X87" s="40"/>
      <c r="Y87" s="40"/>
      <c r="Z87" s="40"/>
      <c r="AA87" s="40"/>
      <c r="AB87" s="40"/>
      <c r="AC87" s="40"/>
      <c r="AD87" s="40"/>
      <c r="AE87" s="40"/>
    </row>
    <row r="88" s="10" customFormat="1" ht="29.28" customHeight="1">
      <c r="A88" s="194"/>
      <c r="B88" s="195"/>
      <c r="C88" s="196" t="s">
        <v>145</v>
      </c>
      <c r="D88" s="197" t="s">
        <v>57</v>
      </c>
      <c r="E88" s="197" t="s">
        <v>53</v>
      </c>
      <c r="F88" s="197" t="s">
        <v>54</v>
      </c>
      <c r="G88" s="197" t="s">
        <v>146</v>
      </c>
      <c r="H88" s="197" t="s">
        <v>147</v>
      </c>
      <c r="I88" s="198" t="s">
        <v>148</v>
      </c>
      <c r="J88" s="197" t="s">
        <v>126</v>
      </c>
      <c r="K88" s="199" t="s">
        <v>149</v>
      </c>
      <c r="L88" s="200"/>
      <c r="M88" s="94" t="s">
        <v>19</v>
      </c>
      <c r="N88" s="95" t="s">
        <v>42</v>
      </c>
      <c r="O88" s="95" t="s">
        <v>150</v>
      </c>
      <c r="P88" s="95" t="s">
        <v>151</v>
      </c>
      <c r="Q88" s="95" t="s">
        <v>152</v>
      </c>
      <c r="R88" s="95" t="s">
        <v>153</v>
      </c>
      <c r="S88" s="95" t="s">
        <v>154</v>
      </c>
      <c r="T88" s="96" t="s">
        <v>155</v>
      </c>
      <c r="U88" s="194"/>
      <c r="V88" s="194"/>
      <c r="W88" s="194"/>
      <c r="X88" s="194"/>
      <c r="Y88" s="194"/>
      <c r="Z88" s="194"/>
      <c r="AA88" s="194"/>
      <c r="AB88" s="194"/>
      <c r="AC88" s="194"/>
      <c r="AD88" s="194"/>
      <c r="AE88" s="194"/>
    </row>
    <row r="89" s="2" customFormat="1" ht="22.8" customHeight="1">
      <c r="A89" s="40"/>
      <c r="B89" s="41"/>
      <c r="C89" s="101" t="s">
        <v>156</v>
      </c>
      <c r="D89" s="42"/>
      <c r="E89" s="42"/>
      <c r="F89" s="42"/>
      <c r="G89" s="42"/>
      <c r="H89" s="42"/>
      <c r="I89" s="148"/>
      <c r="J89" s="201">
        <f>BK89</f>
        <v>0</v>
      </c>
      <c r="K89" s="42"/>
      <c r="L89" s="46"/>
      <c r="M89" s="97"/>
      <c r="N89" s="202"/>
      <c r="O89" s="98"/>
      <c r="P89" s="203">
        <f>P90+P104+P122</f>
        <v>0</v>
      </c>
      <c r="Q89" s="98"/>
      <c r="R89" s="203">
        <f>R90+R104+R122</f>
        <v>0</v>
      </c>
      <c r="S89" s="98"/>
      <c r="T89" s="204">
        <f>T90+T104+T122</f>
        <v>0</v>
      </c>
      <c r="U89" s="40"/>
      <c r="V89" s="40"/>
      <c r="W89" s="40"/>
      <c r="X89" s="40"/>
      <c r="Y89" s="40"/>
      <c r="Z89" s="40"/>
      <c r="AA89" s="40"/>
      <c r="AB89" s="40"/>
      <c r="AC89" s="40"/>
      <c r="AD89" s="40"/>
      <c r="AE89" s="40"/>
      <c r="AT89" s="19" t="s">
        <v>71</v>
      </c>
      <c r="AU89" s="19" t="s">
        <v>127</v>
      </c>
      <c r="BK89" s="205">
        <f>BK90+BK104+BK122</f>
        <v>0</v>
      </c>
    </row>
    <row r="90" s="11" customFormat="1" ht="25.92" customHeight="1">
      <c r="A90" s="11"/>
      <c r="B90" s="206"/>
      <c r="C90" s="207"/>
      <c r="D90" s="208" t="s">
        <v>71</v>
      </c>
      <c r="E90" s="209" t="s">
        <v>996</v>
      </c>
      <c r="F90" s="209" t="s">
        <v>1117</v>
      </c>
      <c r="G90" s="207"/>
      <c r="H90" s="207"/>
      <c r="I90" s="210"/>
      <c r="J90" s="211">
        <f>BK90</f>
        <v>0</v>
      </c>
      <c r="K90" s="207"/>
      <c r="L90" s="212"/>
      <c r="M90" s="213"/>
      <c r="N90" s="214"/>
      <c r="O90" s="214"/>
      <c r="P90" s="215">
        <f>P91</f>
        <v>0</v>
      </c>
      <c r="Q90" s="214"/>
      <c r="R90" s="215">
        <f>R91</f>
        <v>0</v>
      </c>
      <c r="S90" s="214"/>
      <c r="T90" s="216">
        <f>T91</f>
        <v>0</v>
      </c>
      <c r="U90" s="11"/>
      <c r="V90" s="11"/>
      <c r="W90" s="11"/>
      <c r="X90" s="11"/>
      <c r="Y90" s="11"/>
      <c r="Z90" s="11"/>
      <c r="AA90" s="11"/>
      <c r="AB90" s="11"/>
      <c r="AC90" s="11"/>
      <c r="AD90" s="11"/>
      <c r="AE90" s="11"/>
      <c r="AR90" s="217" t="s">
        <v>79</v>
      </c>
      <c r="AT90" s="218" t="s">
        <v>71</v>
      </c>
      <c r="AU90" s="218" t="s">
        <v>72</v>
      </c>
      <c r="AY90" s="217" t="s">
        <v>159</v>
      </c>
      <c r="BK90" s="219">
        <f>BK91</f>
        <v>0</v>
      </c>
    </row>
    <row r="91" s="11" customFormat="1" ht="22.8" customHeight="1">
      <c r="A91" s="11"/>
      <c r="B91" s="206"/>
      <c r="C91" s="207"/>
      <c r="D91" s="208" t="s">
        <v>71</v>
      </c>
      <c r="E91" s="300" t="s">
        <v>1026</v>
      </c>
      <c r="F91" s="300" t="s">
        <v>1118</v>
      </c>
      <c r="G91" s="207"/>
      <c r="H91" s="207"/>
      <c r="I91" s="210"/>
      <c r="J91" s="301">
        <f>BK91</f>
        <v>0</v>
      </c>
      <c r="K91" s="207"/>
      <c r="L91" s="212"/>
      <c r="M91" s="213"/>
      <c r="N91" s="214"/>
      <c r="O91" s="214"/>
      <c r="P91" s="215">
        <f>SUM(P92:P103)</f>
        <v>0</v>
      </c>
      <c r="Q91" s="214"/>
      <c r="R91" s="215">
        <f>SUM(R92:R103)</f>
        <v>0</v>
      </c>
      <c r="S91" s="214"/>
      <c r="T91" s="216">
        <f>SUM(T92:T103)</f>
        <v>0</v>
      </c>
      <c r="U91" s="11"/>
      <c r="V91" s="11"/>
      <c r="W91" s="11"/>
      <c r="X91" s="11"/>
      <c r="Y91" s="11"/>
      <c r="Z91" s="11"/>
      <c r="AA91" s="11"/>
      <c r="AB91" s="11"/>
      <c r="AC91" s="11"/>
      <c r="AD91" s="11"/>
      <c r="AE91" s="11"/>
      <c r="AR91" s="217" t="s">
        <v>79</v>
      </c>
      <c r="AT91" s="218" t="s">
        <v>71</v>
      </c>
      <c r="AU91" s="218" t="s">
        <v>79</v>
      </c>
      <c r="AY91" s="217" t="s">
        <v>159</v>
      </c>
      <c r="BK91" s="219">
        <f>SUM(BK92:BK103)</f>
        <v>0</v>
      </c>
    </row>
    <row r="92" s="2" customFormat="1" ht="55.5" customHeight="1">
      <c r="A92" s="40"/>
      <c r="B92" s="41"/>
      <c r="C92" s="256" t="s">
        <v>79</v>
      </c>
      <c r="D92" s="256" t="s">
        <v>400</v>
      </c>
      <c r="E92" s="257" t="s">
        <v>1119</v>
      </c>
      <c r="F92" s="258" t="s">
        <v>1120</v>
      </c>
      <c r="G92" s="259" t="s">
        <v>1121</v>
      </c>
      <c r="H92" s="260">
        <v>1</v>
      </c>
      <c r="I92" s="261"/>
      <c r="J92" s="262">
        <f>ROUND(I92*H92,2)</f>
        <v>0</v>
      </c>
      <c r="K92" s="258" t="s">
        <v>19</v>
      </c>
      <c r="L92" s="263"/>
      <c r="M92" s="264" t="s">
        <v>19</v>
      </c>
      <c r="N92" s="265" t="s">
        <v>43</v>
      </c>
      <c r="O92" s="86"/>
      <c r="P92" s="229">
        <f>O92*H92</f>
        <v>0</v>
      </c>
      <c r="Q92" s="229">
        <v>0</v>
      </c>
      <c r="R92" s="229">
        <f>Q92*H92</f>
        <v>0</v>
      </c>
      <c r="S92" s="229">
        <v>0</v>
      </c>
      <c r="T92" s="230">
        <f>S92*H92</f>
        <v>0</v>
      </c>
      <c r="U92" s="40"/>
      <c r="V92" s="40"/>
      <c r="W92" s="40"/>
      <c r="X92" s="40"/>
      <c r="Y92" s="40"/>
      <c r="Z92" s="40"/>
      <c r="AA92" s="40"/>
      <c r="AB92" s="40"/>
      <c r="AC92" s="40"/>
      <c r="AD92" s="40"/>
      <c r="AE92" s="40"/>
      <c r="AR92" s="231" t="s">
        <v>174</v>
      </c>
      <c r="AT92" s="231" t="s">
        <v>400</v>
      </c>
      <c r="AU92" s="231" t="s">
        <v>81</v>
      </c>
      <c r="AY92" s="19" t="s">
        <v>159</v>
      </c>
      <c r="BE92" s="232">
        <f>IF(N92="základní",J92,0)</f>
        <v>0</v>
      </c>
      <c r="BF92" s="232">
        <f>IF(N92="snížená",J92,0)</f>
        <v>0</v>
      </c>
      <c r="BG92" s="232">
        <f>IF(N92="zákl. přenesená",J92,0)</f>
        <v>0</v>
      </c>
      <c r="BH92" s="232">
        <f>IF(N92="sníž. přenesená",J92,0)</f>
        <v>0</v>
      </c>
      <c r="BI92" s="232">
        <f>IF(N92="nulová",J92,0)</f>
        <v>0</v>
      </c>
      <c r="BJ92" s="19" t="s">
        <v>79</v>
      </c>
      <c r="BK92" s="232">
        <f>ROUND(I92*H92,2)</f>
        <v>0</v>
      </c>
      <c r="BL92" s="19" t="s">
        <v>164</v>
      </c>
      <c r="BM92" s="231" t="s">
        <v>81</v>
      </c>
    </row>
    <row r="93" s="2" customFormat="1" ht="44.25" customHeight="1">
      <c r="A93" s="40"/>
      <c r="B93" s="41"/>
      <c r="C93" s="256" t="s">
        <v>81</v>
      </c>
      <c r="D93" s="256" t="s">
        <v>400</v>
      </c>
      <c r="E93" s="257" t="s">
        <v>1122</v>
      </c>
      <c r="F93" s="258" t="s">
        <v>1123</v>
      </c>
      <c r="G93" s="259" t="s">
        <v>1121</v>
      </c>
      <c r="H93" s="260">
        <v>1</v>
      </c>
      <c r="I93" s="261"/>
      <c r="J93" s="262">
        <f>ROUND(I93*H93,2)</f>
        <v>0</v>
      </c>
      <c r="K93" s="258" t="s">
        <v>19</v>
      </c>
      <c r="L93" s="263"/>
      <c r="M93" s="264" t="s">
        <v>19</v>
      </c>
      <c r="N93" s="265" t="s">
        <v>43</v>
      </c>
      <c r="O93" s="86"/>
      <c r="P93" s="229">
        <f>O93*H93</f>
        <v>0</v>
      </c>
      <c r="Q93" s="229">
        <v>0</v>
      </c>
      <c r="R93" s="229">
        <f>Q93*H93</f>
        <v>0</v>
      </c>
      <c r="S93" s="229">
        <v>0</v>
      </c>
      <c r="T93" s="230">
        <f>S93*H93</f>
        <v>0</v>
      </c>
      <c r="U93" s="40"/>
      <c r="V93" s="40"/>
      <c r="W93" s="40"/>
      <c r="X93" s="40"/>
      <c r="Y93" s="40"/>
      <c r="Z93" s="40"/>
      <c r="AA93" s="40"/>
      <c r="AB93" s="40"/>
      <c r="AC93" s="40"/>
      <c r="AD93" s="40"/>
      <c r="AE93" s="40"/>
      <c r="AR93" s="231" t="s">
        <v>174</v>
      </c>
      <c r="AT93" s="231" t="s">
        <v>400</v>
      </c>
      <c r="AU93" s="231" t="s">
        <v>81</v>
      </c>
      <c r="AY93" s="19" t="s">
        <v>159</v>
      </c>
      <c r="BE93" s="232">
        <f>IF(N93="základní",J93,0)</f>
        <v>0</v>
      </c>
      <c r="BF93" s="232">
        <f>IF(N93="snížená",J93,0)</f>
        <v>0</v>
      </c>
      <c r="BG93" s="232">
        <f>IF(N93="zákl. přenesená",J93,0)</f>
        <v>0</v>
      </c>
      <c r="BH93" s="232">
        <f>IF(N93="sníž. přenesená",J93,0)</f>
        <v>0</v>
      </c>
      <c r="BI93" s="232">
        <f>IF(N93="nulová",J93,0)</f>
        <v>0</v>
      </c>
      <c r="BJ93" s="19" t="s">
        <v>79</v>
      </c>
      <c r="BK93" s="232">
        <f>ROUND(I93*H93,2)</f>
        <v>0</v>
      </c>
      <c r="BL93" s="19" t="s">
        <v>164</v>
      </c>
      <c r="BM93" s="231" t="s">
        <v>164</v>
      </c>
    </row>
    <row r="94" s="2" customFormat="1" ht="21.75" customHeight="1">
      <c r="A94" s="40"/>
      <c r="B94" s="41"/>
      <c r="C94" s="256" t="s">
        <v>167</v>
      </c>
      <c r="D94" s="256" t="s">
        <v>400</v>
      </c>
      <c r="E94" s="257" t="s">
        <v>1124</v>
      </c>
      <c r="F94" s="258" t="s">
        <v>1125</v>
      </c>
      <c r="G94" s="259" t="s">
        <v>1121</v>
      </c>
      <c r="H94" s="260">
        <v>1</v>
      </c>
      <c r="I94" s="261"/>
      <c r="J94" s="262">
        <f>ROUND(I94*H94,2)</f>
        <v>0</v>
      </c>
      <c r="K94" s="258" t="s">
        <v>19</v>
      </c>
      <c r="L94" s="263"/>
      <c r="M94" s="264" t="s">
        <v>19</v>
      </c>
      <c r="N94" s="265" t="s">
        <v>43</v>
      </c>
      <c r="O94" s="86"/>
      <c r="P94" s="229">
        <f>O94*H94</f>
        <v>0</v>
      </c>
      <c r="Q94" s="229">
        <v>0</v>
      </c>
      <c r="R94" s="229">
        <f>Q94*H94</f>
        <v>0</v>
      </c>
      <c r="S94" s="229">
        <v>0</v>
      </c>
      <c r="T94" s="230">
        <f>S94*H94</f>
        <v>0</v>
      </c>
      <c r="U94" s="40"/>
      <c r="V94" s="40"/>
      <c r="W94" s="40"/>
      <c r="X94" s="40"/>
      <c r="Y94" s="40"/>
      <c r="Z94" s="40"/>
      <c r="AA94" s="40"/>
      <c r="AB94" s="40"/>
      <c r="AC94" s="40"/>
      <c r="AD94" s="40"/>
      <c r="AE94" s="40"/>
      <c r="AR94" s="231" t="s">
        <v>174</v>
      </c>
      <c r="AT94" s="231" t="s">
        <v>400</v>
      </c>
      <c r="AU94" s="231" t="s">
        <v>81</v>
      </c>
      <c r="AY94" s="19" t="s">
        <v>159</v>
      </c>
      <c r="BE94" s="232">
        <f>IF(N94="základní",J94,0)</f>
        <v>0</v>
      </c>
      <c r="BF94" s="232">
        <f>IF(N94="snížená",J94,0)</f>
        <v>0</v>
      </c>
      <c r="BG94" s="232">
        <f>IF(N94="zákl. přenesená",J94,0)</f>
        <v>0</v>
      </c>
      <c r="BH94" s="232">
        <f>IF(N94="sníž. přenesená",J94,0)</f>
        <v>0</v>
      </c>
      <c r="BI94" s="232">
        <f>IF(N94="nulová",J94,0)</f>
        <v>0</v>
      </c>
      <c r="BJ94" s="19" t="s">
        <v>79</v>
      </c>
      <c r="BK94" s="232">
        <f>ROUND(I94*H94,2)</f>
        <v>0</v>
      </c>
      <c r="BL94" s="19" t="s">
        <v>164</v>
      </c>
      <c r="BM94" s="231" t="s">
        <v>170</v>
      </c>
    </row>
    <row r="95" s="2" customFormat="1" ht="55.5" customHeight="1">
      <c r="A95" s="40"/>
      <c r="B95" s="41"/>
      <c r="C95" s="256" t="s">
        <v>164</v>
      </c>
      <c r="D95" s="256" t="s">
        <v>400</v>
      </c>
      <c r="E95" s="257" t="s">
        <v>1126</v>
      </c>
      <c r="F95" s="258" t="s">
        <v>1127</v>
      </c>
      <c r="G95" s="259" t="s">
        <v>1121</v>
      </c>
      <c r="H95" s="260">
        <v>1</v>
      </c>
      <c r="I95" s="261"/>
      <c r="J95" s="262">
        <f>ROUND(I95*H95,2)</f>
        <v>0</v>
      </c>
      <c r="K95" s="258" t="s">
        <v>19</v>
      </c>
      <c r="L95" s="263"/>
      <c r="M95" s="264" t="s">
        <v>19</v>
      </c>
      <c r="N95" s="265"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174</v>
      </c>
      <c r="AT95" s="231" t="s">
        <v>400</v>
      </c>
      <c r="AU95" s="231" t="s">
        <v>81</v>
      </c>
      <c r="AY95" s="19" t="s">
        <v>159</v>
      </c>
      <c r="BE95" s="232">
        <f>IF(N95="základní",J95,0)</f>
        <v>0</v>
      </c>
      <c r="BF95" s="232">
        <f>IF(N95="snížená",J95,0)</f>
        <v>0</v>
      </c>
      <c r="BG95" s="232">
        <f>IF(N95="zákl. přenesená",J95,0)</f>
        <v>0</v>
      </c>
      <c r="BH95" s="232">
        <f>IF(N95="sníž. přenesená",J95,0)</f>
        <v>0</v>
      </c>
      <c r="BI95" s="232">
        <f>IF(N95="nulová",J95,0)</f>
        <v>0</v>
      </c>
      <c r="BJ95" s="19" t="s">
        <v>79</v>
      </c>
      <c r="BK95" s="232">
        <f>ROUND(I95*H95,2)</f>
        <v>0</v>
      </c>
      <c r="BL95" s="19" t="s">
        <v>164</v>
      </c>
      <c r="BM95" s="231" t="s">
        <v>174</v>
      </c>
    </row>
    <row r="96" s="2" customFormat="1" ht="44.25" customHeight="1">
      <c r="A96" s="40"/>
      <c r="B96" s="41"/>
      <c r="C96" s="256" t="s">
        <v>178</v>
      </c>
      <c r="D96" s="256" t="s">
        <v>400</v>
      </c>
      <c r="E96" s="257" t="s">
        <v>1128</v>
      </c>
      <c r="F96" s="258" t="s">
        <v>1129</v>
      </c>
      <c r="G96" s="259" t="s">
        <v>1121</v>
      </c>
      <c r="H96" s="260">
        <v>1</v>
      </c>
      <c r="I96" s="261"/>
      <c r="J96" s="262">
        <f>ROUND(I96*H96,2)</f>
        <v>0</v>
      </c>
      <c r="K96" s="258" t="s">
        <v>19</v>
      </c>
      <c r="L96" s="263"/>
      <c r="M96" s="264" t="s">
        <v>19</v>
      </c>
      <c r="N96" s="265" t="s">
        <v>43</v>
      </c>
      <c r="O96" s="86"/>
      <c r="P96" s="229">
        <f>O96*H96</f>
        <v>0</v>
      </c>
      <c r="Q96" s="229">
        <v>0</v>
      </c>
      <c r="R96" s="229">
        <f>Q96*H96</f>
        <v>0</v>
      </c>
      <c r="S96" s="229">
        <v>0</v>
      </c>
      <c r="T96" s="230">
        <f>S96*H96</f>
        <v>0</v>
      </c>
      <c r="U96" s="40"/>
      <c r="V96" s="40"/>
      <c r="W96" s="40"/>
      <c r="X96" s="40"/>
      <c r="Y96" s="40"/>
      <c r="Z96" s="40"/>
      <c r="AA96" s="40"/>
      <c r="AB96" s="40"/>
      <c r="AC96" s="40"/>
      <c r="AD96" s="40"/>
      <c r="AE96" s="40"/>
      <c r="AR96" s="231" t="s">
        <v>174</v>
      </c>
      <c r="AT96" s="231" t="s">
        <v>400</v>
      </c>
      <c r="AU96" s="231" t="s">
        <v>81</v>
      </c>
      <c r="AY96" s="19" t="s">
        <v>159</v>
      </c>
      <c r="BE96" s="232">
        <f>IF(N96="základní",J96,0)</f>
        <v>0</v>
      </c>
      <c r="BF96" s="232">
        <f>IF(N96="snížená",J96,0)</f>
        <v>0</v>
      </c>
      <c r="BG96" s="232">
        <f>IF(N96="zákl. přenesená",J96,0)</f>
        <v>0</v>
      </c>
      <c r="BH96" s="232">
        <f>IF(N96="sníž. přenesená",J96,0)</f>
        <v>0</v>
      </c>
      <c r="BI96" s="232">
        <f>IF(N96="nulová",J96,0)</f>
        <v>0</v>
      </c>
      <c r="BJ96" s="19" t="s">
        <v>79</v>
      </c>
      <c r="BK96" s="232">
        <f>ROUND(I96*H96,2)</f>
        <v>0</v>
      </c>
      <c r="BL96" s="19" t="s">
        <v>164</v>
      </c>
      <c r="BM96" s="231" t="s">
        <v>181</v>
      </c>
    </row>
    <row r="97" s="2" customFormat="1" ht="44.25" customHeight="1">
      <c r="A97" s="40"/>
      <c r="B97" s="41"/>
      <c r="C97" s="256" t="s">
        <v>170</v>
      </c>
      <c r="D97" s="256" t="s">
        <v>400</v>
      </c>
      <c r="E97" s="257" t="s">
        <v>1130</v>
      </c>
      <c r="F97" s="258" t="s">
        <v>1131</v>
      </c>
      <c r="G97" s="259" t="s">
        <v>1121</v>
      </c>
      <c r="H97" s="260">
        <v>1</v>
      </c>
      <c r="I97" s="261"/>
      <c r="J97" s="262">
        <f>ROUND(I97*H97,2)</f>
        <v>0</v>
      </c>
      <c r="K97" s="258" t="s">
        <v>19</v>
      </c>
      <c r="L97" s="263"/>
      <c r="M97" s="264" t="s">
        <v>19</v>
      </c>
      <c r="N97" s="265"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174</v>
      </c>
      <c r="AT97" s="231" t="s">
        <v>400</v>
      </c>
      <c r="AU97" s="231" t="s">
        <v>81</v>
      </c>
      <c r="AY97" s="19" t="s">
        <v>159</v>
      </c>
      <c r="BE97" s="232">
        <f>IF(N97="základní",J97,0)</f>
        <v>0</v>
      </c>
      <c r="BF97" s="232">
        <f>IF(N97="snížená",J97,0)</f>
        <v>0</v>
      </c>
      <c r="BG97" s="232">
        <f>IF(N97="zákl. přenesená",J97,0)</f>
        <v>0</v>
      </c>
      <c r="BH97" s="232">
        <f>IF(N97="sníž. přenesená",J97,0)</f>
        <v>0</v>
      </c>
      <c r="BI97" s="232">
        <f>IF(N97="nulová",J97,0)</f>
        <v>0</v>
      </c>
      <c r="BJ97" s="19" t="s">
        <v>79</v>
      </c>
      <c r="BK97" s="232">
        <f>ROUND(I97*H97,2)</f>
        <v>0</v>
      </c>
      <c r="BL97" s="19" t="s">
        <v>164</v>
      </c>
      <c r="BM97" s="231" t="s">
        <v>184</v>
      </c>
    </row>
    <row r="98" s="2" customFormat="1" ht="16.5" customHeight="1">
      <c r="A98" s="40"/>
      <c r="B98" s="41"/>
      <c r="C98" s="256" t="s">
        <v>185</v>
      </c>
      <c r="D98" s="256" t="s">
        <v>400</v>
      </c>
      <c r="E98" s="257" t="s">
        <v>1132</v>
      </c>
      <c r="F98" s="258" t="s">
        <v>1133</v>
      </c>
      <c r="G98" s="259" t="s">
        <v>1121</v>
      </c>
      <c r="H98" s="260">
        <v>1</v>
      </c>
      <c r="I98" s="261"/>
      <c r="J98" s="262">
        <f>ROUND(I98*H98,2)</f>
        <v>0</v>
      </c>
      <c r="K98" s="258" t="s">
        <v>19</v>
      </c>
      <c r="L98" s="263"/>
      <c r="M98" s="264" t="s">
        <v>19</v>
      </c>
      <c r="N98" s="265"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174</v>
      </c>
      <c r="AT98" s="231" t="s">
        <v>400</v>
      </c>
      <c r="AU98" s="231" t="s">
        <v>81</v>
      </c>
      <c r="AY98" s="19" t="s">
        <v>159</v>
      </c>
      <c r="BE98" s="232">
        <f>IF(N98="základní",J98,0)</f>
        <v>0</v>
      </c>
      <c r="BF98" s="232">
        <f>IF(N98="snížená",J98,0)</f>
        <v>0</v>
      </c>
      <c r="BG98" s="232">
        <f>IF(N98="zákl. přenesená",J98,0)</f>
        <v>0</v>
      </c>
      <c r="BH98" s="232">
        <f>IF(N98="sníž. přenesená",J98,0)</f>
        <v>0</v>
      </c>
      <c r="BI98" s="232">
        <f>IF(N98="nulová",J98,0)</f>
        <v>0</v>
      </c>
      <c r="BJ98" s="19" t="s">
        <v>79</v>
      </c>
      <c r="BK98" s="232">
        <f>ROUND(I98*H98,2)</f>
        <v>0</v>
      </c>
      <c r="BL98" s="19" t="s">
        <v>164</v>
      </c>
      <c r="BM98" s="231" t="s">
        <v>188</v>
      </c>
    </row>
    <row r="99" s="2" customFormat="1" ht="44.25" customHeight="1">
      <c r="A99" s="40"/>
      <c r="B99" s="41"/>
      <c r="C99" s="256" t="s">
        <v>174</v>
      </c>
      <c r="D99" s="256" t="s">
        <v>400</v>
      </c>
      <c r="E99" s="257" t="s">
        <v>1134</v>
      </c>
      <c r="F99" s="258" t="s">
        <v>1135</v>
      </c>
      <c r="G99" s="259" t="s">
        <v>1121</v>
      </c>
      <c r="H99" s="260">
        <v>1</v>
      </c>
      <c r="I99" s="261"/>
      <c r="J99" s="262">
        <f>ROUND(I99*H99,2)</f>
        <v>0</v>
      </c>
      <c r="K99" s="258" t="s">
        <v>19</v>
      </c>
      <c r="L99" s="263"/>
      <c r="M99" s="264" t="s">
        <v>19</v>
      </c>
      <c r="N99" s="265"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174</v>
      </c>
      <c r="AT99" s="231" t="s">
        <v>400</v>
      </c>
      <c r="AU99" s="231" t="s">
        <v>81</v>
      </c>
      <c r="AY99" s="19" t="s">
        <v>159</v>
      </c>
      <c r="BE99" s="232">
        <f>IF(N99="základní",J99,0)</f>
        <v>0</v>
      </c>
      <c r="BF99" s="232">
        <f>IF(N99="snížená",J99,0)</f>
        <v>0</v>
      </c>
      <c r="BG99" s="232">
        <f>IF(N99="zákl. přenesená",J99,0)</f>
        <v>0</v>
      </c>
      <c r="BH99" s="232">
        <f>IF(N99="sníž. přenesená",J99,0)</f>
        <v>0</v>
      </c>
      <c r="BI99" s="232">
        <f>IF(N99="nulová",J99,0)</f>
        <v>0</v>
      </c>
      <c r="BJ99" s="19" t="s">
        <v>79</v>
      </c>
      <c r="BK99" s="232">
        <f>ROUND(I99*H99,2)</f>
        <v>0</v>
      </c>
      <c r="BL99" s="19" t="s">
        <v>164</v>
      </c>
      <c r="BM99" s="231" t="s">
        <v>192</v>
      </c>
    </row>
    <row r="100" s="2" customFormat="1" ht="55.5" customHeight="1">
      <c r="A100" s="40"/>
      <c r="B100" s="41"/>
      <c r="C100" s="256" t="s">
        <v>198</v>
      </c>
      <c r="D100" s="256" t="s">
        <v>400</v>
      </c>
      <c r="E100" s="257" t="s">
        <v>1136</v>
      </c>
      <c r="F100" s="258" t="s">
        <v>1137</v>
      </c>
      <c r="G100" s="259" t="s">
        <v>1121</v>
      </c>
      <c r="H100" s="260">
        <v>1</v>
      </c>
      <c r="I100" s="261"/>
      <c r="J100" s="262">
        <f>ROUND(I100*H100,2)</f>
        <v>0</v>
      </c>
      <c r="K100" s="258" t="s">
        <v>19</v>
      </c>
      <c r="L100" s="263"/>
      <c r="M100" s="264" t="s">
        <v>19</v>
      </c>
      <c r="N100" s="265" t="s">
        <v>43</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174</v>
      </c>
      <c r="AT100" s="231" t="s">
        <v>400</v>
      </c>
      <c r="AU100" s="231" t="s">
        <v>81</v>
      </c>
      <c r="AY100" s="19" t="s">
        <v>159</v>
      </c>
      <c r="BE100" s="232">
        <f>IF(N100="základní",J100,0)</f>
        <v>0</v>
      </c>
      <c r="BF100" s="232">
        <f>IF(N100="snížená",J100,0)</f>
        <v>0</v>
      </c>
      <c r="BG100" s="232">
        <f>IF(N100="zákl. přenesená",J100,0)</f>
        <v>0</v>
      </c>
      <c r="BH100" s="232">
        <f>IF(N100="sníž. přenesená",J100,0)</f>
        <v>0</v>
      </c>
      <c r="BI100" s="232">
        <f>IF(N100="nulová",J100,0)</f>
        <v>0</v>
      </c>
      <c r="BJ100" s="19" t="s">
        <v>79</v>
      </c>
      <c r="BK100" s="232">
        <f>ROUND(I100*H100,2)</f>
        <v>0</v>
      </c>
      <c r="BL100" s="19" t="s">
        <v>164</v>
      </c>
      <c r="BM100" s="231" t="s">
        <v>201</v>
      </c>
    </row>
    <row r="101" s="2" customFormat="1" ht="33" customHeight="1">
      <c r="A101" s="40"/>
      <c r="B101" s="41"/>
      <c r="C101" s="256" t="s">
        <v>181</v>
      </c>
      <c r="D101" s="256" t="s">
        <v>400</v>
      </c>
      <c r="E101" s="257" t="s">
        <v>1138</v>
      </c>
      <c r="F101" s="258" t="s">
        <v>1139</v>
      </c>
      <c r="G101" s="259" t="s">
        <v>1121</v>
      </c>
      <c r="H101" s="260">
        <v>1</v>
      </c>
      <c r="I101" s="261"/>
      <c r="J101" s="262">
        <f>ROUND(I101*H101,2)</f>
        <v>0</v>
      </c>
      <c r="K101" s="258" t="s">
        <v>19</v>
      </c>
      <c r="L101" s="263"/>
      <c r="M101" s="264" t="s">
        <v>19</v>
      </c>
      <c r="N101" s="265"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174</v>
      </c>
      <c r="AT101" s="231" t="s">
        <v>400</v>
      </c>
      <c r="AU101" s="231" t="s">
        <v>81</v>
      </c>
      <c r="AY101" s="19" t="s">
        <v>159</v>
      </c>
      <c r="BE101" s="232">
        <f>IF(N101="základní",J101,0)</f>
        <v>0</v>
      </c>
      <c r="BF101" s="232">
        <f>IF(N101="snížená",J101,0)</f>
        <v>0</v>
      </c>
      <c r="BG101" s="232">
        <f>IF(N101="zákl. přenesená",J101,0)</f>
        <v>0</v>
      </c>
      <c r="BH101" s="232">
        <f>IF(N101="sníž. přenesená",J101,0)</f>
        <v>0</v>
      </c>
      <c r="BI101" s="232">
        <f>IF(N101="nulová",J101,0)</f>
        <v>0</v>
      </c>
      <c r="BJ101" s="19" t="s">
        <v>79</v>
      </c>
      <c r="BK101" s="232">
        <f>ROUND(I101*H101,2)</f>
        <v>0</v>
      </c>
      <c r="BL101" s="19" t="s">
        <v>164</v>
      </c>
      <c r="BM101" s="231" t="s">
        <v>208</v>
      </c>
    </row>
    <row r="102" s="2" customFormat="1" ht="33" customHeight="1">
      <c r="A102" s="40"/>
      <c r="B102" s="41"/>
      <c r="C102" s="256" t="s">
        <v>209</v>
      </c>
      <c r="D102" s="256" t="s">
        <v>400</v>
      </c>
      <c r="E102" s="257" t="s">
        <v>1140</v>
      </c>
      <c r="F102" s="258" t="s">
        <v>1141</v>
      </c>
      <c r="G102" s="259" t="s">
        <v>1121</v>
      </c>
      <c r="H102" s="260">
        <v>1</v>
      </c>
      <c r="I102" s="261"/>
      <c r="J102" s="262">
        <f>ROUND(I102*H102,2)</f>
        <v>0</v>
      </c>
      <c r="K102" s="258" t="s">
        <v>19</v>
      </c>
      <c r="L102" s="263"/>
      <c r="M102" s="264" t="s">
        <v>19</v>
      </c>
      <c r="N102" s="265"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174</v>
      </c>
      <c r="AT102" s="231" t="s">
        <v>400</v>
      </c>
      <c r="AU102" s="231" t="s">
        <v>81</v>
      </c>
      <c r="AY102" s="19" t="s">
        <v>159</v>
      </c>
      <c r="BE102" s="232">
        <f>IF(N102="základní",J102,0)</f>
        <v>0</v>
      </c>
      <c r="BF102" s="232">
        <f>IF(N102="snížená",J102,0)</f>
        <v>0</v>
      </c>
      <c r="BG102" s="232">
        <f>IF(N102="zákl. přenesená",J102,0)</f>
        <v>0</v>
      </c>
      <c r="BH102" s="232">
        <f>IF(N102="sníž. přenesená",J102,0)</f>
        <v>0</v>
      </c>
      <c r="BI102" s="232">
        <f>IF(N102="nulová",J102,0)</f>
        <v>0</v>
      </c>
      <c r="BJ102" s="19" t="s">
        <v>79</v>
      </c>
      <c r="BK102" s="232">
        <f>ROUND(I102*H102,2)</f>
        <v>0</v>
      </c>
      <c r="BL102" s="19" t="s">
        <v>164</v>
      </c>
      <c r="BM102" s="231" t="s">
        <v>212</v>
      </c>
    </row>
    <row r="103" s="2" customFormat="1" ht="16.5" customHeight="1">
      <c r="A103" s="40"/>
      <c r="B103" s="41"/>
      <c r="C103" s="220" t="s">
        <v>184</v>
      </c>
      <c r="D103" s="220" t="s">
        <v>160</v>
      </c>
      <c r="E103" s="221" t="s">
        <v>1142</v>
      </c>
      <c r="F103" s="222" t="s">
        <v>1143</v>
      </c>
      <c r="G103" s="223" t="s">
        <v>1074</v>
      </c>
      <c r="H103" s="224">
        <v>1</v>
      </c>
      <c r="I103" s="225"/>
      <c r="J103" s="226">
        <f>ROUND(I103*H103,2)</f>
        <v>0</v>
      </c>
      <c r="K103" s="222" t="s">
        <v>19</v>
      </c>
      <c r="L103" s="46"/>
      <c r="M103" s="227" t="s">
        <v>19</v>
      </c>
      <c r="N103" s="228"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164</v>
      </c>
      <c r="AT103" s="231" t="s">
        <v>160</v>
      </c>
      <c r="AU103" s="231" t="s">
        <v>81</v>
      </c>
      <c r="AY103" s="19" t="s">
        <v>159</v>
      </c>
      <c r="BE103" s="232">
        <f>IF(N103="základní",J103,0)</f>
        <v>0</v>
      </c>
      <c r="BF103" s="232">
        <f>IF(N103="snížená",J103,0)</f>
        <v>0</v>
      </c>
      <c r="BG103" s="232">
        <f>IF(N103="zákl. přenesená",J103,0)</f>
        <v>0</v>
      </c>
      <c r="BH103" s="232">
        <f>IF(N103="sníž. přenesená",J103,0)</f>
        <v>0</v>
      </c>
      <c r="BI103" s="232">
        <f>IF(N103="nulová",J103,0)</f>
        <v>0</v>
      </c>
      <c r="BJ103" s="19" t="s">
        <v>79</v>
      </c>
      <c r="BK103" s="232">
        <f>ROUND(I103*H103,2)</f>
        <v>0</v>
      </c>
      <c r="BL103" s="19" t="s">
        <v>164</v>
      </c>
      <c r="BM103" s="231" t="s">
        <v>217</v>
      </c>
    </row>
    <row r="104" s="11" customFormat="1" ht="25.92" customHeight="1">
      <c r="A104" s="11"/>
      <c r="B104" s="206"/>
      <c r="C104" s="207"/>
      <c r="D104" s="208" t="s">
        <v>71</v>
      </c>
      <c r="E104" s="209" t="s">
        <v>1036</v>
      </c>
      <c r="F104" s="209" t="s">
        <v>1144</v>
      </c>
      <c r="G104" s="207"/>
      <c r="H104" s="207"/>
      <c r="I104" s="210"/>
      <c r="J104" s="211">
        <f>BK104</f>
        <v>0</v>
      </c>
      <c r="K104" s="207"/>
      <c r="L104" s="212"/>
      <c r="M104" s="213"/>
      <c r="N104" s="214"/>
      <c r="O104" s="214"/>
      <c r="P104" s="215">
        <f>P105+P108+P114</f>
        <v>0</v>
      </c>
      <c r="Q104" s="214"/>
      <c r="R104" s="215">
        <f>R105+R108+R114</f>
        <v>0</v>
      </c>
      <c r="S104" s="214"/>
      <c r="T104" s="216">
        <f>T105+T108+T114</f>
        <v>0</v>
      </c>
      <c r="U104" s="11"/>
      <c r="V104" s="11"/>
      <c r="W104" s="11"/>
      <c r="X104" s="11"/>
      <c r="Y104" s="11"/>
      <c r="Z104" s="11"/>
      <c r="AA104" s="11"/>
      <c r="AB104" s="11"/>
      <c r="AC104" s="11"/>
      <c r="AD104" s="11"/>
      <c r="AE104" s="11"/>
      <c r="AR104" s="217" t="s">
        <v>79</v>
      </c>
      <c r="AT104" s="218" t="s">
        <v>71</v>
      </c>
      <c r="AU104" s="218" t="s">
        <v>72</v>
      </c>
      <c r="AY104" s="217" t="s">
        <v>159</v>
      </c>
      <c r="BK104" s="219">
        <f>BK105+BK108+BK114</f>
        <v>0</v>
      </c>
    </row>
    <row r="105" s="11" customFormat="1" ht="22.8" customHeight="1">
      <c r="A105" s="11"/>
      <c r="B105" s="206"/>
      <c r="C105" s="207"/>
      <c r="D105" s="208" t="s">
        <v>71</v>
      </c>
      <c r="E105" s="300" t="s">
        <v>1077</v>
      </c>
      <c r="F105" s="300" t="s">
        <v>1145</v>
      </c>
      <c r="G105" s="207"/>
      <c r="H105" s="207"/>
      <c r="I105" s="210"/>
      <c r="J105" s="301">
        <f>BK105</f>
        <v>0</v>
      </c>
      <c r="K105" s="207"/>
      <c r="L105" s="212"/>
      <c r="M105" s="213"/>
      <c r="N105" s="214"/>
      <c r="O105" s="214"/>
      <c r="P105" s="215">
        <f>SUM(P106:P107)</f>
        <v>0</v>
      </c>
      <c r="Q105" s="214"/>
      <c r="R105" s="215">
        <f>SUM(R106:R107)</f>
        <v>0</v>
      </c>
      <c r="S105" s="214"/>
      <c r="T105" s="216">
        <f>SUM(T106:T107)</f>
        <v>0</v>
      </c>
      <c r="U105" s="11"/>
      <c r="V105" s="11"/>
      <c r="W105" s="11"/>
      <c r="X105" s="11"/>
      <c r="Y105" s="11"/>
      <c r="Z105" s="11"/>
      <c r="AA105" s="11"/>
      <c r="AB105" s="11"/>
      <c r="AC105" s="11"/>
      <c r="AD105" s="11"/>
      <c r="AE105" s="11"/>
      <c r="AR105" s="217" t="s">
        <v>79</v>
      </c>
      <c r="AT105" s="218" t="s">
        <v>71</v>
      </c>
      <c r="AU105" s="218" t="s">
        <v>79</v>
      </c>
      <c r="AY105" s="217" t="s">
        <v>159</v>
      </c>
      <c r="BK105" s="219">
        <f>SUM(BK106:BK107)</f>
        <v>0</v>
      </c>
    </row>
    <row r="106" s="2" customFormat="1" ht="16.5" customHeight="1">
      <c r="A106" s="40"/>
      <c r="B106" s="41"/>
      <c r="C106" s="256" t="s">
        <v>225</v>
      </c>
      <c r="D106" s="256" t="s">
        <v>400</v>
      </c>
      <c r="E106" s="257" t="s">
        <v>1146</v>
      </c>
      <c r="F106" s="258" t="s">
        <v>1147</v>
      </c>
      <c r="G106" s="259" t="s">
        <v>173</v>
      </c>
      <c r="H106" s="260">
        <v>7</v>
      </c>
      <c r="I106" s="261"/>
      <c r="J106" s="262">
        <f>ROUND(I106*H106,2)</f>
        <v>0</v>
      </c>
      <c r="K106" s="258" t="s">
        <v>19</v>
      </c>
      <c r="L106" s="263"/>
      <c r="M106" s="264" t="s">
        <v>19</v>
      </c>
      <c r="N106" s="265"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174</v>
      </c>
      <c r="AT106" s="231" t="s">
        <v>400</v>
      </c>
      <c r="AU106" s="231" t="s">
        <v>81</v>
      </c>
      <c r="AY106" s="19" t="s">
        <v>159</v>
      </c>
      <c r="BE106" s="232">
        <f>IF(N106="základní",J106,0)</f>
        <v>0</v>
      </c>
      <c r="BF106" s="232">
        <f>IF(N106="snížená",J106,0)</f>
        <v>0</v>
      </c>
      <c r="BG106" s="232">
        <f>IF(N106="zákl. přenesená",J106,0)</f>
        <v>0</v>
      </c>
      <c r="BH106" s="232">
        <f>IF(N106="sníž. přenesená",J106,0)</f>
        <v>0</v>
      </c>
      <c r="BI106" s="232">
        <f>IF(N106="nulová",J106,0)</f>
        <v>0</v>
      </c>
      <c r="BJ106" s="19" t="s">
        <v>79</v>
      </c>
      <c r="BK106" s="232">
        <f>ROUND(I106*H106,2)</f>
        <v>0</v>
      </c>
      <c r="BL106" s="19" t="s">
        <v>164</v>
      </c>
      <c r="BM106" s="231" t="s">
        <v>228</v>
      </c>
    </row>
    <row r="107" s="2" customFormat="1" ht="16.5" customHeight="1">
      <c r="A107" s="40"/>
      <c r="B107" s="41"/>
      <c r="C107" s="256" t="s">
        <v>188</v>
      </c>
      <c r="D107" s="256" t="s">
        <v>400</v>
      </c>
      <c r="E107" s="257" t="s">
        <v>1148</v>
      </c>
      <c r="F107" s="258" t="s">
        <v>1149</v>
      </c>
      <c r="G107" s="259" t="s">
        <v>173</v>
      </c>
      <c r="H107" s="260">
        <v>3</v>
      </c>
      <c r="I107" s="261"/>
      <c r="J107" s="262">
        <f>ROUND(I107*H107,2)</f>
        <v>0</v>
      </c>
      <c r="K107" s="258" t="s">
        <v>19</v>
      </c>
      <c r="L107" s="263"/>
      <c r="M107" s="264" t="s">
        <v>19</v>
      </c>
      <c r="N107" s="265" t="s">
        <v>43</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174</v>
      </c>
      <c r="AT107" s="231" t="s">
        <v>400</v>
      </c>
      <c r="AU107" s="231" t="s">
        <v>81</v>
      </c>
      <c r="AY107" s="19" t="s">
        <v>159</v>
      </c>
      <c r="BE107" s="232">
        <f>IF(N107="základní",J107,0)</f>
        <v>0</v>
      </c>
      <c r="BF107" s="232">
        <f>IF(N107="snížená",J107,0)</f>
        <v>0</v>
      </c>
      <c r="BG107" s="232">
        <f>IF(N107="zákl. přenesená",J107,0)</f>
        <v>0</v>
      </c>
      <c r="BH107" s="232">
        <f>IF(N107="sníž. přenesená",J107,0)</f>
        <v>0</v>
      </c>
      <c r="BI107" s="232">
        <f>IF(N107="nulová",J107,0)</f>
        <v>0</v>
      </c>
      <c r="BJ107" s="19" t="s">
        <v>79</v>
      </c>
      <c r="BK107" s="232">
        <f>ROUND(I107*H107,2)</f>
        <v>0</v>
      </c>
      <c r="BL107" s="19" t="s">
        <v>164</v>
      </c>
      <c r="BM107" s="231" t="s">
        <v>235</v>
      </c>
    </row>
    <row r="108" s="11" customFormat="1" ht="22.8" customHeight="1">
      <c r="A108" s="11"/>
      <c r="B108" s="206"/>
      <c r="C108" s="207"/>
      <c r="D108" s="208" t="s">
        <v>71</v>
      </c>
      <c r="E108" s="300" t="s">
        <v>1150</v>
      </c>
      <c r="F108" s="300" t="s">
        <v>1151</v>
      </c>
      <c r="G108" s="207"/>
      <c r="H108" s="207"/>
      <c r="I108" s="210"/>
      <c r="J108" s="301">
        <f>BK108</f>
        <v>0</v>
      </c>
      <c r="K108" s="207"/>
      <c r="L108" s="212"/>
      <c r="M108" s="213"/>
      <c r="N108" s="214"/>
      <c r="O108" s="214"/>
      <c r="P108" s="215">
        <f>SUM(P109:P113)</f>
        <v>0</v>
      </c>
      <c r="Q108" s="214"/>
      <c r="R108" s="215">
        <f>SUM(R109:R113)</f>
        <v>0</v>
      </c>
      <c r="S108" s="214"/>
      <c r="T108" s="216">
        <f>SUM(T109:T113)</f>
        <v>0</v>
      </c>
      <c r="U108" s="11"/>
      <c r="V108" s="11"/>
      <c r="W108" s="11"/>
      <c r="X108" s="11"/>
      <c r="Y108" s="11"/>
      <c r="Z108" s="11"/>
      <c r="AA108" s="11"/>
      <c r="AB108" s="11"/>
      <c r="AC108" s="11"/>
      <c r="AD108" s="11"/>
      <c r="AE108" s="11"/>
      <c r="AR108" s="217" t="s">
        <v>79</v>
      </c>
      <c r="AT108" s="218" t="s">
        <v>71</v>
      </c>
      <c r="AU108" s="218" t="s">
        <v>79</v>
      </c>
      <c r="AY108" s="217" t="s">
        <v>159</v>
      </c>
      <c r="BK108" s="219">
        <f>SUM(BK109:BK113)</f>
        <v>0</v>
      </c>
    </row>
    <row r="109" s="2" customFormat="1" ht="16.5" customHeight="1">
      <c r="A109" s="40"/>
      <c r="B109" s="41"/>
      <c r="C109" s="256" t="s">
        <v>8</v>
      </c>
      <c r="D109" s="256" t="s">
        <v>400</v>
      </c>
      <c r="E109" s="257" t="s">
        <v>1152</v>
      </c>
      <c r="F109" s="258" t="s">
        <v>1149</v>
      </c>
      <c r="G109" s="259" t="s">
        <v>173</v>
      </c>
      <c r="H109" s="260">
        <v>4.5999999999999996</v>
      </c>
      <c r="I109" s="261"/>
      <c r="J109" s="262">
        <f>ROUND(I109*H109,2)</f>
        <v>0</v>
      </c>
      <c r="K109" s="258" t="s">
        <v>19</v>
      </c>
      <c r="L109" s="263"/>
      <c r="M109" s="264" t="s">
        <v>19</v>
      </c>
      <c r="N109" s="265" t="s">
        <v>43</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174</v>
      </c>
      <c r="AT109" s="231" t="s">
        <v>400</v>
      </c>
      <c r="AU109" s="231" t="s">
        <v>81</v>
      </c>
      <c r="AY109" s="19" t="s">
        <v>159</v>
      </c>
      <c r="BE109" s="232">
        <f>IF(N109="základní",J109,0)</f>
        <v>0</v>
      </c>
      <c r="BF109" s="232">
        <f>IF(N109="snížená",J109,0)</f>
        <v>0</v>
      </c>
      <c r="BG109" s="232">
        <f>IF(N109="zákl. přenesená",J109,0)</f>
        <v>0</v>
      </c>
      <c r="BH109" s="232">
        <f>IF(N109="sníž. přenesená",J109,0)</f>
        <v>0</v>
      </c>
      <c r="BI109" s="232">
        <f>IF(N109="nulová",J109,0)</f>
        <v>0</v>
      </c>
      <c r="BJ109" s="19" t="s">
        <v>79</v>
      </c>
      <c r="BK109" s="232">
        <f>ROUND(I109*H109,2)</f>
        <v>0</v>
      </c>
      <c r="BL109" s="19" t="s">
        <v>164</v>
      </c>
      <c r="BM109" s="231" t="s">
        <v>242</v>
      </c>
    </row>
    <row r="110" s="2" customFormat="1" ht="16.5" customHeight="1">
      <c r="A110" s="40"/>
      <c r="B110" s="41"/>
      <c r="C110" s="256" t="s">
        <v>192</v>
      </c>
      <c r="D110" s="256" t="s">
        <v>400</v>
      </c>
      <c r="E110" s="257" t="s">
        <v>1153</v>
      </c>
      <c r="F110" s="258" t="s">
        <v>1154</v>
      </c>
      <c r="G110" s="259" t="s">
        <v>1121</v>
      </c>
      <c r="H110" s="260">
        <v>2</v>
      </c>
      <c r="I110" s="261"/>
      <c r="J110" s="262">
        <f>ROUND(I110*H110,2)</f>
        <v>0</v>
      </c>
      <c r="K110" s="258" t="s">
        <v>19</v>
      </c>
      <c r="L110" s="263"/>
      <c r="M110" s="264" t="s">
        <v>19</v>
      </c>
      <c r="N110" s="265" t="s">
        <v>43</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174</v>
      </c>
      <c r="AT110" s="231" t="s">
        <v>400</v>
      </c>
      <c r="AU110" s="231" t="s">
        <v>81</v>
      </c>
      <c r="AY110" s="19" t="s">
        <v>159</v>
      </c>
      <c r="BE110" s="232">
        <f>IF(N110="základní",J110,0)</f>
        <v>0</v>
      </c>
      <c r="BF110" s="232">
        <f>IF(N110="snížená",J110,0)</f>
        <v>0</v>
      </c>
      <c r="BG110" s="232">
        <f>IF(N110="zákl. přenesená",J110,0)</f>
        <v>0</v>
      </c>
      <c r="BH110" s="232">
        <f>IF(N110="sníž. přenesená",J110,0)</f>
        <v>0</v>
      </c>
      <c r="BI110" s="232">
        <f>IF(N110="nulová",J110,0)</f>
        <v>0</v>
      </c>
      <c r="BJ110" s="19" t="s">
        <v>79</v>
      </c>
      <c r="BK110" s="232">
        <f>ROUND(I110*H110,2)</f>
        <v>0</v>
      </c>
      <c r="BL110" s="19" t="s">
        <v>164</v>
      </c>
      <c r="BM110" s="231" t="s">
        <v>255</v>
      </c>
    </row>
    <row r="111" s="2" customFormat="1" ht="66.75" customHeight="1">
      <c r="A111" s="40"/>
      <c r="B111" s="41"/>
      <c r="C111" s="256" t="s">
        <v>256</v>
      </c>
      <c r="D111" s="256" t="s">
        <v>400</v>
      </c>
      <c r="E111" s="257" t="s">
        <v>1155</v>
      </c>
      <c r="F111" s="258" t="s">
        <v>1156</v>
      </c>
      <c r="G111" s="259" t="s">
        <v>1121</v>
      </c>
      <c r="H111" s="260">
        <v>3</v>
      </c>
      <c r="I111" s="261"/>
      <c r="J111" s="262">
        <f>ROUND(I111*H111,2)</f>
        <v>0</v>
      </c>
      <c r="K111" s="258" t="s">
        <v>19</v>
      </c>
      <c r="L111" s="263"/>
      <c r="M111" s="264" t="s">
        <v>19</v>
      </c>
      <c r="N111" s="265"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174</v>
      </c>
      <c r="AT111" s="231" t="s">
        <v>400</v>
      </c>
      <c r="AU111" s="231" t="s">
        <v>81</v>
      </c>
      <c r="AY111" s="19" t="s">
        <v>159</v>
      </c>
      <c r="BE111" s="232">
        <f>IF(N111="základní",J111,0)</f>
        <v>0</v>
      </c>
      <c r="BF111" s="232">
        <f>IF(N111="snížená",J111,0)</f>
        <v>0</v>
      </c>
      <c r="BG111" s="232">
        <f>IF(N111="zákl. přenesená",J111,0)</f>
        <v>0</v>
      </c>
      <c r="BH111" s="232">
        <f>IF(N111="sníž. přenesená",J111,0)</f>
        <v>0</v>
      </c>
      <c r="BI111" s="232">
        <f>IF(N111="nulová",J111,0)</f>
        <v>0</v>
      </c>
      <c r="BJ111" s="19" t="s">
        <v>79</v>
      </c>
      <c r="BK111" s="232">
        <f>ROUND(I111*H111,2)</f>
        <v>0</v>
      </c>
      <c r="BL111" s="19" t="s">
        <v>164</v>
      </c>
      <c r="BM111" s="231" t="s">
        <v>259</v>
      </c>
    </row>
    <row r="112" s="2" customFormat="1" ht="16.5" customHeight="1">
      <c r="A112" s="40"/>
      <c r="B112" s="41"/>
      <c r="C112" s="256" t="s">
        <v>201</v>
      </c>
      <c r="D112" s="256" t="s">
        <v>400</v>
      </c>
      <c r="E112" s="257" t="s">
        <v>1157</v>
      </c>
      <c r="F112" s="258" t="s">
        <v>1158</v>
      </c>
      <c r="G112" s="259" t="s">
        <v>1121</v>
      </c>
      <c r="H112" s="260">
        <v>1</v>
      </c>
      <c r="I112" s="261"/>
      <c r="J112" s="262">
        <f>ROUND(I112*H112,2)</f>
        <v>0</v>
      </c>
      <c r="K112" s="258" t="s">
        <v>19</v>
      </c>
      <c r="L112" s="263"/>
      <c r="M112" s="264" t="s">
        <v>19</v>
      </c>
      <c r="N112" s="265" t="s">
        <v>43</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174</v>
      </c>
      <c r="AT112" s="231" t="s">
        <v>400</v>
      </c>
      <c r="AU112" s="231" t="s">
        <v>81</v>
      </c>
      <c r="AY112" s="19" t="s">
        <v>159</v>
      </c>
      <c r="BE112" s="232">
        <f>IF(N112="základní",J112,0)</f>
        <v>0</v>
      </c>
      <c r="BF112" s="232">
        <f>IF(N112="snížená",J112,0)</f>
        <v>0</v>
      </c>
      <c r="BG112" s="232">
        <f>IF(N112="zákl. přenesená",J112,0)</f>
        <v>0</v>
      </c>
      <c r="BH112" s="232">
        <f>IF(N112="sníž. přenesená",J112,0)</f>
        <v>0</v>
      </c>
      <c r="BI112" s="232">
        <f>IF(N112="nulová",J112,0)</f>
        <v>0</v>
      </c>
      <c r="BJ112" s="19" t="s">
        <v>79</v>
      </c>
      <c r="BK112" s="232">
        <f>ROUND(I112*H112,2)</f>
        <v>0</v>
      </c>
      <c r="BL112" s="19" t="s">
        <v>164</v>
      </c>
      <c r="BM112" s="231" t="s">
        <v>262</v>
      </c>
    </row>
    <row r="113" s="2" customFormat="1" ht="21.75" customHeight="1">
      <c r="A113" s="40"/>
      <c r="B113" s="41"/>
      <c r="C113" s="256" t="s">
        <v>264</v>
      </c>
      <c r="D113" s="256" t="s">
        <v>400</v>
      </c>
      <c r="E113" s="257" t="s">
        <v>1159</v>
      </c>
      <c r="F113" s="258" t="s">
        <v>1160</v>
      </c>
      <c r="G113" s="259" t="s">
        <v>173</v>
      </c>
      <c r="H113" s="260">
        <v>14.6</v>
      </c>
      <c r="I113" s="261"/>
      <c r="J113" s="262">
        <f>ROUND(I113*H113,2)</f>
        <v>0</v>
      </c>
      <c r="K113" s="258" t="s">
        <v>19</v>
      </c>
      <c r="L113" s="263"/>
      <c r="M113" s="264" t="s">
        <v>19</v>
      </c>
      <c r="N113" s="265"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174</v>
      </c>
      <c r="AT113" s="231" t="s">
        <v>400</v>
      </c>
      <c r="AU113" s="231" t="s">
        <v>81</v>
      </c>
      <c r="AY113" s="19" t="s">
        <v>159</v>
      </c>
      <c r="BE113" s="232">
        <f>IF(N113="základní",J113,0)</f>
        <v>0</v>
      </c>
      <c r="BF113" s="232">
        <f>IF(N113="snížená",J113,0)</f>
        <v>0</v>
      </c>
      <c r="BG113" s="232">
        <f>IF(N113="zákl. přenesená",J113,0)</f>
        <v>0</v>
      </c>
      <c r="BH113" s="232">
        <f>IF(N113="sníž. přenesená",J113,0)</f>
        <v>0</v>
      </c>
      <c r="BI113" s="232">
        <f>IF(N113="nulová",J113,0)</f>
        <v>0</v>
      </c>
      <c r="BJ113" s="19" t="s">
        <v>79</v>
      </c>
      <c r="BK113" s="232">
        <f>ROUND(I113*H113,2)</f>
        <v>0</v>
      </c>
      <c r="BL113" s="19" t="s">
        <v>164</v>
      </c>
      <c r="BM113" s="231" t="s">
        <v>267</v>
      </c>
    </row>
    <row r="114" s="11" customFormat="1" ht="22.8" customHeight="1">
      <c r="A114" s="11"/>
      <c r="B114" s="206"/>
      <c r="C114" s="207"/>
      <c r="D114" s="208" t="s">
        <v>71</v>
      </c>
      <c r="E114" s="300" t="s">
        <v>1161</v>
      </c>
      <c r="F114" s="300" t="s">
        <v>1162</v>
      </c>
      <c r="G114" s="207"/>
      <c r="H114" s="207"/>
      <c r="I114" s="210"/>
      <c r="J114" s="301">
        <f>BK114</f>
        <v>0</v>
      </c>
      <c r="K114" s="207"/>
      <c r="L114" s="212"/>
      <c r="M114" s="213"/>
      <c r="N114" s="214"/>
      <c r="O114" s="214"/>
      <c r="P114" s="215">
        <f>SUM(P115:P121)</f>
        <v>0</v>
      </c>
      <c r="Q114" s="214"/>
      <c r="R114" s="215">
        <f>SUM(R115:R121)</f>
        <v>0</v>
      </c>
      <c r="S114" s="214"/>
      <c r="T114" s="216">
        <f>SUM(T115:T121)</f>
        <v>0</v>
      </c>
      <c r="U114" s="11"/>
      <c r="V114" s="11"/>
      <c r="W114" s="11"/>
      <c r="X114" s="11"/>
      <c r="Y114" s="11"/>
      <c r="Z114" s="11"/>
      <c r="AA114" s="11"/>
      <c r="AB114" s="11"/>
      <c r="AC114" s="11"/>
      <c r="AD114" s="11"/>
      <c r="AE114" s="11"/>
      <c r="AR114" s="217" t="s">
        <v>79</v>
      </c>
      <c r="AT114" s="218" t="s">
        <v>71</v>
      </c>
      <c r="AU114" s="218" t="s">
        <v>79</v>
      </c>
      <c r="AY114" s="217" t="s">
        <v>159</v>
      </c>
      <c r="BK114" s="219">
        <f>SUM(BK115:BK121)</f>
        <v>0</v>
      </c>
    </row>
    <row r="115" s="2" customFormat="1" ht="21.75" customHeight="1">
      <c r="A115" s="40"/>
      <c r="B115" s="41"/>
      <c r="C115" s="220" t="s">
        <v>208</v>
      </c>
      <c r="D115" s="220" t="s">
        <v>160</v>
      </c>
      <c r="E115" s="221" t="s">
        <v>1163</v>
      </c>
      <c r="F115" s="222" t="s">
        <v>1164</v>
      </c>
      <c r="G115" s="223" t="s">
        <v>173</v>
      </c>
      <c r="H115" s="224">
        <v>10</v>
      </c>
      <c r="I115" s="225"/>
      <c r="J115" s="226">
        <f>ROUND(I115*H115,2)</f>
        <v>0</v>
      </c>
      <c r="K115" s="222" t="s">
        <v>19</v>
      </c>
      <c r="L115" s="46"/>
      <c r="M115" s="227" t="s">
        <v>19</v>
      </c>
      <c r="N115" s="228"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164</v>
      </c>
      <c r="AT115" s="231" t="s">
        <v>160</v>
      </c>
      <c r="AU115" s="231" t="s">
        <v>81</v>
      </c>
      <c r="AY115" s="19" t="s">
        <v>159</v>
      </c>
      <c r="BE115" s="232">
        <f>IF(N115="základní",J115,0)</f>
        <v>0</v>
      </c>
      <c r="BF115" s="232">
        <f>IF(N115="snížená",J115,0)</f>
        <v>0</v>
      </c>
      <c r="BG115" s="232">
        <f>IF(N115="zákl. přenesená",J115,0)</f>
        <v>0</v>
      </c>
      <c r="BH115" s="232">
        <f>IF(N115="sníž. přenesená",J115,0)</f>
        <v>0</v>
      </c>
      <c r="BI115" s="232">
        <f>IF(N115="nulová",J115,0)</f>
        <v>0</v>
      </c>
      <c r="BJ115" s="19" t="s">
        <v>79</v>
      </c>
      <c r="BK115" s="232">
        <f>ROUND(I115*H115,2)</f>
        <v>0</v>
      </c>
      <c r="BL115" s="19" t="s">
        <v>164</v>
      </c>
      <c r="BM115" s="231" t="s">
        <v>272</v>
      </c>
    </row>
    <row r="116" s="2" customFormat="1" ht="16.5" customHeight="1">
      <c r="A116" s="40"/>
      <c r="B116" s="41"/>
      <c r="C116" s="220" t="s">
        <v>7</v>
      </c>
      <c r="D116" s="220" t="s">
        <v>160</v>
      </c>
      <c r="E116" s="221" t="s">
        <v>1165</v>
      </c>
      <c r="F116" s="222" t="s">
        <v>1166</v>
      </c>
      <c r="G116" s="223" t="s">
        <v>1121</v>
      </c>
      <c r="H116" s="224">
        <v>6</v>
      </c>
      <c r="I116" s="225"/>
      <c r="J116" s="226">
        <f>ROUND(I116*H116,2)</f>
        <v>0</v>
      </c>
      <c r="K116" s="222" t="s">
        <v>19</v>
      </c>
      <c r="L116" s="46"/>
      <c r="M116" s="227" t="s">
        <v>19</v>
      </c>
      <c r="N116" s="228" t="s">
        <v>43</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164</v>
      </c>
      <c r="AT116" s="231" t="s">
        <v>160</v>
      </c>
      <c r="AU116" s="231" t="s">
        <v>81</v>
      </c>
      <c r="AY116" s="19" t="s">
        <v>159</v>
      </c>
      <c r="BE116" s="232">
        <f>IF(N116="základní",J116,0)</f>
        <v>0</v>
      </c>
      <c r="BF116" s="232">
        <f>IF(N116="snížená",J116,0)</f>
        <v>0</v>
      </c>
      <c r="BG116" s="232">
        <f>IF(N116="zákl. přenesená",J116,0)</f>
        <v>0</v>
      </c>
      <c r="BH116" s="232">
        <f>IF(N116="sníž. přenesená",J116,0)</f>
        <v>0</v>
      </c>
      <c r="BI116" s="232">
        <f>IF(N116="nulová",J116,0)</f>
        <v>0</v>
      </c>
      <c r="BJ116" s="19" t="s">
        <v>79</v>
      </c>
      <c r="BK116" s="232">
        <f>ROUND(I116*H116,2)</f>
        <v>0</v>
      </c>
      <c r="BL116" s="19" t="s">
        <v>164</v>
      </c>
      <c r="BM116" s="231" t="s">
        <v>279</v>
      </c>
    </row>
    <row r="117" s="2" customFormat="1" ht="33" customHeight="1">
      <c r="A117" s="40"/>
      <c r="B117" s="41"/>
      <c r="C117" s="220" t="s">
        <v>212</v>
      </c>
      <c r="D117" s="220" t="s">
        <v>160</v>
      </c>
      <c r="E117" s="221" t="s">
        <v>1167</v>
      </c>
      <c r="F117" s="222" t="s">
        <v>1168</v>
      </c>
      <c r="G117" s="223" t="s">
        <v>1074</v>
      </c>
      <c r="H117" s="224">
        <v>2</v>
      </c>
      <c r="I117" s="225"/>
      <c r="J117" s="226">
        <f>ROUND(I117*H117,2)</f>
        <v>0</v>
      </c>
      <c r="K117" s="222" t="s">
        <v>19</v>
      </c>
      <c r="L117" s="46"/>
      <c r="M117" s="227" t="s">
        <v>19</v>
      </c>
      <c r="N117" s="228"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164</v>
      </c>
      <c r="AT117" s="231" t="s">
        <v>160</v>
      </c>
      <c r="AU117" s="231" t="s">
        <v>81</v>
      </c>
      <c r="AY117" s="19" t="s">
        <v>159</v>
      </c>
      <c r="BE117" s="232">
        <f>IF(N117="základní",J117,0)</f>
        <v>0</v>
      </c>
      <c r="BF117" s="232">
        <f>IF(N117="snížená",J117,0)</f>
        <v>0</v>
      </c>
      <c r="BG117" s="232">
        <f>IF(N117="zákl. přenesená",J117,0)</f>
        <v>0</v>
      </c>
      <c r="BH117" s="232">
        <f>IF(N117="sníž. přenesená",J117,0)</f>
        <v>0</v>
      </c>
      <c r="BI117" s="232">
        <f>IF(N117="nulová",J117,0)</f>
        <v>0</v>
      </c>
      <c r="BJ117" s="19" t="s">
        <v>79</v>
      </c>
      <c r="BK117" s="232">
        <f>ROUND(I117*H117,2)</f>
        <v>0</v>
      </c>
      <c r="BL117" s="19" t="s">
        <v>164</v>
      </c>
      <c r="BM117" s="231" t="s">
        <v>287</v>
      </c>
    </row>
    <row r="118" s="2" customFormat="1" ht="21.75" customHeight="1">
      <c r="A118" s="40"/>
      <c r="B118" s="41"/>
      <c r="C118" s="220" t="s">
        <v>290</v>
      </c>
      <c r="D118" s="220" t="s">
        <v>160</v>
      </c>
      <c r="E118" s="221" t="s">
        <v>1169</v>
      </c>
      <c r="F118" s="222" t="s">
        <v>1170</v>
      </c>
      <c r="G118" s="223" t="s">
        <v>1074</v>
      </c>
      <c r="H118" s="224">
        <v>1</v>
      </c>
      <c r="I118" s="225"/>
      <c r="J118" s="226">
        <f>ROUND(I118*H118,2)</f>
        <v>0</v>
      </c>
      <c r="K118" s="222" t="s">
        <v>19</v>
      </c>
      <c r="L118" s="46"/>
      <c r="M118" s="227" t="s">
        <v>19</v>
      </c>
      <c r="N118" s="228" t="s">
        <v>43</v>
      </c>
      <c r="O118" s="86"/>
      <c r="P118" s="229">
        <f>O118*H118</f>
        <v>0</v>
      </c>
      <c r="Q118" s="229">
        <v>0</v>
      </c>
      <c r="R118" s="229">
        <f>Q118*H118</f>
        <v>0</v>
      </c>
      <c r="S118" s="229">
        <v>0</v>
      </c>
      <c r="T118" s="230">
        <f>S118*H118</f>
        <v>0</v>
      </c>
      <c r="U118" s="40"/>
      <c r="V118" s="40"/>
      <c r="W118" s="40"/>
      <c r="X118" s="40"/>
      <c r="Y118" s="40"/>
      <c r="Z118" s="40"/>
      <c r="AA118" s="40"/>
      <c r="AB118" s="40"/>
      <c r="AC118" s="40"/>
      <c r="AD118" s="40"/>
      <c r="AE118" s="40"/>
      <c r="AR118" s="231" t="s">
        <v>164</v>
      </c>
      <c r="AT118" s="231" t="s">
        <v>160</v>
      </c>
      <c r="AU118" s="231" t="s">
        <v>81</v>
      </c>
      <c r="AY118" s="19" t="s">
        <v>159</v>
      </c>
      <c r="BE118" s="232">
        <f>IF(N118="základní",J118,0)</f>
        <v>0</v>
      </c>
      <c r="BF118" s="232">
        <f>IF(N118="snížená",J118,0)</f>
        <v>0</v>
      </c>
      <c r="BG118" s="232">
        <f>IF(N118="zákl. přenesená",J118,0)</f>
        <v>0</v>
      </c>
      <c r="BH118" s="232">
        <f>IF(N118="sníž. přenesená",J118,0)</f>
        <v>0</v>
      </c>
      <c r="BI118" s="232">
        <f>IF(N118="nulová",J118,0)</f>
        <v>0</v>
      </c>
      <c r="BJ118" s="19" t="s">
        <v>79</v>
      </c>
      <c r="BK118" s="232">
        <f>ROUND(I118*H118,2)</f>
        <v>0</v>
      </c>
      <c r="BL118" s="19" t="s">
        <v>164</v>
      </c>
      <c r="BM118" s="231" t="s">
        <v>293</v>
      </c>
    </row>
    <row r="119" s="2" customFormat="1" ht="16.5" customHeight="1">
      <c r="A119" s="40"/>
      <c r="B119" s="41"/>
      <c r="C119" s="220" t="s">
        <v>217</v>
      </c>
      <c r="D119" s="220" t="s">
        <v>160</v>
      </c>
      <c r="E119" s="221" t="s">
        <v>1171</v>
      </c>
      <c r="F119" s="222" t="s">
        <v>1172</v>
      </c>
      <c r="G119" s="223" t="s">
        <v>1074</v>
      </c>
      <c r="H119" s="224">
        <v>1</v>
      </c>
      <c r="I119" s="225"/>
      <c r="J119" s="226">
        <f>ROUND(I119*H119,2)</f>
        <v>0</v>
      </c>
      <c r="K119" s="222" t="s">
        <v>19</v>
      </c>
      <c r="L119" s="46"/>
      <c r="M119" s="227" t="s">
        <v>19</v>
      </c>
      <c r="N119" s="228" t="s">
        <v>43</v>
      </c>
      <c r="O119" s="86"/>
      <c r="P119" s="229">
        <f>O119*H119</f>
        <v>0</v>
      </c>
      <c r="Q119" s="229">
        <v>0</v>
      </c>
      <c r="R119" s="229">
        <f>Q119*H119</f>
        <v>0</v>
      </c>
      <c r="S119" s="229">
        <v>0</v>
      </c>
      <c r="T119" s="230">
        <f>S119*H119</f>
        <v>0</v>
      </c>
      <c r="U119" s="40"/>
      <c r="V119" s="40"/>
      <c r="W119" s="40"/>
      <c r="X119" s="40"/>
      <c r="Y119" s="40"/>
      <c r="Z119" s="40"/>
      <c r="AA119" s="40"/>
      <c r="AB119" s="40"/>
      <c r="AC119" s="40"/>
      <c r="AD119" s="40"/>
      <c r="AE119" s="40"/>
      <c r="AR119" s="231" t="s">
        <v>164</v>
      </c>
      <c r="AT119" s="231" t="s">
        <v>160</v>
      </c>
      <c r="AU119" s="231" t="s">
        <v>81</v>
      </c>
      <c r="AY119" s="19" t="s">
        <v>159</v>
      </c>
      <c r="BE119" s="232">
        <f>IF(N119="základní",J119,0)</f>
        <v>0</v>
      </c>
      <c r="BF119" s="232">
        <f>IF(N119="snížená",J119,0)</f>
        <v>0</v>
      </c>
      <c r="BG119" s="232">
        <f>IF(N119="zákl. přenesená",J119,0)</f>
        <v>0</v>
      </c>
      <c r="BH119" s="232">
        <f>IF(N119="sníž. přenesená",J119,0)</f>
        <v>0</v>
      </c>
      <c r="BI119" s="232">
        <f>IF(N119="nulová",J119,0)</f>
        <v>0</v>
      </c>
      <c r="BJ119" s="19" t="s">
        <v>79</v>
      </c>
      <c r="BK119" s="232">
        <f>ROUND(I119*H119,2)</f>
        <v>0</v>
      </c>
      <c r="BL119" s="19" t="s">
        <v>164</v>
      </c>
      <c r="BM119" s="231" t="s">
        <v>298</v>
      </c>
    </row>
    <row r="120" s="2" customFormat="1" ht="33" customHeight="1">
      <c r="A120" s="40"/>
      <c r="B120" s="41"/>
      <c r="C120" s="220" t="s">
        <v>301</v>
      </c>
      <c r="D120" s="220" t="s">
        <v>160</v>
      </c>
      <c r="E120" s="221" t="s">
        <v>1173</v>
      </c>
      <c r="F120" s="222" t="s">
        <v>1174</v>
      </c>
      <c r="G120" s="223" t="s">
        <v>1074</v>
      </c>
      <c r="H120" s="224">
        <v>1</v>
      </c>
      <c r="I120" s="225"/>
      <c r="J120" s="226">
        <f>ROUND(I120*H120,2)</f>
        <v>0</v>
      </c>
      <c r="K120" s="222" t="s">
        <v>19</v>
      </c>
      <c r="L120" s="46"/>
      <c r="M120" s="227" t="s">
        <v>19</v>
      </c>
      <c r="N120" s="228"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164</v>
      </c>
      <c r="AT120" s="231" t="s">
        <v>160</v>
      </c>
      <c r="AU120" s="231" t="s">
        <v>81</v>
      </c>
      <c r="AY120" s="19" t="s">
        <v>159</v>
      </c>
      <c r="BE120" s="232">
        <f>IF(N120="základní",J120,0)</f>
        <v>0</v>
      </c>
      <c r="BF120" s="232">
        <f>IF(N120="snížená",J120,0)</f>
        <v>0</v>
      </c>
      <c r="BG120" s="232">
        <f>IF(N120="zákl. přenesená",J120,0)</f>
        <v>0</v>
      </c>
      <c r="BH120" s="232">
        <f>IF(N120="sníž. přenesená",J120,0)</f>
        <v>0</v>
      </c>
      <c r="BI120" s="232">
        <f>IF(N120="nulová",J120,0)</f>
        <v>0</v>
      </c>
      <c r="BJ120" s="19" t="s">
        <v>79</v>
      </c>
      <c r="BK120" s="232">
        <f>ROUND(I120*H120,2)</f>
        <v>0</v>
      </c>
      <c r="BL120" s="19" t="s">
        <v>164</v>
      </c>
      <c r="BM120" s="231" t="s">
        <v>304</v>
      </c>
    </row>
    <row r="121" s="2" customFormat="1" ht="16.5" customHeight="1">
      <c r="A121" s="40"/>
      <c r="B121" s="41"/>
      <c r="C121" s="220" t="s">
        <v>228</v>
      </c>
      <c r="D121" s="220" t="s">
        <v>160</v>
      </c>
      <c r="E121" s="221" t="s">
        <v>1175</v>
      </c>
      <c r="F121" s="222" t="s">
        <v>1176</v>
      </c>
      <c r="G121" s="223" t="s">
        <v>1177</v>
      </c>
      <c r="H121" s="224">
        <v>24.600000000000001</v>
      </c>
      <c r="I121" s="225"/>
      <c r="J121" s="226">
        <f>ROUND(I121*H121,2)</f>
        <v>0</v>
      </c>
      <c r="K121" s="222" t="s">
        <v>19</v>
      </c>
      <c r="L121" s="46"/>
      <c r="M121" s="227" t="s">
        <v>19</v>
      </c>
      <c r="N121" s="228" t="s">
        <v>43</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164</v>
      </c>
      <c r="AT121" s="231" t="s">
        <v>160</v>
      </c>
      <c r="AU121" s="231" t="s">
        <v>81</v>
      </c>
      <c r="AY121" s="19" t="s">
        <v>159</v>
      </c>
      <c r="BE121" s="232">
        <f>IF(N121="základní",J121,0)</f>
        <v>0</v>
      </c>
      <c r="BF121" s="232">
        <f>IF(N121="snížená",J121,0)</f>
        <v>0</v>
      </c>
      <c r="BG121" s="232">
        <f>IF(N121="zákl. přenesená",J121,0)</f>
        <v>0</v>
      </c>
      <c r="BH121" s="232">
        <f>IF(N121="sníž. přenesená",J121,0)</f>
        <v>0</v>
      </c>
      <c r="BI121" s="232">
        <f>IF(N121="nulová",J121,0)</f>
        <v>0</v>
      </c>
      <c r="BJ121" s="19" t="s">
        <v>79</v>
      </c>
      <c r="BK121" s="232">
        <f>ROUND(I121*H121,2)</f>
        <v>0</v>
      </c>
      <c r="BL121" s="19" t="s">
        <v>164</v>
      </c>
      <c r="BM121" s="231" t="s">
        <v>315</v>
      </c>
    </row>
    <row r="122" s="11" customFormat="1" ht="25.92" customHeight="1">
      <c r="A122" s="11"/>
      <c r="B122" s="206"/>
      <c r="C122" s="207"/>
      <c r="D122" s="208" t="s">
        <v>71</v>
      </c>
      <c r="E122" s="209" t="s">
        <v>1178</v>
      </c>
      <c r="F122" s="209" t="s">
        <v>1179</v>
      </c>
      <c r="G122" s="207"/>
      <c r="H122" s="207"/>
      <c r="I122" s="210"/>
      <c r="J122" s="211">
        <f>BK122</f>
        <v>0</v>
      </c>
      <c r="K122" s="207"/>
      <c r="L122" s="212"/>
      <c r="M122" s="213"/>
      <c r="N122" s="214"/>
      <c r="O122" s="214"/>
      <c r="P122" s="215">
        <f>P123+P128+P131</f>
        <v>0</v>
      </c>
      <c r="Q122" s="214"/>
      <c r="R122" s="215">
        <f>R123+R128+R131</f>
        <v>0</v>
      </c>
      <c r="S122" s="214"/>
      <c r="T122" s="216">
        <f>T123+T128+T131</f>
        <v>0</v>
      </c>
      <c r="U122" s="11"/>
      <c r="V122" s="11"/>
      <c r="W122" s="11"/>
      <c r="X122" s="11"/>
      <c r="Y122" s="11"/>
      <c r="Z122" s="11"/>
      <c r="AA122" s="11"/>
      <c r="AB122" s="11"/>
      <c r="AC122" s="11"/>
      <c r="AD122" s="11"/>
      <c r="AE122" s="11"/>
      <c r="AR122" s="217" t="s">
        <v>79</v>
      </c>
      <c r="AT122" s="218" t="s">
        <v>71</v>
      </c>
      <c r="AU122" s="218" t="s">
        <v>72</v>
      </c>
      <c r="AY122" s="217" t="s">
        <v>159</v>
      </c>
      <c r="BK122" s="219">
        <f>BK123+BK128+BK131</f>
        <v>0</v>
      </c>
    </row>
    <row r="123" s="11" customFormat="1" ht="22.8" customHeight="1">
      <c r="A123" s="11"/>
      <c r="B123" s="206"/>
      <c r="C123" s="207"/>
      <c r="D123" s="208" t="s">
        <v>71</v>
      </c>
      <c r="E123" s="300" t="s">
        <v>1180</v>
      </c>
      <c r="F123" s="300" t="s">
        <v>1181</v>
      </c>
      <c r="G123" s="207"/>
      <c r="H123" s="207"/>
      <c r="I123" s="210"/>
      <c r="J123" s="301">
        <f>BK123</f>
        <v>0</v>
      </c>
      <c r="K123" s="207"/>
      <c r="L123" s="212"/>
      <c r="M123" s="213"/>
      <c r="N123" s="214"/>
      <c r="O123" s="214"/>
      <c r="P123" s="215">
        <f>SUM(P124:P127)</f>
        <v>0</v>
      </c>
      <c r="Q123" s="214"/>
      <c r="R123" s="215">
        <f>SUM(R124:R127)</f>
        <v>0</v>
      </c>
      <c r="S123" s="214"/>
      <c r="T123" s="216">
        <f>SUM(T124:T127)</f>
        <v>0</v>
      </c>
      <c r="U123" s="11"/>
      <c r="V123" s="11"/>
      <c r="W123" s="11"/>
      <c r="X123" s="11"/>
      <c r="Y123" s="11"/>
      <c r="Z123" s="11"/>
      <c r="AA123" s="11"/>
      <c r="AB123" s="11"/>
      <c r="AC123" s="11"/>
      <c r="AD123" s="11"/>
      <c r="AE123" s="11"/>
      <c r="AR123" s="217" t="s">
        <v>79</v>
      </c>
      <c r="AT123" s="218" t="s">
        <v>71</v>
      </c>
      <c r="AU123" s="218" t="s">
        <v>79</v>
      </c>
      <c r="AY123" s="217" t="s">
        <v>159</v>
      </c>
      <c r="BK123" s="219">
        <f>SUM(BK124:BK127)</f>
        <v>0</v>
      </c>
    </row>
    <row r="124" s="2" customFormat="1" ht="21.75" customHeight="1">
      <c r="A124" s="40"/>
      <c r="B124" s="41"/>
      <c r="C124" s="256" t="s">
        <v>317</v>
      </c>
      <c r="D124" s="256" t="s">
        <v>400</v>
      </c>
      <c r="E124" s="257" t="s">
        <v>1182</v>
      </c>
      <c r="F124" s="258" t="s">
        <v>1183</v>
      </c>
      <c r="G124" s="259" t="s">
        <v>173</v>
      </c>
      <c r="H124" s="260">
        <v>23.5</v>
      </c>
      <c r="I124" s="261"/>
      <c r="J124" s="262">
        <f>ROUND(I124*H124,2)</f>
        <v>0</v>
      </c>
      <c r="K124" s="258" t="s">
        <v>19</v>
      </c>
      <c r="L124" s="263"/>
      <c r="M124" s="264" t="s">
        <v>19</v>
      </c>
      <c r="N124" s="265" t="s">
        <v>43</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174</v>
      </c>
      <c r="AT124" s="231" t="s">
        <v>400</v>
      </c>
      <c r="AU124" s="231" t="s">
        <v>81</v>
      </c>
      <c r="AY124" s="19" t="s">
        <v>159</v>
      </c>
      <c r="BE124" s="232">
        <f>IF(N124="základní",J124,0)</f>
        <v>0</v>
      </c>
      <c r="BF124" s="232">
        <f>IF(N124="snížená",J124,0)</f>
        <v>0</v>
      </c>
      <c r="BG124" s="232">
        <f>IF(N124="zákl. přenesená",J124,0)</f>
        <v>0</v>
      </c>
      <c r="BH124" s="232">
        <f>IF(N124="sníž. přenesená",J124,0)</f>
        <v>0</v>
      </c>
      <c r="BI124" s="232">
        <f>IF(N124="nulová",J124,0)</f>
        <v>0</v>
      </c>
      <c r="BJ124" s="19" t="s">
        <v>79</v>
      </c>
      <c r="BK124" s="232">
        <f>ROUND(I124*H124,2)</f>
        <v>0</v>
      </c>
      <c r="BL124" s="19" t="s">
        <v>164</v>
      </c>
      <c r="BM124" s="231" t="s">
        <v>320</v>
      </c>
    </row>
    <row r="125" s="2" customFormat="1" ht="21.75" customHeight="1">
      <c r="A125" s="40"/>
      <c r="B125" s="41"/>
      <c r="C125" s="256" t="s">
        <v>235</v>
      </c>
      <c r="D125" s="256" t="s">
        <v>400</v>
      </c>
      <c r="E125" s="257" t="s">
        <v>1184</v>
      </c>
      <c r="F125" s="258" t="s">
        <v>1185</v>
      </c>
      <c r="G125" s="259" t="s">
        <v>173</v>
      </c>
      <c r="H125" s="260">
        <v>3.5</v>
      </c>
      <c r="I125" s="261"/>
      <c r="J125" s="262">
        <f>ROUND(I125*H125,2)</f>
        <v>0</v>
      </c>
      <c r="K125" s="258" t="s">
        <v>19</v>
      </c>
      <c r="L125" s="263"/>
      <c r="M125" s="264" t="s">
        <v>19</v>
      </c>
      <c r="N125" s="265" t="s">
        <v>43</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174</v>
      </c>
      <c r="AT125" s="231" t="s">
        <v>400</v>
      </c>
      <c r="AU125" s="231" t="s">
        <v>81</v>
      </c>
      <c r="AY125" s="19" t="s">
        <v>159</v>
      </c>
      <c r="BE125" s="232">
        <f>IF(N125="základní",J125,0)</f>
        <v>0</v>
      </c>
      <c r="BF125" s="232">
        <f>IF(N125="snížená",J125,0)</f>
        <v>0</v>
      </c>
      <c r="BG125" s="232">
        <f>IF(N125="zákl. přenesená",J125,0)</f>
        <v>0</v>
      </c>
      <c r="BH125" s="232">
        <f>IF(N125="sníž. přenesená",J125,0)</f>
        <v>0</v>
      </c>
      <c r="BI125" s="232">
        <f>IF(N125="nulová",J125,0)</f>
        <v>0</v>
      </c>
      <c r="BJ125" s="19" t="s">
        <v>79</v>
      </c>
      <c r="BK125" s="232">
        <f>ROUND(I125*H125,2)</f>
        <v>0</v>
      </c>
      <c r="BL125" s="19" t="s">
        <v>164</v>
      </c>
      <c r="BM125" s="231" t="s">
        <v>325</v>
      </c>
    </row>
    <row r="126" s="2" customFormat="1" ht="16.5" customHeight="1">
      <c r="A126" s="40"/>
      <c r="B126" s="41"/>
      <c r="C126" s="256" t="s">
        <v>332</v>
      </c>
      <c r="D126" s="256" t="s">
        <v>400</v>
      </c>
      <c r="E126" s="257" t="s">
        <v>1186</v>
      </c>
      <c r="F126" s="258" t="s">
        <v>1187</v>
      </c>
      <c r="G126" s="259" t="s">
        <v>173</v>
      </c>
      <c r="H126" s="260">
        <v>23.5</v>
      </c>
      <c r="I126" s="261"/>
      <c r="J126" s="262">
        <f>ROUND(I126*H126,2)</f>
        <v>0</v>
      </c>
      <c r="K126" s="258" t="s">
        <v>19</v>
      </c>
      <c r="L126" s="263"/>
      <c r="M126" s="264" t="s">
        <v>19</v>
      </c>
      <c r="N126" s="265" t="s">
        <v>43</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174</v>
      </c>
      <c r="AT126" s="231" t="s">
        <v>400</v>
      </c>
      <c r="AU126" s="231" t="s">
        <v>81</v>
      </c>
      <c r="AY126" s="19" t="s">
        <v>159</v>
      </c>
      <c r="BE126" s="232">
        <f>IF(N126="základní",J126,0)</f>
        <v>0</v>
      </c>
      <c r="BF126" s="232">
        <f>IF(N126="snížená",J126,0)</f>
        <v>0</v>
      </c>
      <c r="BG126" s="232">
        <f>IF(N126="zákl. přenesená",J126,0)</f>
        <v>0</v>
      </c>
      <c r="BH126" s="232">
        <f>IF(N126="sníž. přenesená",J126,0)</f>
        <v>0</v>
      </c>
      <c r="BI126" s="232">
        <f>IF(N126="nulová",J126,0)</f>
        <v>0</v>
      </c>
      <c r="BJ126" s="19" t="s">
        <v>79</v>
      </c>
      <c r="BK126" s="232">
        <f>ROUND(I126*H126,2)</f>
        <v>0</v>
      </c>
      <c r="BL126" s="19" t="s">
        <v>164</v>
      </c>
      <c r="BM126" s="231" t="s">
        <v>335</v>
      </c>
    </row>
    <row r="127" s="2" customFormat="1" ht="16.5" customHeight="1">
      <c r="A127" s="40"/>
      <c r="B127" s="41"/>
      <c r="C127" s="256" t="s">
        <v>242</v>
      </c>
      <c r="D127" s="256" t="s">
        <v>400</v>
      </c>
      <c r="E127" s="257" t="s">
        <v>1188</v>
      </c>
      <c r="F127" s="258" t="s">
        <v>1189</v>
      </c>
      <c r="G127" s="259" t="s">
        <v>173</v>
      </c>
      <c r="H127" s="260">
        <v>3.5</v>
      </c>
      <c r="I127" s="261"/>
      <c r="J127" s="262">
        <f>ROUND(I127*H127,2)</f>
        <v>0</v>
      </c>
      <c r="K127" s="258" t="s">
        <v>19</v>
      </c>
      <c r="L127" s="263"/>
      <c r="M127" s="264" t="s">
        <v>19</v>
      </c>
      <c r="N127" s="265" t="s">
        <v>43</v>
      </c>
      <c r="O127" s="86"/>
      <c r="P127" s="229">
        <f>O127*H127</f>
        <v>0</v>
      </c>
      <c r="Q127" s="229">
        <v>0</v>
      </c>
      <c r="R127" s="229">
        <f>Q127*H127</f>
        <v>0</v>
      </c>
      <c r="S127" s="229">
        <v>0</v>
      </c>
      <c r="T127" s="230">
        <f>S127*H127</f>
        <v>0</v>
      </c>
      <c r="U127" s="40"/>
      <c r="V127" s="40"/>
      <c r="W127" s="40"/>
      <c r="X127" s="40"/>
      <c r="Y127" s="40"/>
      <c r="Z127" s="40"/>
      <c r="AA127" s="40"/>
      <c r="AB127" s="40"/>
      <c r="AC127" s="40"/>
      <c r="AD127" s="40"/>
      <c r="AE127" s="40"/>
      <c r="AR127" s="231" t="s">
        <v>174</v>
      </c>
      <c r="AT127" s="231" t="s">
        <v>400</v>
      </c>
      <c r="AU127" s="231" t="s">
        <v>81</v>
      </c>
      <c r="AY127" s="19" t="s">
        <v>159</v>
      </c>
      <c r="BE127" s="232">
        <f>IF(N127="základní",J127,0)</f>
        <v>0</v>
      </c>
      <c r="BF127" s="232">
        <f>IF(N127="snížená",J127,0)</f>
        <v>0</v>
      </c>
      <c r="BG127" s="232">
        <f>IF(N127="zákl. přenesená",J127,0)</f>
        <v>0</v>
      </c>
      <c r="BH127" s="232">
        <f>IF(N127="sníž. přenesená",J127,0)</f>
        <v>0</v>
      </c>
      <c r="BI127" s="232">
        <f>IF(N127="nulová",J127,0)</f>
        <v>0</v>
      </c>
      <c r="BJ127" s="19" t="s">
        <v>79</v>
      </c>
      <c r="BK127" s="232">
        <f>ROUND(I127*H127,2)</f>
        <v>0</v>
      </c>
      <c r="BL127" s="19" t="s">
        <v>164</v>
      </c>
      <c r="BM127" s="231" t="s">
        <v>343</v>
      </c>
    </row>
    <row r="128" s="11" customFormat="1" ht="22.8" customHeight="1">
      <c r="A128" s="11"/>
      <c r="B128" s="206"/>
      <c r="C128" s="207"/>
      <c r="D128" s="208" t="s">
        <v>71</v>
      </c>
      <c r="E128" s="300" t="s">
        <v>1190</v>
      </c>
      <c r="F128" s="300" t="s">
        <v>1191</v>
      </c>
      <c r="G128" s="207"/>
      <c r="H128" s="207"/>
      <c r="I128" s="210"/>
      <c r="J128" s="301">
        <f>BK128</f>
        <v>0</v>
      </c>
      <c r="K128" s="207"/>
      <c r="L128" s="212"/>
      <c r="M128" s="213"/>
      <c r="N128" s="214"/>
      <c r="O128" s="214"/>
      <c r="P128" s="215">
        <f>SUM(P129:P130)</f>
        <v>0</v>
      </c>
      <c r="Q128" s="214"/>
      <c r="R128" s="215">
        <f>SUM(R129:R130)</f>
        <v>0</v>
      </c>
      <c r="S128" s="214"/>
      <c r="T128" s="216">
        <f>SUM(T129:T130)</f>
        <v>0</v>
      </c>
      <c r="U128" s="11"/>
      <c r="V128" s="11"/>
      <c r="W128" s="11"/>
      <c r="X128" s="11"/>
      <c r="Y128" s="11"/>
      <c r="Z128" s="11"/>
      <c r="AA128" s="11"/>
      <c r="AB128" s="11"/>
      <c r="AC128" s="11"/>
      <c r="AD128" s="11"/>
      <c r="AE128" s="11"/>
      <c r="AR128" s="217" t="s">
        <v>79</v>
      </c>
      <c r="AT128" s="218" t="s">
        <v>71</v>
      </c>
      <c r="AU128" s="218" t="s">
        <v>79</v>
      </c>
      <c r="AY128" s="217" t="s">
        <v>159</v>
      </c>
      <c r="BK128" s="219">
        <f>SUM(BK129:BK130)</f>
        <v>0</v>
      </c>
    </row>
    <row r="129" s="2" customFormat="1" ht="16.5" customHeight="1">
      <c r="A129" s="40"/>
      <c r="B129" s="41"/>
      <c r="C129" s="256" t="s">
        <v>351</v>
      </c>
      <c r="D129" s="256" t="s">
        <v>400</v>
      </c>
      <c r="E129" s="257" t="s">
        <v>1192</v>
      </c>
      <c r="F129" s="258" t="s">
        <v>1193</v>
      </c>
      <c r="G129" s="259" t="s">
        <v>1074</v>
      </c>
      <c r="H129" s="260">
        <v>2</v>
      </c>
      <c r="I129" s="261"/>
      <c r="J129" s="262">
        <f>ROUND(I129*H129,2)</f>
        <v>0</v>
      </c>
      <c r="K129" s="258" t="s">
        <v>19</v>
      </c>
      <c r="L129" s="263"/>
      <c r="M129" s="264" t="s">
        <v>19</v>
      </c>
      <c r="N129" s="265" t="s">
        <v>43</v>
      </c>
      <c r="O129" s="86"/>
      <c r="P129" s="229">
        <f>O129*H129</f>
        <v>0</v>
      </c>
      <c r="Q129" s="229">
        <v>0</v>
      </c>
      <c r="R129" s="229">
        <f>Q129*H129</f>
        <v>0</v>
      </c>
      <c r="S129" s="229">
        <v>0</v>
      </c>
      <c r="T129" s="230">
        <f>S129*H129</f>
        <v>0</v>
      </c>
      <c r="U129" s="40"/>
      <c r="V129" s="40"/>
      <c r="W129" s="40"/>
      <c r="X129" s="40"/>
      <c r="Y129" s="40"/>
      <c r="Z129" s="40"/>
      <c r="AA129" s="40"/>
      <c r="AB129" s="40"/>
      <c r="AC129" s="40"/>
      <c r="AD129" s="40"/>
      <c r="AE129" s="40"/>
      <c r="AR129" s="231" t="s">
        <v>174</v>
      </c>
      <c r="AT129" s="231" t="s">
        <v>400</v>
      </c>
      <c r="AU129" s="231" t="s">
        <v>81</v>
      </c>
      <c r="AY129" s="19" t="s">
        <v>159</v>
      </c>
      <c r="BE129" s="232">
        <f>IF(N129="základní",J129,0)</f>
        <v>0</v>
      </c>
      <c r="BF129" s="232">
        <f>IF(N129="snížená",J129,0)</f>
        <v>0</v>
      </c>
      <c r="BG129" s="232">
        <f>IF(N129="zákl. přenesená",J129,0)</f>
        <v>0</v>
      </c>
      <c r="BH129" s="232">
        <f>IF(N129="sníž. přenesená",J129,0)</f>
        <v>0</v>
      </c>
      <c r="BI129" s="232">
        <f>IF(N129="nulová",J129,0)</f>
        <v>0</v>
      </c>
      <c r="BJ129" s="19" t="s">
        <v>79</v>
      </c>
      <c r="BK129" s="232">
        <f>ROUND(I129*H129,2)</f>
        <v>0</v>
      </c>
      <c r="BL129" s="19" t="s">
        <v>164</v>
      </c>
      <c r="BM129" s="231" t="s">
        <v>354</v>
      </c>
    </row>
    <row r="130" s="2" customFormat="1" ht="44.25" customHeight="1">
      <c r="A130" s="40"/>
      <c r="B130" s="41"/>
      <c r="C130" s="256" t="s">
        <v>255</v>
      </c>
      <c r="D130" s="256" t="s">
        <v>400</v>
      </c>
      <c r="E130" s="257" t="s">
        <v>1194</v>
      </c>
      <c r="F130" s="258" t="s">
        <v>1195</v>
      </c>
      <c r="G130" s="259" t="s">
        <v>1074</v>
      </c>
      <c r="H130" s="260">
        <v>2</v>
      </c>
      <c r="I130" s="261"/>
      <c r="J130" s="262">
        <f>ROUND(I130*H130,2)</f>
        <v>0</v>
      </c>
      <c r="K130" s="258" t="s">
        <v>19</v>
      </c>
      <c r="L130" s="263"/>
      <c r="M130" s="264" t="s">
        <v>19</v>
      </c>
      <c r="N130" s="265"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174</v>
      </c>
      <c r="AT130" s="231" t="s">
        <v>400</v>
      </c>
      <c r="AU130" s="231" t="s">
        <v>81</v>
      </c>
      <c r="AY130" s="19" t="s">
        <v>159</v>
      </c>
      <c r="BE130" s="232">
        <f>IF(N130="základní",J130,0)</f>
        <v>0</v>
      </c>
      <c r="BF130" s="232">
        <f>IF(N130="snížená",J130,0)</f>
        <v>0</v>
      </c>
      <c r="BG130" s="232">
        <f>IF(N130="zákl. přenesená",J130,0)</f>
        <v>0</v>
      </c>
      <c r="BH130" s="232">
        <f>IF(N130="sníž. přenesená",J130,0)</f>
        <v>0</v>
      </c>
      <c r="BI130" s="232">
        <f>IF(N130="nulová",J130,0)</f>
        <v>0</v>
      </c>
      <c r="BJ130" s="19" t="s">
        <v>79</v>
      </c>
      <c r="BK130" s="232">
        <f>ROUND(I130*H130,2)</f>
        <v>0</v>
      </c>
      <c r="BL130" s="19" t="s">
        <v>164</v>
      </c>
      <c r="BM130" s="231" t="s">
        <v>362</v>
      </c>
    </row>
    <row r="131" s="11" customFormat="1" ht="22.8" customHeight="1">
      <c r="A131" s="11"/>
      <c r="B131" s="206"/>
      <c r="C131" s="207"/>
      <c r="D131" s="208" t="s">
        <v>71</v>
      </c>
      <c r="E131" s="300" t="s">
        <v>1161</v>
      </c>
      <c r="F131" s="300" t="s">
        <v>1162</v>
      </c>
      <c r="G131" s="207"/>
      <c r="H131" s="207"/>
      <c r="I131" s="210"/>
      <c r="J131" s="301">
        <f>BK131</f>
        <v>0</v>
      </c>
      <c r="K131" s="207"/>
      <c r="L131" s="212"/>
      <c r="M131" s="213"/>
      <c r="N131" s="214"/>
      <c r="O131" s="214"/>
      <c r="P131" s="215">
        <f>SUM(P132:P134)</f>
        <v>0</v>
      </c>
      <c r="Q131" s="214"/>
      <c r="R131" s="215">
        <f>SUM(R132:R134)</f>
        <v>0</v>
      </c>
      <c r="S131" s="214"/>
      <c r="T131" s="216">
        <f>SUM(T132:T134)</f>
        <v>0</v>
      </c>
      <c r="U131" s="11"/>
      <c r="V131" s="11"/>
      <c r="W131" s="11"/>
      <c r="X131" s="11"/>
      <c r="Y131" s="11"/>
      <c r="Z131" s="11"/>
      <c r="AA131" s="11"/>
      <c r="AB131" s="11"/>
      <c r="AC131" s="11"/>
      <c r="AD131" s="11"/>
      <c r="AE131" s="11"/>
      <c r="AR131" s="217" t="s">
        <v>79</v>
      </c>
      <c r="AT131" s="218" t="s">
        <v>71</v>
      </c>
      <c r="AU131" s="218" t="s">
        <v>79</v>
      </c>
      <c r="AY131" s="217" t="s">
        <v>159</v>
      </c>
      <c r="BK131" s="219">
        <f>SUM(BK132:BK134)</f>
        <v>0</v>
      </c>
    </row>
    <row r="132" s="2" customFormat="1" ht="16.5" customHeight="1">
      <c r="A132" s="40"/>
      <c r="B132" s="41"/>
      <c r="C132" s="220" t="s">
        <v>377</v>
      </c>
      <c r="D132" s="220" t="s">
        <v>160</v>
      </c>
      <c r="E132" s="221" t="s">
        <v>1196</v>
      </c>
      <c r="F132" s="222" t="s">
        <v>1197</v>
      </c>
      <c r="G132" s="223" t="s">
        <v>1074</v>
      </c>
      <c r="H132" s="224">
        <v>1</v>
      </c>
      <c r="I132" s="225"/>
      <c r="J132" s="226">
        <f>ROUND(I132*H132,2)</f>
        <v>0</v>
      </c>
      <c r="K132" s="222" t="s">
        <v>19</v>
      </c>
      <c r="L132" s="46"/>
      <c r="M132" s="227" t="s">
        <v>19</v>
      </c>
      <c r="N132" s="228" t="s">
        <v>43</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164</v>
      </c>
      <c r="AT132" s="231" t="s">
        <v>160</v>
      </c>
      <c r="AU132" s="231" t="s">
        <v>81</v>
      </c>
      <c r="AY132" s="19" t="s">
        <v>159</v>
      </c>
      <c r="BE132" s="232">
        <f>IF(N132="základní",J132,0)</f>
        <v>0</v>
      </c>
      <c r="BF132" s="232">
        <f>IF(N132="snížená",J132,0)</f>
        <v>0</v>
      </c>
      <c r="BG132" s="232">
        <f>IF(N132="zákl. přenesená",J132,0)</f>
        <v>0</v>
      </c>
      <c r="BH132" s="232">
        <f>IF(N132="sníž. přenesená",J132,0)</f>
        <v>0</v>
      </c>
      <c r="BI132" s="232">
        <f>IF(N132="nulová",J132,0)</f>
        <v>0</v>
      </c>
      <c r="BJ132" s="19" t="s">
        <v>79</v>
      </c>
      <c r="BK132" s="232">
        <f>ROUND(I132*H132,2)</f>
        <v>0</v>
      </c>
      <c r="BL132" s="19" t="s">
        <v>164</v>
      </c>
      <c r="BM132" s="231" t="s">
        <v>380</v>
      </c>
    </row>
    <row r="133" s="2" customFormat="1" ht="21.75" customHeight="1">
      <c r="A133" s="40"/>
      <c r="B133" s="41"/>
      <c r="C133" s="220" t="s">
        <v>259</v>
      </c>
      <c r="D133" s="220" t="s">
        <v>160</v>
      </c>
      <c r="E133" s="221" t="s">
        <v>1198</v>
      </c>
      <c r="F133" s="222" t="s">
        <v>1199</v>
      </c>
      <c r="G133" s="223" t="s">
        <v>173</v>
      </c>
      <c r="H133" s="224">
        <v>25</v>
      </c>
      <c r="I133" s="225"/>
      <c r="J133" s="226">
        <f>ROUND(I133*H133,2)</f>
        <v>0</v>
      </c>
      <c r="K133" s="222" t="s">
        <v>19</v>
      </c>
      <c r="L133" s="46"/>
      <c r="M133" s="227" t="s">
        <v>19</v>
      </c>
      <c r="N133" s="228" t="s">
        <v>43</v>
      </c>
      <c r="O133" s="86"/>
      <c r="P133" s="229">
        <f>O133*H133</f>
        <v>0</v>
      </c>
      <c r="Q133" s="229">
        <v>0</v>
      </c>
      <c r="R133" s="229">
        <f>Q133*H133</f>
        <v>0</v>
      </c>
      <c r="S133" s="229">
        <v>0</v>
      </c>
      <c r="T133" s="230">
        <f>S133*H133</f>
        <v>0</v>
      </c>
      <c r="U133" s="40"/>
      <c r="V133" s="40"/>
      <c r="W133" s="40"/>
      <c r="X133" s="40"/>
      <c r="Y133" s="40"/>
      <c r="Z133" s="40"/>
      <c r="AA133" s="40"/>
      <c r="AB133" s="40"/>
      <c r="AC133" s="40"/>
      <c r="AD133" s="40"/>
      <c r="AE133" s="40"/>
      <c r="AR133" s="231" t="s">
        <v>164</v>
      </c>
      <c r="AT133" s="231" t="s">
        <v>160</v>
      </c>
      <c r="AU133" s="231" t="s">
        <v>81</v>
      </c>
      <c r="AY133" s="19" t="s">
        <v>159</v>
      </c>
      <c r="BE133" s="232">
        <f>IF(N133="základní",J133,0)</f>
        <v>0</v>
      </c>
      <c r="BF133" s="232">
        <f>IF(N133="snížená",J133,0)</f>
        <v>0</v>
      </c>
      <c r="BG133" s="232">
        <f>IF(N133="zákl. přenesená",J133,0)</f>
        <v>0</v>
      </c>
      <c r="BH133" s="232">
        <f>IF(N133="sníž. přenesená",J133,0)</f>
        <v>0</v>
      </c>
      <c r="BI133" s="232">
        <f>IF(N133="nulová",J133,0)</f>
        <v>0</v>
      </c>
      <c r="BJ133" s="19" t="s">
        <v>79</v>
      </c>
      <c r="BK133" s="232">
        <f>ROUND(I133*H133,2)</f>
        <v>0</v>
      </c>
      <c r="BL133" s="19" t="s">
        <v>164</v>
      </c>
      <c r="BM133" s="231" t="s">
        <v>383</v>
      </c>
    </row>
    <row r="134" s="2" customFormat="1" ht="16.5" customHeight="1">
      <c r="A134" s="40"/>
      <c r="B134" s="41"/>
      <c r="C134" s="220" t="s">
        <v>385</v>
      </c>
      <c r="D134" s="220" t="s">
        <v>160</v>
      </c>
      <c r="E134" s="221" t="s">
        <v>1200</v>
      </c>
      <c r="F134" s="222" t="s">
        <v>1176</v>
      </c>
      <c r="G134" s="223" t="s">
        <v>173</v>
      </c>
      <c r="H134" s="224">
        <v>15</v>
      </c>
      <c r="I134" s="225"/>
      <c r="J134" s="226">
        <f>ROUND(I134*H134,2)</f>
        <v>0</v>
      </c>
      <c r="K134" s="222" t="s">
        <v>19</v>
      </c>
      <c r="L134" s="46"/>
      <c r="M134" s="287" t="s">
        <v>19</v>
      </c>
      <c r="N134" s="288" t="s">
        <v>43</v>
      </c>
      <c r="O134" s="289"/>
      <c r="P134" s="290">
        <f>O134*H134</f>
        <v>0</v>
      </c>
      <c r="Q134" s="290">
        <v>0</v>
      </c>
      <c r="R134" s="290">
        <f>Q134*H134</f>
        <v>0</v>
      </c>
      <c r="S134" s="290">
        <v>0</v>
      </c>
      <c r="T134" s="291">
        <f>S134*H134</f>
        <v>0</v>
      </c>
      <c r="U134" s="40"/>
      <c r="V134" s="40"/>
      <c r="W134" s="40"/>
      <c r="X134" s="40"/>
      <c r="Y134" s="40"/>
      <c r="Z134" s="40"/>
      <c r="AA134" s="40"/>
      <c r="AB134" s="40"/>
      <c r="AC134" s="40"/>
      <c r="AD134" s="40"/>
      <c r="AE134" s="40"/>
      <c r="AR134" s="231" t="s">
        <v>164</v>
      </c>
      <c r="AT134" s="231" t="s">
        <v>160</v>
      </c>
      <c r="AU134" s="231" t="s">
        <v>81</v>
      </c>
      <c r="AY134" s="19" t="s">
        <v>159</v>
      </c>
      <c r="BE134" s="232">
        <f>IF(N134="základní",J134,0)</f>
        <v>0</v>
      </c>
      <c r="BF134" s="232">
        <f>IF(N134="snížená",J134,0)</f>
        <v>0</v>
      </c>
      <c r="BG134" s="232">
        <f>IF(N134="zákl. přenesená",J134,0)</f>
        <v>0</v>
      </c>
      <c r="BH134" s="232">
        <f>IF(N134="sníž. přenesená",J134,0)</f>
        <v>0</v>
      </c>
      <c r="BI134" s="232">
        <f>IF(N134="nulová",J134,0)</f>
        <v>0</v>
      </c>
      <c r="BJ134" s="19" t="s">
        <v>79</v>
      </c>
      <c r="BK134" s="232">
        <f>ROUND(I134*H134,2)</f>
        <v>0</v>
      </c>
      <c r="BL134" s="19" t="s">
        <v>164</v>
      </c>
      <c r="BM134" s="231" t="s">
        <v>388</v>
      </c>
    </row>
    <row r="135" s="2" customFormat="1" ht="6.96" customHeight="1">
      <c r="A135" s="40"/>
      <c r="B135" s="61"/>
      <c r="C135" s="62"/>
      <c r="D135" s="62"/>
      <c r="E135" s="62"/>
      <c r="F135" s="62"/>
      <c r="G135" s="62"/>
      <c r="H135" s="62"/>
      <c r="I135" s="177"/>
      <c r="J135" s="62"/>
      <c r="K135" s="62"/>
      <c r="L135" s="46"/>
      <c r="M135" s="40"/>
      <c r="O135" s="40"/>
      <c r="P135" s="40"/>
      <c r="Q135" s="40"/>
      <c r="R135" s="40"/>
      <c r="S135" s="40"/>
      <c r="T135" s="40"/>
      <c r="U135" s="40"/>
      <c r="V135" s="40"/>
      <c r="W135" s="40"/>
      <c r="X135" s="40"/>
      <c r="Y135" s="40"/>
      <c r="Z135" s="40"/>
      <c r="AA135" s="40"/>
      <c r="AB135" s="40"/>
      <c r="AC135" s="40"/>
      <c r="AD135" s="40"/>
      <c r="AE135" s="40"/>
    </row>
  </sheetData>
  <sheetProtection sheet="1" autoFilter="0" formatColumns="0" formatRows="0" objects="1" scenarios="1" spinCount="100000" saltValue="fb7j39Kl57mD0fFbk2imiCYpoEZqKcpNQang6dcXLiNbmshCRQj0ZLo4wBA+1bvwUBHCsvBNcZ4zYyBn7OoVyg==" hashValue="G8KzDi2kzMeeSTXLGL7+qjmSatXoSZK/xKOoS8e9AHFys/jrvOBt4h7W8+MDyqRNR0hHqfS92+yog6Gf054B9w==" algorithmName="SHA-512" password="CC35"/>
  <autoFilter ref="C88:K134"/>
  <mergeCells count="9">
    <mergeCell ref="E7:H7"/>
    <mergeCell ref="E9:H9"/>
    <mergeCell ref="E18:H18"/>
    <mergeCell ref="E27:H27"/>
    <mergeCell ref="E48:H48"/>
    <mergeCell ref="E50:H50"/>
    <mergeCell ref="E79:H79"/>
    <mergeCell ref="E81:H8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0"/>
      <c r="L2" s="1"/>
      <c r="M2" s="1"/>
      <c r="N2" s="1"/>
      <c r="O2" s="1"/>
      <c r="P2" s="1"/>
      <c r="Q2" s="1"/>
      <c r="R2" s="1"/>
      <c r="S2" s="1"/>
      <c r="T2" s="1"/>
      <c r="U2" s="1"/>
      <c r="V2" s="1"/>
      <c r="AT2" s="19" t="s">
        <v>93</v>
      </c>
    </row>
    <row r="3" s="1" customFormat="1" ht="6.96" customHeight="1">
      <c r="B3" s="141"/>
      <c r="C3" s="142"/>
      <c r="D3" s="142"/>
      <c r="E3" s="142"/>
      <c r="F3" s="142"/>
      <c r="G3" s="142"/>
      <c r="H3" s="142"/>
      <c r="I3" s="143"/>
      <c r="J3" s="142"/>
      <c r="K3" s="142"/>
      <c r="L3" s="22"/>
      <c r="AT3" s="19" t="s">
        <v>81</v>
      </c>
    </row>
    <row r="4" s="1" customFormat="1" ht="24.96" customHeight="1">
      <c r="B4" s="22"/>
      <c r="D4" s="144" t="s">
        <v>119</v>
      </c>
      <c r="I4" s="140"/>
      <c r="L4" s="22"/>
      <c r="M4" s="145" t="s">
        <v>10</v>
      </c>
      <c r="AT4" s="19" t="s">
        <v>4</v>
      </c>
    </row>
    <row r="5" s="1" customFormat="1" ht="6.96" customHeight="1">
      <c r="B5" s="22"/>
      <c r="I5" s="140"/>
      <c r="L5" s="22"/>
    </row>
    <row r="6" s="1" customFormat="1" ht="12" customHeight="1">
      <c r="B6" s="22"/>
      <c r="D6" s="146" t="s">
        <v>16</v>
      </c>
      <c r="I6" s="140"/>
      <c r="L6" s="22"/>
    </row>
    <row r="7" s="1" customFormat="1" ht="16.5" customHeight="1">
      <c r="B7" s="22"/>
      <c r="E7" s="147" t="str">
        <f>'Rekapitulace stavby'!K6</f>
        <v>WELCOME CENTRE ČZU</v>
      </c>
      <c r="F7" s="146"/>
      <c r="G7" s="146"/>
      <c r="H7" s="146"/>
      <c r="I7" s="140"/>
      <c r="L7" s="22"/>
    </row>
    <row r="8" s="2" customFormat="1" ht="12" customHeight="1">
      <c r="A8" s="40"/>
      <c r="B8" s="46"/>
      <c r="C8" s="40"/>
      <c r="D8" s="146" t="s">
        <v>120</v>
      </c>
      <c r="E8" s="40"/>
      <c r="F8" s="40"/>
      <c r="G8" s="40"/>
      <c r="H8" s="40"/>
      <c r="I8" s="148"/>
      <c r="J8" s="40"/>
      <c r="K8" s="40"/>
      <c r="L8" s="149"/>
      <c r="S8" s="40"/>
      <c r="T8" s="40"/>
      <c r="U8" s="40"/>
      <c r="V8" s="40"/>
      <c r="W8" s="40"/>
      <c r="X8" s="40"/>
      <c r="Y8" s="40"/>
      <c r="Z8" s="40"/>
      <c r="AA8" s="40"/>
      <c r="AB8" s="40"/>
      <c r="AC8" s="40"/>
      <c r="AD8" s="40"/>
      <c r="AE8" s="40"/>
    </row>
    <row r="9" s="2" customFormat="1" ht="16.5" customHeight="1">
      <c r="A9" s="40"/>
      <c r="B9" s="46"/>
      <c r="C9" s="40"/>
      <c r="D9" s="40"/>
      <c r="E9" s="150" t="s">
        <v>1201</v>
      </c>
      <c r="F9" s="40"/>
      <c r="G9" s="40"/>
      <c r="H9" s="40"/>
      <c r="I9" s="148"/>
      <c r="J9" s="40"/>
      <c r="K9" s="40"/>
      <c r="L9" s="149"/>
      <c r="S9" s="40"/>
      <c r="T9" s="40"/>
      <c r="U9" s="40"/>
      <c r="V9" s="40"/>
      <c r="W9" s="40"/>
      <c r="X9" s="40"/>
      <c r="Y9" s="40"/>
      <c r="Z9" s="40"/>
      <c r="AA9" s="40"/>
      <c r="AB9" s="40"/>
      <c r="AC9" s="40"/>
      <c r="AD9" s="40"/>
      <c r="AE9" s="40"/>
    </row>
    <row r="10" s="2" customFormat="1">
      <c r="A10" s="40"/>
      <c r="B10" s="46"/>
      <c r="C10" s="40"/>
      <c r="D10" s="40"/>
      <c r="E10" s="40"/>
      <c r="F10" s="40"/>
      <c r="G10" s="40"/>
      <c r="H10" s="40"/>
      <c r="I10" s="148"/>
      <c r="J10" s="40"/>
      <c r="K10" s="40"/>
      <c r="L10" s="149"/>
      <c r="S10" s="40"/>
      <c r="T10" s="40"/>
      <c r="U10" s="40"/>
      <c r="V10" s="40"/>
      <c r="W10" s="40"/>
      <c r="X10" s="40"/>
      <c r="Y10" s="40"/>
      <c r="Z10" s="40"/>
      <c r="AA10" s="40"/>
      <c r="AB10" s="40"/>
      <c r="AC10" s="40"/>
      <c r="AD10" s="40"/>
      <c r="AE10" s="40"/>
    </row>
    <row r="11" s="2" customFormat="1" ht="12" customHeight="1">
      <c r="A11" s="40"/>
      <c r="B11" s="46"/>
      <c r="C11" s="40"/>
      <c r="D11" s="146" t="s">
        <v>18</v>
      </c>
      <c r="E11" s="40"/>
      <c r="F11" s="135" t="s">
        <v>19</v>
      </c>
      <c r="G11" s="40"/>
      <c r="H11" s="40"/>
      <c r="I11" s="151" t="s">
        <v>20</v>
      </c>
      <c r="J11" s="135" t="s">
        <v>19</v>
      </c>
      <c r="K11" s="40"/>
      <c r="L11" s="149"/>
      <c r="S11" s="40"/>
      <c r="T11" s="40"/>
      <c r="U11" s="40"/>
      <c r="V11" s="40"/>
      <c r="W11" s="40"/>
      <c r="X11" s="40"/>
      <c r="Y11" s="40"/>
      <c r="Z11" s="40"/>
      <c r="AA11" s="40"/>
      <c r="AB11" s="40"/>
      <c r="AC11" s="40"/>
      <c r="AD11" s="40"/>
      <c r="AE11" s="40"/>
    </row>
    <row r="12" s="2" customFormat="1" ht="12" customHeight="1">
      <c r="A12" s="40"/>
      <c r="B12" s="46"/>
      <c r="C12" s="40"/>
      <c r="D12" s="146" t="s">
        <v>21</v>
      </c>
      <c r="E12" s="40"/>
      <c r="F12" s="135" t="s">
        <v>22</v>
      </c>
      <c r="G12" s="40"/>
      <c r="H12" s="40"/>
      <c r="I12" s="151" t="s">
        <v>23</v>
      </c>
      <c r="J12" s="152" t="str">
        <f>'Rekapitulace stavby'!AN8</f>
        <v>25. 5. 2020</v>
      </c>
      <c r="K12" s="40"/>
      <c r="L12" s="14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48"/>
      <c r="J13" s="40"/>
      <c r="K13" s="40"/>
      <c r="L13" s="149"/>
      <c r="S13" s="40"/>
      <c r="T13" s="40"/>
      <c r="U13" s="40"/>
      <c r="V13" s="40"/>
      <c r="W13" s="40"/>
      <c r="X13" s="40"/>
      <c r="Y13" s="40"/>
      <c r="Z13" s="40"/>
      <c r="AA13" s="40"/>
      <c r="AB13" s="40"/>
      <c r="AC13" s="40"/>
      <c r="AD13" s="40"/>
      <c r="AE13" s="40"/>
    </row>
    <row r="14" s="2" customFormat="1" ht="12" customHeight="1">
      <c r="A14" s="40"/>
      <c r="B14" s="46"/>
      <c r="C14" s="40"/>
      <c r="D14" s="146" t="s">
        <v>25</v>
      </c>
      <c r="E14" s="40"/>
      <c r="F14" s="40"/>
      <c r="G14" s="40"/>
      <c r="H14" s="40"/>
      <c r="I14" s="151" t="s">
        <v>26</v>
      </c>
      <c r="J14" s="135" t="s">
        <v>19</v>
      </c>
      <c r="K14" s="40"/>
      <c r="L14" s="149"/>
      <c r="S14" s="40"/>
      <c r="T14" s="40"/>
      <c r="U14" s="40"/>
      <c r="V14" s="40"/>
      <c r="W14" s="40"/>
      <c r="X14" s="40"/>
      <c r="Y14" s="40"/>
      <c r="Z14" s="40"/>
      <c r="AA14" s="40"/>
      <c r="AB14" s="40"/>
      <c r="AC14" s="40"/>
      <c r="AD14" s="40"/>
      <c r="AE14" s="40"/>
    </row>
    <row r="15" s="2" customFormat="1" ht="18" customHeight="1">
      <c r="A15" s="40"/>
      <c r="B15" s="46"/>
      <c r="C15" s="40"/>
      <c r="D15" s="40"/>
      <c r="E15" s="135" t="s">
        <v>27</v>
      </c>
      <c r="F15" s="40"/>
      <c r="G15" s="40"/>
      <c r="H15" s="40"/>
      <c r="I15" s="151" t="s">
        <v>28</v>
      </c>
      <c r="J15" s="135" t="s">
        <v>19</v>
      </c>
      <c r="K15" s="40"/>
      <c r="L15" s="14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48"/>
      <c r="J16" s="40"/>
      <c r="K16" s="40"/>
      <c r="L16" s="149"/>
      <c r="S16" s="40"/>
      <c r="T16" s="40"/>
      <c r="U16" s="40"/>
      <c r="V16" s="40"/>
      <c r="W16" s="40"/>
      <c r="X16" s="40"/>
      <c r="Y16" s="40"/>
      <c r="Z16" s="40"/>
      <c r="AA16" s="40"/>
      <c r="AB16" s="40"/>
      <c r="AC16" s="40"/>
      <c r="AD16" s="40"/>
      <c r="AE16" s="40"/>
    </row>
    <row r="17" s="2" customFormat="1" ht="12" customHeight="1">
      <c r="A17" s="40"/>
      <c r="B17" s="46"/>
      <c r="C17" s="40"/>
      <c r="D17" s="146" t="s">
        <v>29</v>
      </c>
      <c r="E17" s="40"/>
      <c r="F17" s="40"/>
      <c r="G17" s="40"/>
      <c r="H17" s="40"/>
      <c r="I17" s="151" t="s">
        <v>26</v>
      </c>
      <c r="J17" s="35" t="str">
        <f>'Rekapitulace stavby'!AN13</f>
        <v>Vyplň údaj</v>
      </c>
      <c r="K17" s="40"/>
      <c r="L17" s="14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51" t="s">
        <v>28</v>
      </c>
      <c r="J18" s="35" t="str">
        <f>'Rekapitulace stavby'!AN14</f>
        <v>Vyplň údaj</v>
      </c>
      <c r="K18" s="40"/>
      <c r="L18" s="14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48"/>
      <c r="J19" s="40"/>
      <c r="K19" s="40"/>
      <c r="L19" s="149"/>
      <c r="S19" s="40"/>
      <c r="T19" s="40"/>
      <c r="U19" s="40"/>
      <c r="V19" s="40"/>
      <c r="W19" s="40"/>
      <c r="X19" s="40"/>
      <c r="Y19" s="40"/>
      <c r="Z19" s="40"/>
      <c r="AA19" s="40"/>
      <c r="AB19" s="40"/>
      <c r="AC19" s="40"/>
      <c r="AD19" s="40"/>
      <c r="AE19" s="40"/>
    </row>
    <row r="20" s="2" customFormat="1" ht="12" customHeight="1">
      <c r="A20" s="40"/>
      <c r="B20" s="46"/>
      <c r="C20" s="40"/>
      <c r="D20" s="146" t="s">
        <v>31</v>
      </c>
      <c r="E20" s="40"/>
      <c r="F20" s="40"/>
      <c r="G20" s="40"/>
      <c r="H20" s="40"/>
      <c r="I20" s="151" t="s">
        <v>26</v>
      </c>
      <c r="J20" s="135" t="s">
        <v>19</v>
      </c>
      <c r="K20" s="40"/>
      <c r="L20" s="149"/>
      <c r="S20" s="40"/>
      <c r="T20" s="40"/>
      <c r="U20" s="40"/>
      <c r="V20" s="40"/>
      <c r="W20" s="40"/>
      <c r="X20" s="40"/>
      <c r="Y20" s="40"/>
      <c r="Z20" s="40"/>
      <c r="AA20" s="40"/>
      <c r="AB20" s="40"/>
      <c r="AC20" s="40"/>
      <c r="AD20" s="40"/>
      <c r="AE20" s="40"/>
    </row>
    <row r="21" s="2" customFormat="1" ht="18" customHeight="1">
      <c r="A21" s="40"/>
      <c r="B21" s="46"/>
      <c r="C21" s="40"/>
      <c r="D21" s="40"/>
      <c r="E21" s="135" t="s">
        <v>32</v>
      </c>
      <c r="F21" s="40"/>
      <c r="G21" s="40"/>
      <c r="H21" s="40"/>
      <c r="I21" s="151" t="s">
        <v>28</v>
      </c>
      <c r="J21" s="135" t="s">
        <v>19</v>
      </c>
      <c r="K21" s="40"/>
      <c r="L21" s="14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48"/>
      <c r="J22" s="40"/>
      <c r="K22" s="40"/>
      <c r="L22" s="149"/>
      <c r="S22" s="40"/>
      <c r="T22" s="40"/>
      <c r="U22" s="40"/>
      <c r="V22" s="40"/>
      <c r="W22" s="40"/>
      <c r="X22" s="40"/>
      <c r="Y22" s="40"/>
      <c r="Z22" s="40"/>
      <c r="AA22" s="40"/>
      <c r="AB22" s="40"/>
      <c r="AC22" s="40"/>
      <c r="AD22" s="40"/>
      <c r="AE22" s="40"/>
    </row>
    <row r="23" s="2" customFormat="1" ht="12" customHeight="1">
      <c r="A23" s="40"/>
      <c r="B23" s="46"/>
      <c r="C23" s="40"/>
      <c r="D23" s="146" t="s">
        <v>34</v>
      </c>
      <c r="E23" s="40"/>
      <c r="F23" s="40"/>
      <c r="G23" s="40"/>
      <c r="H23" s="40"/>
      <c r="I23" s="151" t="s">
        <v>26</v>
      </c>
      <c r="J23" s="135" t="str">
        <f>IF('Rekapitulace stavby'!AN19="","",'Rekapitulace stavby'!AN19)</f>
        <v/>
      </c>
      <c r="K23" s="40"/>
      <c r="L23" s="149"/>
      <c r="S23" s="40"/>
      <c r="T23" s="40"/>
      <c r="U23" s="40"/>
      <c r="V23" s="40"/>
      <c r="W23" s="40"/>
      <c r="X23" s="40"/>
      <c r="Y23" s="40"/>
      <c r="Z23" s="40"/>
      <c r="AA23" s="40"/>
      <c r="AB23" s="40"/>
      <c r="AC23" s="40"/>
      <c r="AD23" s="40"/>
      <c r="AE23" s="40"/>
    </row>
    <row r="24" s="2" customFormat="1" ht="18" customHeight="1">
      <c r="A24" s="40"/>
      <c r="B24" s="46"/>
      <c r="C24" s="40"/>
      <c r="D24" s="40"/>
      <c r="E24" s="135" t="str">
        <f>IF('Rekapitulace stavby'!E20="","",'Rekapitulace stavby'!E20)</f>
        <v xml:space="preserve"> </v>
      </c>
      <c r="F24" s="40"/>
      <c r="G24" s="40"/>
      <c r="H24" s="40"/>
      <c r="I24" s="151" t="s">
        <v>28</v>
      </c>
      <c r="J24" s="135" t="str">
        <f>IF('Rekapitulace stavby'!AN20="","",'Rekapitulace stavby'!AN20)</f>
        <v/>
      </c>
      <c r="K24" s="40"/>
      <c r="L24" s="14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48"/>
      <c r="J25" s="40"/>
      <c r="K25" s="40"/>
      <c r="L25" s="149"/>
      <c r="S25" s="40"/>
      <c r="T25" s="40"/>
      <c r="U25" s="40"/>
      <c r="V25" s="40"/>
      <c r="W25" s="40"/>
      <c r="X25" s="40"/>
      <c r="Y25" s="40"/>
      <c r="Z25" s="40"/>
      <c r="AA25" s="40"/>
      <c r="AB25" s="40"/>
      <c r="AC25" s="40"/>
      <c r="AD25" s="40"/>
      <c r="AE25" s="40"/>
    </row>
    <row r="26" s="2" customFormat="1" ht="12" customHeight="1">
      <c r="A26" s="40"/>
      <c r="B26" s="46"/>
      <c r="C26" s="40"/>
      <c r="D26" s="146" t="s">
        <v>36</v>
      </c>
      <c r="E26" s="40"/>
      <c r="F26" s="40"/>
      <c r="G26" s="40"/>
      <c r="H26" s="40"/>
      <c r="I26" s="148"/>
      <c r="J26" s="40"/>
      <c r="K26" s="40"/>
      <c r="L26" s="149"/>
      <c r="S26" s="40"/>
      <c r="T26" s="40"/>
      <c r="U26" s="40"/>
      <c r="V26" s="40"/>
      <c r="W26" s="40"/>
      <c r="X26" s="40"/>
      <c r="Y26" s="40"/>
      <c r="Z26" s="40"/>
      <c r="AA26" s="40"/>
      <c r="AB26" s="40"/>
      <c r="AC26" s="40"/>
      <c r="AD26" s="40"/>
      <c r="AE26" s="40"/>
    </row>
    <row r="27" s="8" customFormat="1" ht="16.5" customHeight="1">
      <c r="A27" s="153"/>
      <c r="B27" s="154"/>
      <c r="C27" s="153"/>
      <c r="D27" s="153"/>
      <c r="E27" s="155" t="s">
        <v>19</v>
      </c>
      <c r="F27" s="155"/>
      <c r="G27" s="155"/>
      <c r="H27" s="155"/>
      <c r="I27" s="156"/>
      <c r="J27" s="153"/>
      <c r="K27" s="153"/>
      <c r="L27" s="157"/>
      <c r="S27" s="153"/>
      <c r="T27" s="153"/>
      <c r="U27" s="153"/>
      <c r="V27" s="153"/>
      <c r="W27" s="153"/>
      <c r="X27" s="153"/>
      <c r="Y27" s="153"/>
      <c r="Z27" s="153"/>
      <c r="AA27" s="153"/>
      <c r="AB27" s="153"/>
      <c r="AC27" s="153"/>
      <c r="AD27" s="153"/>
      <c r="AE27" s="153"/>
    </row>
    <row r="28" s="2" customFormat="1" ht="6.96" customHeight="1">
      <c r="A28" s="40"/>
      <c r="B28" s="46"/>
      <c r="C28" s="40"/>
      <c r="D28" s="40"/>
      <c r="E28" s="40"/>
      <c r="F28" s="40"/>
      <c r="G28" s="40"/>
      <c r="H28" s="40"/>
      <c r="I28" s="148"/>
      <c r="J28" s="40"/>
      <c r="K28" s="40"/>
      <c r="L28" s="149"/>
      <c r="S28" s="40"/>
      <c r="T28" s="40"/>
      <c r="U28" s="40"/>
      <c r="V28" s="40"/>
      <c r="W28" s="40"/>
      <c r="X28" s="40"/>
      <c r="Y28" s="40"/>
      <c r="Z28" s="40"/>
      <c r="AA28" s="40"/>
      <c r="AB28" s="40"/>
      <c r="AC28" s="40"/>
      <c r="AD28" s="40"/>
      <c r="AE28" s="40"/>
    </row>
    <row r="29" s="2" customFormat="1" ht="6.96" customHeight="1">
      <c r="A29" s="40"/>
      <c r="B29" s="46"/>
      <c r="C29" s="40"/>
      <c r="D29" s="158"/>
      <c r="E29" s="158"/>
      <c r="F29" s="158"/>
      <c r="G29" s="158"/>
      <c r="H29" s="158"/>
      <c r="I29" s="159"/>
      <c r="J29" s="158"/>
      <c r="K29" s="158"/>
      <c r="L29" s="149"/>
      <c r="S29" s="40"/>
      <c r="T29" s="40"/>
      <c r="U29" s="40"/>
      <c r="V29" s="40"/>
      <c r="W29" s="40"/>
      <c r="X29" s="40"/>
      <c r="Y29" s="40"/>
      <c r="Z29" s="40"/>
      <c r="AA29" s="40"/>
      <c r="AB29" s="40"/>
      <c r="AC29" s="40"/>
      <c r="AD29" s="40"/>
      <c r="AE29" s="40"/>
    </row>
    <row r="30" s="2" customFormat="1" ht="25.44" customHeight="1">
      <c r="A30" s="40"/>
      <c r="B30" s="46"/>
      <c r="C30" s="40"/>
      <c r="D30" s="160" t="s">
        <v>38</v>
      </c>
      <c r="E30" s="40"/>
      <c r="F30" s="40"/>
      <c r="G30" s="40"/>
      <c r="H30" s="40"/>
      <c r="I30" s="148"/>
      <c r="J30" s="161">
        <f>ROUND(J83, 2)</f>
        <v>0</v>
      </c>
      <c r="K30" s="40"/>
      <c r="L30" s="149"/>
      <c r="S30" s="40"/>
      <c r="T30" s="40"/>
      <c r="U30" s="40"/>
      <c r="V30" s="40"/>
      <c r="W30" s="40"/>
      <c r="X30" s="40"/>
      <c r="Y30" s="40"/>
      <c r="Z30" s="40"/>
      <c r="AA30" s="40"/>
      <c r="AB30" s="40"/>
      <c r="AC30" s="40"/>
      <c r="AD30" s="40"/>
      <c r="AE30" s="40"/>
    </row>
    <row r="31" s="2" customFormat="1" ht="6.96"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2" customFormat="1" ht="14.4" customHeight="1">
      <c r="A32" s="40"/>
      <c r="B32" s="46"/>
      <c r="C32" s="40"/>
      <c r="D32" s="40"/>
      <c r="E32" s="40"/>
      <c r="F32" s="162" t="s">
        <v>40</v>
      </c>
      <c r="G32" s="40"/>
      <c r="H32" s="40"/>
      <c r="I32" s="163" t="s">
        <v>39</v>
      </c>
      <c r="J32" s="162" t="s">
        <v>41</v>
      </c>
      <c r="K32" s="40"/>
      <c r="L32" s="149"/>
      <c r="S32" s="40"/>
      <c r="T32" s="40"/>
      <c r="U32" s="40"/>
      <c r="V32" s="40"/>
      <c r="W32" s="40"/>
      <c r="X32" s="40"/>
      <c r="Y32" s="40"/>
      <c r="Z32" s="40"/>
      <c r="AA32" s="40"/>
      <c r="AB32" s="40"/>
      <c r="AC32" s="40"/>
      <c r="AD32" s="40"/>
      <c r="AE32" s="40"/>
    </row>
    <row r="33" s="2" customFormat="1" ht="14.4" customHeight="1">
      <c r="A33" s="40"/>
      <c r="B33" s="46"/>
      <c r="C33" s="40"/>
      <c r="D33" s="164" t="s">
        <v>42</v>
      </c>
      <c r="E33" s="146" t="s">
        <v>43</v>
      </c>
      <c r="F33" s="165">
        <f>ROUND((SUM(BE83:BE148)),  2)</f>
        <v>0</v>
      </c>
      <c r="G33" s="40"/>
      <c r="H33" s="40"/>
      <c r="I33" s="166">
        <v>0.20999999999999999</v>
      </c>
      <c r="J33" s="165">
        <f>ROUND(((SUM(BE83:BE148))*I33),  2)</f>
        <v>0</v>
      </c>
      <c r="K33" s="40"/>
      <c r="L33" s="149"/>
      <c r="S33" s="40"/>
      <c r="T33" s="40"/>
      <c r="U33" s="40"/>
      <c r="V33" s="40"/>
      <c r="W33" s="40"/>
      <c r="X33" s="40"/>
      <c r="Y33" s="40"/>
      <c r="Z33" s="40"/>
      <c r="AA33" s="40"/>
      <c r="AB33" s="40"/>
      <c r="AC33" s="40"/>
      <c r="AD33" s="40"/>
      <c r="AE33" s="40"/>
    </row>
    <row r="34" s="2" customFormat="1" ht="14.4" customHeight="1">
      <c r="A34" s="40"/>
      <c r="B34" s="46"/>
      <c r="C34" s="40"/>
      <c r="D34" s="40"/>
      <c r="E34" s="146" t="s">
        <v>44</v>
      </c>
      <c r="F34" s="165">
        <f>ROUND((SUM(BF83:BF148)),  2)</f>
        <v>0</v>
      </c>
      <c r="G34" s="40"/>
      <c r="H34" s="40"/>
      <c r="I34" s="166">
        <v>0.14999999999999999</v>
      </c>
      <c r="J34" s="165">
        <f>ROUND(((SUM(BF83:BF148))*I34),  2)</f>
        <v>0</v>
      </c>
      <c r="K34" s="40"/>
      <c r="L34" s="149"/>
      <c r="S34" s="40"/>
      <c r="T34" s="40"/>
      <c r="U34" s="40"/>
      <c r="V34" s="40"/>
      <c r="W34" s="40"/>
      <c r="X34" s="40"/>
      <c r="Y34" s="40"/>
      <c r="Z34" s="40"/>
      <c r="AA34" s="40"/>
      <c r="AB34" s="40"/>
      <c r="AC34" s="40"/>
      <c r="AD34" s="40"/>
      <c r="AE34" s="40"/>
    </row>
    <row r="35" hidden="1" s="2" customFormat="1" ht="14.4" customHeight="1">
      <c r="A35" s="40"/>
      <c r="B35" s="46"/>
      <c r="C35" s="40"/>
      <c r="D35" s="40"/>
      <c r="E35" s="146" t="s">
        <v>45</v>
      </c>
      <c r="F35" s="165">
        <f>ROUND((SUM(BG83:BG148)),  2)</f>
        <v>0</v>
      </c>
      <c r="G35" s="40"/>
      <c r="H35" s="40"/>
      <c r="I35" s="166">
        <v>0.20999999999999999</v>
      </c>
      <c r="J35" s="165">
        <f>0</f>
        <v>0</v>
      </c>
      <c r="K35" s="40"/>
      <c r="L35" s="149"/>
      <c r="S35" s="40"/>
      <c r="T35" s="40"/>
      <c r="U35" s="40"/>
      <c r="V35" s="40"/>
      <c r="W35" s="40"/>
      <c r="X35" s="40"/>
      <c r="Y35" s="40"/>
      <c r="Z35" s="40"/>
      <c r="AA35" s="40"/>
      <c r="AB35" s="40"/>
      <c r="AC35" s="40"/>
      <c r="AD35" s="40"/>
      <c r="AE35" s="40"/>
    </row>
    <row r="36" hidden="1" s="2" customFormat="1" ht="14.4" customHeight="1">
      <c r="A36" s="40"/>
      <c r="B36" s="46"/>
      <c r="C36" s="40"/>
      <c r="D36" s="40"/>
      <c r="E36" s="146" t="s">
        <v>46</v>
      </c>
      <c r="F36" s="165">
        <f>ROUND((SUM(BH83:BH148)),  2)</f>
        <v>0</v>
      </c>
      <c r="G36" s="40"/>
      <c r="H36" s="40"/>
      <c r="I36" s="166">
        <v>0.14999999999999999</v>
      </c>
      <c r="J36" s="165">
        <f>0</f>
        <v>0</v>
      </c>
      <c r="K36" s="40"/>
      <c r="L36" s="149"/>
      <c r="S36" s="40"/>
      <c r="T36" s="40"/>
      <c r="U36" s="40"/>
      <c r="V36" s="40"/>
      <c r="W36" s="40"/>
      <c r="X36" s="40"/>
      <c r="Y36" s="40"/>
      <c r="Z36" s="40"/>
      <c r="AA36" s="40"/>
      <c r="AB36" s="40"/>
      <c r="AC36" s="40"/>
      <c r="AD36" s="40"/>
      <c r="AE36" s="40"/>
    </row>
    <row r="37" hidden="1" s="2" customFormat="1" ht="14.4" customHeight="1">
      <c r="A37" s="40"/>
      <c r="B37" s="46"/>
      <c r="C37" s="40"/>
      <c r="D37" s="40"/>
      <c r="E37" s="146" t="s">
        <v>47</v>
      </c>
      <c r="F37" s="165">
        <f>ROUND((SUM(BI83:BI148)),  2)</f>
        <v>0</v>
      </c>
      <c r="G37" s="40"/>
      <c r="H37" s="40"/>
      <c r="I37" s="166">
        <v>0</v>
      </c>
      <c r="J37" s="165">
        <f>0</f>
        <v>0</v>
      </c>
      <c r="K37" s="40"/>
      <c r="L37" s="14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48"/>
      <c r="J38" s="40"/>
      <c r="K38" s="40"/>
      <c r="L38" s="149"/>
      <c r="S38" s="40"/>
      <c r="T38" s="40"/>
      <c r="U38" s="40"/>
      <c r="V38" s="40"/>
      <c r="W38" s="40"/>
      <c r="X38" s="40"/>
      <c r="Y38" s="40"/>
      <c r="Z38" s="40"/>
      <c r="AA38" s="40"/>
      <c r="AB38" s="40"/>
      <c r="AC38" s="40"/>
      <c r="AD38" s="40"/>
      <c r="AE38" s="40"/>
    </row>
    <row r="39" s="2" customFormat="1" ht="25.44" customHeight="1">
      <c r="A39" s="40"/>
      <c r="B39" s="46"/>
      <c r="C39" s="167"/>
      <c r="D39" s="168" t="s">
        <v>48</v>
      </c>
      <c r="E39" s="169"/>
      <c r="F39" s="169"/>
      <c r="G39" s="170" t="s">
        <v>49</v>
      </c>
      <c r="H39" s="171" t="s">
        <v>50</v>
      </c>
      <c r="I39" s="172"/>
      <c r="J39" s="173">
        <f>SUM(J30:J37)</f>
        <v>0</v>
      </c>
      <c r="K39" s="174"/>
      <c r="L39" s="149"/>
      <c r="S39" s="40"/>
      <c r="T39" s="40"/>
      <c r="U39" s="40"/>
      <c r="V39" s="40"/>
      <c r="W39" s="40"/>
      <c r="X39" s="40"/>
      <c r="Y39" s="40"/>
      <c r="Z39" s="40"/>
      <c r="AA39" s="40"/>
      <c r="AB39" s="40"/>
      <c r="AC39" s="40"/>
      <c r="AD39" s="40"/>
      <c r="AE39" s="40"/>
    </row>
    <row r="40" s="2" customFormat="1" ht="14.4" customHeight="1">
      <c r="A40" s="40"/>
      <c r="B40" s="175"/>
      <c r="C40" s="176"/>
      <c r="D40" s="176"/>
      <c r="E40" s="176"/>
      <c r="F40" s="176"/>
      <c r="G40" s="176"/>
      <c r="H40" s="176"/>
      <c r="I40" s="177"/>
      <c r="J40" s="176"/>
      <c r="K40" s="176"/>
      <c r="L40" s="149"/>
      <c r="S40" s="40"/>
      <c r="T40" s="40"/>
      <c r="U40" s="40"/>
      <c r="V40" s="40"/>
      <c r="W40" s="40"/>
      <c r="X40" s="40"/>
      <c r="Y40" s="40"/>
      <c r="Z40" s="40"/>
      <c r="AA40" s="40"/>
      <c r="AB40" s="40"/>
      <c r="AC40" s="40"/>
      <c r="AD40" s="40"/>
      <c r="AE40" s="40"/>
    </row>
    <row r="44" s="2" customFormat="1" ht="6.96" customHeight="1">
      <c r="A44" s="40"/>
      <c r="B44" s="178"/>
      <c r="C44" s="179"/>
      <c r="D44" s="179"/>
      <c r="E44" s="179"/>
      <c r="F44" s="179"/>
      <c r="G44" s="179"/>
      <c r="H44" s="179"/>
      <c r="I44" s="180"/>
      <c r="J44" s="179"/>
      <c r="K44" s="179"/>
      <c r="L44" s="149"/>
      <c r="S44" s="40"/>
      <c r="T44" s="40"/>
      <c r="U44" s="40"/>
      <c r="V44" s="40"/>
      <c r="W44" s="40"/>
      <c r="X44" s="40"/>
      <c r="Y44" s="40"/>
      <c r="Z44" s="40"/>
      <c r="AA44" s="40"/>
      <c r="AB44" s="40"/>
      <c r="AC44" s="40"/>
      <c r="AD44" s="40"/>
      <c r="AE44" s="40"/>
    </row>
    <row r="45" s="2" customFormat="1" ht="24.96" customHeight="1">
      <c r="A45" s="40"/>
      <c r="B45" s="41"/>
      <c r="C45" s="25" t="s">
        <v>124</v>
      </c>
      <c r="D45" s="42"/>
      <c r="E45" s="42"/>
      <c r="F45" s="42"/>
      <c r="G45" s="42"/>
      <c r="H45" s="42"/>
      <c r="I45" s="148"/>
      <c r="J45" s="42"/>
      <c r="K45" s="42"/>
      <c r="L45" s="14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48"/>
      <c r="J46" s="42"/>
      <c r="K46" s="42"/>
      <c r="L46" s="14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48"/>
      <c r="J47" s="42"/>
      <c r="K47" s="42"/>
      <c r="L47" s="149"/>
      <c r="S47" s="40"/>
      <c r="T47" s="40"/>
      <c r="U47" s="40"/>
      <c r="V47" s="40"/>
      <c r="W47" s="40"/>
      <c r="X47" s="40"/>
      <c r="Y47" s="40"/>
      <c r="Z47" s="40"/>
      <c r="AA47" s="40"/>
      <c r="AB47" s="40"/>
      <c r="AC47" s="40"/>
      <c r="AD47" s="40"/>
      <c r="AE47" s="40"/>
    </row>
    <row r="48" s="2" customFormat="1" ht="16.5" customHeight="1">
      <c r="A48" s="40"/>
      <c r="B48" s="41"/>
      <c r="C48" s="42"/>
      <c r="D48" s="42"/>
      <c r="E48" s="181" t="str">
        <f>E7</f>
        <v>WELCOME CENTRE ČZU</v>
      </c>
      <c r="F48" s="34"/>
      <c r="G48" s="34"/>
      <c r="H48" s="34"/>
      <c r="I48" s="148"/>
      <c r="J48" s="42"/>
      <c r="K48" s="42"/>
      <c r="L48" s="149"/>
      <c r="S48" s="40"/>
      <c r="T48" s="40"/>
      <c r="U48" s="40"/>
      <c r="V48" s="40"/>
      <c r="W48" s="40"/>
      <c r="X48" s="40"/>
      <c r="Y48" s="40"/>
      <c r="Z48" s="40"/>
      <c r="AA48" s="40"/>
      <c r="AB48" s="40"/>
      <c r="AC48" s="40"/>
      <c r="AD48" s="40"/>
      <c r="AE48" s="40"/>
    </row>
    <row r="49" s="2" customFormat="1" ht="12" customHeight="1">
      <c r="A49" s="40"/>
      <c r="B49" s="41"/>
      <c r="C49" s="34" t="s">
        <v>120</v>
      </c>
      <c r="D49" s="42"/>
      <c r="E49" s="42"/>
      <c r="F49" s="42"/>
      <c r="G49" s="42"/>
      <c r="H49" s="42"/>
      <c r="I49" s="148"/>
      <c r="J49" s="42"/>
      <c r="K49" s="42"/>
      <c r="L49" s="149"/>
      <c r="S49" s="40"/>
      <c r="T49" s="40"/>
      <c r="U49" s="40"/>
      <c r="V49" s="40"/>
      <c r="W49" s="40"/>
      <c r="X49" s="40"/>
      <c r="Y49" s="40"/>
      <c r="Z49" s="40"/>
      <c r="AA49" s="40"/>
      <c r="AB49" s="40"/>
      <c r="AC49" s="40"/>
      <c r="AD49" s="40"/>
      <c r="AE49" s="40"/>
    </row>
    <row r="50" s="2" customFormat="1" ht="16.5" customHeight="1">
      <c r="A50" s="40"/>
      <c r="B50" s="41"/>
      <c r="C50" s="42"/>
      <c r="D50" s="42"/>
      <c r="E50" s="71" t="str">
        <f>E9</f>
        <v>03 - Vzduchotechnika</v>
      </c>
      <c r="F50" s="42"/>
      <c r="G50" s="42"/>
      <c r="H50" s="42"/>
      <c r="I50" s="148"/>
      <c r="J50" s="42"/>
      <c r="K50" s="42"/>
      <c r="L50" s="14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48"/>
      <c r="J51" s="42"/>
      <c r="K51" s="42"/>
      <c r="L51" s="14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Praha 6 - Suchdol</v>
      </c>
      <c r="G52" s="42"/>
      <c r="H52" s="42"/>
      <c r="I52" s="151" t="s">
        <v>23</v>
      </c>
      <c r="J52" s="74" t="str">
        <f>IF(J12="","",J12)</f>
        <v>25. 5. 2020</v>
      </c>
      <c r="K52" s="42"/>
      <c r="L52" s="14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48"/>
      <c r="J53" s="42"/>
      <c r="K53" s="42"/>
      <c r="L53" s="14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ČZU Praha</v>
      </c>
      <c r="G54" s="42"/>
      <c r="H54" s="42"/>
      <c r="I54" s="151" t="s">
        <v>31</v>
      </c>
      <c r="J54" s="38" t="str">
        <f>E21</f>
        <v>GREBNER</v>
      </c>
      <c r="K54" s="42"/>
      <c r="L54" s="149"/>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151" t="s">
        <v>34</v>
      </c>
      <c r="J55" s="38" t="str">
        <f>E24</f>
        <v xml:space="preserve"> </v>
      </c>
      <c r="K55" s="42"/>
      <c r="L55" s="14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48"/>
      <c r="J56" s="42"/>
      <c r="K56" s="42"/>
      <c r="L56" s="149"/>
      <c r="S56" s="40"/>
      <c r="T56" s="40"/>
      <c r="U56" s="40"/>
      <c r="V56" s="40"/>
      <c r="W56" s="40"/>
      <c r="X56" s="40"/>
      <c r="Y56" s="40"/>
      <c r="Z56" s="40"/>
      <c r="AA56" s="40"/>
      <c r="AB56" s="40"/>
      <c r="AC56" s="40"/>
      <c r="AD56" s="40"/>
      <c r="AE56" s="40"/>
    </row>
    <row r="57" s="2" customFormat="1" ht="29.28" customHeight="1">
      <c r="A57" s="40"/>
      <c r="B57" s="41"/>
      <c r="C57" s="182" t="s">
        <v>125</v>
      </c>
      <c r="D57" s="183"/>
      <c r="E57" s="183"/>
      <c r="F57" s="183"/>
      <c r="G57" s="183"/>
      <c r="H57" s="183"/>
      <c r="I57" s="184"/>
      <c r="J57" s="185" t="s">
        <v>126</v>
      </c>
      <c r="K57" s="183"/>
      <c r="L57" s="14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48"/>
      <c r="J58" s="42"/>
      <c r="K58" s="42"/>
      <c r="L58" s="149"/>
      <c r="S58" s="40"/>
      <c r="T58" s="40"/>
      <c r="U58" s="40"/>
      <c r="V58" s="40"/>
      <c r="W58" s="40"/>
      <c r="X58" s="40"/>
      <c r="Y58" s="40"/>
      <c r="Z58" s="40"/>
      <c r="AA58" s="40"/>
      <c r="AB58" s="40"/>
      <c r="AC58" s="40"/>
      <c r="AD58" s="40"/>
      <c r="AE58" s="40"/>
    </row>
    <row r="59" s="2" customFormat="1" ht="22.8" customHeight="1">
      <c r="A59" s="40"/>
      <c r="B59" s="41"/>
      <c r="C59" s="186" t="s">
        <v>70</v>
      </c>
      <c r="D59" s="42"/>
      <c r="E59" s="42"/>
      <c r="F59" s="42"/>
      <c r="G59" s="42"/>
      <c r="H59" s="42"/>
      <c r="I59" s="148"/>
      <c r="J59" s="104">
        <f>J83</f>
        <v>0</v>
      </c>
      <c r="K59" s="42"/>
      <c r="L59" s="149"/>
      <c r="S59" s="40"/>
      <c r="T59" s="40"/>
      <c r="U59" s="40"/>
      <c r="V59" s="40"/>
      <c r="W59" s="40"/>
      <c r="X59" s="40"/>
      <c r="Y59" s="40"/>
      <c r="Z59" s="40"/>
      <c r="AA59" s="40"/>
      <c r="AB59" s="40"/>
      <c r="AC59" s="40"/>
      <c r="AD59" s="40"/>
      <c r="AE59" s="40"/>
      <c r="AU59" s="19" t="s">
        <v>127</v>
      </c>
    </row>
    <row r="60" s="9" customFormat="1" ht="24.96" customHeight="1">
      <c r="A60" s="9"/>
      <c r="B60" s="187"/>
      <c r="C60" s="188"/>
      <c r="D60" s="189" t="s">
        <v>1202</v>
      </c>
      <c r="E60" s="190"/>
      <c r="F60" s="190"/>
      <c r="G60" s="190"/>
      <c r="H60" s="190"/>
      <c r="I60" s="191"/>
      <c r="J60" s="192">
        <f>J84</f>
        <v>0</v>
      </c>
      <c r="K60" s="188"/>
      <c r="L60" s="193"/>
      <c r="S60" s="9"/>
      <c r="T60" s="9"/>
      <c r="U60" s="9"/>
      <c r="V60" s="9"/>
      <c r="W60" s="9"/>
      <c r="X60" s="9"/>
      <c r="Y60" s="9"/>
      <c r="Z60" s="9"/>
      <c r="AA60" s="9"/>
      <c r="AB60" s="9"/>
      <c r="AC60" s="9"/>
      <c r="AD60" s="9"/>
      <c r="AE60" s="9"/>
    </row>
    <row r="61" s="9" customFormat="1" ht="24.96" customHeight="1">
      <c r="A61" s="9"/>
      <c r="B61" s="187"/>
      <c r="C61" s="188"/>
      <c r="D61" s="189" t="s">
        <v>1203</v>
      </c>
      <c r="E61" s="190"/>
      <c r="F61" s="190"/>
      <c r="G61" s="190"/>
      <c r="H61" s="190"/>
      <c r="I61" s="191"/>
      <c r="J61" s="192">
        <f>J94</f>
        <v>0</v>
      </c>
      <c r="K61" s="188"/>
      <c r="L61" s="193"/>
      <c r="S61" s="9"/>
      <c r="T61" s="9"/>
      <c r="U61" s="9"/>
      <c r="V61" s="9"/>
      <c r="W61" s="9"/>
      <c r="X61" s="9"/>
      <c r="Y61" s="9"/>
      <c r="Z61" s="9"/>
      <c r="AA61" s="9"/>
      <c r="AB61" s="9"/>
      <c r="AC61" s="9"/>
      <c r="AD61" s="9"/>
      <c r="AE61" s="9"/>
    </row>
    <row r="62" s="9" customFormat="1" ht="24.96" customHeight="1">
      <c r="A62" s="9"/>
      <c r="B62" s="187"/>
      <c r="C62" s="188"/>
      <c r="D62" s="189" t="s">
        <v>1204</v>
      </c>
      <c r="E62" s="190"/>
      <c r="F62" s="190"/>
      <c r="G62" s="190"/>
      <c r="H62" s="190"/>
      <c r="I62" s="191"/>
      <c r="J62" s="192">
        <f>J118</f>
        <v>0</v>
      </c>
      <c r="K62" s="188"/>
      <c r="L62" s="193"/>
      <c r="S62" s="9"/>
      <c r="T62" s="9"/>
      <c r="U62" s="9"/>
      <c r="V62" s="9"/>
      <c r="W62" s="9"/>
      <c r="X62" s="9"/>
      <c r="Y62" s="9"/>
      <c r="Z62" s="9"/>
      <c r="AA62" s="9"/>
      <c r="AB62" s="9"/>
      <c r="AC62" s="9"/>
      <c r="AD62" s="9"/>
      <c r="AE62" s="9"/>
    </row>
    <row r="63" s="9" customFormat="1" ht="24.96" customHeight="1">
      <c r="A63" s="9"/>
      <c r="B63" s="187"/>
      <c r="C63" s="188"/>
      <c r="D63" s="189" t="s">
        <v>1205</v>
      </c>
      <c r="E63" s="190"/>
      <c r="F63" s="190"/>
      <c r="G63" s="190"/>
      <c r="H63" s="190"/>
      <c r="I63" s="191"/>
      <c r="J63" s="192">
        <f>J139</f>
        <v>0</v>
      </c>
      <c r="K63" s="188"/>
      <c r="L63" s="193"/>
      <c r="S63" s="9"/>
      <c r="T63" s="9"/>
      <c r="U63" s="9"/>
      <c r="V63" s="9"/>
      <c r="W63" s="9"/>
      <c r="X63" s="9"/>
      <c r="Y63" s="9"/>
      <c r="Z63" s="9"/>
      <c r="AA63" s="9"/>
      <c r="AB63" s="9"/>
      <c r="AC63" s="9"/>
      <c r="AD63" s="9"/>
      <c r="AE63" s="9"/>
    </row>
    <row r="64" s="2" customFormat="1" ht="21.84" customHeight="1">
      <c r="A64" s="40"/>
      <c r="B64" s="41"/>
      <c r="C64" s="42"/>
      <c r="D64" s="42"/>
      <c r="E64" s="42"/>
      <c r="F64" s="42"/>
      <c r="G64" s="42"/>
      <c r="H64" s="42"/>
      <c r="I64" s="148"/>
      <c r="J64" s="42"/>
      <c r="K64" s="42"/>
      <c r="L64" s="149"/>
      <c r="S64" s="40"/>
      <c r="T64" s="40"/>
      <c r="U64" s="40"/>
      <c r="V64" s="40"/>
      <c r="W64" s="40"/>
      <c r="X64" s="40"/>
      <c r="Y64" s="40"/>
      <c r="Z64" s="40"/>
      <c r="AA64" s="40"/>
      <c r="AB64" s="40"/>
      <c r="AC64" s="40"/>
      <c r="AD64" s="40"/>
      <c r="AE64" s="40"/>
    </row>
    <row r="65" s="2" customFormat="1" ht="6.96" customHeight="1">
      <c r="A65" s="40"/>
      <c r="B65" s="61"/>
      <c r="C65" s="62"/>
      <c r="D65" s="62"/>
      <c r="E65" s="62"/>
      <c r="F65" s="62"/>
      <c r="G65" s="62"/>
      <c r="H65" s="62"/>
      <c r="I65" s="177"/>
      <c r="J65" s="62"/>
      <c r="K65" s="62"/>
      <c r="L65" s="149"/>
      <c r="S65" s="40"/>
      <c r="T65" s="40"/>
      <c r="U65" s="40"/>
      <c r="V65" s="40"/>
      <c r="W65" s="40"/>
      <c r="X65" s="40"/>
      <c r="Y65" s="40"/>
      <c r="Z65" s="40"/>
      <c r="AA65" s="40"/>
      <c r="AB65" s="40"/>
      <c r="AC65" s="40"/>
      <c r="AD65" s="40"/>
      <c r="AE65" s="40"/>
    </row>
    <row r="69" s="2" customFormat="1" ht="6.96" customHeight="1">
      <c r="A69" s="40"/>
      <c r="B69" s="63"/>
      <c r="C69" s="64"/>
      <c r="D69" s="64"/>
      <c r="E69" s="64"/>
      <c r="F69" s="64"/>
      <c r="G69" s="64"/>
      <c r="H69" s="64"/>
      <c r="I69" s="180"/>
      <c r="J69" s="64"/>
      <c r="K69" s="64"/>
      <c r="L69" s="149"/>
      <c r="S69" s="40"/>
      <c r="T69" s="40"/>
      <c r="U69" s="40"/>
      <c r="V69" s="40"/>
      <c r="W69" s="40"/>
      <c r="X69" s="40"/>
      <c r="Y69" s="40"/>
      <c r="Z69" s="40"/>
      <c r="AA69" s="40"/>
      <c r="AB69" s="40"/>
      <c r="AC69" s="40"/>
      <c r="AD69" s="40"/>
      <c r="AE69" s="40"/>
    </row>
    <row r="70" s="2" customFormat="1" ht="24.96" customHeight="1">
      <c r="A70" s="40"/>
      <c r="B70" s="41"/>
      <c r="C70" s="25" t="s">
        <v>144</v>
      </c>
      <c r="D70" s="42"/>
      <c r="E70" s="42"/>
      <c r="F70" s="42"/>
      <c r="G70" s="42"/>
      <c r="H70" s="42"/>
      <c r="I70" s="148"/>
      <c r="J70" s="42"/>
      <c r="K70" s="42"/>
      <c r="L70" s="149"/>
      <c r="S70" s="40"/>
      <c r="T70" s="40"/>
      <c r="U70" s="40"/>
      <c r="V70" s="40"/>
      <c r="W70" s="40"/>
      <c r="X70" s="40"/>
      <c r="Y70" s="40"/>
      <c r="Z70" s="40"/>
      <c r="AA70" s="40"/>
      <c r="AB70" s="40"/>
      <c r="AC70" s="40"/>
      <c r="AD70" s="40"/>
      <c r="AE70" s="40"/>
    </row>
    <row r="71" s="2" customFormat="1" ht="6.96" customHeight="1">
      <c r="A71" s="40"/>
      <c r="B71" s="41"/>
      <c r="C71" s="42"/>
      <c r="D71" s="42"/>
      <c r="E71" s="42"/>
      <c r="F71" s="42"/>
      <c r="G71" s="42"/>
      <c r="H71" s="42"/>
      <c r="I71" s="148"/>
      <c r="J71" s="42"/>
      <c r="K71" s="42"/>
      <c r="L71" s="149"/>
      <c r="S71" s="40"/>
      <c r="T71" s="40"/>
      <c r="U71" s="40"/>
      <c r="V71" s="40"/>
      <c r="W71" s="40"/>
      <c r="X71" s="40"/>
      <c r="Y71" s="40"/>
      <c r="Z71" s="40"/>
      <c r="AA71" s="40"/>
      <c r="AB71" s="40"/>
      <c r="AC71" s="40"/>
      <c r="AD71" s="40"/>
      <c r="AE71" s="40"/>
    </row>
    <row r="72" s="2" customFormat="1" ht="12" customHeight="1">
      <c r="A72" s="40"/>
      <c r="B72" s="41"/>
      <c r="C72" s="34" t="s">
        <v>16</v>
      </c>
      <c r="D72" s="42"/>
      <c r="E72" s="42"/>
      <c r="F72" s="42"/>
      <c r="G72" s="42"/>
      <c r="H72" s="42"/>
      <c r="I72" s="148"/>
      <c r="J72" s="42"/>
      <c r="K72" s="42"/>
      <c r="L72" s="149"/>
      <c r="S72" s="40"/>
      <c r="T72" s="40"/>
      <c r="U72" s="40"/>
      <c r="V72" s="40"/>
      <c r="W72" s="40"/>
      <c r="X72" s="40"/>
      <c r="Y72" s="40"/>
      <c r="Z72" s="40"/>
      <c r="AA72" s="40"/>
      <c r="AB72" s="40"/>
      <c r="AC72" s="40"/>
      <c r="AD72" s="40"/>
      <c r="AE72" s="40"/>
    </row>
    <row r="73" s="2" customFormat="1" ht="16.5" customHeight="1">
      <c r="A73" s="40"/>
      <c r="B73" s="41"/>
      <c r="C73" s="42"/>
      <c r="D73" s="42"/>
      <c r="E73" s="181" t="str">
        <f>E7</f>
        <v>WELCOME CENTRE ČZU</v>
      </c>
      <c r="F73" s="34"/>
      <c r="G73" s="34"/>
      <c r="H73" s="34"/>
      <c r="I73" s="148"/>
      <c r="J73" s="42"/>
      <c r="K73" s="42"/>
      <c r="L73" s="149"/>
      <c r="S73" s="40"/>
      <c r="T73" s="40"/>
      <c r="U73" s="40"/>
      <c r="V73" s="40"/>
      <c r="W73" s="40"/>
      <c r="X73" s="40"/>
      <c r="Y73" s="40"/>
      <c r="Z73" s="40"/>
      <c r="AA73" s="40"/>
      <c r="AB73" s="40"/>
      <c r="AC73" s="40"/>
      <c r="AD73" s="40"/>
      <c r="AE73" s="40"/>
    </row>
    <row r="74" s="2" customFormat="1" ht="12" customHeight="1">
      <c r="A74" s="40"/>
      <c r="B74" s="41"/>
      <c r="C74" s="34" t="s">
        <v>120</v>
      </c>
      <c r="D74" s="42"/>
      <c r="E74" s="42"/>
      <c r="F74" s="42"/>
      <c r="G74" s="42"/>
      <c r="H74" s="42"/>
      <c r="I74" s="148"/>
      <c r="J74" s="42"/>
      <c r="K74" s="42"/>
      <c r="L74" s="149"/>
      <c r="S74" s="40"/>
      <c r="T74" s="40"/>
      <c r="U74" s="40"/>
      <c r="V74" s="40"/>
      <c r="W74" s="40"/>
      <c r="X74" s="40"/>
      <c r="Y74" s="40"/>
      <c r="Z74" s="40"/>
      <c r="AA74" s="40"/>
      <c r="AB74" s="40"/>
      <c r="AC74" s="40"/>
      <c r="AD74" s="40"/>
      <c r="AE74" s="40"/>
    </row>
    <row r="75" s="2" customFormat="1" ht="16.5" customHeight="1">
      <c r="A75" s="40"/>
      <c r="B75" s="41"/>
      <c r="C75" s="42"/>
      <c r="D75" s="42"/>
      <c r="E75" s="71" t="str">
        <f>E9</f>
        <v>03 - Vzduchotechnika</v>
      </c>
      <c r="F75" s="42"/>
      <c r="G75" s="42"/>
      <c r="H75" s="42"/>
      <c r="I75" s="148"/>
      <c r="J75" s="42"/>
      <c r="K75" s="42"/>
      <c r="L75" s="149"/>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148"/>
      <c r="J76" s="42"/>
      <c r="K76" s="42"/>
      <c r="L76" s="149"/>
      <c r="S76" s="40"/>
      <c r="T76" s="40"/>
      <c r="U76" s="40"/>
      <c r="V76" s="40"/>
      <c r="W76" s="40"/>
      <c r="X76" s="40"/>
      <c r="Y76" s="40"/>
      <c r="Z76" s="40"/>
      <c r="AA76" s="40"/>
      <c r="AB76" s="40"/>
      <c r="AC76" s="40"/>
      <c r="AD76" s="40"/>
      <c r="AE76" s="40"/>
    </row>
    <row r="77" s="2" customFormat="1" ht="12" customHeight="1">
      <c r="A77" s="40"/>
      <c r="B77" s="41"/>
      <c r="C77" s="34" t="s">
        <v>21</v>
      </c>
      <c r="D77" s="42"/>
      <c r="E77" s="42"/>
      <c r="F77" s="29" t="str">
        <f>F12</f>
        <v>Praha 6 - Suchdol</v>
      </c>
      <c r="G77" s="42"/>
      <c r="H77" s="42"/>
      <c r="I77" s="151" t="s">
        <v>23</v>
      </c>
      <c r="J77" s="74" t="str">
        <f>IF(J12="","",J12)</f>
        <v>25. 5. 2020</v>
      </c>
      <c r="K77" s="42"/>
      <c r="L77" s="149"/>
      <c r="S77" s="40"/>
      <c r="T77" s="40"/>
      <c r="U77" s="40"/>
      <c r="V77" s="40"/>
      <c r="W77" s="40"/>
      <c r="X77" s="40"/>
      <c r="Y77" s="40"/>
      <c r="Z77" s="40"/>
      <c r="AA77" s="40"/>
      <c r="AB77" s="40"/>
      <c r="AC77" s="40"/>
      <c r="AD77" s="40"/>
      <c r="AE77" s="40"/>
    </row>
    <row r="78" s="2" customFormat="1" ht="6.96" customHeight="1">
      <c r="A78" s="40"/>
      <c r="B78" s="41"/>
      <c r="C78" s="42"/>
      <c r="D78" s="42"/>
      <c r="E78" s="42"/>
      <c r="F78" s="42"/>
      <c r="G78" s="42"/>
      <c r="H78" s="42"/>
      <c r="I78" s="148"/>
      <c r="J78" s="42"/>
      <c r="K78" s="42"/>
      <c r="L78" s="149"/>
      <c r="S78" s="40"/>
      <c r="T78" s="40"/>
      <c r="U78" s="40"/>
      <c r="V78" s="40"/>
      <c r="W78" s="40"/>
      <c r="X78" s="40"/>
      <c r="Y78" s="40"/>
      <c r="Z78" s="40"/>
      <c r="AA78" s="40"/>
      <c r="AB78" s="40"/>
      <c r="AC78" s="40"/>
      <c r="AD78" s="40"/>
      <c r="AE78" s="40"/>
    </row>
    <row r="79" s="2" customFormat="1" ht="15.15" customHeight="1">
      <c r="A79" s="40"/>
      <c r="B79" s="41"/>
      <c r="C79" s="34" t="s">
        <v>25</v>
      </c>
      <c r="D79" s="42"/>
      <c r="E79" s="42"/>
      <c r="F79" s="29" t="str">
        <f>E15</f>
        <v>ČZU Praha</v>
      </c>
      <c r="G79" s="42"/>
      <c r="H79" s="42"/>
      <c r="I79" s="151" t="s">
        <v>31</v>
      </c>
      <c r="J79" s="38" t="str">
        <f>E21</f>
        <v>GREBNER</v>
      </c>
      <c r="K79" s="42"/>
      <c r="L79" s="149"/>
      <c r="S79" s="40"/>
      <c r="T79" s="40"/>
      <c r="U79" s="40"/>
      <c r="V79" s="40"/>
      <c r="W79" s="40"/>
      <c r="X79" s="40"/>
      <c r="Y79" s="40"/>
      <c r="Z79" s="40"/>
      <c r="AA79" s="40"/>
      <c r="AB79" s="40"/>
      <c r="AC79" s="40"/>
      <c r="AD79" s="40"/>
      <c r="AE79" s="40"/>
    </row>
    <row r="80" s="2" customFormat="1" ht="15.15" customHeight="1">
      <c r="A80" s="40"/>
      <c r="B80" s="41"/>
      <c r="C80" s="34" t="s">
        <v>29</v>
      </c>
      <c r="D80" s="42"/>
      <c r="E80" s="42"/>
      <c r="F80" s="29" t="str">
        <f>IF(E18="","",E18)</f>
        <v>Vyplň údaj</v>
      </c>
      <c r="G80" s="42"/>
      <c r="H80" s="42"/>
      <c r="I80" s="151" t="s">
        <v>34</v>
      </c>
      <c r="J80" s="38" t="str">
        <f>E24</f>
        <v xml:space="preserve"> </v>
      </c>
      <c r="K80" s="42"/>
      <c r="L80" s="149"/>
      <c r="S80" s="40"/>
      <c r="T80" s="40"/>
      <c r="U80" s="40"/>
      <c r="V80" s="40"/>
      <c r="W80" s="40"/>
      <c r="X80" s="40"/>
      <c r="Y80" s="40"/>
      <c r="Z80" s="40"/>
      <c r="AA80" s="40"/>
      <c r="AB80" s="40"/>
      <c r="AC80" s="40"/>
      <c r="AD80" s="40"/>
      <c r="AE80" s="40"/>
    </row>
    <row r="81" s="2" customFormat="1" ht="10.32" customHeight="1">
      <c r="A81" s="40"/>
      <c r="B81" s="41"/>
      <c r="C81" s="42"/>
      <c r="D81" s="42"/>
      <c r="E81" s="42"/>
      <c r="F81" s="42"/>
      <c r="G81" s="42"/>
      <c r="H81" s="42"/>
      <c r="I81" s="148"/>
      <c r="J81" s="42"/>
      <c r="K81" s="42"/>
      <c r="L81" s="149"/>
      <c r="S81" s="40"/>
      <c r="T81" s="40"/>
      <c r="U81" s="40"/>
      <c r="V81" s="40"/>
      <c r="W81" s="40"/>
      <c r="X81" s="40"/>
      <c r="Y81" s="40"/>
      <c r="Z81" s="40"/>
      <c r="AA81" s="40"/>
      <c r="AB81" s="40"/>
      <c r="AC81" s="40"/>
      <c r="AD81" s="40"/>
      <c r="AE81" s="40"/>
    </row>
    <row r="82" s="10" customFormat="1" ht="29.28" customHeight="1">
      <c r="A82" s="194"/>
      <c r="B82" s="195"/>
      <c r="C82" s="196" t="s">
        <v>145</v>
      </c>
      <c r="D82" s="197" t="s">
        <v>57</v>
      </c>
      <c r="E82" s="197" t="s">
        <v>53</v>
      </c>
      <c r="F82" s="197" t="s">
        <v>54</v>
      </c>
      <c r="G82" s="197" t="s">
        <v>146</v>
      </c>
      <c r="H82" s="197" t="s">
        <v>147</v>
      </c>
      <c r="I82" s="198" t="s">
        <v>148</v>
      </c>
      <c r="J82" s="197" t="s">
        <v>126</v>
      </c>
      <c r="K82" s="199" t="s">
        <v>149</v>
      </c>
      <c r="L82" s="200"/>
      <c r="M82" s="94" t="s">
        <v>19</v>
      </c>
      <c r="N82" s="95" t="s">
        <v>42</v>
      </c>
      <c r="O82" s="95" t="s">
        <v>150</v>
      </c>
      <c r="P82" s="95" t="s">
        <v>151</v>
      </c>
      <c r="Q82" s="95" t="s">
        <v>152</v>
      </c>
      <c r="R82" s="95" t="s">
        <v>153</v>
      </c>
      <c r="S82" s="95" t="s">
        <v>154</v>
      </c>
      <c r="T82" s="96" t="s">
        <v>155</v>
      </c>
      <c r="U82" s="194"/>
      <c r="V82" s="194"/>
      <c r="W82" s="194"/>
      <c r="X82" s="194"/>
      <c r="Y82" s="194"/>
      <c r="Z82" s="194"/>
      <c r="AA82" s="194"/>
      <c r="AB82" s="194"/>
      <c r="AC82" s="194"/>
      <c r="AD82" s="194"/>
      <c r="AE82" s="194"/>
    </row>
    <row r="83" s="2" customFormat="1" ht="22.8" customHeight="1">
      <c r="A83" s="40"/>
      <c r="B83" s="41"/>
      <c r="C83" s="101" t="s">
        <v>156</v>
      </c>
      <c r="D83" s="42"/>
      <c r="E83" s="42"/>
      <c r="F83" s="42"/>
      <c r="G83" s="42"/>
      <c r="H83" s="42"/>
      <c r="I83" s="148"/>
      <c r="J83" s="201">
        <f>BK83</f>
        <v>0</v>
      </c>
      <c r="K83" s="42"/>
      <c r="L83" s="46"/>
      <c r="M83" s="97"/>
      <c r="N83" s="202"/>
      <c r="O83" s="98"/>
      <c r="P83" s="203">
        <f>P84+P94+P118+P139</f>
        <v>0</v>
      </c>
      <c r="Q83" s="98"/>
      <c r="R83" s="203">
        <f>R84+R94+R118+R139</f>
        <v>0</v>
      </c>
      <c r="S83" s="98"/>
      <c r="T83" s="204">
        <f>T84+T94+T118+T139</f>
        <v>0</v>
      </c>
      <c r="U83" s="40"/>
      <c r="V83" s="40"/>
      <c r="W83" s="40"/>
      <c r="X83" s="40"/>
      <c r="Y83" s="40"/>
      <c r="Z83" s="40"/>
      <c r="AA83" s="40"/>
      <c r="AB83" s="40"/>
      <c r="AC83" s="40"/>
      <c r="AD83" s="40"/>
      <c r="AE83" s="40"/>
      <c r="AT83" s="19" t="s">
        <v>71</v>
      </c>
      <c r="AU83" s="19" t="s">
        <v>127</v>
      </c>
      <c r="BK83" s="205">
        <f>BK84+BK94+BK118+BK139</f>
        <v>0</v>
      </c>
    </row>
    <row r="84" s="11" customFormat="1" ht="25.92" customHeight="1">
      <c r="A84" s="11"/>
      <c r="B84" s="206"/>
      <c r="C84" s="207"/>
      <c r="D84" s="208" t="s">
        <v>71</v>
      </c>
      <c r="E84" s="209" t="s">
        <v>1206</v>
      </c>
      <c r="F84" s="209" t="s">
        <v>1207</v>
      </c>
      <c r="G84" s="207"/>
      <c r="H84" s="207"/>
      <c r="I84" s="210"/>
      <c r="J84" s="211">
        <f>BK84</f>
        <v>0</v>
      </c>
      <c r="K84" s="207"/>
      <c r="L84" s="212"/>
      <c r="M84" s="213"/>
      <c r="N84" s="214"/>
      <c r="O84" s="214"/>
      <c r="P84" s="215">
        <f>SUM(P85:P93)</f>
        <v>0</v>
      </c>
      <c r="Q84" s="214"/>
      <c r="R84" s="215">
        <f>SUM(R85:R93)</f>
        <v>0</v>
      </c>
      <c r="S84" s="214"/>
      <c r="T84" s="216">
        <f>SUM(T85:T93)</f>
        <v>0</v>
      </c>
      <c r="U84" s="11"/>
      <c r="V84" s="11"/>
      <c r="W84" s="11"/>
      <c r="X84" s="11"/>
      <c r="Y84" s="11"/>
      <c r="Z84" s="11"/>
      <c r="AA84" s="11"/>
      <c r="AB84" s="11"/>
      <c r="AC84" s="11"/>
      <c r="AD84" s="11"/>
      <c r="AE84" s="11"/>
      <c r="AR84" s="217" t="s">
        <v>79</v>
      </c>
      <c r="AT84" s="218" t="s">
        <v>71</v>
      </c>
      <c r="AU84" s="218" t="s">
        <v>72</v>
      </c>
      <c r="AY84" s="217" t="s">
        <v>159</v>
      </c>
      <c r="BK84" s="219">
        <f>SUM(BK85:BK93)</f>
        <v>0</v>
      </c>
    </row>
    <row r="85" s="2" customFormat="1" ht="33" customHeight="1">
      <c r="A85" s="40"/>
      <c r="B85" s="41"/>
      <c r="C85" s="256" t="s">
        <v>79</v>
      </c>
      <c r="D85" s="256" t="s">
        <v>400</v>
      </c>
      <c r="E85" s="257" t="s">
        <v>1208</v>
      </c>
      <c r="F85" s="258" t="s">
        <v>1209</v>
      </c>
      <c r="G85" s="259" t="s">
        <v>191</v>
      </c>
      <c r="H85" s="260">
        <v>55.799999999999997</v>
      </c>
      <c r="I85" s="261"/>
      <c r="J85" s="262">
        <f>ROUND(I85*H85,2)</f>
        <v>0</v>
      </c>
      <c r="K85" s="258" t="s">
        <v>19</v>
      </c>
      <c r="L85" s="263"/>
      <c r="M85" s="264" t="s">
        <v>19</v>
      </c>
      <c r="N85" s="265" t="s">
        <v>43</v>
      </c>
      <c r="O85" s="86"/>
      <c r="P85" s="229">
        <f>O85*H85</f>
        <v>0</v>
      </c>
      <c r="Q85" s="229">
        <v>0</v>
      </c>
      <c r="R85" s="229">
        <f>Q85*H85</f>
        <v>0</v>
      </c>
      <c r="S85" s="229">
        <v>0</v>
      </c>
      <c r="T85" s="230">
        <f>S85*H85</f>
        <v>0</v>
      </c>
      <c r="U85" s="40"/>
      <c r="V85" s="40"/>
      <c r="W85" s="40"/>
      <c r="X85" s="40"/>
      <c r="Y85" s="40"/>
      <c r="Z85" s="40"/>
      <c r="AA85" s="40"/>
      <c r="AB85" s="40"/>
      <c r="AC85" s="40"/>
      <c r="AD85" s="40"/>
      <c r="AE85" s="40"/>
      <c r="AR85" s="231" t="s">
        <v>174</v>
      </c>
      <c r="AT85" s="231" t="s">
        <v>400</v>
      </c>
      <c r="AU85" s="231" t="s">
        <v>79</v>
      </c>
      <c r="AY85" s="19" t="s">
        <v>159</v>
      </c>
      <c r="BE85" s="232">
        <f>IF(N85="základní",J85,0)</f>
        <v>0</v>
      </c>
      <c r="BF85" s="232">
        <f>IF(N85="snížená",J85,0)</f>
        <v>0</v>
      </c>
      <c r="BG85" s="232">
        <f>IF(N85="zákl. přenesená",J85,0)</f>
        <v>0</v>
      </c>
      <c r="BH85" s="232">
        <f>IF(N85="sníž. přenesená",J85,0)</f>
        <v>0</v>
      </c>
      <c r="BI85" s="232">
        <f>IF(N85="nulová",J85,0)</f>
        <v>0</v>
      </c>
      <c r="BJ85" s="19" t="s">
        <v>79</v>
      </c>
      <c r="BK85" s="232">
        <f>ROUND(I85*H85,2)</f>
        <v>0</v>
      </c>
      <c r="BL85" s="19" t="s">
        <v>164</v>
      </c>
      <c r="BM85" s="231" t="s">
        <v>81</v>
      </c>
    </row>
    <row r="86" s="2" customFormat="1" ht="21.75" customHeight="1">
      <c r="A86" s="40"/>
      <c r="B86" s="41"/>
      <c r="C86" s="256" t="s">
        <v>81</v>
      </c>
      <c r="D86" s="256" t="s">
        <v>400</v>
      </c>
      <c r="E86" s="257" t="s">
        <v>1210</v>
      </c>
      <c r="F86" s="258" t="s">
        <v>1211</v>
      </c>
      <c r="G86" s="259" t="s">
        <v>1074</v>
      </c>
      <c r="H86" s="260">
        <v>1</v>
      </c>
      <c r="I86" s="261"/>
      <c r="J86" s="262">
        <f>ROUND(I86*H86,2)</f>
        <v>0</v>
      </c>
      <c r="K86" s="258" t="s">
        <v>19</v>
      </c>
      <c r="L86" s="263"/>
      <c r="M86" s="264" t="s">
        <v>19</v>
      </c>
      <c r="N86" s="265" t="s">
        <v>43</v>
      </c>
      <c r="O86" s="86"/>
      <c r="P86" s="229">
        <f>O86*H86</f>
        <v>0</v>
      </c>
      <c r="Q86" s="229">
        <v>0</v>
      </c>
      <c r="R86" s="229">
        <f>Q86*H86</f>
        <v>0</v>
      </c>
      <c r="S86" s="229">
        <v>0</v>
      </c>
      <c r="T86" s="230">
        <f>S86*H86</f>
        <v>0</v>
      </c>
      <c r="U86" s="40"/>
      <c r="V86" s="40"/>
      <c r="W86" s="40"/>
      <c r="X86" s="40"/>
      <c r="Y86" s="40"/>
      <c r="Z86" s="40"/>
      <c r="AA86" s="40"/>
      <c r="AB86" s="40"/>
      <c r="AC86" s="40"/>
      <c r="AD86" s="40"/>
      <c r="AE86" s="40"/>
      <c r="AR86" s="231" t="s">
        <v>174</v>
      </c>
      <c r="AT86" s="231" t="s">
        <v>400</v>
      </c>
      <c r="AU86" s="231" t="s">
        <v>79</v>
      </c>
      <c r="AY86" s="19" t="s">
        <v>159</v>
      </c>
      <c r="BE86" s="232">
        <f>IF(N86="základní",J86,0)</f>
        <v>0</v>
      </c>
      <c r="BF86" s="232">
        <f>IF(N86="snížená",J86,0)</f>
        <v>0</v>
      </c>
      <c r="BG86" s="232">
        <f>IF(N86="zákl. přenesená",J86,0)</f>
        <v>0</v>
      </c>
      <c r="BH86" s="232">
        <f>IF(N86="sníž. přenesená",J86,0)</f>
        <v>0</v>
      </c>
      <c r="BI86" s="232">
        <f>IF(N86="nulová",J86,0)</f>
        <v>0</v>
      </c>
      <c r="BJ86" s="19" t="s">
        <v>79</v>
      </c>
      <c r="BK86" s="232">
        <f>ROUND(I86*H86,2)</f>
        <v>0</v>
      </c>
      <c r="BL86" s="19" t="s">
        <v>164</v>
      </c>
      <c r="BM86" s="231" t="s">
        <v>164</v>
      </c>
    </row>
    <row r="87" s="2" customFormat="1" ht="16.5" customHeight="1">
      <c r="A87" s="40"/>
      <c r="B87" s="41"/>
      <c r="C87" s="256" t="s">
        <v>167</v>
      </c>
      <c r="D87" s="256" t="s">
        <v>400</v>
      </c>
      <c r="E87" s="257" t="s">
        <v>1212</v>
      </c>
      <c r="F87" s="258" t="s">
        <v>1213</v>
      </c>
      <c r="G87" s="259" t="s">
        <v>19</v>
      </c>
      <c r="H87" s="260">
        <v>0</v>
      </c>
      <c r="I87" s="261"/>
      <c r="J87" s="262">
        <f>ROUND(I87*H87,2)</f>
        <v>0</v>
      </c>
      <c r="K87" s="258" t="s">
        <v>19</v>
      </c>
      <c r="L87" s="263"/>
      <c r="M87" s="264" t="s">
        <v>19</v>
      </c>
      <c r="N87" s="265" t="s">
        <v>43</v>
      </c>
      <c r="O87" s="86"/>
      <c r="P87" s="229">
        <f>O87*H87</f>
        <v>0</v>
      </c>
      <c r="Q87" s="229">
        <v>0</v>
      </c>
      <c r="R87" s="229">
        <f>Q87*H87</f>
        <v>0</v>
      </c>
      <c r="S87" s="229">
        <v>0</v>
      </c>
      <c r="T87" s="230">
        <f>S87*H87</f>
        <v>0</v>
      </c>
      <c r="U87" s="40"/>
      <c r="V87" s="40"/>
      <c r="W87" s="40"/>
      <c r="X87" s="40"/>
      <c r="Y87" s="40"/>
      <c r="Z87" s="40"/>
      <c r="AA87" s="40"/>
      <c r="AB87" s="40"/>
      <c r="AC87" s="40"/>
      <c r="AD87" s="40"/>
      <c r="AE87" s="40"/>
      <c r="AR87" s="231" t="s">
        <v>174</v>
      </c>
      <c r="AT87" s="231" t="s">
        <v>400</v>
      </c>
      <c r="AU87" s="231" t="s">
        <v>79</v>
      </c>
      <c r="AY87" s="19" t="s">
        <v>159</v>
      </c>
      <c r="BE87" s="232">
        <f>IF(N87="základní",J87,0)</f>
        <v>0</v>
      </c>
      <c r="BF87" s="232">
        <f>IF(N87="snížená",J87,0)</f>
        <v>0</v>
      </c>
      <c r="BG87" s="232">
        <f>IF(N87="zákl. přenesená",J87,0)</f>
        <v>0</v>
      </c>
      <c r="BH87" s="232">
        <f>IF(N87="sníž. přenesená",J87,0)</f>
        <v>0</v>
      </c>
      <c r="BI87" s="232">
        <f>IF(N87="nulová",J87,0)</f>
        <v>0</v>
      </c>
      <c r="BJ87" s="19" t="s">
        <v>79</v>
      </c>
      <c r="BK87" s="232">
        <f>ROUND(I87*H87,2)</f>
        <v>0</v>
      </c>
      <c r="BL87" s="19" t="s">
        <v>164</v>
      </c>
      <c r="BM87" s="231" t="s">
        <v>170</v>
      </c>
    </row>
    <row r="88" s="2" customFormat="1" ht="16.5" customHeight="1">
      <c r="A88" s="40"/>
      <c r="B88" s="41"/>
      <c r="C88" s="256" t="s">
        <v>164</v>
      </c>
      <c r="D88" s="256" t="s">
        <v>400</v>
      </c>
      <c r="E88" s="257" t="s">
        <v>1214</v>
      </c>
      <c r="F88" s="258" t="s">
        <v>1215</v>
      </c>
      <c r="G88" s="259" t="s">
        <v>19</v>
      </c>
      <c r="H88" s="260">
        <v>0</v>
      </c>
      <c r="I88" s="261"/>
      <c r="J88" s="262">
        <f>ROUND(I88*H88,2)</f>
        <v>0</v>
      </c>
      <c r="K88" s="258" t="s">
        <v>19</v>
      </c>
      <c r="L88" s="263"/>
      <c r="M88" s="264" t="s">
        <v>19</v>
      </c>
      <c r="N88" s="265" t="s">
        <v>43</v>
      </c>
      <c r="O88" s="86"/>
      <c r="P88" s="229">
        <f>O88*H88</f>
        <v>0</v>
      </c>
      <c r="Q88" s="229">
        <v>0</v>
      </c>
      <c r="R88" s="229">
        <f>Q88*H88</f>
        <v>0</v>
      </c>
      <c r="S88" s="229">
        <v>0</v>
      </c>
      <c r="T88" s="230">
        <f>S88*H88</f>
        <v>0</v>
      </c>
      <c r="U88" s="40"/>
      <c r="V88" s="40"/>
      <c r="W88" s="40"/>
      <c r="X88" s="40"/>
      <c r="Y88" s="40"/>
      <c r="Z88" s="40"/>
      <c r="AA88" s="40"/>
      <c r="AB88" s="40"/>
      <c r="AC88" s="40"/>
      <c r="AD88" s="40"/>
      <c r="AE88" s="40"/>
      <c r="AR88" s="231" t="s">
        <v>174</v>
      </c>
      <c r="AT88" s="231" t="s">
        <v>400</v>
      </c>
      <c r="AU88" s="231" t="s">
        <v>79</v>
      </c>
      <c r="AY88" s="19" t="s">
        <v>159</v>
      </c>
      <c r="BE88" s="232">
        <f>IF(N88="základní",J88,0)</f>
        <v>0</v>
      </c>
      <c r="BF88" s="232">
        <f>IF(N88="snížená",J88,0)</f>
        <v>0</v>
      </c>
      <c r="BG88" s="232">
        <f>IF(N88="zákl. přenesená",J88,0)</f>
        <v>0</v>
      </c>
      <c r="BH88" s="232">
        <f>IF(N88="sníž. přenesená",J88,0)</f>
        <v>0</v>
      </c>
      <c r="BI88" s="232">
        <f>IF(N88="nulová",J88,0)</f>
        <v>0</v>
      </c>
      <c r="BJ88" s="19" t="s">
        <v>79</v>
      </c>
      <c r="BK88" s="232">
        <f>ROUND(I88*H88,2)</f>
        <v>0</v>
      </c>
      <c r="BL88" s="19" t="s">
        <v>164</v>
      </c>
      <c r="BM88" s="231" t="s">
        <v>174</v>
      </c>
    </row>
    <row r="89" s="2" customFormat="1" ht="16.5" customHeight="1">
      <c r="A89" s="40"/>
      <c r="B89" s="41"/>
      <c r="C89" s="256" t="s">
        <v>178</v>
      </c>
      <c r="D89" s="256" t="s">
        <v>400</v>
      </c>
      <c r="E89" s="257" t="s">
        <v>1216</v>
      </c>
      <c r="F89" s="258" t="s">
        <v>1217</v>
      </c>
      <c r="G89" s="259" t="s">
        <v>19</v>
      </c>
      <c r="H89" s="260">
        <v>0</v>
      </c>
      <c r="I89" s="261"/>
      <c r="J89" s="262">
        <f>ROUND(I89*H89,2)</f>
        <v>0</v>
      </c>
      <c r="K89" s="258" t="s">
        <v>19</v>
      </c>
      <c r="L89" s="263"/>
      <c r="M89" s="264" t="s">
        <v>19</v>
      </c>
      <c r="N89" s="265" t="s">
        <v>43</v>
      </c>
      <c r="O89" s="86"/>
      <c r="P89" s="229">
        <f>O89*H89</f>
        <v>0</v>
      </c>
      <c r="Q89" s="229">
        <v>0</v>
      </c>
      <c r="R89" s="229">
        <f>Q89*H89</f>
        <v>0</v>
      </c>
      <c r="S89" s="229">
        <v>0</v>
      </c>
      <c r="T89" s="230">
        <f>S89*H89</f>
        <v>0</v>
      </c>
      <c r="U89" s="40"/>
      <c r="V89" s="40"/>
      <c r="W89" s="40"/>
      <c r="X89" s="40"/>
      <c r="Y89" s="40"/>
      <c r="Z89" s="40"/>
      <c r="AA89" s="40"/>
      <c r="AB89" s="40"/>
      <c r="AC89" s="40"/>
      <c r="AD89" s="40"/>
      <c r="AE89" s="40"/>
      <c r="AR89" s="231" t="s">
        <v>174</v>
      </c>
      <c r="AT89" s="231" t="s">
        <v>400</v>
      </c>
      <c r="AU89" s="231" t="s">
        <v>79</v>
      </c>
      <c r="AY89" s="19" t="s">
        <v>159</v>
      </c>
      <c r="BE89" s="232">
        <f>IF(N89="základní",J89,0)</f>
        <v>0</v>
      </c>
      <c r="BF89" s="232">
        <f>IF(N89="snížená",J89,0)</f>
        <v>0</v>
      </c>
      <c r="BG89" s="232">
        <f>IF(N89="zákl. přenesená",J89,0)</f>
        <v>0</v>
      </c>
      <c r="BH89" s="232">
        <f>IF(N89="sníž. přenesená",J89,0)</f>
        <v>0</v>
      </c>
      <c r="BI89" s="232">
        <f>IF(N89="nulová",J89,0)</f>
        <v>0</v>
      </c>
      <c r="BJ89" s="19" t="s">
        <v>79</v>
      </c>
      <c r="BK89" s="232">
        <f>ROUND(I89*H89,2)</f>
        <v>0</v>
      </c>
      <c r="BL89" s="19" t="s">
        <v>164</v>
      </c>
      <c r="BM89" s="231" t="s">
        <v>181</v>
      </c>
    </row>
    <row r="90" s="2" customFormat="1" ht="16.5" customHeight="1">
      <c r="A90" s="40"/>
      <c r="B90" s="41"/>
      <c r="C90" s="256" t="s">
        <v>170</v>
      </c>
      <c r="D90" s="256" t="s">
        <v>400</v>
      </c>
      <c r="E90" s="257" t="s">
        <v>1218</v>
      </c>
      <c r="F90" s="258" t="s">
        <v>1219</v>
      </c>
      <c r="G90" s="259" t="s">
        <v>1074</v>
      </c>
      <c r="H90" s="260">
        <v>1</v>
      </c>
      <c r="I90" s="261"/>
      <c r="J90" s="262">
        <f>ROUND(I90*H90,2)</f>
        <v>0</v>
      </c>
      <c r="K90" s="258" t="s">
        <v>19</v>
      </c>
      <c r="L90" s="263"/>
      <c r="M90" s="264" t="s">
        <v>19</v>
      </c>
      <c r="N90" s="265" t="s">
        <v>43</v>
      </c>
      <c r="O90" s="86"/>
      <c r="P90" s="229">
        <f>O90*H90</f>
        <v>0</v>
      </c>
      <c r="Q90" s="229">
        <v>0</v>
      </c>
      <c r="R90" s="229">
        <f>Q90*H90</f>
        <v>0</v>
      </c>
      <c r="S90" s="229">
        <v>0</v>
      </c>
      <c r="T90" s="230">
        <f>S90*H90</f>
        <v>0</v>
      </c>
      <c r="U90" s="40"/>
      <c r="V90" s="40"/>
      <c r="W90" s="40"/>
      <c r="X90" s="40"/>
      <c r="Y90" s="40"/>
      <c r="Z90" s="40"/>
      <c r="AA90" s="40"/>
      <c r="AB90" s="40"/>
      <c r="AC90" s="40"/>
      <c r="AD90" s="40"/>
      <c r="AE90" s="40"/>
      <c r="AR90" s="231" t="s">
        <v>174</v>
      </c>
      <c r="AT90" s="231" t="s">
        <v>400</v>
      </c>
      <c r="AU90" s="231" t="s">
        <v>79</v>
      </c>
      <c r="AY90" s="19" t="s">
        <v>159</v>
      </c>
      <c r="BE90" s="232">
        <f>IF(N90="základní",J90,0)</f>
        <v>0</v>
      </c>
      <c r="BF90" s="232">
        <f>IF(N90="snížená",J90,0)</f>
        <v>0</v>
      </c>
      <c r="BG90" s="232">
        <f>IF(N90="zákl. přenesená",J90,0)</f>
        <v>0</v>
      </c>
      <c r="BH90" s="232">
        <f>IF(N90="sníž. přenesená",J90,0)</f>
        <v>0</v>
      </c>
      <c r="BI90" s="232">
        <f>IF(N90="nulová",J90,0)</f>
        <v>0</v>
      </c>
      <c r="BJ90" s="19" t="s">
        <v>79</v>
      </c>
      <c r="BK90" s="232">
        <f>ROUND(I90*H90,2)</f>
        <v>0</v>
      </c>
      <c r="BL90" s="19" t="s">
        <v>164</v>
      </c>
      <c r="BM90" s="231" t="s">
        <v>184</v>
      </c>
    </row>
    <row r="91" s="2" customFormat="1" ht="16.5" customHeight="1">
      <c r="A91" s="40"/>
      <c r="B91" s="41"/>
      <c r="C91" s="256" t="s">
        <v>185</v>
      </c>
      <c r="D91" s="256" t="s">
        <v>400</v>
      </c>
      <c r="E91" s="257" t="s">
        <v>1220</v>
      </c>
      <c r="F91" s="258" t="s">
        <v>1221</v>
      </c>
      <c r="G91" s="259" t="s">
        <v>1074</v>
      </c>
      <c r="H91" s="260">
        <v>2</v>
      </c>
      <c r="I91" s="261"/>
      <c r="J91" s="262">
        <f>ROUND(I91*H91,2)</f>
        <v>0</v>
      </c>
      <c r="K91" s="258" t="s">
        <v>19</v>
      </c>
      <c r="L91" s="263"/>
      <c r="M91" s="264" t="s">
        <v>19</v>
      </c>
      <c r="N91" s="265" t="s">
        <v>43</v>
      </c>
      <c r="O91" s="86"/>
      <c r="P91" s="229">
        <f>O91*H91</f>
        <v>0</v>
      </c>
      <c r="Q91" s="229">
        <v>0</v>
      </c>
      <c r="R91" s="229">
        <f>Q91*H91</f>
        <v>0</v>
      </c>
      <c r="S91" s="229">
        <v>0</v>
      </c>
      <c r="T91" s="230">
        <f>S91*H91</f>
        <v>0</v>
      </c>
      <c r="U91" s="40"/>
      <c r="V91" s="40"/>
      <c r="W91" s="40"/>
      <c r="X91" s="40"/>
      <c r="Y91" s="40"/>
      <c r="Z91" s="40"/>
      <c r="AA91" s="40"/>
      <c r="AB91" s="40"/>
      <c r="AC91" s="40"/>
      <c r="AD91" s="40"/>
      <c r="AE91" s="40"/>
      <c r="AR91" s="231" t="s">
        <v>174</v>
      </c>
      <c r="AT91" s="231" t="s">
        <v>400</v>
      </c>
      <c r="AU91" s="231" t="s">
        <v>79</v>
      </c>
      <c r="AY91" s="19" t="s">
        <v>159</v>
      </c>
      <c r="BE91" s="232">
        <f>IF(N91="základní",J91,0)</f>
        <v>0</v>
      </c>
      <c r="BF91" s="232">
        <f>IF(N91="snížená",J91,0)</f>
        <v>0</v>
      </c>
      <c r="BG91" s="232">
        <f>IF(N91="zákl. přenesená",J91,0)</f>
        <v>0</v>
      </c>
      <c r="BH91" s="232">
        <f>IF(N91="sníž. přenesená",J91,0)</f>
        <v>0</v>
      </c>
      <c r="BI91" s="232">
        <f>IF(N91="nulová",J91,0)</f>
        <v>0</v>
      </c>
      <c r="BJ91" s="19" t="s">
        <v>79</v>
      </c>
      <c r="BK91" s="232">
        <f>ROUND(I91*H91,2)</f>
        <v>0</v>
      </c>
      <c r="BL91" s="19" t="s">
        <v>164</v>
      </c>
      <c r="BM91" s="231" t="s">
        <v>188</v>
      </c>
    </row>
    <row r="92" s="2" customFormat="1" ht="16.5" customHeight="1">
      <c r="A92" s="40"/>
      <c r="B92" s="41"/>
      <c r="C92" s="256" t="s">
        <v>174</v>
      </c>
      <c r="D92" s="256" t="s">
        <v>400</v>
      </c>
      <c r="E92" s="257" t="s">
        <v>1222</v>
      </c>
      <c r="F92" s="258" t="s">
        <v>1221</v>
      </c>
      <c r="G92" s="259" t="s">
        <v>1074</v>
      </c>
      <c r="H92" s="260">
        <v>1</v>
      </c>
      <c r="I92" s="261"/>
      <c r="J92" s="262">
        <f>ROUND(I92*H92,2)</f>
        <v>0</v>
      </c>
      <c r="K92" s="258" t="s">
        <v>19</v>
      </c>
      <c r="L92" s="263"/>
      <c r="M92" s="264" t="s">
        <v>19</v>
      </c>
      <c r="N92" s="265" t="s">
        <v>43</v>
      </c>
      <c r="O92" s="86"/>
      <c r="P92" s="229">
        <f>O92*H92</f>
        <v>0</v>
      </c>
      <c r="Q92" s="229">
        <v>0</v>
      </c>
      <c r="R92" s="229">
        <f>Q92*H92</f>
        <v>0</v>
      </c>
      <c r="S92" s="229">
        <v>0</v>
      </c>
      <c r="T92" s="230">
        <f>S92*H92</f>
        <v>0</v>
      </c>
      <c r="U92" s="40"/>
      <c r="V92" s="40"/>
      <c r="W92" s="40"/>
      <c r="X92" s="40"/>
      <c r="Y92" s="40"/>
      <c r="Z92" s="40"/>
      <c r="AA92" s="40"/>
      <c r="AB92" s="40"/>
      <c r="AC92" s="40"/>
      <c r="AD92" s="40"/>
      <c r="AE92" s="40"/>
      <c r="AR92" s="231" t="s">
        <v>174</v>
      </c>
      <c r="AT92" s="231" t="s">
        <v>400</v>
      </c>
      <c r="AU92" s="231" t="s">
        <v>79</v>
      </c>
      <c r="AY92" s="19" t="s">
        <v>159</v>
      </c>
      <c r="BE92" s="232">
        <f>IF(N92="základní",J92,0)</f>
        <v>0</v>
      </c>
      <c r="BF92" s="232">
        <f>IF(N92="snížená",J92,0)</f>
        <v>0</v>
      </c>
      <c r="BG92" s="232">
        <f>IF(N92="zákl. přenesená",J92,0)</f>
        <v>0</v>
      </c>
      <c r="BH92" s="232">
        <f>IF(N92="sníž. přenesená",J92,0)</f>
        <v>0</v>
      </c>
      <c r="BI92" s="232">
        <f>IF(N92="nulová",J92,0)</f>
        <v>0</v>
      </c>
      <c r="BJ92" s="19" t="s">
        <v>79</v>
      </c>
      <c r="BK92" s="232">
        <f>ROUND(I92*H92,2)</f>
        <v>0</v>
      </c>
      <c r="BL92" s="19" t="s">
        <v>164</v>
      </c>
      <c r="BM92" s="231" t="s">
        <v>192</v>
      </c>
    </row>
    <row r="93" s="2" customFormat="1" ht="33" customHeight="1">
      <c r="A93" s="40"/>
      <c r="B93" s="41"/>
      <c r="C93" s="256" t="s">
        <v>198</v>
      </c>
      <c r="D93" s="256" t="s">
        <v>400</v>
      </c>
      <c r="E93" s="257" t="s">
        <v>1223</v>
      </c>
      <c r="F93" s="258" t="s">
        <v>1224</v>
      </c>
      <c r="G93" s="259" t="s">
        <v>1074</v>
      </c>
      <c r="H93" s="260">
        <v>10</v>
      </c>
      <c r="I93" s="261"/>
      <c r="J93" s="262">
        <f>ROUND(I93*H93,2)</f>
        <v>0</v>
      </c>
      <c r="K93" s="258" t="s">
        <v>19</v>
      </c>
      <c r="L93" s="263"/>
      <c r="M93" s="264" t="s">
        <v>19</v>
      </c>
      <c r="N93" s="265" t="s">
        <v>43</v>
      </c>
      <c r="O93" s="86"/>
      <c r="P93" s="229">
        <f>O93*H93</f>
        <v>0</v>
      </c>
      <c r="Q93" s="229">
        <v>0</v>
      </c>
      <c r="R93" s="229">
        <f>Q93*H93</f>
        <v>0</v>
      </c>
      <c r="S93" s="229">
        <v>0</v>
      </c>
      <c r="T93" s="230">
        <f>S93*H93</f>
        <v>0</v>
      </c>
      <c r="U93" s="40"/>
      <c r="V93" s="40"/>
      <c r="W93" s="40"/>
      <c r="X93" s="40"/>
      <c r="Y93" s="40"/>
      <c r="Z93" s="40"/>
      <c r="AA93" s="40"/>
      <c r="AB93" s="40"/>
      <c r="AC93" s="40"/>
      <c r="AD93" s="40"/>
      <c r="AE93" s="40"/>
      <c r="AR93" s="231" t="s">
        <v>174</v>
      </c>
      <c r="AT93" s="231" t="s">
        <v>400</v>
      </c>
      <c r="AU93" s="231" t="s">
        <v>79</v>
      </c>
      <c r="AY93" s="19" t="s">
        <v>159</v>
      </c>
      <c r="BE93" s="232">
        <f>IF(N93="základní",J93,0)</f>
        <v>0</v>
      </c>
      <c r="BF93" s="232">
        <f>IF(N93="snížená",J93,0)</f>
        <v>0</v>
      </c>
      <c r="BG93" s="232">
        <f>IF(N93="zákl. přenesená",J93,0)</f>
        <v>0</v>
      </c>
      <c r="BH93" s="232">
        <f>IF(N93="sníž. přenesená",J93,0)</f>
        <v>0</v>
      </c>
      <c r="BI93" s="232">
        <f>IF(N93="nulová",J93,0)</f>
        <v>0</v>
      </c>
      <c r="BJ93" s="19" t="s">
        <v>79</v>
      </c>
      <c r="BK93" s="232">
        <f>ROUND(I93*H93,2)</f>
        <v>0</v>
      </c>
      <c r="BL93" s="19" t="s">
        <v>164</v>
      </c>
      <c r="BM93" s="231" t="s">
        <v>201</v>
      </c>
    </row>
    <row r="94" s="11" customFormat="1" ht="25.92" customHeight="1">
      <c r="A94" s="11"/>
      <c r="B94" s="206"/>
      <c r="C94" s="207"/>
      <c r="D94" s="208" t="s">
        <v>71</v>
      </c>
      <c r="E94" s="209" t="s">
        <v>1225</v>
      </c>
      <c r="F94" s="209" t="s">
        <v>1226</v>
      </c>
      <c r="G94" s="207"/>
      <c r="H94" s="207"/>
      <c r="I94" s="210"/>
      <c r="J94" s="211">
        <f>BK94</f>
        <v>0</v>
      </c>
      <c r="K94" s="207"/>
      <c r="L94" s="212"/>
      <c r="M94" s="213"/>
      <c r="N94" s="214"/>
      <c r="O94" s="214"/>
      <c r="P94" s="215">
        <f>SUM(P95:P117)</f>
        <v>0</v>
      </c>
      <c r="Q94" s="214"/>
      <c r="R94" s="215">
        <f>SUM(R95:R117)</f>
        <v>0</v>
      </c>
      <c r="S94" s="214"/>
      <c r="T94" s="216">
        <f>SUM(T95:T117)</f>
        <v>0</v>
      </c>
      <c r="U94" s="11"/>
      <c r="V94" s="11"/>
      <c r="W94" s="11"/>
      <c r="X94" s="11"/>
      <c r="Y94" s="11"/>
      <c r="Z94" s="11"/>
      <c r="AA94" s="11"/>
      <c r="AB94" s="11"/>
      <c r="AC94" s="11"/>
      <c r="AD94" s="11"/>
      <c r="AE94" s="11"/>
      <c r="AR94" s="217" t="s">
        <v>79</v>
      </c>
      <c r="AT94" s="218" t="s">
        <v>71</v>
      </c>
      <c r="AU94" s="218" t="s">
        <v>72</v>
      </c>
      <c r="AY94" s="217" t="s">
        <v>159</v>
      </c>
      <c r="BK94" s="219">
        <f>SUM(BK95:BK117)</f>
        <v>0</v>
      </c>
    </row>
    <row r="95" s="2" customFormat="1" ht="16.5" customHeight="1">
      <c r="A95" s="40"/>
      <c r="B95" s="41"/>
      <c r="C95" s="256" t="s">
        <v>181</v>
      </c>
      <c r="D95" s="256" t="s">
        <v>400</v>
      </c>
      <c r="E95" s="257" t="s">
        <v>1227</v>
      </c>
      <c r="F95" s="258" t="s">
        <v>1228</v>
      </c>
      <c r="G95" s="259" t="s">
        <v>1121</v>
      </c>
      <c r="H95" s="260">
        <v>10</v>
      </c>
      <c r="I95" s="261"/>
      <c r="J95" s="262">
        <f>ROUND(I95*H95,2)</f>
        <v>0</v>
      </c>
      <c r="K95" s="258" t="s">
        <v>19</v>
      </c>
      <c r="L95" s="263"/>
      <c r="M95" s="264" t="s">
        <v>19</v>
      </c>
      <c r="N95" s="265"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174</v>
      </c>
      <c r="AT95" s="231" t="s">
        <v>400</v>
      </c>
      <c r="AU95" s="231" t="s">
        <v>79</v>
      </c>
      <c r="AY95" s="19" t="s">
        <v>159</v>
      </c>
      <c r="BE95" s="232">
        <f>IF(N95="základní",J95,0)</f>
        <v>0</v>
      </c>
      <c r="BF95" s="232">
        <f>IF(N95="snížená",J95,0)</f>
        <v>0</v>
      </c>
      <c r="BG95" s="232">
        <f>IF(N95="zákl. přenesená",J95,0)</f>
        <v>0</v>
      </c>
      <c r="BH95" s="232">
        <f>IF(N95="sníž. přenesená",J95,0)</f>
        <v>0</v>
      </c>
      <c r="BI95" s="232">
        <f>IF(N95="nulová",J95,0)</f>
        <v>0</v>
      </c>
      <c r="BJ95" s="19" t="s">
        <v>79</v>
      </c>
      <c r="BK95" s="232">
        <f>ROUND(I95*H95,2)</f>
        <v>0</v>
      </c>
      <c r="BL95" s="19" t="s">
        <v>164</v>
      </c>
      <c r="BM95" s="231" t="s">
        <v>208</v>
      </c>
    </row>
    <row r="96" s="2" customFormat="1" ht="66.75" customHeight="1">
      <c r="A96" s="40"/>
      <c r="B96" s="41"/>
      <c r="C96" s="256" t="s">
        <v>209</v>
      </c>
      <c r="D96" s="256" t="s">
        <v>400</v>
      </c>
      <c r="E96" s="257" t="s">
        <v>1229</v>
      </c>
      <c r="F96" s="258" t="s">
        <v>1230</v>
      </c>
      <c r="G96" s="259" t="s">
        <v>1121</v>
      </c>
      <c r="H96" s="260">
        <v>3</v>
      </c>
      <c r="I96" s="261"/>
      <c r="J96" s="262">
        <f>ROUND(I96*H96,2)</f>
        <v>0</v>
      </c>
      <c r="K96" s="258" t="s">
        <v>19</v>
      </c>
      <c r="L96" s="263"/>
      <c r="M96" s="264" t="s">
        <v>19</v>
      </c>
      <c r="N96" s="265" t="s">
        <v>43</v>
      </c>
      <c r="O96" s="86"/>
      <c r="P96" s="229">
        <f>O96*H96</f>
        <v>0</v>
      </c>
      <c r="Q96" s="229">
        <v>0</v>
      </c>
      <c r="R96" s="229">
        <f>Q96*H96</f>
        <v>0</v>
      </c>
      <c r="S96" s="229">
        <v>0</v>
      </c>
      <c r="T96" s="230">
        <f>S96*H96</f>
        <v>0</v>
      </c>
      <c r="U96" s="40"/>
      <c r="V96" s="40"/>
      <c r="W96" s="40"/>
      <c r="X96" s="40"/>
      <c r="Y96" s="40"/>
      <c r="Z96" s="40"/>
      <c r="AA96" s="40"/>
      <c r="AB96" s="40"/>
      <c r="AC96" s="40"/>
      <c r="AD96" s="40"/>
      <c r="AE96" s="40"/>
      <c r="AR96" s="231" t="s">
        <v>174</v>
      </c>
      <c r="AT96" s="231" t="s">
        <v>400</v>
      </c>
      <c r="AU96" s="231" t="s">
        <v>79</v>
      </c>
      <c r="AY96" s="19" t="s">
        <v>159</v>
      </c>
      <c r="BE96" s="232">
        <f>IF(N96="základní",J96,0)</f>
        <v>0</v>
      </c>
      <c r="BF96" s="232">
        <f>IF(N96="snížená",J96,0)</f>
        <v>0</v>
      </c>
      <c r="BG96" s="232">
        <f>IF(N96="zákl. přenesená",J96,0)</f>
        <v>0</v>
      </c>
      <c r="BH96" s="232">
        <f>IF(N96="sníž. přenesená",J96,0)</f>
        <v>0</v>
      </c>
      <c r="BI96" s="232">
        <f>IF(N96="nulová",J96,0)</f>
        <v>0</v>
      </c>
      <c r="BJ96" s="19" t="s">
        <v>79</v>
      </c>
      <c r="BK96" s="232">
        <f>ROUND(I96*H96,2)</f>
        <v>0</v>
      </c>
      <c r="BL96" s="19" t="s">
        <v>164</v>
      </c>
      <c r="BM96" s="231" t="s">
        <v>212</v>
      </c>
    </row>
    <row r="97" s="2" customFormat="1" ht="21.75" customHeight="1">
      <c r="A97" s="40"/>
      <c r="B97" s="41"/>
      <c r="C97" s="256" t="s">
        <v>184</v>
      </c>
      <c r="D97" s="256" t="s">
        <v>400</v>
      </c>
      <c r="E97" s="257" t="s">
        <v>1231</v>
      </c>
      <c r="F97" s="258" t="s">
        <v>1232</v>
      </c>
      <c r="G97" s="259" t="s">
        <v>1121</v>
      </c>
      <c r="H97" s="260">
        <v>6</v>
      </c>
      <c r="I97" s="261"/>
      <c r="J97" s="262">
        <f>ROUND(I97*H97,2)</f>
        <v>0</v>
      </c>
      <c r="K97" s="258" t="s">
        <v>19</v>
      </c>
      <c r="L97" s="263"/>
      <c r="M97" s="264" t="s">
        <v>19</v>
      </c>
      <c r="N97" s="265"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174</v>
      </c>
      <c r="AT97" s="231" t="s">
        <v>400</v>
      </c>
      <c r="AU97" s="231" t="s">
        <v>79</v>
      </c>
      <c r="AY97" s="19" t="s">
        <v>159</v>
      </c>
      <c r="BE97" s="232">
        <f>IF(N97="základní",J97,0)</f>
        <v>0</v>
      </c>
      <c r="BF97" s="232">
        <f>IF(N97="snížená",J97,0)</f>
        <v>0</v>
      </c>
      <c r="BG97" s="232">
        <f>IF(N97="zákl. přenesená",J97,0)</f>
        <v>0</v>
      </c>
      <c r="BH97" s="232">
        <f>IF(N97="sníž. přenesená",J97,0)</f>
        <v>0</v>
      </c>
      <c r="BI97" s="232">
        <f>IF(N97="nulová",J97,0)</f>
        <v>0</v>
      </c>
      <c r="BJ97" s="19" t="s">
        <v>79</v>
      </c>
      <c r="BK97" s="232">
        <f>ROUND(I97*H97,2)</f>
        <v>0</v>
      </c>
      <c r="BL97" s="19" t="s">
        <v>164</v>
      </c>
      <c r="BM97" s="231" t="s">
        <v>217</v>
      </c>
    </row>
    <row r="98" s="2" customFormat="1" ht="21.75" customHeight="1">
      <c r="A98" s="40"/>
      <c r="B98" s="41"/>
      <c r="C98" s="256" t="s">
        <v>225</v>
      </c>
      <c r="D98" s="256" t="s">
        <v>400</v>
      </c>
      <c r="E98" s="257" t="s">
        <v>1233</v>
      </c>
      <c r="F98" s="258" t="s">
        <v>1234</v>
      </c>
      <c r="G98" s="259" t="s">
        <v>1121</v>
      </c>
      <c r="H98" s="260">
        <v>2</v>
      </c>
      <c r="I98" s="261"/>
      <c r="J98" s="262">
        <f>ROUND(I98*H98,2)</f>
        <v>0</v>
      </c>
      <c r="K98" s="258" t="s">
        <v>19</v>
      </c>
      <c r="L98" s="263"/>
      <c r="M98" s="264" t="s">
        <v>19</v>
      </c>
      <c r="N98" s="265"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174</v>
      </c>
      <c r="AT98" s="231" t="s">
        <v>400</v>
      </c>
      <c r="AU98" s="231" t="s">
        <v>79</v>
      </c>
      <c r="AY98" s="19" t="s">
        <v>159</v>
      </c>
      <c r="BE98" s="232">
        <f>IF(N98="základní",J98,0)</f>
        <v>0</v>
      </c>
      <c r="BF98" s="232">
        <f>IF(N98="snížená",J98,0)</f>
        <v>0</v>
      </c>
      <c r="BG98" s="232">
        <f>IF(N98="zákl. přenesená",J98,0)</f>
        <v>0</v>
      </c>
      <c r="BH98" s="232">
        <f>IF(N98="sníž. přenesená",J98,0)</f>
        <v>0</v>
      </c>
      <c r="BI98" s="232">
        <f>IF(N98="nulová",J98,0)</f>
        <v>0</v>
      </c>
      <c r="BJ98" s="19" t="s">
        <v>79</v>
      </c>
      <c r="BK98" s="232">
        <f>ROUND(I98*H98,2)</f>
        <v>0</v>
      </c>
      <c r="BL98" s="19" t="s">
        <v>164</v>
      </c>
      <c r="BM98" s="231" t="s">
        <v>228</v>
      </c>
    </row>
    <row r="99" s="2" customFormat="1" ht="21.75" customHeight="1">
      <c r="A99" s="40"/>
      <c r="B99" s="41"/>
      <c r="C99" s="256" t="s">
        <v>188</v>
      </c>
      <c r="D99" s="256" t="s">
        <v>400</v>
      </c>
      <c r="E99" s="257" t="s">
        <v>1235</v>
      </c>
      <c r="F99" s="258" t="s">
        <v>1236</v>
      </c>
      <c r="G99" s="259" t="s">
        <v>1121</v>
      </c>
      <c r="H99" s="260">
        <v>2</v>
      </c>
      <c r="I99" s="261"/>
      <c r="J99" s="262">
        <f>ROUND(I99*H99,2)</f>
        <v>0</v>
      </c>
      <c r="K99" s="258" t="s">
        <v>19</v>
      </c>
      <c r="L99" s="263"/>
      <c r="M99" s="264" t="s">
        <v>19</v>
      </c>
      <c r="N99" s="265"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174</v>
      </c>
      <c r="AT99" s="231" t="s">
        <v>400</v>
      </c>
      <c r="AU99" s="231" t="s">
        <v>79</v>
      </c>
      <c r="AY99" s="19" t="s">
        <v>159</v>
      </c>
      <c r="BE99" s="232">
        <f>IF(N99="základní",J99,0)</f>
        <v>0</v>
      </c>
      <c r="BF99" s="232">
        <f>IF(N99="snížená",J99,0)</f>
        <v>0</v>
      </c>
      <c r="BG99" s="232">
        <f>IF(N99="zákl. přenesená",J99,0)</f>
        <v>0</v>
      </c>
      <c r="BH99" s="232">
        <f>IF(N99="sníž. přenesená",J99,0)</f>
        <v>0</v>
      </c>
      <c r="BI99" s="232">
        <f>IF(N99="nulová",J99,0)</f>
        <v>0</v>
      </c>
      <c r="BJ99" s="19" t="s">
        <v>79</v>
      </c>
      <c r="BK99" s="232">
        <f>ROUND(I99*H99,2)</f>
        <v>0</v>
      </c>
      <c r="BL99" s="19" t="s">
        <v>164</v>
      </c>
      <c r="BM99" s="231" t="s">
        <v>235</v>
      </c>
    </row>
    <row r="100" s="2" customFormat="1" ht="16.5" customHeight="1">
      <c r="A100" s="40"/>
      <c r="B100" s="41"/>
      <c r="C100" s="256" t="s">
        <v>8</v>
      </c>
      <c r="D100" s="256" t="s">
        <v>400</v>
      </c>
      <c r="E100" s="257" t="s">
        <v>1237</v>
      </c>
      <c r="F100" s="258" t="s">
        <v>1238</v>
      </c>
      <c r="G100" s="259" t="s">
        <v>1121</v>
      </c>
      <c r="H100" s="260">
        <v>6</v>
      </c>
      <c r="I100" s="261"/>
      <c r="J100" s="262">
        <f>ROUND(I100*H100,2)</f>
        <v>0</v>
      </c>
      <c r="K100" s="258" t="s">
        <v>19</v>
      </c>
      <c r="L100" s="263"/>
      <c r="M100" s="264" t="s">
        <v>19</v>
      </c>
      <c r="N100" s="265" t="s">
        <v>43</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174</v>
      </c>
      <c r="AT100" s="231" t="s">
        <v>400</v>
      </c>
      <c r="AU100" s="231" t="s">
        <v>79</v>
      </c>
      <c r="AY100" s="19" t="s">
        <v>159</v>
      </c>
      <c r="BE100" s="232">
        <f>IF(N100="základní",J100,0)</f>
        <v>0</v>
      </c>
      <c r="BF100" s="232">
        <f>IF(N100="snížená",J100,0)</f>
        <v>0</v>
      </c>
      <c r="BG100" s="232">
        <f>IF(N100="zákl. přenesená",J100,0)</f>
        <v>0</v>
      </c>
      <c r="BH100" s="232">
        <f>IF(N100="sníž. přenesená",J100,0)</f>
        <v>0</v>
      </c>
      <c r="BI100" s="232">
        <f>IF(N100="nulová",J100,0)</f>
        <v>0</v>
      </c>
      <c r="BJ100" s="19" t="s">
        <v>79</v>
      </c>
      <c r="BK100" s="232">
        <f>ROUND(I100*H100,2)</f>
        <v>0</v>
      </c>
      <c r="BL100" s="19" t="s">
        <v>164</v>
      </c>
      <c r="BM100" s="231" t="s">
        <v>242</v>
      </c>
    </row>
    <row r="101" s="2" customFormat="1" ht="21.75" customHeight="1">
      <c r="A101" s="40"/>
      <c r="B101" s="41"/>
      <c r="C101" s="256" t="s">
        <v>192</v>
      </c>
      <c r="D101" s="256" t="s">
        <v>400</v>
      </c>
      <c r="E101" s="257" t="s">
        <v>1239</v>
      </c>
      <c r="F101" s="258" t="s">
        <v>1240</v>
      </c>
      <c r="G101" s="259" t="s">
        <v>1121</v>
      </c>
      <c r="H101" s="260">
        <v>10</v>
      </c>
      <c r="I101" s="261"/>
      <c r="J101" s="262">
        <f>ROUND(I101*H101,2)</f>
        <v>0</v>
      </c>
      <c r="K101" s="258" t="s">
        <v>19</v>
      </c>
      <c r="L101" s="263"/>
      <c r="M101" s="264" t="s">
        <v>19</v>
      </c>
      <c r="N101" s="265"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174</v>
      </c>
      <c r="AT101" s="231" t="s">
        <v>400</v>
      </c>
      <c r="AU101" s="231" t="s">
        <v>79</v>
      </c>
      <c r="AY101" s="19" t="s">
        <v>159</v>
      </c>
      <c r="BE101" s="232">
        <f>IF(N101="základní",J101,0)</f>
        <v>0</v>
      </c>
      <c r="BF101" s="232">
        <f>IF(N101="snížená",J101,0)</f>
        <v>0</v>
      </c>
      <c r="BG101" s="232">
        <f>IF(N101="zákl. přenesená",J101,0)</f>
        <v>0</v>
      </c>
      <c r="BH101" s="232">
        <f>IF(N101="sníž. přenesená",J101,0)</f>
        <v>0</v>
      </c>
      <c r="BI101" s="232">
        <f>IF(N101="nulová",J101,0)</f>
        <v>0</v>
      </c>
      <c r="BJ101" s="19" t="s">
        <v>79</v>
      </c>
      <c r="BK101" s="232">
        <f>ROUND(I101*H101,2)</f>
        <v>0</v>
      </c>
      <c r="BL101" s="19" t="s">
        <v>164</v>
      </c>
      <c r="BM101" s="231" t="s">
        <v>255</v>
      </c>
    </row>
    <row r="102" s="2" customFormat="1" ht="33" customHeight="1">
      <c r="A102" s="40"/>
      <c r="B102" s="41"/>
      <c r="C102" s="256" t="s">
        <v>256</v>
      </c>
      <c r="D102" s="256" t="s">
        <v>400</v>
      </c>
      <c r="E102" s="257" t="s">
        <v>1241</v>
      </c>
      <c r="F102" s="258" t="s">
        <v>1242</v>
      </c>
      <c r="G102" s="259" t="s">
        <v>1121</v>
      </c>
      <c r="H102" s="260">
        <v>2</v>
      </c>
      <c r="I102" s="261"/>
      <c r="J102" s="262">
        <f>ROUND(I102*H102,2)</f>
        <v>0</v>
      </c>
      <c r="K102" s="258" t="s">
        <v>19</v>
      </c>
      <c r="L102" s="263"/>
      <c r="M102" s="264" t="s">
        <v>19</v>
      </c>
      <c r="N102" s="265"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174</v>
      </c>
      <c r="AT102" s="231" t="s">
        <v>400</v>
      </c>
      <c r="AU102" s="231" t="s">
        <v>79</v>
      </c>
      <c r="AY102" s="19" t="s">
        <v>159</v>
      </c>
      <c r="BE102" s="232">
        <f>IF(N102="základní",J102,0)</f>
        <v>0</v>
      </c>
      <c r="BF102" s="232">
        <f>IF(N102="snížená",J102,0)</f>
        <v>0</v>
      </c>
      <c r="BG102" s="232">
        <f>IF(N102="zákl. přenesená",J102,0)</f>
        <v>0</v>
      </c>
      <c r="BH102" s="232">
        <f>IF(N102="sníž. přenesená",J102,0)</f>
        <v>0</v>
      </c>
      <c r="BI102" s="232">
        <f>IF(N102="nulová",J102,0)</f>
        <v>0</v>
      </c>
      <c r="BJ102" s="19" t="s">
        <v>79</v>
      </c>
      <c r="BK102" s="232">
        <f>ROUND(I102*H102,2)</f>
        <v>0</v>
      </c>
      <c r="BL102" s="19" t="s">
        <v>164</v>
      </c>
      <c r="BM102" s="231" t="s">
        <v>259</v>
      </c>
    </row>
    <row r="103" s="2" customFormat="1" ht="16.5" customHeight="1">
      <c r="A103" s="40"/>
      <c r="B103" s="41"/>
      <c r="C103" s="256" t="s">
        <v>201</v>
      </c>
      <c r="D103" s="256" t="s">
        <v>400</v>
      </c>
      <c r="E103" s="257" t="s">
        <v>1243</v>
      </c>
      <c r="F103" s="258" t="s">
        <v>1244</v>
      </c>
      <c r="G103" s="259" t="s">
        <v>1121</v>
      </c>
      <c r="H103" s="260">
        <v>2</v>
      </c>
      <c r="I103" s="261"/>
      <c r="J103" s="262">
        <f>ROUND(I103*H103,2)</f>
        <v>0</v>
      </c>
      <c r="K103" s="258" t="s">
        <v>19</v>
      </c>
      <c r="L103" s="263"/>
      <c r="M103" s="264" t="s">
        <v>19</v>
      </c>
      <c r="N103" s="265"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174</v>
      </c>
      <c r="AT103" s="231" t="s">
        <v>400</v>
      </c>
      <c r="AU103" s="231" t="s">
        <v>79</v>
      </c>
      <c r="AY103" s="19" t="s">
        <v>159</v>
      </c>
      <c r="BE103" s="232">
        <f>IF(N103="základní",J103,0)</f>
        <v>0</v>
      </c>
      <c r="BF103" s="232">
        <f>IF(N103="snížená",J103,0)</f>
        <v>0</v>
      </c>
      <c r="BG103" s="232">
        <f>IF(N103="zákl. přenesená",J103,0)</f>
        <v>0</v>
      </c>
      <c r="BH103" s="232">
        <f>IF(N103="sníž. přenesená",J103,0)</f>
        <v>0</v>
      </c>
      <c r="BI103" s="232">
        <f>IF(N103="nulová",J103,0)</f>
        <v>0</v>
      </c>
      <c r="BJ103" s="19" t="s">
        <v>79</v>
      </c>
      <c r="BK103" s="232">
        <f>ROUND(I103*H103,2)</f>
        <v>0</v>
      </c>
      <c r="BL103" s="19" t="s">
        <v>164</v>
      </c>
      <c r="BM103" s="231" t="s">
        <v>262</v>
      </c>
    </row>
    <row r="104" s="2" customFormat="1" ht="16.5" customHeight="1">
      <c r="A104" s="40"/>
      <c r="B104" s="41"/>
      <c r="C104" s="256" t="s">
        <v>264</v>
      </c>
      <c r="D104" s="256" t="s">
        <v>400</v>
      </c>
      <c r="E104" s="257" t="s">
        <v>1245</v>
      </c>
      <c r="F104" s="258" t="s">
        <v>1246</v>
      </c>
      <c r="G104" s="259" t="s">
        <v>1121</v>
      </c>
      <c r="H104" s="260">
        <v>3</v>
      </c>
      <c r="I104" s="261"/>
      <c r="J104" s="262">
        <f>ROUND(I104*H104,2)</f>
        <v>0</v>
      </c>
      <c r="K104" s="258" t="s">
        <v>19</v>
      </c>
      <c r="L104" s="263"/>
      <c r="M104" s="264" t="s">
        <v>19</v>
      </c>
      <c r="N104" s="265" t="s">
        <v>43</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174</v>
      </c>
      <c r="AT104" s="231" t="s">
        <v>400</v>
      </c>
      <c r="AU104" s="231" t="s">
        <v>79</v>
      </c>
      <c r="AY104" s="19" t="s">
        <v>159</v>
      </c>
      <c r="BE104" s="232">
        <f>IF(N104="základní",J104,0)</f>
        <v>0</v>
      </c>
      <c r="BF104" s="232">
        <f>IF(N104="snížená",J104,0)</f>
        <v>0</v>
      </c>
      <c r="BG104" s="232">
        <f>IF(N104="zákl. přenesená",J104,0)</f>
        <v>0</v>
      </c>
      <c r="BH104" s="232">
        <f>IF(N104="sníž. přenesená",J104,0)</f>
        <v>0</v>
      </c>
      <c r="BI104" s="232">
        <f>IF(N104="nulová",J104,0)</f>
        <v>0</v>
      </c>
      <c r="BJ104" s="19" t="s">
        <v>79</v>
      </c>
      <c r="BK104" s="232">
        <f>ROUND(I104*H104,2)</f>
        <v>0</v>
      </c>
      <c r="BL104" s="19" t="s">
        <v>164</v>
      </c>
      <c r="BM104" s="231" t="s">
        <v>267</v>
      </c>
    </row>
    <row r="105" s="2" customFormat="1" ht="16.5" customHeight="1">
      <c r="A105" s="40"/>
      <c r="B105" s="41"/>
      <c r="C105" s="256" t="s">
        <v>208</v>
      </c>
      <c r="D105" s="256" t="s">
        <v>400</v>
      </c>
      <c r="E105" s="257" t="s">
        <v>1247</v>
      </c>
      <c r="F105" s="258" t="s">
        <v>1248</v>
      </c>
      <c r="G105" s="259" t="s">
        <v>1121</v>
      </c>
      <c r="H105" s="260">
        <v>4</v>
      </c>
      <c r="I105" s="261"/>
      <c r="J105" s="262">
        <f>ROUND(I105*H105,2)</f>
        <v>0</v>
      </c>
      <c r="K105" s="258" t="s">
        <v>19</v>
      </c>
      <c r="L105" s="263"/>
      <c r="M105" s="264" t="s">
        <v>19</v>
      </c>
      <c r="N105" s="265" t="s">
        <v>43</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174</v>
      </c>
      <c r="AT105" s="231" t="s">
        <v>400</v>
      </c>
      <c r="AU105" s="231" t="s">
        <v>79</v>
      </c>
      <c r="AY105" s="19" t="s">
        <v>159</v>
      </c>
      <c r="BE105" s="232">
        <f>IF(N105="základní",J105,0)</f>
        <v>0</v>
      </c>
      <c r="BF105" s="232">
        <f>IF(N105="snížená",J105,0)</f>
        <v>0</v>
      </c>
      <c r="BG105" s="232">
        <f>IF(N105="zákl. přenesená",J105,0)</f>
        <v>0</v>
      </c>
      <c r="BH105" s="232">
        <f>IF(N105="sníž. přenesená",J105,0)</f>
        <v>0</v>
      </c>
      <c r="BI105" s="232">
        <f>IF(N105="nulová",J105,0)</f>
        <v>0</v>
      </c>
      <c r="BJ105" s="19" t="s">
        <v>79</v>
      </c>
      <c r="BK105" s="232">
        <f>ROUND(I105*H105,2)</f>
        <v>0</v>
      </c>
      <c r="BL105" s="19" t="s">
        <v>164</v>
      </c>
      <c r="BM105" s="231" t="s">
        <v>272</v>
      </c>
    </row>
    <row r="106" s="2" customFormat="1" ht="16.5" customHeight="1">
      <c r="A106" s="40"/>
      <c r="B106" s="41"/>
      <c r="C106" s="256" t="s">
        <v>7</v>
      </c>
      <c r="D106" s="256" t="s">
        <v>400</v>
      </c>
      <c r="E106" s="257" t="s">
        <v>1249</v>
      </c>
      <c r="F106" s="258" t="s">
        <v>1250</v>
      </c>
      <c r="G106" s="259" t="s">
        <v>1121</v>
      </c>
      <c r="H106" s="260">
        <v>2</v>
      </c>
      <c r="I106" s="261"/>
      <c r="J106" s="262">
        <f>ROUND(I106*H106,2)</f>
        <v>0</v>
      </c>
      <c r="K106" s="258" t="s">
        <v>19</v>
      </c>
      <c r="L106" s="263"/>
      <c r="M106" s="264" t="s">
        <v>19</v>
      </c>
      <c r="N106" s="265"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174</v>
      </c>
      <c r="AT106" s="231" t="s">
        <v>400</v>
      </c>
      <c r="AU106" s="231" t="s">
        <v>79</v>
      </c>
      <c r="AY106" s="19" t="s">
        <v>159</v>
      </c>
      <c r="BE106" s="232">
        <f>IF(N106="základní",J106,0)</f>
        <v>0</v>
      </c>
      <c r="BF106" s="232">
        <f>IF(N106="snížená",J106,0)</f>
        <v>0</v>
      </c>
      <c r="BG106" s="232">
        <f>IF(N106="zákl. přenesená",J106,0)</f>
        <v>0</v>
      </c>
      <c r="BH106" s="232">
        <f>IF(N106="sníž. přenesená",J106,0)</f>
        <v>0</v>
      </c>
      <c r="BI106" s="232">
        <f>IF(N106="nulová",J106,0)</f>
        <v>0</v>
      </c>
      <c r="BJ106" s="19" t="s">
        <v>79</v>
      </c>
      <c r="BK106" s="232">
        <f>ROUND(I106*H106,2)</f>
        <v>0</v>
      </c>
      <c r="BL106" s="19" t="s">
        <v>164</v>
      </c>
      <c r="BM106" s="231" t="s">
        <v>279</v>
      </c>
    </row>
    <row r="107" s="2" customFormat="1" ht="21.75" customHeight="1">
      <c r="A107" s="40"/>
      <c r="B107" s="41"/>
      <c r="C107" s="256" t="s">
        <v>212</v>
      </c>
      <c r="D107" s="256" t="s">
        <v>400</v>
      </c>
      <c r="E107" s="257" t="s">
        <v>1251</v>
      </c>
      <c r="F107" s="258" t="s">
        <v>1252</v>
      </c>
      <c r="G107" s="259" t="s">
        <v>173</v>
      </c>
      <c r="H107" s="260">
        <v>14.34</v>
      </c>
      <c r="I107" s="261"/>
      <c r="J107" s="262">
        <f>ROUND(I107*H107,2)</f>
        <v>0</v>
      </c>
      <c r="K107" s="258" t="s">
        <v>19</v>
      </c>
      <c r="L107" s="263"/>
      <c r="M107" s="264" t="s">
        <v>19</v>
      </c>
      <c r="N107" s="265" t="s">
        <v>43</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174</v>
      </c>
      <c r="AT107" s="231" t="s">
        <v>400</v>
      </c>
      <c r="AU107" s="231" t="s">
        <v>79</v>
      </c>
      <c r="AY107" s="19" t="s">
        <v>159</v>
      </c>
      <c r="BE107" s="232">
        <f>IF(N107="základní",J107,0)</f>
        <v>0</v>
      </c>
      <c r="BF107" s="232">
        <f>IF(N107="snížená",J107,0)</f>
        <v>0</v>
      </c>
      <c r="BG107" s="232">
        <f>IF(N107="zákl. přenesená",J107,0)</f>
        <v>0</v>
      </c>
      <c r="BH107" s="232">
        <f>IF(N107="sníž. přenesená",J107,0)</f>
        <v>0</v>
      </c>
      <c r="BI107" s="232">
        <f>IF(N107="nulová",J107,0)</f>
        <v>0</v>
      </c>
      <c r="BJ107" s="19" t="s">
        <v>79</v>
      </c>
      <c r="BK107" s="232">
        <f>ROUND(I107*H107,2)</f>
        <v>0</v>
      </c>
      <c r="BL107" s="19" t="s">
        <v>164</v>
      </c>
      <c r="BM107" s="231" t="s">
        <v>287</v>
      </c>
    </row>
    <row r="108" s="2" customFormat="1" ht="55.5" customHeight="1">
      <c r="A108" s="40"/>
      <c r="B108" s="41"/>
      <c r="C108" s="256" t="s">
        <v>290</v>
      </c>
      <c r="D108" s="256" t="s">
        <v>400</v>
      </c>
      <c r="E108" s="257" t="s">
        <v>1253</v>
      </c>
      <c r="F108" s="258" t="s">
        <v>1254</v>
      </c>
      <c r="G108" s="259" t="s">
        <v>191</v>
      </c>
      <c r="H108" s="260">
        <v>40.729999999999997</v>
      </c>
      <c r="I108" s="261"/>
      <c r="J108" s="262">
        <f>ROUND(I108*H108,2)</f>
        <v>0</v>
      </c>
      <c r="K108" s="258" t="s">
        <v>19</v>
      </c>
      <c r="L108" s="263"/>
      <c r="M108" s="264" t="s">
        <v>19</v>
      </c>
      <c r="N108" s="265"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174</v>
      </c>
      <c r="AT108" s="231" t="s">
        <v>400</v>
      </c>
      <c r="AU108" s="231" t="s">
        <v>79</v>
      </c>
      <c r="AY108" s="19" t="s">
        <v>159</v>
      </c>
      <c r="BE108" s="232">
        <f>IF(N108="základní",J108,0)</f>
        <v>0</v>
      </c>
      <c r="BF108" s="232">
        <f>IF(N108="snížená",J108,0)</f>
        <v>0</v>
      </c>
      <c r="BG108" s="232">
        <f>IF(N108="zákl. přenesená",J108,0)</f>
        <v>0</v>
      </c>
      <c r="BH108" s="232">
        <f>IF(N108="sníž. přenesená",J108,0)</f>
        <v>0</v>
      </c>
      <c r="BI108" s="232">
        <f>IF(N108="nulová",J108,0)</f>
        <v>0</v>
      </c>
      <c r="BJ108" s="19" t="s">
        <v>79</v>
      </c>
      <c r="BK108" s="232">
        <f>ROUND(I108*H108,2)</f>
        <v>0</v>
      </c>
      <c r="BL108" s="19" t="s">
        <v>164</v>
      </c>
      <c r="BM108" s="231" t="s">
        <v>293</v>
      </c>
    </row>
    <row r="109" s="2" customFormat="1" ht="44.25" customHeight="1">
      <c r="A109" s="40"/>
      <c r="B109" s="41"/>
      <c r="C109" s="256" t="s">
        <v>217</v>
      </c>
      <c r="D109" s="256" t="s">
        <v>400</v>
      </c>
      <c r="E109" s="257" t="s">
        <v>1255</v>
      </c>
      <c r="F109" s="258" t="s">
        <v>1256</v>
      </c>
      <c r="G109" s="259" t="s">
        <v>191</v>
      </c>
      <c r="H109" s="260">
        <v>66.810000000000002</v>
      </c>
      <c r="I109" s="261"/>
      <c r="J109" s="262">
        <f>ROUND(I109*H109,2)</f>
        <v>0</v>
      </c>
      <c r="K109" s="258" t="s">
        <v>19</v>
      </c>
      <c r="L109" s="263"/>
      <c r="M109" s="264" t="s">
        <v>19</v>
      </c>
      <c r="N109" s="265" t="s">
        <v>43</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174</v>
      </c>
      <c r="AT109" s="231" t="s">
        <v>400</v>
      </c>
      <c r="AU109" s="231" t="s">
        <v>79</v>
      </c>
      <c r="AY109" s="19" t="s">
        <v>159</v>
      </c>
      <c r="BE109" s="232">
        <f>IF(N109="základní",J109,0)</f>
        <v>0</v>
      </c>
      <c r="BF109" s="232">
        <f>IF(N109="snížená",J109,0)</f>
        <v>0</v>
      </c>
      <c r="BG109" s="232">
        <f>IF(N109="zákl. přenesená",J109,0)</f>
        <v>0</v>
      </c>
      <c r="BH109" s="232">
        <f>IF(N109="sníž. přenesená",J109,0)</f>
        <v>0</v>
      </c>
      <c r="BI109" s="232">
        <f>IF(N109="nulová",J109,0)</f>
        <v>0</v>
      </c>
      <c r="BJ109" s="19" t="s">
        <v>79</v>
      </c>
      <c r="BK109" s="232">
        <f>ROUND(I109*H109,2)</f>
        <v>0</v>
      </c>
      <c r="BL109" s="19" t="s">
        <v>164</v>
      </c>
      <c r="BM109" s="231" t="s">
        <v>298</v>
      </c>
    </row>
    <row r="110" s="2" customFormat="1" ht="16.5" customHeight="1">
      <c r="A110" s="40"/>
      <c r="B110" s="41"/>
      <c r="C110" s="256" t="s">
        <v>301</v>
      </c>
      <c r="D110" s="256" t="s">
        <v>400</v>
      </c>
      <c r="E110" s="257" t="s">
        <v>1257</v>
      </c>
      <c r="F110" s="258" t="s">
        <v>1258</v>
      </c>
      <c r="G110" s="259" t="s">
        <v>173</v>
      </c>
      <c r="H110" s="260">
        <v>12.199999999999999</v>
      </c>
      <c r="I110" s="261"/>
      <c r="J110" s="262">
        <f>ROUND(I110*H110,2)</f>
        <v>0</v>
      </c>
      <c r="K110" s="258" t="s">
        <v>19</v>
      </c>
      <c r="L110" s="263"/>
      <c r="M110" s="264" t="s">
        <v>19</v>
      </c>
      <c r="N110" s="265" t="s">
        <v>43</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174</v>
      </c>
      <c r="AT110" s="231" t="s">
        <v>400</v>
      </c>
      <c r="AU110" s="231" t="s">
        <v>79</v>
      </c>
      <c r="AY110" s="19" t="s">
        <v>159</v>
      </c>
      <c r="BE110" s="232">
        <f>IF(N110="základní",J110,0)</f>
        <v>0</v>
      </c>
      <c r="BF110" s="232">
        <f>IF(N110="snížená",J110,0)</f>
        <v>0</v>
      </c>
      <c r="BG110" s="232">
        <f>IF(N110="zákl. přenesená",J110,0)</f>
        <v>0</v>
      </c>
      <c r="BH110" s="232">
        <f>IF(N110="sníž. přenesená",J110,0)</f>
        <v>0</v>
      </c>
      <c r="BI110" s="232">
        <f>IF(N110="nulová",J110,0)</f>
        <v>0</v>
      </c>
      <c r="BJ110" s="19" t="s">
        <v>79</v>
      </c>
      <c r="BK110" s="232">
        <f>ROUND(I110*H110,2)</f>
        <v>0</v>
      </c>
      <c r="BL110" s="19" t="s">
        <v>164</v>
      </c>
      <c r="BM110" s="231" t="s">
        <v>304</v>
      </c>
    </row>
    <row r="111" s="2" customFormat="1" ht="16.5" customHeight="1">
      <c r="A111" s="40"/>
      <c r="B111" s="41"/>
      <c r="C111" s="256" t="s">
        <v>228</v>
      </c>
      <c r="D111" s="256" t="s">
        <v>400</v>
      </c>
      <c r="E111" s="257" t="s">
        <v>1259</v>
      </c>
      <c r="F111" s="258" t="s">
        <v>1260</v>
      </c>
      <c r="G111" s="259" t="s">
        <v>173</v>
      </c>
      <c r="H111" s="260">
        <v>1.5</v>
      </c>
      <c r="I111" s="261"/>
      <c r="J111" s="262">
        <f>ROUND(I111*H111,2)</f>
        <v>0</v>
      </c>
      <c r="K111" s="258" t="s">
        <v>19</v>
      </c>
      <c r="L111" s="263"/>
      <c r="M111" s="264" t="s">
        <v>19</v>
      </c>
      <c r="N111" s="265"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174</v>
      </c>
      <c r="AT111" s="231" t="s">
        <v>400</v>
      </c>
      <c r="AU111" s="231" t="s">
        <v>79</v>
      </c>
      <c r="AY111" s="19" t="s">
        <v>159</v>
      </c>
      <c r="BE111" s="232">
        <f>IF(N111="základní",J111,0)</f>
        <v>0</v>
      </c>
      <c r="BF111" s="232">
        <f>IF(N111="snížená",J111,0)</f>
        <v>0</v>
      </c>
      <c r="BG111" s="232">
        <f>IF(N111="zákl. přenesená",J111,0)</f>
        <v>0</v>
      </c>
      <c r="BH111" s="232">
        <f>IF(N111="sníž. přenesená",J111,0)</f>
        <v>0</v>
      </c>
      <c r="BI111" s="232">
        <f>IF(N111="nulová",J111,0)</f>
        <v>0</v>
      </c>
      <c r="BJ111" s="19" t="s">
        <v>79</v>
      </c>
      <c r="BK111" s="232">
        <f>ROUND(I111*H111,2)</f>
        <v>0</v>
      </c>
      <c r="BL111" s="19" t="s">
        <v>164</v>
      </c>
      <c r="BM111" s="231" t="s">
        <v>315</v>
      </c>
    </row>
    <row r="112" s="2" customFormat="1" ht="16.5" customHeight="1">
      <c r="A112" s="40"/>
      <c r="B112" s="41"/>
      <c r="C112" s="256" t="s">
        <v>317</v>
      </c>
      <c r="D112" s="256" t="s">
        <v>400</v>
      </c>
      <c r="E112" s="257" t="s">
        <v>1261</v>
      </c>
      <c r="F112" s="258" t="s">
        <v>1262</v>
      </c>
      <c r="G112" s="259" t="s">
        <v>173</v>
      </c>
      <c r="H112" s="260">
        <v>3.7000000000000002</v>
      </c>
      <c r="I112" s="261"/>
      <c r="J112" s="262">
        <f>ROUND(I112*H112,2)</f>
        <v>0</v>
      </c>
      <c r="K112" s="258" t="s">
        <v>19</v>
      </c>
      <c r="L112" s="263"/>
      <c r="M112" s="264" t="s">
        <v>19</v>
      </c>
      <c r="N112" s="265" t="s">
        <v>43</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174</v>
      </c>
      <c r="AT112" s="231" t="s">
        <v>400</v>
      </c>
      <c r="AU112" s="231" t="s">
        <v>79</v>
      </c>
      <c r="AY112" s="19" t="s">
        <v>159</v>
      </c>
      <c r="BE112" s="232">
        <f>IF(N112="základní",J112,0)</f>
        <v>0</v>
      </c>
      <c r="BF112" s="232">
        <f>IF(N112="snížená",J112,0)</f>
        <v>0</v>
      </c>
      <c r="BG112" s="232">
        <f>IF(N112="zákl. přenesená",J112,0)</f>
        <v>0</v>
      </c>
      <c r="BH112" s="232">
        <f>IF(N112="sníž. přenesená",J112,0)</f>
        <v>0</v>
      </c>
      <c r="BI112" s="232">
        <f>IF(N112="nulová",J112,0)</f>
        <v>0</v>
      </c>
      <c r="BJ112" s="19" t="s">
        <v>79</v>
      </c>
      <c r="BK112" s="232">
        <f>ROUND(I112*H112,2)</f>
        <v>0</v>
      </c>
      <c r="BL112" s="19" t="s">
        <v>164</v>
      </c>
      <c r="BM112" s="231" t="s">
        <v>320</v>
      </c>
    </row>
    <row r="113" s="2" customFormat="1" ht="16.5" customHeight="1">
      <c r="A113" s="40"/>
      <c r="B113" s="41"/>
      <c r="C113" s="256" t="s">
        <v>235</v>
      </c>
      <c r="D113" s="256" t="s">
        <v>400</v>
      </c>
      <c r="E113" s="257" t="s">
        <v>1263</v>
      </c>
      <c r="F113" s="258" t="s">
        <v>1264</v>
      </c>
      <c r="G113" s="259" t="s">
        <v>173</v>
      </c>
      <c r="H113" s="260">
        <v>3.7999999999999998</v>
      </c>
      <c r="I113" s="261"/>
      <c r="J113" s="262">
        <f>ROUND(I113*H113,2)</f>
        <v>0</v>
      </c>
      <c r="K113" s="258" t="s">
        <v>19</v>
      </c>
      <c r="L113" s="263"/>
      <c r="M113" s="264" t="s">
        <v>19</v>
      </c>
      <c r="N113" s="265"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174</v>
      </c>
      <c r="AT113" s="231" t="s">
        <v>400</v>
      </c>
      <c r="AU113" s="231" t="s">
        <v>79</v>
      </c>
      <c r="AY113" s="19" t="s">
        <v>159</v>
      </c>
      <c r="BE113" s="232">
        <f>IF(N113="základní",J113,0)</f>
        <v>0</v>
      </c>
      <c r="BF113" s="232">
        <f>IF(N113="snížená",J113,0)</f>
        <v>0</v>
      </c>
      <c r="BG113" s="232">
        <f>IF(N113="zákl. přenesená",J113,0)</f>
        <v>0</v>
      </c>
      <c r="BH113" s="232">
        <f>IF(N113="sníž. přenesená",J113,0)</f>
        <v>0</v>
      </c>
      <c r="BI113" s="232">
        <f>IF(N113="nulová",J113,0)</f>
        <v>0</v>
      </c>
      <c r="BJ113" s="19" t="s">
        <v>79</v>
      </c>
      <c r="BK113" s="232">
        <f>ROUND(I113*H113,2)</f>
        <v>0</v>
      </c>
      <c r="BL113" s="19" t="s">
        <v>164</v>
      </c>
      <c r="BM113" s="231" t="s">
        <v>325</v>
      </c>
    </row>
    <row r="114" s="2" customFormat="1" ht="16.5" customHeight="1">
      <c r="A114" s="40"/>
      <c r="B114" s="41"/>
      <c r="C114" s="256" t="s">
        <v>332</v>
      </c>
      <c r="D114" s="256" t="s">
        <v>400</v>
      </c>
      <c r="E114" s="257" t="s">
        <v>1265</v>
      </c>
      <c r="F114" s="258" t="s">
        <v>1266</v>
      </c>
      <c r="G114" s="259" t="s">
        <v>173</v>
      </c>
      <c r="H114" s="260">
        <v>2.7000000000000002</v>
      </c>
      <c r="I114" s="261"/>
      <c r="J114" s="262">
        <f>ROUND(I114*H114,2)</f>
        <v>0</v>
      </c>
      <c r="K114" s="258" t="s">
        <v>19</v>
      </c>
      <c r="L114" s="263"/>
      <c r="M114" s="264" t="s">
        <v>19</v>
      </c>
      <c r="N114" s="265"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174</v>
      </c>
      <c r="AT114" s="231" t="s">
        <v>400</v>
      </c>
      <c r="AU114" s="231" t="s">
        <v>79</v>
      </c>
      <c r="AY114" s="19" t="s">
        <v>159</v>
      </c>
      <c r="BE114" s="232">
        <f>IF(N114="základní",J114,0)</f>
        <v>0</v>
      </c>
      <c r="BF114" s="232">
        <f>IF(N114="snížená",J114,0)</f>
        <v>0</v>
      </c>
      <c r="BG114" s="232">
        <f>IF(N114="zákl. přenesená",J114,0)</f>
        <v>0</v>
      </c>
      <c r="BH114" s="232">
        <f>IF(N114="sníž. přenesená",J114,0)</f>
        <v>0</v>
      </c>
      <c r="BI114" s="232">
        <f>IF(N114="nulová",J114,0)</f>
        <v>0</v>
      </c>
      <c r="BJ114" s="19" t="s">
        <v>79</v>
      </c>
      <c r="BK114" s="232">
        <f>ROUND(I114*H114,2)</f>
        <v>0</v>
      </c>
      <c r="BL114" s="19" t="s">
        <v>164</v>
      </c>
      <c r="BM114" s="231" t="s">
        <v>335</v>
      </c>
    </row>
    <row r="115" s="2" customFormat="1" ht="33" customHeight="1">
      <c r="A115" s="40"/>
      <c r="B115" s="41"/>
      <c r="C115" s="256" t="s">
        <v>242</v>
      </c>
      <c r="D115" s="256" t="s">
        <v>400</v>
      </c>
      <c r="E115" s="257" t="s">
        <v>1267</v>
      </c>
      <c r="F115" s="258" t="s">
        <v>1268</v>
      </c>
      <c r="G115" s="259" t="s">
        <v>191</v>
      </c>
      <c r="H115" s="260">
        <v>128</v>
      </c>
      <c r="I115" s="261"/>
      <c r="J115" s="262">
        <f>ROUND(I115*H115,2)</f>
        <v>0</v>
      </c>
      <c r="K115" s="258" t="s">
        <v>19</v>
      </c>
      <c r="L115" s="263"/>
      <c r="M115" s="264" t="s">
        <v>19</v>
      </c>
      <c r="N115" s="265"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174</v>
      </c>
      <c r="AT115" s="231" t="s">
        <v>400</v>
      </c>
      <c r="AU115" s="231" t="s">
        <v>79</v>
      </c>
      <c r="AY115" s="19" t="s">
        <v>159</v>
      </c>
      <c r="BE115" s="232">
        <f>IF(N115="základní",J115,0)</f>
        <v>0</v>
      </c>
      <c r="BF115" s="232">
        <f>IF(N115="snížená",J115,0)</f>
        <v>0</v>
      </c>
      <c r="BG115" s="232">
        <f>IF(N115="zákl. přenesená",J115,0)</f>
        <v>0</v>
      </c>
      <c r="BH115" s="232">
        <f>IF(N115="sníž. přenesená",J115,0)</f>
        <v>0</v>
      </c>
      <c r="BI115" s="232">
        <f>IF(N115="nulová",J115,0)</f>
        <v>0</v>
      </c>
      <c r="BJ115" s="19" t="s">
        <v>79</v>
      </c>
      <c r="BK115" s="232">
        <f>ROUND(I115*H115,2)</f>
        <v>0</v>
      </c>
      <c r="BL115" s="19" t="s">
        <v>164</v>
      </c>
      <c r="BM115" s="231" t="s">
        <v>343</v>
      </c>
    </row>
    <row r="116" s="2" customFormat="1" ht="16.5" customHeight="1">
      <c r="A116" s="40"/>
      <c r="B116" s="41"/>
      <c r="C116" s="256" t="s">
        <v>351</v>
      </c>
      <c r="D116" s="256" t="s">
        <v>400</v>
      </c>
      <c r="E116" s="257" t="s">
        <v>1269</v>
      </c>
      <c r="F116" s="258" t="s">
        <v>1270</v>
      </c>
      <c r="G116" s="259" t="s">
        <v>1271</v>
      </c>
      <c r="H116" s="260">
        <v>250</v>
      </c>
      <c r="I116" s="261"/>
      <c r="J116" s="262">
        <f>ROUND(I116*H116,2)</f>
        <v>0</v>
      </c>
      <c r="K116" s="258" t="s">
        <v>19</v>
      </c>
      <c r="L116" s="263"/>
      <c r="M116" s="264" t="s">
        <v>19</v>
      </c>
      <c r="N116" s="265" t="s">
        <v>43</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174</v>
      </c>
      <c r="AT116" s="231" t="s">
        <v>400</v>
      </c>
      <c r="AU116" s="231" t="s">
        <v>79</v>
      </c>
      <c r="AY116" s="19" t="s">
        <v>159</v>
      </c>
      <c r="BE116" s="232">
        <f>IF(N116="základní",J116,0)</f>
        <v>0</v>
      </c>
      <c r="BF116" s="232">
        <f>IF(N116="snížená",J116,0)</f>
        <v>0</v>
      </c>
      <c r="BG116" s="232">
        <f>IF(N116="zákl. přenesená",J116,0)</f>
        <v>0</v>
      </c>
      <c r="BH116" s="232">
        <f>IF(N116="sníž. přenesená",J116,0)</f>
        <v>0</v>
      </c>
      <c r="BI116" s="232">
        <f>IF(N116="nulová",J116,0)</f>
        <v>0</v>
      </c>
      <c r="BJ116" s="19" t="s">
        <v>79</v>
      </c>
      <c r="BK116" s="232">
        <f>ROUND(I116*H116,2)</f>
        <v>0</v>
      </c>
      <c r="BL116" s="19" t="s">
        <v>164</v>
      </c>
      <c r="BM116" s="231" t="s">
        <v>354</v>
      </c>
    </row>
    <row r="117" s="2" customFormat="1" ht="16.5" customHeight="1">
      <c r="A117" s="40"/>
      <c r="B117" s="41"/>
      <c r="C117" s="256" t="s">
        <v>255</v>
      </c>
      <c r="D117" s="256" t="s">
        <v>400</v>
      </c>
      <c r="E117" s="257" t="s">
        <v>1272</v>
      </c>
      <c r="F117" s="258" t="s">
        <v>1273</v>
      </c>
      <c r="G117" s="259" t="s">
        <v>1271</v>
      </c>
      <c r="H117" s="260">
        <v>87.5</v>
      </c>
      <c r="I117" s="261"/>
      <c r="J117" s="262">
        <f>ROUND(I117*H117,2)</f>
        <v>0</v>
      </c>
      <c r="K117" s="258" t="s">
        <v>19</v>
      </c>
      <c r="L117" s="263"/>
      <c r="M117" s="264" t="s">
        <v>19</v>
      </c>
      <c r="N117" s="265"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174</v>
      </c>
      <c r="AT117" s="231" t="s">
        <v>400</v>
      </c>
      <c r="AU117" s="231" t="s">
        <v>79</v>
      </c>
      <c r="AY117" s="19" t="s">
        <v>159</v>
      </c>
      <c r="BE117" s="232">
        <f>IF(N117="základní",J117,0)</f>
        <v>0</v>
      </c>
      <c r="BF117" s="232">
        <f>IF(N117="snížená",J117,0)</f>
        <v>0</v>
      </c>
      <c r="BG117" s="232">
        <f>IF(N117="zákl. přenesená",J117,0)</f>
        <v>0</v>
      </c>
      <c r="BH117" s="232">
        <f>IF(N117="sníž. přenesená",J117,0)</f>
        <v>0</v>
      </c>
      <c r="BI117" s="232">
        <f>IF(N117="nulová",J117,0)</f>
        <v>0</v>
      </c>
      <c r="BJ117" s="19" t="s">
        <v>79</v>
      </c>
      <c r="BK117" s="232">
        <f>ROUND(I117*H117,2)</f>
        <v>0</v>
      </c>
      <c r="BL117" s="19" t="s">
        <v>164</v>
      </c>
      <c r="BM117" s="231" t="s">
        <v>362</v>
      </c>
    </row>
    <row r="118" s="11" customFormat="1" ht="25.92" customHeight="1">
      <c r="A118" s="11"/>
      <c r="B118" s="206"/>
      <c r="C118" s="207"/>
      <c r="D118" s="208" t="s">
        <v>71</v>
      </c>
      <c r="E118" s="209" t="s">
        <v>1274</v>
      </c>
      <c r="F118" s="209" t="s">
        <v>1275</v>
      </c>
      <c r="G118" s="207"/>
      <c r="H118" s="207"/>
      <c r="I118" s="210"/>
      <c r="J118" s="211">
        <f>BK118</f>
        <v>0</v>
      </c>
      <c r="K118" s="207"/>
      <c r="L118" s="212"/>
      <c r="M118" s="213"/>
      <c r="N118" s="214"/>
      <c r="O118" s="214"/>
      <c r="P118" s="215">
        <f>SUM(P119:P138)</f>
        <v>0</v>
      </c>
      <c r="Q118" s="214"/>
      <c r="R118" s="215">
        <f>SUM(R119:R138)</f>
        <v>0</v>
      </c>
      <c r="S118" s="214"/>
      <c r="T118" s="216">
        <f>SUM(T119:T138)</f>
        <v>0</v>
      </c>
      <c r="U118" s="11"/>
      <c r="V118" s="11"/>
      <c r="W118" s="11"/>
      <c r="X118" s="11"/>
      <c r="Y118" s="11"/>
      <c r="Z118" s="11"/>
      <c r="AA118" s="11"/>
      <c r="AB118" s="11"/>
      <c r="AC118" s="11"/>
      <c r="AD118" s="11"/>
      <c r="AE118" s="11"/>
      <c r="AR118" s="217" t="s">
        <v>79</v>
      </c>
      <c r="AT118" s="218" t="s">
        <v>71</v>
      </c>
      <c r="AU118" s="218" t="s">
        <v>72</v>
      </c>
      <c r="AY118" s="217" t="s">
        <v>159</v>
      </c>
      <c r="BK118" s="219">
        <f>SUM(BK119:BK138)</f>
        <v>0</v>
      </c>
    </row>
    <row r="119" s="2" customFormat="1" ht="44.25" customHeight="1">
      <c r="A119" s="40"/>
      <c r="B119" s="41"/>
      <c r="C119" s="256" t="s">
        <v>377</v>
      </c>
      <c r="D119" s="256" t="s">
        <v>400</v>
      </c>
      <c r="E119" s="257" t="s">
        <v>1276</v>
      </c>
      <c r="F119" s="258" t="s">
        <v>1277</v>
      </c>
      <c r="G119" s="259" t="s">
        <v>1121</v>
      </c>
      <c r="H119" s="260">
        <v>1</v>
      </c>
      <c r="I119" s="261"/>
      <c r="J119" s="262">
        <f>ROUND(I119*H119,2)</f>
        <v>0</v>
      </c>
      <c r="K119" s="258" t="s">
        <v>19</v>
      </c>
      <c r="L119" s="263"/>
      <c r="M119" s="264" t="s">
        <v>19</v>
      </c>
      <c r="N119" s="265" t="s">
        <v>43</v>
      </c>
      <c r="O119" s="86"/>
      <c r="P119" s="229">
        <f>O119*H119</f>
        <v>0</v>
      </c>
      <c r="Q119" s="229">
        <v>0</v>
      </c>
      <c r="R119" s="229">
        <f>Q119*H119</f>
        <v>0</v>
      </c>
      <c r="S119" s="229">
        <v>0</v>
      </c>
      <c r="T119" s="230">
        <f>S119*H119</f>
        <v>0</v>
      </c>
      <c r="U119" s="40"/>
      <c r="V119" s="40"/>
      <c r="W119" s="40"/>
      <c r="X119" s="40"/>
      <c r="Y119" s="40"/>
      <c r="Z119" s="40"/>
      <c r="AA119" s="40"/>
      <c r="AB119" s="40"/>
      <c r="AC119" s="40"/>
      <c r="AD119" s="40"/>
      <c r="AE119" s="40"/>
      <c r="AR119" s="231" t="s">
        <v>174</v>
      </c>
      <c r="AT119" s="231" t="s">
        <v>400</v>
      </c>
      <c r="AU119" s="231" t="s">
        <v>79</v>
      </c>
      <c r="AY119" s="19" t="s">
        <v>159</v>
      </c>
      <c r="BE119" s="232">
        <f>IF(N119="základní",J119,0)</f>
        <v>0</v>
      </c>
      <c r="BF119" s="232">
        <f>IF(N119="snížená",J119,0)</f>
        <v>0</v>
      </c>
      <c r="BG119" s="232">
        <f>IF(N119="zákl. přenesená",J119,0)</f>
        <v>0</v>
      </c>
      <c r="BH119" s="232">
        <f>IF(N119="sníž. přenesená",J119,0)</f>
        <v>0</v>
      </c>
      <c r="BI119" s="232">
        <f>IF(N119="nulová",J119,0)</f>
        <v>0</v>
      </c>
      <c r="BJ119" s="19" t="s">
        <v>79</v>
      </c>
      <c r="BK119" s="232">
        <f>ROUND(I119*H119,2)</f>
        <v>0</v>
      </c>
      <c r="BL119" s="19" t="s">
        <v>164</v>
      </c>
      <c r="BM119" s="231" t="s">
        <v>380</v>
      </c>
    </row>
    <row r="120" s="2" customFormat="1" ht="16.5" customHeight="1">
      <c r="A120" s="40"/>
      <c r="B120" s="41"/>
      <c r="C120" s="256" t="s">
        <v>259</v>
      </c>
      <c r="D120" s="256" t="s">
        <v>400</v>
      </c>
      <c r="E120" s="257" t="s">
        <v>1278</v>
      </c>
      <c r="F120" s="258" t="s">
        <v>1279</v>
      </c>
      <c r="G120" s="259" t="s">
        <v>1121</v>
      </c>
      <c r="H120" s="260">
        <v>1</v>
      </c>
      <c r="I120" s="261"/>
      <c r="J120" s="262">
        <f>ROUND(I120*H120,2)</f>
        <v>0</v>
      </c>
      <c r="K120" s="258" t="s">
        <v>19</v>
      </c>
      <c r="L120" s="263"/>
      <c r="M120" s="264" t="s">
        <v>19</v>
      </c>
      <c r="N120" s="265"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174</v>
      </c>
      <c r="AT120" s="231" t="s">
        <v>400</v>
      </c>
      <c r="AU120" s="231" t="s">
        <v>79</v>
      </c>
      <c r="AY120" s="19" t="s">
        <v>159</v>
      </c>
      <c r="BE120" s="232">
        <f>IF(N120="základní",J120,0)</f>
        <v>0</v>
      </c>
      <c r="BF120" s="232">
        <f>IF(N120="snížená",J120,0)</f>
        <v>0</v>
      </c>
      <c r="BG120" s="232">
        <f>IF(N120="zákl. přenesená",J120,0)</f>
        <v>0</v>
      </c>
      <c r="BH120" s="232">
        <f>IF(N120="sníž. přenesená",J120,0)</f>
        <v>0</v>
      </c>
      <c r="BI120" s="232">
        <f>IF(N120="nulová",J120,0)</f>
        <v>0</v>
      </c>
      <c r="BJ120" s="19" t="s">
        <v>79</v>
      </c>
      <c r="BK120" s="232">
        <f>ROUND(I120*H120,2)</f>
        <v>0</v>
      </c>
      <c r="BL120" s="19" t="s">
        <v>164</v>
      </c>
      <c r="BM120" s="231" t="s">
        <v>383</v>
      </c>
    </row>
    <row r="121" s="2" customFormat="1" ht="16.5" customHeight="1">
      <c r="A121" s="40"/>
      <c r="B121" s="41"/>
      <c r="C121" s="256" t="s">
        <v>385</v>
      </c>
      <c r="D121" s="256" t="s">
        <v>400</v>
      </c>
      <c r="E121" s="257" t="s">
        <v>1280</v>
      </c>
      <c r="F121" s="258" t="s">
        <v>1281</v>
      </c>
      <c r="G121" s="259" t="s">
        <v>1121</v>
      </c>
      <c r="H121" s="260">
        <v>2</v>
      </c>
      <c r="I121" s="261"/>
      <c r="J121" s="262">
        <f>ROUND(I121*H121,2)</f>
        <v>0</v>
      </c>
      <c r="K121" s="258" t="s">
        <v>19</v>
      </c>
      <c r="L121" s="263"/>
      <c r="M121" s="264" t="s">
        <v>19</v>
      </c>
      <c r="N121" s="265" t="s">
        <v>43</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174</v>
      </c>
      <c r="AT121" s="231" t="s">
        <v>400</v>
      </c>
      <c r="AU121" s="231" t="s">
        <v>79</v>
      </c>
      <c r="AY121" s="19" t="s">
        <v>159</v>
      </c>
      <c r="BE121" s="232">
        <f>IF(N121="základní",J121,0)</f>
        <v>0</v>
      </c>
      <c r="BF121" s="232">
        <f>IF(N121="snížená",J121,0)</f>
        <v>0</v>
      </c>
      <c r="BG121" s="232">
        <f>IF(N121="zákl. přenesená",J121,0)</f>
        <v>0</v>
      </c>
      <c r="BH121" s="232">
        <f>IF(N121="sníž. přenesená",J121,0)</f>
        <v>0</v>
      </c>
      <c r="BI121" s="232">
        <f>IF(N121="nulová",J121,0)</f>
        <v>0</v>
      </c>
      <c r="BJ121" s="19" t="s">
        <v>79</v>
      </c>
      <c r="BK121" s="232">
        <f>ROUND(I121*H121,2)</f>
        <v>0</v>
      </c>
      <c r="BL121" s="19" t="s">
        <v>164</v>
      </c>
      <c r="BM121" s="231" t="s">
        <v>388</v>
      </c>
    </row>
    <row r="122" s="2" customFormat="1" ht="16.5" customHeight="1">
      <c r="A122" s="40"/>
      <c r="B122" s="41"/>
      <c r="C122" s="256" t="s">
        <v>262</v>
      </c>
      <c r="D122" s="256" t="s">
        <v>400</v>
      </c>
      <c r="E122" s="257" t="s">
        <v>1282</v>
      </c>
      <c r="F122" s="258" t="s">
        <v>1283</v>
      </c>
      <c r="G122" s="259" t="s">
        <v>173</v>
      </c>
      <c r="H122" s="260">
        <v>1</v>
      </c>
      <c r="I122" s="261"/>
      <c r="J122" s="262">
        <f>ROUND(I122*H122,2)</f>
        <v>0</v>
      </c>
      <c r="K122" s="258" t="s">
        <v>19</v>
      </c>
      <c r="L122" s="263"/>
      <c r="M122" s="264" t="s">
        <v>19</v>
      </c>
      <c r="N122" s="265"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174</v>
      </c>
      <c r="AT122" s="231" t="s">
        <v>400</v>
      </c>
      <c r="AU122" s="231" t="s">
        <v>79</v>
      </c>
      <c r="AY122" s="19" t="s">
        <v>159</v>
      </c>
      <c r="BE122" s="232">
        <f>IF(N122="základní",J122,0)</f>
        <v>0</v>
      </c>
      <c r="BF122" s="232">
        <f>IF(N122="snížená",J122,0)</f>
        <v>0</v>
      </c>
      <c r="BG122" s="232">
        <f>IF(N122="zákl. přenesená",J122,0)</f>
        <v>0</v>
      </c>
      <c r="BH122" s="232">
        <f>IF(N122="sníž. přenesená",J122,0)</f>
        <v>0</v>
      </c>
      <c r="BI122" s="232">
        <f>IF(N122="nulová",J122,0)</f>
        <v>0</v>
      </c>
      <c r="BJ122" s="19" t="s">
        <v>79</v>
      </c>
      <c r="BK122" s="232">
        <f>ROUND(I122*H122,2)</f>
        <v>0</v>
      </c>
      <c r="BL122" s="19" t="s">
        <v>164</v>
      </c>
      <c r="BM122" s="231" t="s">
        <v>393</v>
      </c>
    </row>
    <row r="123" s="2" customFormat="1" ht="33" customHeight="1">
      <c r="A123" s="40"/>
      <c r="B123" s="41"/>
      <c r="C123" s="256" t="s">
        <v>396</v>
      </c>
      <c r="D123" s="256" t="s">
        <v>400</v>
      </c>
      <c r="E123" s="257" t="s">
        <v>1284</v>
      </c>
      <c r="F123" s="258" t="s">
        <v>1285</v>
      </c>
      <c r="G123" s="259" t="s">
        <v>1121</v>
      </c>
      <c r="H123" s="260">
        <v>1</v>
      </c>
      <c r="I123" s="261"/>
      <c r="J123" s="262">
        <f>ROUND(I123*H123,2)</f>
        <v>0</v>
      </c>
      <c r="K123" s="258" t="s">
        <v>19</v>
      </c>
      <c r="L123" s="263"/>
      <c r="M123" s="264" t="s">
        <v>19</v>
      </c>
      <c r="N123" s="265" t="s">
        <v>43</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174</v>
      </c>
      <c r="AT123" s="231" t="s">
        <v>400</v>
      </c>
      <c r="AU123" s="231" t="s">
        <v>79</v>
      </c>
      <c r="AY123" s="19" t="s">
        <v>159</v>
      </c>
      <c r="BE123" s="232">
        <f>IF(N123="základní",J123,0)</f>
        <v>0</v>
      </c>
      <c r="BF123" s="232">
        <f>IF(N123="snížená",J123,0)</f>
        <v>0</v>
      </c>
      <c r="BG123" s="232">
        <f>IF(N123="zákl. přenesená",J123,0)</f>
        <v>0</v>
      </c>
      <c r="BH123" s="232">
        <f>IF(N123="sníž. přenesená",J123,0)</f>
        <v>0</v>
      </c>
      <c r="BI123" s="232">
        <f>IF(N123="nulová",J123,0)</f>
        <v>0</v>
      </c>
      <c r="BJ123" s="19" t="s">
        <v>79</v>
      </c>
      <c r="BK123" s="232">
        <f>ROUND(I123*H123,2)</f>
        <v>0</v>
      </c>
      <c r="BL123" s="19" t="s">
        <v>164</v>
      </c>
      <c r="BM123" s="231" t="s">
        <v>399</v>
      </c>
    </row>
    <row r="124" s="2" customFormat="1" ht="16.5" customHeight="1">
      <c r="A124" s="40"/>
      <c r="B124" s="41"/>
      <c r="C124" s="256" t="s">
        <v>267</v>
      </c>
      <c r="D124" s="256" t="s">
        <v>400</v>
      </c>
      <c r="E124" s="257" t="s">
        <v>1286</v>
      </c>
      <c r="F124" s="258" t="s">
        <v>1287</v>
      </c>
      <c r="G124" s="259" t="s">
        <v>19</v>
      </c>
      <c r="H124" s="260">
        <v>0</v>
      </c>
      <c r="I124" s="261"/>
      <c r="J124" s="262">
        <f>ROUND(I124*H124,2)</f>
        <v>0</v>
      </c>
      <c r="K124" s="258" t="s">
        <v>19</v>
      </c>
      <c r="L124" s="263"/>
      <c r="M124" s="264" t="s">
        <v>19</v>
      </c>
      <c r="N124" s="265" t="s">
        <v>43</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174</v>
      </c>
      <c r="AT124" s="231" t="s">
        <v>400</v>
      </c>
      <c r="AU124" s="231" t="s">
        <v>79</v>
      </c>
      <c r="AY124" s="19" t="s">
        <v>159</v>
      </c>
      <c r="BE124" s="232">
        <f>IF(N124="základní",J124,0)</f>
        <v>0</v>
      </c>
      <c r="BF124" s="232">
        <f>IF(N124="snížená",J124,0)</f>
        <v>0</v>
      </c>
      <c r="BG124" s="232">
        <f>IF(N124="zákl. přenesená",J124,0)</f>
        <v>0</v>
      </c>
      <c r="BH124" s="232">
        <f>IF(N124="sníž. přenesená",J124,0)</f>
        <v>0</v>
      </c>
      <c r="BI124" s="232">
        <f>IF(N124="nulová",J124,0)</f>
        <v>0</v>
      </c>
      <c r="BJ124" s="19" t="s">
        <v>79</v>
      </c>
      <c r="BK124" s="232">
        <f>ROUND(I124*H124,2)</f>
        <v>0</v>
      </c>
      <c r="BL124" s="19" t="s">
        <v>164</v>
      </c>
      <c r="BM124" s="231" t="s">
        <v>403</v>
      </c>
    </row>
    <row r="125" s="2" customFormat="1" ht="16.5" customHeight="1">
      <c r="A125" s="40"/>
      <c r="B125" s="41"/>
      <c r="C125" s="256" t="s">
        <v>404</v>
      </c>
      <c r="D125" s="256" t="s">
        <v>400</v>
      </c>
      <c r="E125" s="257" t="s">
        <v>1288</v>
      </c>
      <c r="F125" s="258" t="s">
        <v>1289</v>
      </c>
      <c r="G125" s="259" t="s">
        <v>1121</v>
      </c>
      <c r="H125" s="260">
        <v>2</v>
      </c>
      <c r="I125" s="261"/>
      <c r="J125" s="262">
        <f>ROUND(I125*H125,2)</f>
        <v>0</v>
      </c>
      <c r="K125" s="258" t="s">
        <v>19</v>
      </c>
      <c r="L125" s="263"/>
      <c r="M125" s="264" t="s">
        <v>19</v>
      </c>
      <c r="N125" s="265" t="s">
        <v>43</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174</v>
      </c>
      <c r="AT125" s="231" t="s">
        <v>400</v>
      </c>
      <c r="AU125" s="231" t="s">
        <v>79</v>
      </c>
      <c r="AY125" s="19" t="s">
        <v>159</v>
      </c>
      <c r="BE125" s="232">
        <f>IF(N125="základní",J125,0)</f>
        <v>0</v>
      </c>
      <c r="BF125" s="232">
        <f>IF(N125="snížená",J125,0)</f>
        <v>0</v>
      </c>
      <c r="BG125" s="232">
        <f>IF(N125="zákl. přenesená",J125,0)</f>
        <v>0</v>
      </c>
      <c r="BH125" s="232">
        <f>IF(N125="sníž. přenesená",J125,0)</f>
        <v>0</v>
      </c>
      <c r="BI125" s="232">
        <f>IF(N125="nulová",J125,0)</f>
        <v>0</v>
      </c>
      <c r="BJ125" s="19" t="s">
        <v>79</v>
      </c>
      <c r="BK125" s="232">
        <f>ROUND(I125*H125,2)</f>
        <v>0</v>
      </c>
      <c r="BL125" s="19" t="s">
        <v>164</v>
      </c>
      <c r="BM125" s="231" t="s">
        <v>407</v>
      </c>
    </row>
    <row r="126" s="2" customFormat="1" ht="16.5" customHeight="1">
      <c r="A126" s="40"/>
      <c r="B126" s="41"/>
      <c r="C126" s="256" t="s">
        <v>272</v>
      </c>
      <c r="D126" s="256" t="s">
        <v>400</v>
      </c>
      <c r="E126" s="257" t="s">
        <v>1290</v>
      </c>
      <c r="F126" s="258" t="s">
        <v>1244</v>
      </c>
      <c r="G126" s="259" t="s">
        <v>1121</v>
      </c>
      <c r="H126" s="260">
        <v>1</v>
      </c>
      <c r="I126" s="261"/>
      <c r="J126" s="262">
        <f>ROUND(I126*H126,2)</f>
        <v>0</v>
      </c>
      <c r="K126" s="258" t="s">
        <v>19</v>
      </c>
      <c r="L126" s="263"/>
      <c r="M126" s="264" t="s">
        <v>19</v>
      </c>
      <c r="N126" s="265" t="s">
        <v>43</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174</v>
      </c>
      <c r="AT126" s="231" t="s">
        <v>400</v>
      </c>
      <c r="AU126" s="231" t="s">
        <v>79</v>
      </c>
      <c r="AY126" s="19" t="s">
        <v>159</v>
      </c>
      <c r="BE126" s="232">
        <f>IF(N126="základní",J126,0)</f>
        <v>0</v>
      </c>
      <c r="BF126" s="232">
        <f>IF(N126="snížená",J126,0)</f>
        <v>0</v>
      </c>
      <c r="BG126" s="232">
        <f>IF(N126="zákl. přenesená",J126,0)</f>
        <v>0</v>
      </c>
      <c r="BH126" s="232">
        <f>IF(N126="sníž. přenesená",J126,0)</f>
        <v>0</v>
      </c>
      <c r="BI126" s="232">
        <f>IF(N126="nulová",J126,0)</f>
        <v>0</v>
      </c>
      <c r="BJ126" s="19" t="s">
        <v>79</v>
      </c>
      <c r="BK126" s="232">
        <f>ROUND(I126*H126,2)</f>
        <v>0</v>
      </c>
      <c r="BL126" s="19" t="s">
        <v>164</v>
      </c>
      <c r="BM126" s="231" t="s">
        <v>410</v>
      </c>
    </row>
    <row r="127" s="2" customFormat="1" ht="16.5" customHeight="1">
      <c r="A127" s="40"/>
      <c r="B127" s="41"/>
      <c r="C127" s="256" t="s">
        <v>413</v>
      </c>
      <c r="D127" s="256" t="s">
        <v>400</v>
      </c>
      <c r="E127" s="257" t="s">
        <v>1291</v>
      </c>
      <c r="F127" s="258" t="s">
        <v>1248</v>
      </c>
      <c r="G127" s="259" t="s">
        <v>1121</v>
      </c>
      <c r="H127" s="260">
        <v>2</v>
      </c>
      <c r="I127" s="261"/>
      <c r="J127" s="262">
        <f>ROUND(I127*H127,2)</f>
        <v>0</v>
      </c>
      <c r="K127" s="258" t="s">
        <v>19</v>
      </c>
      <c r="L127" s="263"/>
      <c r="M127" s="264" t="s">
        <v>19</v>
      </c>
      <c r="N127" s="265" t="s">
        <v>43</v>
      </c>
      <c r="O127" s="86"/>
      <c r="P127" s="229">
        <f>O127*H127</f>
        <v>0</v>
      </c>
      <c r="Q127" s="229">
        <v>0</v>
      </c>
      <c r="R127" s="229">
        <f>Q127*H127</f>
        <v>0</v>
      </c>
      <c r="S127" s="229">
        <v>0</v>
      </c>
      <c r="T127" s="230">
        <f>S127*H127</f>
        <v>0</v>
      </c>
      <c r="U127" s="40"/>
      <c r="V127" s="40"/>
      <c r="W127" s="40"/>
      <c r="X127" s="40"/>
      <c r="Y127" s="40"/>
      <c r="Z127" s="40"/>
      <c r="AA127" s="40"/>
      <c r="AB127" s="40"/>
      <c r="AC127" s="40"/>
      <c r="AD127" s="40"/>
      <c r="AE127" s="40"/>
      <c r="AR127" s="231" t="s">
        <v>174</v>
      </c>
      <c r="AT127" s="231" t="s">
        <v>400</v>
      </c>
      <c r="AU127" s="231" t="s">
        <v>79</v>
      </c>
      <c r="AY127" s="19" t="s">
        <v>159</v>
      </c>
      <c r="BE127" s="232">
        <f>IF(N127="základní",J127,0)</f>
        <v>0</v>
      </c>
      <c r="BF127" s="232">
        <f>IF(N127="snížená",J127,0)</f>
        <v>0</v>
      </c>
      <c r="BG127" s="232">
        <f>IF(N127="zákl. přenesená",J127,0)</f>
        <v>0</v>
      </c>
      <c r="BH127" s="232">
        <f>IF(N127="sníž. přenesená",J127,0)</f>
        <v>0</v>
      </c>
      <c r="BI127" s="232">
        <f>IF(N127="nulová",J127,0)</f>
        <v>0</v>
      </c>
      <c r="BJ127" s="19" t="s">
        <v>79</v>
      </c>
      <c r="BK127" s="232">
        <f>ROUND(I127*H127,2)</f>
        <v>0</v>
      </c>
      <c r="BL127" s="19" t="s">
        <v>164</v>
      </c>
      <c r="BM127" s="231" t="s">
        <v>416</v>
      </c>
    </row>
    <row r="128" s="2" customFormat="1" ht="55.5" customHeight="1">
      <c r="A128" s="40"/>
      <c r="B128" s="41"/>
      <c r="C128" s="256" t="s">
        <v>279</v>
      </c>
      <c r="D128" s="256" t="s">
        <v>400</v>
      </c>
      <c r="E128" s="257" t="s">
        <v>1292</v>
      </c>
      <c r="F128" s="258" t="s">
        <v>1293</v>
      </c>
      <c r="G128" s="259" t="s">
        <v>173</v>
      </c>
      <c r="H128" s="260">
        <v>4.1200000000000001</v>
      </c>
      <c r="I128" s="261"/>
      <c r="J128" s="262">
        <f>ROUND(I128*H128,2)</f>
        <v>0</v>
      </c>
      <c r="K128" s="258" t="s">
        <v>19</v>
      </c>
      <c r="L128" s="263"/>
      <c r="M128" s="264" t="s">
        <v>19</v>
      </c>
      <c r="N128" s="265" t="s">
        <v>43</v>
      </c>
      <c r="O128" s="86"/>
      <c r="P128" s="229">
        <f>O128*H128</f>
        <v>0</v>
      </c>
      <c r="Q128" s="229">
        <v>0</v>
      </c>
      <c r="R128" s="229">
        <f>Q128*H128</f>
        <v>0</v>
      </c>
      <c r="S128" s="229">
        <v>0</v>
      </c>
      <c r="T128" s="230">
        <f>S128*H128</f>
        <v>0</v>
      </c>
      <c r="U128" s="40"/>
      <c r="V128" s="40"/>
      <c r="W128" s="40"/>
      <c r="X128" s="40"/>
      <c r="Y128" s="40"/>
      <c r="Z128" s="40"/>
      <c r="AA128" s="40"/>
      <c r="AB128" s="40"/>
      <c r="AC128" s="40"/>
      <c r="AD128" s="40"/>
      <c r="AE128" s="40"/>
      <c r="AR128" s="231" t="s">
        <v>174</v>
      </c>
      <c r="AT128" s="231" t="s">
        <v>400</v>
      </c>
      <c r="AU128" s="231" t="s">
        <v>79</v>
      </c>
      <c r="AY128" s="19" t="s">
        <v>159</v>
      </c>
      <c r="BE128" s="232">
        <f>IF(N128="základní",J128,0)</f>
        <v>0</v>
      </c>
      <c r="BF128" s="232">
        <f>IF(N128="snížená",J128,0)</f>
        <v>0</v>
      </c>
      <c r="BG128" s="232">
        <f>IF(N128="zákl. přenesená",J128,0)</f>
        <v>0</v>
      </c>
      <c r="BH128" s="232">
        <f>IF(N128="sníž. přenesená",J128,0)</f>
        <v>0</v>
      </c>
      <c r="BI128" s="232">
        <f>IF(N128="nulová",J128,0)</f>
        <v>0</v>
      </c>
      <c r="BJ128" s="19" t="s">
        <v>79</v>
      </c>
      <c r="BK128" s="232">
        <f>ROUND(I128*H128,2)</f>
        <v>0</v>
      </c>
      <c r="BL128" s="19" t="s">
        <v>164</v>
      </c>
      <c r="BM128" s="231" t="s">
        <v>439</v>
      </c>
    </row>
    <row r="129" s="2" customFormat="1" ht="16.5" customHeight="1">
      <c r="A129" s="40"/>
      <c r="B129" s="41"/>
      <c r="C129" s="256" t="s">
        <v>440</v>
      </c>
      <c r="D129" s="256" t="s">
        <v>400</v>
      </c>
      <c r="E129" s="257" t="s">
        <v>1259</v>
      </c>
      <c r="F129" s="258" t="s">
        <v>1260</v>
      </c>
      <c r="G129" s="259" t="s">
        <v>173</v>
      </c>
      <c r="H129" s="260">
        <v>0.62</v>
      </c>
      <c r="I129" s="261"/>
      <c r="J129" s="262">
        <f>ROUND(I129*H129,2)</f>
        <v>0</v>
      </c>
      <c r="K129" s="258" t="s">
        <v>19</v>
      </c>
      <c r="L129" s="263"/>
      <c r="M129" s="264" t="s">
        <v>19</v>
      </c>
      <c r="N129" s="265" t="s">
        <v>43</v>
      </c>
      <c r="O129" s="86"/>
      <c r="P129" s="229">
        <f>O129*H129</f>
        <v>0</v>
      </c>
      <c r="Q129" s="229">
        <v>0</v>
      </c>
      <c r="R129" s="229">
        <f>Q129*H129</f>
        <v>0</v>
      </c>
      <c r="S129" s="229">
        <v>0</v>
      </c>
      <c r="T129" s="230">
        <f>S129*H129</f>
        <v>0</v>
      </c>
      <c r="U129" s="40"/>
      <c r="V129" s="40"/>
      <c r="W129" s="40"/>
      <c r="X129" s="40"/>
      <c r="Y129" s="40"/>
      <c r="Z129" s="40"/>
      <c r="AA129" s="40"/>
      <c r="AB129" s="40"/>
      <c r="AC129" s="40"/>
      <c r="AD129" s="40"/>
      <c r="AE129" s="40"/>
      <c r="AR129" s="231" t="s">
        <v>174</v>
      </c>
      <c r="AT129" s="231" t="s">
        <v>400</v>
      </c>
      <c r="AU129" s="231" t="s">
        <v>79</v>
      </c>
      <c r="AY129" s="19" t="s">
        <v>159</v>
      </c>
      <c r="BE129" s="232">
        <f>IF(N129="základní",J129,0)</f>
        <v>0</v>
      </c>
      <c r="BF129" s="232">
        <f>IF(N129="snížená",J129,0)</f>
        <v>0</v>
      </c>
      <c r="BG129" s="232">
        <f>IF(N129="zákl. přenesená",J129,0)</f>
        <v>0</v>
      </c>
      <c r="BH129" s="232">
        <f>IF(N129="sníž. přenesená",J129,0)</f>
        <v>0</v>
      </c>
      <c r="BI129" s="232">
        <f>IF(N129="nulová",J129,0)</f>
        <v>0</v>
      </c>
      <c r="BJ129" s="19" t="s">
        <v>79</v>
      </c>
      <c r="BK129" s="232">
        <f>ROUND(I129*H129,2)</f>
        <v>0</v>
      </c>
      <c r="BL129" s="19" t="s">
        <v>164</v>
      </c>
      <c r="BM129" s="231" t="s">
        <v>443</v>
      </c>
    </row>
    <row r="130" s="2" customFormat="1" ht="16.5" customHeight="1">
      <c r="A130" s="40"/>
      <c r="B130" s="41"/>
      <c r="C130" s="256" t="s">
        <v>287</v>
      </c>
      <c r="D130" s="256" t="s">
        <v>400</v>
      </c>
      <c r="E130" s="257" t="s">
        <v>1294</v>
      </c>
      <c r="F130" s="258" t="s">
        <v>1295</v>
      </c>
      <c r="G130" s="259" t="s">
        <v>173</v>
      </c>
      <c r="H130" s="260">
        <v>0.90000000000000002</v>
      </c>
      <c r="I130" s="261"/>
      <c r="J130" s="262">
        <f>ROUND(I130*H130,2)</f>
        <v>0</v>
      </c>
      <c r="K130" s="258" t="s">
        <v>19</v>
      </c>
      <c r="L130" s="263"/>
      <c r="M130" s="264" t="s">
        <v>19</v>
      </c>
      <c r="N130" s="265"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174</v>
      </c>
      <c r="AT130" s="231" t="s">
        <v>400</v>
      </c>
      <c r="AU130" s="231" t="s">
        <v>79</v>
      </c>
      <c r="AY130" s="19" t="s">
        <v>159</v>
      </c>
      <c r="BE130" s="232">
        <f>IF(N130="základní",J130,0)</f>
        <v>0</v>
      </c>
      <c r="BF130" s="232">
        <f>IF(N130="snížená",J130,0)</f>
        <v>0</v>
      </c>
      <c r="BG130" s="232">
        <f>IF(N130="zákl. přenesená",J130,0)</f>
        <v>0</v>
      </c>
      <c r="BH130" s="232">
        <f>IF(N130="sníž. přenesená",J130,0)</f>
        <v>0</v>
      </c>
      <c r="BI130" s="232">
        <f>IF(N130="nulová",J130,0)</f>
        <v>0</v>
      </c>
      <c r="BJ130" s="19" t="s">
        <v>79</v>
      </c>
      <c r="BK130" s="232">
        <f>ROUND(I130*H130,2)</f>
        <v>0</v>
      </c>
      <c r="BL130" s="19" t="s">
        <v>164</v>
      </c>
      <c r="BM130" s="231" t="s">
        <v>448</v>
      </c>
    </row>
    <row r="131" s="2" customFormat="1" ht="16.5" customHeight="1">
      <c r="A131" s="40"/>
      <c r="B131" s="41"/>
      <c r="C131" s="256" t="s">
        <v>449</v>
      </c>
      <c r="D131" s="256" t="s">
        <v>400</v>
      </c>
      <c r="E131" s="257" t="s">
        <v>1296</v>
      </c>
      <c r="F131" s="258" t="s">
        <v>1297</v>
      </c>
      <c r="G131" s="259" t="s">
        <v>173</v>
      </c>
      <c r="H131" s="260">
        <v>0.22</v>
      </c>
      <c r="I131" s="261"/>
      <c r="J131" s="262">
        <f>ROUND(I131*H131,2)</f>
        <v>0</v>
      </c>
      <c r="K131" s="258" t="s">
        <v>19</v>
      </c>
      <c r="L131" s="263"/>
      <c r="M131" s="264" t="s">
        <v>19</v>
      </c>
      <c r="N131" s="265" t="s">
        <v>43</v>
      </c>
      <c r="O131" s="86"/>
      <c r="P131" s="229">
        <f>O131*H131</f>
        <v>0</v>
      </c>
      <c r="Q131" s="229">
        <v>0</v>
      </c>
      <c r="R131" s="229">
        <f>Q131*H131</f>
        <v>0</v>
      </c>
      <c r="S131" s="229">
        <v>0</v>
      </c>
      <c r="T131" s="230">
        <f>S131*H131</f>
        <v>0</v>
      </c>
      <c r="U131" s="40"/>
      <c r="V131" s="40"/>
      <c r="W131" s="40"/>
      <c r="X131" s="40"/>
      <c r="Y131" s="40"/>
      <c r="Z131" s="40"/>
      <c r="AA131" s="40"/>
      <c r="AB131" s="40"/>
      <c r="AC131" s="40"/>
      <c r="AD131" s="40"/>
      <c r="AE131" s="40"/>
      <c r="AR131" s="231" t="s">
        <v>174</v>
      </c>
      <c r="AT131" s="231" t="s">
        <v>400</v>
      </c>
      <c r="AU131" s="231" t="s">
        <v>79</v>
      </c>
      <c r="AY131" s="19" t="s">
        <v>159</v>
      </c>
      <c r="BE131" s="232">
        <f>IF(N131="základní",J131,0)</f>
        <v>0</v>
      </c>
      <c r="BF131" s="232">
        <f>IF(N131="snížená",J131,0)</f>
        <v>0</v>
      </c>
      <c r="BG131" s="232">
        <f>IF(N131="zákl. přenesená",J131,0)</f>
        <v>0</v>
      </c>
      <c r="BH131" s="232">
        <f>IF(N131="sníž. přenesená",J131,0)</f>
        <v>0</v>
      </c>
      <c r="BI131" s="232">
        <f>IF(N131="nulová",J131,0)</f>
        <v>0</v>
      </c>
      <c r="BJ131" s="19" t="s">
        <v>79</v>
      </c>
      <c r="BK131" s="232">
        <f>ROUND(I131*H131,2)</f>
        <v>0</v>
      </c>
      <c r="BL131" s="19" t="s">
        <v>164</v>
      </c>
      <c r="BM131" s="231" t="s">
        <v>452</v>
      </c>
    </row>
    <row r="132" s="2" customFormat="1" ht="16.5" customHeight="1">
      <c r="A132" s="40"/>
      <c r="B132" s="41"/>
      <c r="C132" s="256" t="s">
        <v>293</v>
      </c>
      <c r="D132" s="256" t="s">
        <v>400</v>
      </c>
      <c r="E132" s="257" t="s">
        <v>1261</v>
      </c>
      <c r="F132" s="258" t="s">
        <v>1262</v>
      </c>
      <c r="G132" s="259" t="s">
        <v>173</v>
      </c>
      <c r="H132" s="260">
        <v>1</v>
      </c>
      <c r="I132" s="261"/>
      <c r="J132" s="262">
        <f>ROUND(I132*H132,2)</f>
        <v>0</v>
      </c>
      <c r="K132" s="258" t="s">
        <v>19</v>
      </c>
      <c r="L132" s="263"/>
      <c r="M132" s="264" t="s">
        <v>19</v>
      </c>
      <c r="N132" s="265" t="s">
        <v>43</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174</v>
      </c>
      <c r="AT132" s="231" t="s">
        <v>400</v>
      </c>
      <c r="AU132" s="231" t="s">
        <v>79</v>
      </c>
      <c r="AY132" s="19" t="s">
        <v>159</v>
      </c>
      <c r="BE132" s="232">
        <f>IF(N132="základní",J132,0)</f>
        <v>0</v>
      </c>
      <c r="BF132" s="232">
        <f>IF(N132="snížená",J132,0)</f>
        <v>0</v>
      </c>
      <c r="BG132" s="232">
        <f>IF(N132="zákl. přenesená",J132,0)</f>
        <v>0</v>
      </c>
      <c r="BH132" s="232">
        <f>IF(N132="sníž. přenesená",J132,0)</f>
        <v>0</v>
      </c>
      <c r="BI132" s="232">
        <f>IF(N132="nulová",J132,0)</f>
        <v>0</v>
      </c>
      <c r="BJ132" s="19" t="s">
        <v>79</v>
      </c>
      <c r="BK132" s="232">
        <f>ROUND(I132*H132,2)</f>
        <v>0</v>
      </c>
      <c r="BL132" s="19" t="s">
        <v>164</v>
      </c>
      <c r="BM132" s="231" t="s">
        <v>455</v>
      </c>
    </row>
    <row r="133" s="2" customFormat="1" ht="16.5" customHeight="1">
      <c r="A133" s="40"/>
      <c r="B133" s="41"/>
      <c r="C133" s="256" t="s">
        <v>457</v>
      </c>
      <c r="D133" s="256" t="s">
        <v>400</v>
      </c>
      <c r="E133" s="257" t="s">
        <v>1263</v>
      </c>
      <c r="F133" s="258" t="s">
        <v>1264</v>
      </c>
      <c r="G133" s="259" t="s">
        <v>173</v>
      </c>
      <c r="H133" s="260">
        <v>3.3999999999999999</v>
      </c>
      <c r="I133" s="261"/>
      <c r="J133" s="262">
        <f>ROUND(I133*H133,2)</f>
        <v>0</v>
      </c>
      <c r="K133" s="258" t="s">
        <v>19</v>
      </c>
      <c r="L133" s="263"/>
      <c r="M133" s="264" t="s">
        <v>19</v>
      </c>
      <c r="N133" s="265" t="s">
        <v>43</v>
      </c>
      <c r="O133" s="86"/>
      <c r="P133" s="229">
        <f>O133*H133</f>
        <v>0</v>
      </c>
      <c r="Q133" s="229">
        <v>0</v>
      </c>
      <c r="R133" s="229">
        <f>Q133*H133</f>
        <v>0</v>
      </c>
      <c r="S133" s="229">
        <v>0</v>
      </c>
      <c r="T133" s="230">
        <f>S133*H133</f>
        <v>0</v>
      </c>
      <c r="U133" s="40"/>
      <c r="V133" s="40"/>
      <c r="W133" s="40"/>
      <c r="X133" s="40"/>
      <c r="Y133" s="40"/>
      <c r="Z133" s="40"/>
      <c r="AA133" s="40"/>
      <c r="AB133" s="40"/>
      <c r="AC133" s="40"/>
      <c r="AD133" s="40"/>
      <c r="AE133" s="40"/>
      <c r="AR133" s="231" t="s">
        <v>174</v>
      </c>
      <c r="AT133" s="231" t="s">
        <v>400</v>
      </c>
      <c r="AU133" s="231" t="s">
        <v>79</v>
      </c>
      <c r="AY133" s="19" t="s">
        <v>159</v>
      </c>
      <c r="BE133" s="232">
        <f>IF(N133="základní",J133,0)</f>
        <v>0</v>
      </c>
      <c r="BF133" s="232">
        <f>IF(N133="snížená",J133,0)</f>
        <v>0</v>
      </c>
      <c r="BG133" s="232">
        <f>IF(N133="zákl. přenesená",J133,0)</f>
        <v>0</v>
      </c>
      <c r="BH133" s="232">
        <f>IF(N133="sníž. přenesená",J133,0)</f>
        <v>0</v>
      </c>
      <c r="BI133" s="232">
        <f>IF(N133="nulová",J133,0)</f>
        <v>0</v>
      </c>
      <c r="BJ133" s="19" t="s">
        <v>79</v>
      </c>
      <c r="BK133" s="232">
        <f>ROUND(I133*H133,2)</f>
        <v>0</v>
      </c>
      <c r="BL133" s="19" t="s">
        <v>164</v>
      </c>
      <c r="BM133" s="231" t="s">
        <v>460</v>
      </c>
    </row>
    <row r="134" s="2" customFormat="1" ht="16.5" customHeight="1">
      <c r="A134" s="40"/>
      <c r="B134" s="41"/>
      <c r="C134" s="256" t="s">
        <v>298</v>
      </c>
      <c r="D134" s="256" t="s">
        <v>400</v>
      </c>
      <c r="E134" s="257" t="s">
        <v>1298</v>
      </c>
      <c r="F134" s="258" t="s">
        <v>1299</v>
      </c>
      <c r="G134" s="259" t="s">
        <v>173</v>
      </c>
      <c r="H134" s="260">
        <v>2.1000000000000001</v>
      </c>
      <c r="I134" s="261"/>
      <c r="J134" s="262">
        <f>ROUND(I134*H134,2)</f>
        <v>0</v>
      </c>
      <c r="K134" s="258" t="s">
        <v>19</v>
      </c>
      <c r="L134" s="263"/>
      <c r="M134" s="264" t="s">
        <v>19</v>
      </c>
      <c r="N134" s="265" t="s">
        <v>43</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174</v>
      </c>
      <c r="AT134" s="231" t="s">
        <v>400</v>
      </c>
      <c r="AU134" s="231" t="s">
        <v>79</v>
      </c>
      <c r="AY134" s="19" t="s">
        <v>159</v>
      </c>
      <c r="BE134" s="232">
        <f>IF(N134="základní",J134,0)</f>
        <v>0</v>
      </c>
      <c r="BF134" s="232">
        <f>IF(N134="snížená",J134,0)</f>
        <v>0</v>
      </c>
      <c r="BG134" s="232">
        <f>IF(N134="zákl. přenesená",J134,0)</f>
        <v>0</v>
      </c>
      <c r="BH134" s="232">
        <f>IF(N134="sníž. přenesená",J134,0)</f>
        <v>0</v>
      </c>
      <c r="BI134" s="232">
        <f>IF(N134="nulová",J134,0)</f>
        <v>0</v>
      </c>
      <c r="BJ134" s="19" t="s">
        <v>79</v>
      </c>
      <c r="BK134" s="232">
        <f>ROUND(I134*H134,2)</f>
        <v>0</v>
      </c>
      <c r="BL134" s="19" t="s">
        <v>164</v>
      </c>
      <c r="BM134" s="231" t="s">
        <v>463</v>
      </c>
    </row>
    <row r="135" s="2" customFormat="1" ht="16.5" customHeight="1">
      <c r="A135" s="40"/>
      <c r="B135" s="41"/>
      <c r="C135" s="256" t="s">
        <v>465</v>
      </c>
      <c r="D135" s="256" t="s">
        <v>400</v>
      </c>
      <c r="E135" s="257" t="s">
        <v>1265</v>
      </c>
      <c r="F135" s="258" t="s">
        <v>1266</v>
      </c>
      <c r="G135" s="259" t="s">
        <v>173</v>
      </c>
      <c r="H135" s="260">
        <v>2.5</v>
      </c>
      <c r="I135" s="261"/>
      <c r="J135" s="262">
        <f>ROUND(I135*H135,2)</f>
        <v>0</v>
      </c>
      <c r="K135" s="258" t="s">
        <v>19</v>
      </c>
      <c r="L135" s="263"/>
      <c r="M135" s="264" t="s">
        <v>19</v>
      </c>
      <c r="N135" s="265" t="s">
        <v>43</v>
      </c>
      <c r="O135" s="86"/>
      <c r="P135" s="229">
        <f>O135*H135</f>
        <v>0</v>
      </c>
      <c r="Q135" s="229">
        <v>0</v>
      </c>
      <c r="R135" s="229">
        <f>Q135*H135</f>
        <v>0</v>
      </c>
      <c r="S135" s="229">
        <v>0</v>
      </c>
      <c r="T135" s="230">
        <f>S135*H135</f>
        <v>0</v>
      </c>
      <c r="U135" s="40"/>
      <c r="V135" s="40"/>
      <c r="W135" s="40"/>
      <c r="X135" s="40"/>
      <c r="Y135" s="40"/>
      <c r="Z135" s="40"/>
      <c r="AA135" s="40"/>
      <c r="AB135" s="40"/>
      <c r="AC135" s="40"/>
      <c r="AD135" s="40"/>
      <c r="AE135" s="40"/>
      <c r="AR135" s="231" t="s">
        <v>174</v>
      </c>
      <c r="AT135" s="231" t="s">
        <v>400</v>
      </c>
      <c r="AU135" s="231" t="s">
        <v>79</v>
      </c>
      <c r="AY135" s="19" t="s">
        <v>159</v>
      </c>
      <c r="BE135" s="232">
        <f>IF(N135="základní",J135,0)</f>
        <v>0</v>
      </c>
      <c r="BF135" s="232">
        <f>IF(N135="snížená",J135,0)</f>
        <v>0</v>
      </c>
      <c r="BG135" s="232">
        <f>IF(N135="zákl. přenesená",J135,0)</f>
        <v>0</v>
      </c>
      <c r="BH135" s="232">
        <f>IF(N135="sníž. přenesená",J135,0)</f>
        <v>0</v>
      </c>
      <c r="BI135" s="232">
        <f>IF(N135="nulová",J135,0)</f>
        <v>0</v>
      </c>
      <c r="BJ135" s="19" t="s">
        <v>79</v>
      </c>
      <c r="BK135" s="232">
        <f>ROUND(I135*H135,2)</f>
        <v>0</v>
      </c>
      <c r="BL135" s="19" t="s">
        <v>164</v>
      </c>
      <c r="BM135" s="231" t="s">
        <v>468</v>
      </c>
    </row>
    <row r="136" s="2" customFormat="1" ht="16.5" customHeight="1">
      <c r="A136" s="40"/>
      <c r="B136" s="41"/>
      <c r="C136" s="256" t="s">
        <v>304</v>
      </c>
      <c r="D136" s="256" t="s">
        <v>400</v>
      </c>
      <c r="E136" s="257" t="s">
        <v>1300</v>
      </c>
      <c r="F136" s="258" t="s">
        <v>1301</v>
      </c>
      <c r="G136" s="259" t="s">
        <v>173</v>
      </c>
      <c r="H136" s="260">
        <v>3.6000000000000001</v>
      </c>
      <c r="I136" s="261"/>
      <c r="J136" s="262">
        <f>ROUND(I136*H136,2)</f>
        <v>0</v>
      </c>
      <c r="K136" s="258" t="s">
        <v>19</v>
      </c>
      <c r="L136" s="263"/>
      <c r="M136" s="264" t="s">
        <v>19</v>
      </c>
      <c r="N136" s="265" t="s">
        <v>43</v>
      </c>
      <c r="O136" s="86"/>
      <c r="P136" s="229">
        <f>O136*H136</f>
        <v>0</v>
      </c>
      <c r="Q136" s="229">
        <v>0</v>
      </c>
      <c r="R136" s="229">
        <f>Q136*H136</f>
        <v>0</v>
      </c>
      <c r="S136" s="229">
        <v>0</v>
      </c>
      <c r="T136" s="230">
        <f>S136*H136</f>
        <v>0</v>
      </c>
      <c r="U136" s="40"/>
      <c r="V136" s="40"/>
      <c r="W136" s="40"/>
      <c r="X136" s="40"/>
      <c r="Y136" s="40"/>
      <c r="Z136" s="40"/>
      <c r="AA136" s="40"/>
      <c r="AB136" s="40"/>
      <c r="AC136" s="40"/>
      <c r="AD136" s="40"/>
      <c r="AE136" s="40"/>
      <c r="AR136" s="231" t="s">
        <v>174</v>
      </c>
      <c r="AT136" s="231" t="s">
        <v>400</v>
      </c>
      <c r="AU136" s="231" t="s">
        <v>79</v>
      </c>
      <c r="AY136" s="19" t="s">
        <v>159</v>
      </c>
      <c r="BE136" s="232">
        <f>IF(N136="základní",J136,0)</f>
        <v>0</v>
      </c>
      <c r="BF136" s="232">
        <f>IF(N136="snížená",J136,0)</f>
        <v>0</v>
      </c>
      <c r="BG136" s="232">
        <f>IF(N136="zákl. přenesená",J136,0)</f>
        <v>0</v>
      </c>
      <c r="BH136" s="232">
        <f>IF(N136="sníž. přenesená",J136,0)</f>
        <v>0</v>
      </c>
      <c r="BI136" s="232">
        <f>IF(N136="nulová",J136,0)</f>
        <v>0</v>
      </c>
      <c r="BJ136" s="19" t="s">
        <v>79</v>
      </c>
      <c r="BK136" s="232">
        <f>ROUND(I136*H136,2)</f>
        <v>0</v>
      </c>
      <c r="BL136" s="19" t="s">
        <v>164</v>
      </c>
      <c r="BM136" s="231" t="s">
        <v>471</v>
      </c>
    </row>
    <row r="137" s="2" customFormat="1" ht="16.5" customHeight="1">
      <c r="A137" s="40"/>
      <c r="B137" s="41"/>
      <c r="C137" s="256" t="s">
        <v>478</v>
      </c>
      <c r="D137" s="256" t="s">
        <v>400</v>
      </c>
      <c r="E137" s="257" t="s">
        <v>1302</v>
      </c>
      <c r="F137" s="258" t="s">
        <v>1270</v>
      </c>
      <c r="G137" s="259" t="s">
        <v>1271</v>
      </c>
      <c r="H137" s="260">
        <v>35</v>
      </c>
      <c r="I137" s="261"/>
      <c r="J137" s="262">
        <f>ROUND(I137*H137,2)</f>
        <v>0</v>
      </c>
      <c r="K137" s="258" t="s">
        <v>19</v>
      </c>
      <c r="L137" s="263"/>
      <c r="M137" s="264" t="s">
        <v>19</v>
      </c>
      <c r="N137" s="265" t="s">
        <v>43</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174</v>
      </c>
      <c r="AT137" s="231" t="s">
        <v>400</v>
      </c>
      <c r="AU137" s="231" t="s">
        <v>79</v>
      </c>
      <c r="AY137" s="19" t="s">
        <v>159</v>
      </c>
      <c r="BE137" s="232">
        <f>IF(N137="základní",J137,0)</f>
        <v>0</v>
      </c>
      <c r="BF137" s="232">
        <f>IF(N137="snížená",J137,0)</f>
        <v>0</v>
      </c>
      <c r="BG137" s="232">
        <f>IF(N137="zákl. přenesená",J137,0)</f>
        <v>0</v>
      </c>
      <c r="BH137" s="232">
        <f>IF(N137="sníž. přenesená",J137,0)</f>
        <v>0</v>
      </c>
      <c r="BI137" s="232">
        <f>IF(N137="nulová",J137,0)</f>
        <v>0</v>
      </c>
      <c r="BJ137" s="19" t="s">
        <v>79</v>
      </c>
      <c r="BK137" s="232">
        <f>ROUND(I137*H137,2)</f>
        <v>0</v>
      </c>
      <c r="BL137" s="19" t="s">
        <v>164</v>
      </c>
      <c r="BM137" s="231" t="s">
        <v>481</v>
      </c>
    </row>
    <row r="138" s="2" customFormat="1" ht="16.5" customHeight="1">
      <c r="A138" s="40"/>
      <c r="B138" s="41"/>
      <c r="C138" s="256" t="s">
        <v>315</v>
      </c>
      <c r="D138" s="256" t="s">
        <v>400</v>
      </c>
      <c r="E138" s="257" t="s">
        <v>1303</v>
      </c>
      <c r="F138" s="258" t="s">
        <v>1273</v>
      </c>
      <c r="G138" s="259" t="s">
        <v>1271</v>
      </c>
      <c r="H138" s="260">
        <v>12.25</v>
      </c>
      <c r="I138" s="261"/>
      <c r="J138" s="262">
        <f>ROUND(I138*H138,2)</f>
        <v>0</v>
      </c>
      <c r="K138" s="258" t="s">
        <v>19</v>
      </c>
      <c r="L138" s="263"/>
      <c r="M138" s="264" t="s">
        <v>19</v>
      </c>
      <c r="N138" s="265" t="s">
        <v>43</v>
      </c>
      <c r="O138" s="86"/>
      <c r="P138" s="229">
        <f>O138*H138</f>
        <v>0</v>
      </c>
      <c r="Q138" s="229">
        <v>0</v>
      </c>
      <c r="R138" s="229">
        <f>Q138*H138</f>
        <v>0</v>
      </c>
      <c r="S138" s="229">
        <v>0</v>
      </c>
      <c r="T138" s="230">
        <f>S138*H138</f>
        <v>0</v>
      </c>
      <c r="U138" s="40"/>
      <c r="V138" s="40"/>
      <c r="W138" s="40"/>
      <c r="X138" s="40"/>
      <c r="Y138" s="40"/>
      <c r="Z138" s="40"/>
      <c r="AA138" s="40"/>
      <c r="AB138" s="40"/>
      <c r="AC138" s="40"/>
      <c r="AD138" s="40"/>
      <c r="AE138" s="40"/>
      <c r="AR138" s="231" t="s">
        <v>174</v>
      </c>
      <c r="AT138" s="231" t="s">
        <v>400</v>
      </c>
      <c r="AU138" s="231" t="s">
        <v>79</v>
      </c>
      <c r="AY138" s="19" t="s">
        <v>159</v>
      </c>
      <c r="BE138" s="232">
        <f>IF(N138="základní",J138,0)</f>
        <v>0</v>
      </c>
      <c r="BF138" s="232">
        <f>IF(N138="snížená",J138,0)</f>
        <v>0</v>
      </c>
      <c r="BG138" s="232">
        <f>IF(N138="zákl. přenesená",J138,0)</f>
        <v>0</v>
      </c>
      <c r="BH138" s="232">
        <f>IF(N138="sníž. přenesená",J138,0)</f>
        <v>0</v>
      </c>
      <c r="BI138" s="232">
        <f>IF(N138="nulová",J138,0)</f>
        <v>0</v>
      </c>
      <c r="BJ138" s="19" t="s">
        <v>79</v>
      </c>
      <c r="BK138" s="232">
        <f>ROUND(I138*H138,2)</f>
        <v>0</v>
      </c>
      <c r="BL138" s="19" t="s">
        <v>164</v>
      </c>
      <c r="BM138" s="231" t="s">
        <v>484</v>
      </c>
    </row>
    <row r="139" s="11" customFormat="1" ht="25.92" customHeight="1">
      <c r="A139" s="11"/>
      <c r="B139" s="206"/>
      <c r="C139" s="207"/>
      <c r="D139" s="208" t="s">
        <v>71</v>
      </c>
      <c r="E139" s="209" t="s">
        <v>1304</v>
      </c>
      <c r="F139" s="209" t="s">
        <v>1162</v>
      </c>
      <c r="G139" s="207"/>
      <c r="H139" s="207"/>
      <c r="I139" s="210"/>
      <c r="J139" s="211">
        <f>BK139</f>
        <v>0</v>
      </c>
      <c r="K139" s="207"/>
      <c r="L139" s="212"/>
      <c r="M139" s="213"/>
      <c r="N139" s="214"/>
      <c r="O139" s="214"/>
      <c r="P139" s="215">
        <f>SUM(P140:P148)</f>
        <v>0</v>
      </c>
      <c r="Q139" s="214"/>
      <c r="R139" s="215">
        <f>SUM(R140:R148)</f>
        <v>0</v>
      </c>
      <c r="S139" s="214"/>
      <c r="T139" s="216">
        <f>SUM(T140:T148)</f>
        <v>0</v>
      </c>
      <c r="U139" s="11"/>
      <c r="V139" s="11"/>
      <c r="W139" s="11"/>
      <c r="X139" s="11"/>
      <c r="Y139" s="11"/>
      <c r="Z139" s="11"/>
      <c r="AA139" s="11"/>
      <c r="AB139" s="11"/>
      <c r="AC139" s="11"/>
      <c r="AD139" s="11"/>
      <c r="AE139" s="11"/>
      <c r="AR139" s="217" t="s">
        <v>79</v>
      </c>
      <c r="AT139" s="218" t="s">
        <v>71</v>
      </c>
      <c r="AU139" s="218" t="s">
        <v>72</v>
      </c>
      <c r="AY139" s="217" t="s">
        <v>159</v>
      </c>
      <c r="BK139" s="219">
        <f>SUM(BK140:BK148)</f>
        <v>0</v>
      </c>
    </row>
    <row r="140" s="2" customFormat="1" ht="16.5" customHeight="1">
      <c r="A140" s="40"/>
      <c r="B140" s="41"/>
      <c r="C140" s="220" t="s">
        <v>499</v>
      </c>
      <c r="D140" s="220" t="s">
        <v>160</v>
      </c>
      <c r="E140" s="221" t="s">
        <v>1305</v>
      </c>
      <c r="F140" s="222" t="s">
        <v>1306</v>
      </c>
      <c r="G140" s="223" t="s">
        <v>1307</v>
      </c>
      <c r="H140" s="224">
        <v>40</v>
      </c>
      <c r="I140" s="225"/>
      <c r="J140" s="226">
        <f>ROUND(I140*H140,2)</f>
        <v>0</v>
      </c>
      <c r="K140" s="222" t="s">
        <v>19</v>
      </c>
      <c r="L140" s="46"/>
      <c r="M140" s="227" t="s">
        <v>19</v>
      </c>
      <c r="N140" s="228" t="s">
        <v>43</v>
      </c>
      <c r="O140" s="86"/>
      <c r="P140" s="229">
        <f>O140*H140</f>
        <v>0</v>
      </c>
      <c r="Q140" s="229">
        <v>0</v>
      </c>
      <c r="R140" s="229">
        <f>Q140*H140</f>
        <v>0</v>
      </c>
      <c r="S140" s="229">
        <v>0</v>
      </c>
      <c r="T140" s="230">
        <f>S140*H140</f>
        <v>0</v>
      </c>
      <c r="U140" s="40"/>
      <c r="V140" s="40"/>
      <c r="W140" s="40"/>
      <c r="X140" s="40"/>
      <c r="Y140" s="40"/>
      <c r="Z140" s="40"/>
      <c r="AA140" s="40"/>
      <c r="AB140" s="40"/>
      <c r="AC140" s="40"/>
      <c r="AD140" s="40"/>
      <c r="AE140" s="40"/>
      <c r="AR140" s="231" t="s">
        <v>164</v>
      </c>
      <c r="AT140" s="231" t="s">
        <v>160</v>
      </c>
      <c r="AU140" s="231" t="s">
        <v>79</v>
      </c>
      <c r="AY140" s="19" t="s">
        <v>159</v>
      </c>
      <c r="BE140" s="232">
        <f>IF(N140="základní",J140,0)</f>
        <v>0</v>
      </c>
      <c r="BF140" s="232">
        <f>IF(N140="snížená",J140,0)</f>
        <v>0</v>
      </c>
      <c r="BG140" s="232">
        <f>IF(N140="zákl. přenesená",J140,0)</f>
        <v>0</v>
      </c>
      <c r="BH140" s="232">
        <f>IF(N140="sníž. přenesená",J140,0)</f>
        <v>0</v>
      </c>
      <c r="BI140" s="232">
        <f>IF(N140="nulová",J140,0)</f>
        <v>0</v>
      </c>
      <c r="BJ140" s="19" t="s">
        <v>79</v>
      </c>
      <c r="BK140" s="232">
        <f>ROUND(I140*H140,2)</f>
        <v>0</v>
      </c>
      <c r="BL140" s="19" t="s">
        <v>164</v>
      </c>
      <c r="BM140" s="231" t="s">
        <v>502</v>
      </c>
    </row>
    <row r="141" s="2" customFormat="1" ht="16.5" customHeight="1">
      <c r="A141" s="40"/>
      <c r="B141" s="41"/>
      <c r="C141" s="220" t="s">
        <v>320</v>
      </c>
      <c r="D141" s="220" t="s">
        <v>160</v>
      </c>
      <c r="E141" s="221" t="s">
        <v>1308</v>
      </c>
      <c r="F141" s="222" t="s">
        <v>1309</v>
      </c>
      <c r="G141" s="223" t="s">
        <v>1307</v>
      </c>
      <c r="H141" s="224">
        <v>80</v>
      </c>
      <c r="I141" s="225"/>
      <c r="J141" s="226">
        <f>ROUND(I141*H141,2)</f>
        <v>0</v>
      </c>
      <c r="K141" s="222" t="s">
        <v>19</v>
      </c>
      <c r="L141" s="46"/>
      <c r="M141" s="227" t="s">
        <v>19</v>
      </c>
      <c r="N141" s="228" t="s">
        <v>43</v>
      </c>
      <c r="O141" s="86"/>
      <c r="P141" s="229">
        <f>O141*H141</f>
        <v>0</v>
      </c>
      <c r="Q141" s="229">
        <v>0</v>
      </c>
      <c r="R141" s="229">
        <f>Q141*H141</f>
        <v>0</v>
      </c>
      <c r="S141" s="229">
        <v>0</v>
      </c>
      <c r="T141" s="230">
        <f>S141*H141</f>
        <v>0</v>
      </c>
      <c r="U141" s="40"/>
      <c r="V141" s="40"/>
      <c r="W141" s="40"/>
      <c r="X141" s="40"/>
      <c r="Y141" s="40"/>
      <c r="Z141" s="40"/>
      <c r="AA141" s="40"/>
      <c r="AB141" s="40"/>
      <c r="AC141" s="40"/>
      <c r="AD141" s="40"/>
      <c r="AE141" s="40"/>
      <c r="AR141" s="231" t="s">
        <v>164</v>
      </c>
      <c r="AT141" s="231" t="s">
        <v>160</v>
      </c>
      <c r="AU141" s="231" t="s">
        <v>79</v>
      </c>
      <c r="AY141" s="19" t="s">
        <v>159</v>
      </c>
      <c r="BE141" s="232">
        <f>IF(N141="základní",J141,0)</f>
        <v>0</v>
      </c>
      <c r="BF141" s="232">
        <f>IF(N141="snížená",J141,0)</f>
        <v>0</v>
      </c>
      <c r="BG141" s="232">
        <f>IF(N141="zákl. přenesená",J141,0)</f>
        <v>0</v>
      </c>
      <c r="BH141" s="232">
        <f>IF(N141="sníž. přenesená",J141,0)</f>
        <v>0</v>
      </c>
      <c r="BI141" s="232">
        <f>IF(N141="nulová",J141,0)</f>
        <v>0</v>
      </c>
      <c r="BJ141" s="19" t="s">
        <v>79</v>
      </c>
      <c r="BK141" s="232">
        <f>ROUND(I141*H141,2)</f>
        <v>0</v>
      </c>
      <c r="BL141" s="19" t="s">
        <v>164</v>
      </c>
      <c r="BM141" s="231" t="s">
        <v>505</v>
      </c>
    </row>
    <row r="142" s="2" customFormat="1" ht="21.75" customHeight="1">
      <c r="A142" s="40"/>
      <c r="B142" s="41"/>
      <c r="C142" s="220" t="s">
        <v>509</v>
      </c>
      <c r="D142" s="220" t="s">
        <v>160</v>
      </c>
      <c r="E142" s="221" t="s">
        <v>1310</v>
      </c>
      <c r="F142" s="222" t="s">
        <v>1311</v>
      </c>
      <c r="G142" s="223" t="s">
        <v>191</v>
      </c>
      <c r="H142" s="224">
        <v>0</v>
      </c>
      <c r="I142" s="225"/>
      <c r="J142" s="226">
        <f>ROUND(I142*H142,2)</f>
        <v>0</v>
      </c>
      <c r="K142" s="222" t="s">
        <v>19</v>
      </c>
      <c r="L142" s="46"/>
      <c r="M142" s="227" t="s">
        <v>19</v>
      </c>
      <c r="N142" s="228" t="s">
        <v>43</v>
      </c>
      <c r="O142" s="86"/>
      <c r="P142" s="229">
        <f>O142*H142</f>
        <v>0</v>
      </c>
      <c r="Q142" s="229">
        <v>0</v>
      </c>
      <c r="R142" s="229">
        <f>Q142*H142</f>
        <v>0</v>
      </c>
      <c r="S142" s="229">
        <v>0</v>
      </c>
      <c r="T142" s="230">
        <f>S142*H142</f>
        <v>0</v>
      </c>
      <c r="U142" s="40"/>
      <c r="V142" s="40"/>
      <c r="W142" s="40"/>
      <c r="X142" s="40"/>
      <c r="Y142" s="40"/>
      <c r="Z142" s="40"/>
      <c r="AA142" s="40"/>
      <c r="AB142" s="40"/>
      <c r="AC142" s="40"/>
      <c r="AD142" s="40"/>
      <c r="AE142" s="40"/>
      <c r="AR142" s="231" t="s">
        <v>164</v>
      </c>
      <c r="AT142" s="231" t="s">
        <v>160</v>
      </c>
      <c r="AU142" s="231" t="s">
        <v>79</v>
      </c>
      <c r="AY142" s="19" t="s">
        <v>159</v>
      </c>
      <c r="BE142" s="232">
        <f>IF(N142="základní",J142,0)</f>
        <v>0</v>
      </c>
      <c r="BF142" s="232">
        <f>IF(N142="snížená",J142,0)</f>
        <v>0</v>
      </c>
      <c r="BG142" s="232">
        <f>IF(N142="zákl. přenesená",J142,0)</f>
        <v>0</v>
      </c>
      <c r="BH142" s="232">
        <f>IF(N142="sníž. přenesená",J142,0)</f>
        <v>0</v>
      </c>
      <c r="BI142" s="232">
        <f>IF(N142="nulová",J142,0)</f>
        <v>0</v>
      </c>
      <c r="BJ142" s="19" t="s">
        <v>79</v>
      </c>
      <c r="BK142" s="232">
        <f>ROUND(I142*H142,2)</f>
        <v>0</v>
      </c>
      <c r="BL142" s="19" t="s">
        <v>164</v>
      </c>
      <c r="BM142" s="231" t="s">
        <v>512</v>
      </c>
    </row>
    <row r="143" s="2" customFormat="1" ht="16.5" customHeight="1">
      <c r="A143" s="40"/>
      <c r="B143" s="41"/>
      <c r="C143" s="220" t="s">
        <v>325</v>
      </c>
      <c r="D143" s="220" t="s">
        <v>160</v>
      </c>
      <c r="E143" s="221" t="s">
        <v>1312</v>
      </c>
      <c r="F143" s="222" t="s">
        <v>1313</v>
      </c>
      <c r="G143" s="223" t="s">
        <v>1074</v>
      </c>
      <c r="H143" s="224">
        <v>1</v>
      </c>
      <c r="I143" s="225"/>
      <c r="J143" s="226">
        <f>ROUND(I143*H143,2)</f>
        <v>0</v>
      </c>
      <c r="K143" s="222" t="s">
        <v>19</v>
      </c>
      <c r="L143" s="46"/>
      <c r="M143" s="227" t="s">
        <v>19</v>
      </c>
      <c r="N143" s="228" t="s">
        <v>43</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164</v>
      </c>
      <c r="AT143" s="231" t="s">
        <v>160</v>
      </c>
      <c r="AU143" s="231" t="s">
        <v>79</v>
      </c>
      <c r="AY143" s="19" t="s">
        <v>159</v>
      </c>
      <c r="BE143" s="232">
        <f>IF(N143="základní",J143,0)</f>
        <v>0</v>
      </c>
      <c r="BF143" s="232">
        <f>IF(N143="snížená",J143,0)</f>
        <v>0</v>
      </c>
      <c r="BG143" s="232">
        <f>IF(N143="zákl. přenesená",J143,0)</f>
        <v>0</v>
      </c>
      <c r="BH143" s="232">
        <f>IF(N143="sníž. přenesená",J143,0)</f>
        <v>0</v>
      </c>
      <c r="BI143" s="232">
        <f>IF(N143="nulová",J143,0)</f>
        <v>0</v>
      </c>
      <c r="BJ143" s="19" t="s">
        <v>79</v>
      </c>
      <c r="BK143" s="232">
        <f>ROUND(I143*H143,2)</f>
        <v>0</v>
      </c>
      <c r="BL143" s="19" t="s">
        <v>164</v>
      </c>
      <c r="BM143" s="231" t="s">
        <v>515</v>
      </c>
    </row>
    <row r="144" s="2" customFormat="1" ht="16.5" customHeight="1">
      <c r="A144" s="40"/>
      <c r="B144" s="41"/>
      <c r="C144" s="220" t="s">
        <v>532</v>
      </c>
      <c r="D144" s="220" t="s">
        <v>160</v>
      </c>
      <c r="E144" s="221" t="s">
        <v>1314</v>
      </c>
      <c r="F144" s="222" t="s">
        <v>1315</v>
      </c>
      <c r="G144" s="223" t="s">
        <v>1307</v>
      </c>
      <c r="H144" s="224">
        <v>0</v>
      </c>
      <c r="I144" s="225"/>
      <c r="J144" s="226">
        <f>ROUND(I144*H144,2)</f>
        <v>0</v>
      </c>
      <c r="K144" s="222" t="s">
        <v>19</v>
      </c>
      <c r="L144" s="46"/>
      <c r="M144" s="227" t="s">
        <v>19</v>
      </c>
      <c r="N144" s="228" t="s">
        <v>43</v>
      </c>
      <c r="O144" s="86"/>
      <c r="P144" s="229">
        <f>O144*H144</f>
        <v>0</v>
      </c>
      <c r="Q144" s="229">
        <v>0</v>
      </c>
      <c r="R144" s="229">
        <f>Q144*H144</f>
        <v>0</v>
      </c>
      <c r="S144" s="229">
        <v>0</v>
      </c>
      <c r="T144" s="230">
        <f>S144*H144</f>
        <v>0</v>
      </c>
      <c r="U144" s="40"/>
      <c r="V144" s="40"/>
      <c r="W144" s="40"/>
      <c r="X144" s="40"/>
      <c r="Y144" s="40"/>
      <c r="Z144" s="40"/>
      <c r="AA144" s="40"/>
      <c r="AB144" s="40"/>
      <c r="AC144" s="40"/>
      <c r="AD144" s="40"/>
      <c r="AE144" s="40"/>
      <c r="AR144" s="231" t="s">
        <v>164</v>
      </c>
      <c r="AT144" s="231" t="s">
        <v>160</v>
      </c>
      <c r="AU144" s="231" t="s">
        <v>79</v>
      </c>
      <c r="AY144" s="19" t="s">
        <v>159</v>
      </c>
      <c r="BE144" s="232">
        <f>IF(N144="základní",J144,0)</f>
        <v>0</v>
      </c>
      <c r="BF144" s="232">
        <f>IF(N144="snížená",J144,0)</f>
        <v>0</v>
      </c>
      <c r="BG144" s="232">
        <f>IF(N144="zákl. přenesená",J144,0)</f>
        <v>0</v>
      </c>
      <c r="BH144" s="232">
        <f>IF(N144="sníž. přenesená",J144,0)</f>
        <v>0</v>
      </c>
      <c r="BI144" s="232">
        <f>IF(N144="nulová",J144,0)</f>
        <v>0</v>
      </c>
      <c r="BJ144" s="19" t="s">
        <v>79</v>
      </c>
      <c r="BK144" s="232">
        <f>ROUND(I144*H144,2)</f>
        <v>0</v>
      </c>
      <c r="BL144" s="19" t="s">
        <v>164</v>
      </c>
      <c r="BM144" s="231" t="s">
        <v>535</v>
      </c>
    </row>
    <row r="145" s="2" customFormat="1" ht="16.5" customHeight="1">
      <c r="A145" s="40"/>
      <c r="B145" s="41"/>
      <c r="C145" s="220" t="s">
        <v>335</v>
      </c>
      <c r="D145" s="220" t="s">
        <v>160</v>
      </c>
      <c r="E145" s="221" t="s">
        <v>1316</v>
      </c>
      <c r="F145" s="222" t="s">
        <v>1317</v>
      </c>
      <c r="G145" s="223" t="s">
        <v>1307</v>
      </c>
      <c r="H145" s="224">
        <v>0</v>
      </c>
      <c r="I145" s="225"/>
      <c r="J145" s="226">
        <f>ROUND(I145*H145,2)</f>
        <v>0</v>
      </c>
      <c r="K145" s="222" t="s">
        <v>19</v>
      </c>
      <c r="L145" s="46"/>
      <c r="M145" s="227" t="s">
        <v>19</v>
      </c>
      <c r="N145" s="228" t="s">
        <v>43</v>
      </c>
      <c r="O145" s="86"/>
      <c r="P145" s="229">
        <f>O145*H145</f>
        <v>0</v>
      </c>
      <c r="Q145" s="229">
        <v>0</v>
      </c>
      <c r="R145" s="229">
        <f>Q145*H145</f>
        <v>0</v>
      </c>
      <c r="S145" s="229">
        <v>0</v>
      </c>
      <c r="T145" s="230">
        <f>S145*H145</f>
        <v>0</v>
      </c>
      <c r="U145" s="40"/>
      <c r="V145" s="40"/>
      <c r="W145" s="40"/>
      <c r="X145" s="40"/>
      <c r="Y145" s="40"/>
      <c r="Z145" s="40"/>
      <c r="AA145" s="40"/>
      <c r="AB145" s="40"/>
      <c r="AC145" s="40"/>
      <c r="AD145" s="40"/>
      <c r="AE145" s="40"/>
      <c r="AR145" s="231" t="s">
        <v>164</v>
      </c>
      <c r="AT145" s="231" t="s">
        <v>160</v>
      </c>
      <c r="AU145" s="231" t="s">
        <v>79</v>
      </c>
      <c r="AY145" s="19" t="s">
        <v>159</v>
      </c>
      <c r="BE145" s="232">
        <f>IF(N145="základní",J145,0)</f>
        <v>0</v>
      </c>
      <c r="BF145" s="232">
        <f>IF(N145="snížená",J145,0)</f>
        <v>0</v>
      </c>
      <c r="BG145" s="232">
        <f>IF(N145="zákl. přenesená",J145,0)</f>
        <v>0</v>
      </c>
      <c r="BH145" s="232">
        <f>IF(N145="sníž. přenesená",J145,0)</f>
        <v>0</v>
      </c>
      <c r="BI145" s="232">
        <f>IF(N145="nulová",J145,0)</f>
        <v>0</v>
      </c>
      <c r="BJ145" s="19" t="s">
        <v>79</v>
      </c>
      <c r="BK145" s="232">
        <f>ROUND(I145*H145,2)</f>
        <v>0</v>
      </c>
      <c r="BL145" s="19" t="s">
        <v>164</v>
      </c>
      <c r="BM145" s="231" t="s">
        <v>538</v>
      </c>
    </row>
    <row r="146" s="2" customFormat="1" ht="16.5" customHeight="1">
      <c r="A146" s="40"/>
      <c r="B146" s="41"/>
      <c r="C146" s="220" t="s">
        <v>539</v>
      </c>
      <c r="D146" s="220" t="s">
        <v>160</v>
      </c>
      <c r="E146" s="221" t="s">
        <v>1318</v>
      </c>
      <c r="F146" s="222" t="s">
        <v>1319</v>
      </c>
      <c r="G146" s="223" t="s">
        <v>1307</v>
      </c>
      <c r="H146" s="224">
        <v>3</v>
      </c>
      <c r="I146" s="225"/>
      <c r="J146" s="226">
        <f>ROUND(I146*H146,2)</f>
        <v>0</v>
      </c>
      <c r="K146" s="222" t="s">
        <v>19</v>
      </c>
      <c r="L146" s="46"/>
      <c r="M146" s="227" t="s">
        <v>19</v>
      </c>
      <c r="N146" s="228" t="s">
        <v>43</v>
      </c>
      <c r="O146" s="86"/>
      <c r="P146" s="229">
        <f>O146*H146</f>
        <v>0</v>
      </c>
      <c r="Q146" s="229">
        <v>0</v>
      </c>
      <c r="R146" s="229">
        <f>Q146*H146</f>
        <v>0</v>
      </c>
      <c r="S146" s="229">
        <v>0</v>
      </c>
      <c r="T146" s="230">
        <f>S146*H146</f>
        <v>0</v>
      </c>
      <c r="U146" s="40"/>
      <c r="V146" s="40"/>
      <c r="W146" s="40"/>
      <c r="X146" s="40"/>
      <c r="Y146" s="40"/>
      <c r="Z146" s="40"/>
      <c r="AA146" s="40"/>
      <c r="AB146" s="40"/>
      <c r="AC146" s="40"/>
      <c r="AD146" s="40"/>
      <c r="AE146" s="40"/>
      <c r="AR146" s="231" t="s">
        <v>164</v>
      </c>
      <c r="AT146" s="231" t="s">
        <v>160</v>
      </c>
      <c r="AU146" s="231" t="s">
        <v>79</v>
      </c>
      <c r="AY146" s="19" t="s">
        <v>159</v>
      </c>
      <c r="BE146" s="232">
        <f>IF(N146="základní",J146,0)</f>
        <v>0</v>
      </c>
      <c r="BF146" s="232">
        <f>IF(N146="snížená",J146,0)</f>
        <v>0</v>
      </c>
      <c r="BG146" s="232">
        <f>IF(N146="zákl. přenesená",J146,0)</f>
        <v>0</v>
      </c>
      <c r="BH146" s="232">
        <f>IF(N146="sníž. přenesená",J146,0)</f>
        <v>0</v>
      </c>
      <c r="BI146" s="232">
        <f>IF(N146="nulová",J146,0)</f>
        <v>0</v>
      </c>
      <c r="BJ146" s="19" t="s">
        <v>79</v>
      </c>
      <c r="BK146" s="232">
        <f>ROUND(I146*H146,2)</f>
        <v>0</v>
      </c>
      <c r="BL146" s="19" t="s">
        <v>164</v>
      </c>
      <c r="BM146" s="231" t="s">
        <v>542</v>
      </c>
    </row>
    <row r="147" s="2" customFormat="1" ht="16.5" customHeight="1">
      <c r="A147" s="40"/>
      <c r="B147" s="41"/>
      <c r="C147" s="220" t="s">
        <v>343</v>
      </c>
      <c r="D147" s="220" t="s">
        <v>160</v>
      </c>
      <c r="E147" s="221" t="s">
        <v>1320</v>
      </c>
      <c r="F147" s="222" t="s">
        <v>1321</v>
      </c>
      <c r="G147" s="223" t="s">
        <v>1074</v>
      </c>
      <c r="H147" s="224">
        <v>1</v>
      </c>
      <c r="I147" s="225"/>
      <c r="J147" s="226">
        <f>ROUND(I147*H147,2)</f>
        <v>0</v>
      </c>
      <c r="K147" s="222" t="s">
        <v>19</v>
      </c>
      <c r="L147" s="46"/>
      <c r="M147" s="227" t="s">
        <v>19</v>
      </c>
      <c r="N147" s="228" t="s">
        <v>43</v>
      </c>
      <c r="O147" s="86"/>
      <c r="P147" s="229">
        <f>O147*H147</f>
        <v>0</v>
      </c>
      <c r="Q147" s="229">
        <v>0</v>
      </c>
      <c r="R147" s="229">
        <f>Q147*H147</f>
        <v>0</v>
      </c>
      <c r="S147" s="229">
        <v>0</v>
      </c>
      <c r="T147" s="230">
        <f>S147*H147</f>
        <v>0</v>
      </c>
      <c r="U147" s="40"/>
      <c r="V147" s="40"/>
      <c r="W147" s="40"/>
      <c r="X147" s="40"/>
      <c r="Y147" s="40"/>
      <c r="Z147" s="40"/>
      <c r="AA147" s="40"/>
      <c r="AB147" s="40"/>
      <c r="AC147" s="40"/>
      <c r="AD147" s="40"/>
      <c r="AE147" s="40"/>
      <c r="AR147" s="231" t="s">
        <v>164</v>
      </c>
      <c r="AT147" s="231" t="s">
        <v>160</v>
      </c>
      <c r="AU147" s="231" t="s">
        <v>79</v>
      </c>
      <c r="AY147" s="19" t="s">
        <v>159</v>
      </c>
      <c r="BE147" s="232">
        <f>IF(N147="základní",J147,0)</f>
        <v>0</v>
      </c>
      <c r="BF147" s="232">
        <f>IF(N147="snížená",J147,0)</f>
        <v>0</v>
      </c>
      <c r="BG147" s="232">
        <f>IF(N147="zákl. přenesená",J147,0)</f>
        <v>0</v>
      </c>
      <c r="BH147" s="232">
        <f>IF(N147="sníž. přenesená",J147,0)</f>
        <v>0</v>
      </c>
      <c r="BI147" s="232">
        <f>IF(N147="nulová",J147,0)</f>
        <v>0</v>
      </c>
      <c r="BJ147" s="19" t="s">
        <v>79</v>
      </c>
      <c r="BK147" s="232">
        <f>ROUND(I147*H147,2)</f>
        <v>0</v>
      </c>
      <c r="BL147" s="19" t="s">
        <v>164</v>
      </c>
      <c r="BM147" s="231" t="s">
        <v>553</v>
      </c>
    </row>
    <row r="148" s="2" customFormat="1" ht="16.5" customHeight="1">
      <c r="A148" s="40"/>
      <c r="B148" s="41"/>
      <c r="C148" s="220" t="s">
        <v>556</v>
      </c>
      <c r="D148" s="220" t="s">
        <v>160</v>
      </c>
      <c r="E148" s="221" t="s">
        <v>1322</v>
      </c>
      <c r="F148" s="222" t="s">
        <v>1323</v>
      </c>
      <c r="G148" s="223" t="s">
        <v>1074</v>
      </c>
      <c r="H148" s="224">
        <v>1</v>
      </c>
      <c r="I148" s="225"/>
      <c r="J148" s="226">
        <f>ROUND(I148*H148,2)</f>
        <v>0</v>
      </c>
      <c r="K148" s="222" t="s">
        <v>19</v>
      </c>
      <c r="L148" s="46"/>
      <c r="M148" s="287" t="s">
        <v>19</v>
      </c>
      <c r="N148" s="288" t="s">
        <v>43</v>
      </c>
      <c r="O148" s="289"/>
      <c r="P148" s="290">
        <f>O148*H148</f>
        <v>0</v>
      </c>
      <c r="Q148" s="290">
        <v>0</v>
      </c>
      <c r="R148" s="290">
        <f>Q148*H148</f>
        <v>0</v>
      </c>
      <c r="S148" s="290">
        <v>0</v>
      </c>
      <c r="T148" s="291">
        <f>S148*H148</f>
        <v>0</v>
      </c>
      <c r="U148" s="40"/>
      <c r="V148" s="40"/>
      <c r="W148" s="40"/>
      <c r="X148" s="40"/>
      <c r="Y148" s="40"/>
      <c r="Z148" s="40"/>
      <c r="AA148" s="40"/>
      <c r="AB148" s="40"/>
      <c r="AC148" s="40"/>
      <c r="AD148" s="40"/>
      <c r="AE148" s="40"/>
      <c r="AR148" s="231" t="s">
        <v>164</v>
      </c>
      <c r="AT148" s="231" t="s">
        <v>160</v>
      </c>
      <c r="AU148" s="231" t="s">
        <v>79</v>
      </c>
      <c r="AY148" s="19" t="s">
        <v>159</v>
      </c>
      <c r="BE148" s="232">
        <f>IF(N148="základní",J148,0)</f>
        <v>0</v>
      </c>
      <c r="BF148" s="232">
        <f>IF(N148="snížená",J148,0)</f>
        <v>0</v>
      </c>
      <c r="BG148" s="232">
        <f>IF(N148="zákl. přenesená",J148,0)</f>
        <v>0</v>
      </c>
      <c r="BH148" s="232">
        <f>IF(N148="sníž. přenesená",J148,0)</f>
        <v>0</v>
      </c>
      <c r="BI148" s="232">
        <f>IF(N148="nulová",J148,0)</f>
        <v>0</v>
      </c>
      <c r="BJ148" s="19" t="s">
        <v>79</v>
      </c>
      <c r="BK148" s="232">
        <f>ROUND(I148*H148,2)</f>
        <v>0</v>
      </c>
      <c r="BL148" s="19" t="s">
        <v>164</v>
      </c>
      <c r="BM148" s="231" t="s">
        <v>559</v>
      </c>
    </row>
    <row r="149" s="2" customFormat="1" ht="6.96" customHeight="1">
      <c r="A149" s="40"/>
      <c r="B149" s="61"/>
      <c r="C149" s="62"/>
      <c r="D149" s="62"/>
      <c r="E149" s="62"/>
      <c r="F149" s="62"/>
      <c r="G149" s="62"/>
      <c r="H149" s="62"/>
      <c r="I149" s="177"/>
      <c r="J149" s="62"/>
      <c r="K149" s="62"/>
      <c r="L149" s="46"/>
      <c r="M149" s="40"/>
      <c r="O149" s="40"/>
      <c r="P149" s="40"/>
      <c r="Q149" s="40"/>
      <c r="R149" s="40"/>
      <c r="S149" s="40"/>
      <c r="T149" s="40"/>
      <c r="U149" s="40"/>
      <c r="V149" s="40"/>
      <c r="W149" s="40"/>
      <c r="X149" s="40"/>
      <c r="Y149" s="40"/>
      <c r="Z149" s="40"/>
      <c r="AA149" s="40"/>
      <c r="AB149" s="40"/>
      <c r="AC149" s="40"/>
      <c r="AD149" s="40"/>
      <c r="AE149" s="40"/>
    </row>
  </sheetData>
  <sheetProtection sheet="1" autoFilter="0" formatColumns="0" formatRows="0" objects="1" scenarios="1" spinCount="100000" saltValue="R350MfREcMb0viVCl/QZHrP5Pnbmar7nTU9hVvT39UNNY/7spUKtjP8wFUJERy01p6CIAZ4HGAxkB+ZDclVo4w==" hashValue="gfMfXmN5zg8SaWCHO3l8bhZZgX2A3oZrDyFlAF/+iWjqzwcr2lJgTc0A7nDqwR4sQlFksFGactoS/pcIWdKWlw==" algorithmName="SHA-512" password="CC35"/>
  <autoFilter ref="C82:K148"/>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0"/>
      <c r="L2" s="1"/>
      <c r="M2" s="1"/>
      <c r="N2" s="1"/>
      <c r="O2" s="1"/>
      <c r="P2" s="1"/>
      <c r="Q2" s="1"/>
      <c r="R2" s="1"/>
      <c r="S2" s="1"/>
      <c r="T2" s="1"/>
      <c r="U2" s="1"/>
      <c r="V2" s="1"/>
      <c r="AT2" s="19" t="s">
        <v>96</v>
      </c>
    </row>
    <row r="3" s="1" customFormat="1" ht="6.96" customHeight="1">
      <c r="B3" s="141"/>
      <c r="C3" s="142"/>
      <c r="D3" s="142"/>
      <c r="E3" s="142"/>
      <c r="F3" s="142"/>
      <c r="G3" s="142"/>
      <c r="H3" s="142"/>
      <c r="I3" s="143"/>
      <c r="J3" s="142"/>
      <c r="K3" s="142"/>
      <c r="L3" s="22"/>
      <c r="AT3" s="19" t="s">
        <v>81</v>
      </c>
    </row>
    <row r="4" s="1" customFormat="1" ht="24.96" customHeight="1">
      <c r="B4" s="22"/>
      <c r="D4" s="144" t="s">
        <v>119</v>
      </c>
      <c r="I4" s="140"/>
      <c r="L4" s="22"/>
      <c r="M4" s="145" t="s">
        <v>10</v>
      </c>
      <c r="AT4" s="19" t="s">
        <v>4</v>
      </c>
    </row>
    <row r="5" s="1" customFormat="1" ht="6.96" customHeight="1">
      <c r="B5" s="22"/>
      <c r="I5" s="140"/>
      <c r="L5" s="22"/>
    </row>
    <row r="6" s="1" customFormat="1" ht="12" customHeight="1">
      <c r="B6" s="22"/>
      <c r="D6" s="146" t="s">
        <v>16</v>
      </c>
      <c r="I6" s="140"/>
      <c r="L6" s="22"/>
    </row>
    <row r="7" s="1" customFormat="1" ht="16.5" customHeight="1">
      <c r="B7" s="22"/>
      <c r="E7" s="147" t="str">
        <f>'Rekapitulace stavby'!K6</f>
        <v>WELCOME CENTRE ČZU</v>
      </c>
      <c r="F7" s="146"/>
      <c r="G7" s="146"/>
      <c r="H7" s="146"/>
      <c r="I7" s="140"/>
      <c r="L7" s="22"/>
    </row>
    <row r="8" s="2" customFormat="1" ht="12" customHeight="1">
      <c r="A8" s="40"/>
      <c r="B8" s="46"/>
      <c r="C8" s="40"/>
      <c r="D8" s="146" t="s">
        <v>120</v>
      </c>
      <c r="E8" s="40"/>
      <c r="F8" s="40"/>
      <c r="G8" s="40"/>
      <c r="H8" s="40"/>
      <c r="I8" s="148"/>
      <c r="J8" s="40"/>
      <c r="K8" s="40"/>
      <c r="L8" s="149"/>
      <c r="S8" s="40"/>
      <c r="T8" s="40"/>
      <c r="U8" s="40"/>
      <c r="V8" s="40"/>
      <c r="W8" s="40"/>
      <c r="X8" s="40"/>
      <c r="Y8" s="40"/>
      <c r="Z8" s="40"/>
      <c r="AA8" s="40"/>
      <c r="AB8" s="40"/>
      <c r="AC8" s="40"/>
      <c r="AD8" s="40"/>
      <c r="AE8" s="40"/>
    </row>
    <row r="9" s="2" customFormat="1" ht="16.5" customHeight="1">
      <c r="A9" s="40"/>
      <c r="B9" s="46"/>
      <c r="C9" s="40"/>
      <c r="D9" s="40"/>
      <c r="E9" s="150" t="s">
        <v>1324</v>
      </c>
      <c r="F9" s="40"/>
      <c r="G9" s="40"/>
      <c r="H9" s="40"/>
      <c r="I9" s="148"/>
      <c r="J9" s="40"/>
      <c r="K9" s="40"/>
      <c r="L9" s="149"/>
      <c r="S9" s="40"/>
      <c r="T9" s="40"/>
      <c r="U9" s="40"/>
      <c r="V9" s="40"/>
      <c r="W9" s="40"/>
      <c r="X9" s="40"/>
      <c r="Y9" s="40"/>
      <c r="Z9" s="40"/>
      <c r="AA9" s="40"/>
      <c r="AB9" s="40"/>
      <c r="AC9" s="40"/>
      <c r="AD9" s="40"/>
      <c r="AE9" s="40"/>
    </row>
    <row r="10" s="2" customFormat="1">
      <c r="A10" s="40"/>
      <c r="B10" s="46"/>
      <c r="C10" s="40"/>
      <c r="D10" s="40"/>
      <c r="E10" s="40"/>
      <c r="F10" s="40"/>
      <c r="G10" s="40"/>
      <c r="H10" s="40"/>
      <c r="I10" s="148"/>
      <c r="J10" s="40"/>
      <c r="K10" s="40"/>
      <c r="L10" s="149"/>
      <c r="S10" s="40"/>
      <c r="T10" s="40"/>
      <c r="U10" s="40"/>
      <c r="V10" s="40"/>
      <c r="W10" s="40"/>
      <c r="X10" s="40"/>
      <c r="Y10" s="40"/>
      <c r="Z10" s="40"/>
      <c r="AA10" s="40"/>
      <c r="AB10" s="40"/>
      <c r="AC10" s="40"/>
      <c r="AD10" s="40"/>
      <c r="AE10" s="40"/>
    </row>
    <row r="11" s="2" customFormat="1" ht="12" customHeight="1">
      <c r="A11" s="40"/>
      <c r="B11" s="46"/>
      <c r="C11" s="40"/>
      <c r="D11" s="146" t="s">
        <v>18</v>
      </c>
      <c r="E11" s="40"/>
      <c r="F11" s="135" t="s">
        <v>19</v>
      </c>
      <c r="G11" s="40"/>
      <c r="H11" s="40"/>
      <c r="I11" s="151" t="s">
        <v>20</v>
      </c>
      <c r="J11" s="135" t="s">
        <v>19</v>
      </c>
      <c r="K11" s="40"/>
      <c r="L11" s="149"/>
      <c r="S11" s="40"/>
      <c r="T11" s="40"/>
      <c r="U11" s="40"/>
      <c r="V11" s="40"/>
      <c r="W11" s="40"/>
      <c r="X11" s="40"/>
      <c r="Y11" s="40"/>
      <c r="Z11" s="40"/>
      <c r="AA11" s="40"/>
      <c r="AB11" s="40"/>
      <c r="AC11" s="40"/>
      <c r="AD11" s="40"/>
      <c r="AE11" s="40"/>
    </row>
    <row r="12" s="2" customFormat="1" ht="12" customHeight="1">
      <c r="A12" s="40"/>
      <c r="B12" s="46"/>
      <c r="C12" s="40"/>
      <c r="D12" s="146" t="s">
        <v>21</v>
      </c>
      <c r="E12" s="40"/>
      <c r="F12" s="135" t="s">
        <v>22</v>
      </c>
      <c r="G12" s="40"/>
      <c r="H12" s="40"/>
      <c r="I12" s="151" t="s">
        <v>23</v>
      </c>
      <c r="J12" s="152" t="str">
        <f>'Rekapitulace stavby'!AN8</f>
        <v>25. 5. 2020</v>
      </c>
      <c r="K12" s="40"/>
      <c r="L12" s="14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48"/>
      <c r="J13" s="40"/>
      <c r="K13" s="40"/>
      <c r="L13" s="149"/>
      <c r="S13" s="40"/>
      <c r="T13" s="40"/>
      <c r="U13" s="40"/>
      <c r="V13" s="40"/>
      <c r="W13" s="40"/>
      <c r="X13" s="40"/>
      <c r="Y13" s="40"/>
      <c r="Z13" s="40"/>
      <c r="AA13" s="40"/>
      <c r="AB13" s="40"/>
      <c r="AC13" s="40"/>
      <c r="AD13" s="40"/>
      <c r="AE13" s="40"/>
    </row>
    <row r="14" s="2" customFormat="1" ht="12" customHeight="1">
      <c r="A14" s="40"/>
      <c r="B14" s="46"/>
      <c r="C14" s="40"/>
      <c r="D14" s="146" t="s">
        <v>25</v>
      </c>
      <c r="E14" s="40"/>
      <c r="F14" s="40"/>
      <c r="G14" s="40"/>
      <c r="H14" s="40"/>
      <c r="I14" s="151" t="s">
        <v>26</v>
      </c>
      <c r="J14" s="135" t="s">
        <v>19</v>
      </c>
      <c r="K14" s="40"/>
      <c r="L14" s="149"/>
      <c r="S14" s="40"/>
      <c r="T14" s="40"/>
      <c r="U14" s="40"/>
      <c r="V14" s="40"/>
      <c r="W14" s="40"/>
      <c r="X14" s="40"/>
      <c r="Y14" s="40"/>
      <c r="Z14" s="40"/>
      <c r="AA14" s="40"/>
      <c r="AB14" s="40"/>
      <c r="AC14" s="40"/>
      <c r="AD14" s="40"/>
      <c r="AE14" s="40"/>
    </row>
    <row r="15" s="2" customFormat="1" ht="18" customHeight="1">
      <c r="A15" s="40"/>
      <c r="B15" s="46"/>
      <c r="C15" s="40"/>
      <c r="D15" s="40"/>
      <c r="E15" s="135" t="s">
        <v>27</v>
      </c>
      <c r="F15" s="40"/>
      <c r="G15" s="40"/>
      <c r="H15" s="40"/>
      <c r="I15" s="151" t="s">
        <v>28</v>
      </c>
      <c r="J15" s="135" t="s">
        <v>19</v>
      </c>
      <c r="K15" s="40"/>
      <c r="L15" s="14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48"/>
      <c r="J16" s="40"/>
      <c r="K16" s="40"/>
      <c r="L16" s="149"/>
      <c r="S16" s="40"/>
      <c r="T16" s="40"/>
      <c r="U16" s="40"/>
      <c r="V16" s="40"/>
      <c r="W16" s="40"/>
      <c r="X16" s="40"/>
      <c r="Y16" s="40"/>
      <c r="Z16" s="40"/>
      <c r="AA16" s="40"/>
      <c r="AB16" s="40"/>
      <c r="AC16" s="40"/>
      <c r="AD16" s="40"/>
      <c r="AE16" s="40"/>
    </row>
    <row r="17" s="2" customFormat="1" ht="12" customHeight="1">
      <c r="A17" s="40"/>
      <c r="B17" s="46"/>
      <c r="C17" s="40"/>
      <c r="D17" s="146" t="s">
        <v>29</v>
      </c>
      <c r="E17" s="40"/>
      <c r="F17" s="40"/>
      <c r="G17" s="40"/>
      <c r="H17" s="40"/>
      <c r="I17" s="151" t="s">
        <v>26</v>
      </c>
      <c r="J17" s="35" t="str">
        <f>'Rekapitulace stavby'!AN13</f>
        <v>Vyplň údaj</v>
      </c>
      <c r="K17" s="40"/>
      <c r="L17" s="14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51" t="s">
        <v>28</v>
      </c>
      <c r="J18" s="35" t="str">
        <f>'Rekapitulace stavby'!AN14</f>
        <v>Vyplň údaj</v>
      </c>
      <c r="K18" s="40"/>
      <c r="L18" s="14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48"/>
      <c r="J19" s="40"/>
      <c r="K19" s="40"/>
      <c r="L19" s="149"/>
      <c r="S19" s="40"/>
      <c r="T19" s="40"/>
      <c r="U19" s="40"/>
      <c r="V19" s="40"/>
      <c r="W19" s="40"/>
      <c r="X19" s="40"/>
      <c r="Y19" s="40"/>
      <c r="Z19" s="40"/>
      <c r="AA19" s="40"/>
      <c r="AB19" s="40"/>
      <c r="AC19" s="40"/>
      <c r="AD19" s="40"/>
      <c r="AE19" s="40"/>
    </row>
    <row r="20" s="2" customFormat="1" ht="12" customHeight="1">
      <c r="A20" s="40"/>
      <c r="B20" s="46"/>
      <c r="C20" s="40"/>
      <c r="D20" s="146" t="s">
        <v>31</v>
      </c>
      <c r="E20" s="40"/>
      <c r="F20" s="40"/>
      <c r="G20" s="40"/>
      <c r="H20" s="40"/>
      <c r="I20" s="151" t="s">
        <v>26</v>
      </c>
      <c r="J20" s="135" t="s">
        <v>19</v>
      </c>
      <c r="K20" s="40"/>
      <c r="L20" s="149"/>
      <c r="S20" s="40"/>
      <c r="T20" s="40"/>
      <c r="U20" s="40"/>
      <c r="V20" s="40"/>
      <c r="W20" s="40"/>
      <c r="X20" s="40"/>
      <c r="Y20" s="40"/>
      <c r="Z20" s="40"/>
      <c r="AA20" s="40"/>
      <c r="AB20" s="40"/>
      <c r="AC20" s="40"/>
      <c r="AD20" s="40"/>
      <c r="AE20" s="40"/>
    </row>
    <row r="21" s="2" customFormat="1" ht="18" customHeight="1">
      <c r="A21" s="40"/>
      <c r="B21" s="46"/>
      <c r="C21" s="40"/>
      <c r="D21" s="40"/>
      <c r="E21" s="135" t="s">
        <v>32</v>
      </c>
      <c r="F21" s="40"/>
      <c r="G21" s="40"/>
      <c r="H21" s="40"/>
      <c r="I21" s="151" t="s">
        <v>28</v>
      </c>
      <c r="J21" s="135" t="s">
        <v>19</v>
      </c>
      <c r="K21" s="40"/>
      <c r="L21" s="14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48"/>
      <c r="J22" s="40"/>
      <c r="K22" s="40"/>
      <c r="L22" s="149"/>
      <c r="S22" s="40"/>
      <c r="T22" s="40"/>
      <c r="U22" s="40"/>
      <c r="V22" s="40"/>
      <c r="W22" s="40"/>
      <c r="X22" s="40"/>
      <c r="Y22" s="40"/>
      <c r="Z22" s="40"/>
      <c r="AA22" s="40"/>
      <c r="AB22" s="40"/>
      <c r="AC22" s="40"/>
      <c r="AD22" s="40"/>
      <c r="AE22" s="40"/>
    </row>
    <row r="23" s="2" customFormat="1" ht="12" customHeight="1">
      <c r="A23" s="40"/>
      <c r="B23" s="46"/>
      <c r="C23" s="40"/>
      <c r="D23" s="146" t="s">
        <v>34</v>
      </c>
      <c r="E23" s="40"/>
      <c r="F23" s="40"/>
      <c r="G23" s="40"/>
      <c r="H23" s="40"/>
      <c r="I23" s="151" t="s">
        <v>26</v>
      </c>
      <c r="J23" s="135" t="str">
        <f>IF('Rekapitulace stavby'!AN19="","",'Rekapitulace stavby'!AN19)</f>
        <v/>
      </c>
      <c r="K23" s="40"/>
      <c r="L23" s="149"/>
      <c r="S23" s="40"/>
      <c r="T23" s="40"/>
      <c r="U23" s="40"/>
      <c r="V23" s="40"/>
      <c r="W23" s="40"/>
      <c r="X23" s="40"/>
      <c r="Y23" s="40"/>
      <c r="Z23" s="40"/>
      <c r="AA23" s="40"/>
      <c r="AB23" s="40"/>
      <c r="AC23" s="40"/>
      <c r="AD23" s="40"/>
      <c r="AE23" s="40"/>
    </row>
    <row r="24" s="2" customFormat="1" ht="18" customHeight="1">
      <c r="A24" s="40"/>
      <c r="B24" s="46"/>
      <c r="C24" s="40"/>
      <c r="D24" s="40"/>
      <c r="E24" s="135" t="str">
        <f>IF('Rekapitulace stavby'!E20="","",'Rekapitulace stavby'!E20)</f>
        <v xml:space="preserve"> </v>
      </c>
      <c r="F24" s="40"/>
      <c r="G24" s="40"/>
      <c r="H24" s="40"/>
      <c r="I24" s="151" t="s">
        <v>28</v>
      </c>
      <c r="J24" s="135" t="str">
        <f>IF('Rekapitulace stavby'!AN20="","",'Rekapitulace stavby'!AN20)</f>
        <v/>
      </c>
      <c r="K24" s="40"/>
      <c r="L24" s="14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48"/>
      <c r="J25" s="40"/>
      <c r="K25" s="40"/>
      <c r="L25" s="149"/>
      <c r="S25" s="40"/>
      <c r="T25" s="40"/>
      <c r="U25" s="40"/>
      <c r="V25" s="40"/>
      <c r="W25" s="40"/>
      <c r="X25" s="40"/>
      <c r="Y25" s="40"/>
      <c r="Z25" s="40"/>
      <c r="AA25" s="40"/>
      <c r="AB25" s="40"/>
      <c r="AC25" s="40"/>
      <c r="AD25" s="40"/>
      <c r="AE25" s="40"/>
    </row>
    <row r="26" s="2" customFormat="1" ht="12" customHeight="1">
      <c r="A26" s="40"/>
      <c r="B26" s="46"/>
      <c r="C26" s="40"/>
      <c r="D26" s="146" t="s">
        <v>36</v>
      </c>
      <c r="E26" s="40"/>
      <c r="F26" s="40"/>
      <c r="G26" s="40"/>
      <c r="H26" s="40"/>
      <c r="I26" s="148"/>
      <c r="J26" s="40"/>
      <c r="K26" s="40"/>
      <c r="L26" s="149"/>
      <c r="S26" s="40"/>
      <c r="T26" s="40"/>
      <c r="U26" s="40"/>
      <c r="V26" s="40"/>
      <c r="W26" s="40"/>
      <c r="X26" s="40"/>
      <c r="Y26" s="40"/>
      <c r="Z26" s="40"/>
      <c r="AA26" s="40"/>
      <c r="AB26" s="40"/>
      <c r="AC26" s="40"/>
      <c r="AD26" s="40"/>
      <c r="AE26" s="40"/>
    </row>
    <row r="27" s="8" customFormat="1" ht="16.5" customHeight="1">
      <c r="A27" s="153"/>
      <c r="B27" s="154"/>
      <c r="C27" s="153"/>
      <c r="D27" s="153"/>
      <c r="E27" s="155" t="s">
        <v>19</v>
      </c>
      <c r="F27" s="155"/>
      <c r="G27" s="155"/>
      <c r="H27" s="155"/>
      <c r="I27" s="156"/>
      <c r="J27" s="153"/>
      <c r="K27" s="153"/>
      <c r="L27" s="157"/>
      <c r="S27" s="153"/>
      <c r="T27" s="153"/>
      <c r="U27" s="153"/>
      <c r="V27" s="153"/>
      <c r="W27" s="153"/>
      <c r="X27" s="153"/>
      <c r="Y27" s="153"/>
      <c r="Z27" s="153"/>
      <c r="AA27" s="153"/>
      <c r="AB27" s="153"/>
      <c r="AC27" s="153"/>
      <c r="AD27" s="153"/>
      <c r="AE27" s="153"/>
    </row>
    <row r="28" s="2" customFormat="1" ht="6.96" customHeight="1">
      <c r="A28" s="40"/>
      <c r="B28" s="46"/>
      <c r="C28" s="40"/>
      <c r="D28" s="40"/>
      <c r="E28" s="40"/>
      <c r="F28" s="40"/>
      <c r="G28" s="40"/>
      <c r="H28" s="40"/>
      <c r="I28" s="148"/>
      <c r="J28" s="40"/>
      <c r="K28" s="40"/>
      <c r="L28" s="149"/>
      <c r="S28" s="40"/>
      <c r="T28" s="40"/>
      <c r="U28" s="40"/>
      <c r="V28" s="40"/>
      <c r="W28" s="40"/>
      <c r="X28" s="40"/>
      <c r="Y28" s="40"/>
      <c r="Z28" s="40"/>
      <c r="AA28" s="40"/>
      <c r="AB28" s="40"/>
      <c r="AC28" s="40"/>
      <c r="AD28" s="40"/>
      <c r="AE28" s="40"/>
    </row>
    <row r="29" s="2" customFormat="1" ht="6.96" customHeight="1">
      <c r="A29" s="40"/>
      <c r="B29" s="46"/>
      <c r="C29" s="40"/>
      <c r="D29" s="158"/>
      <c r="E29" s="158"/>
      <c r="F29" s="158"/>
      <c r="G29" s="158"/>
      <c r="H29" s="158"/>
      <c r="I29" s="159"/>
      <c r="J29" s="158"/>
      <c r="K29" s="158"/>
      <c r="L29" s="149"/>
      <c r="S29" s="40"/>
      <c r="T29" s="40"/>
      <c r="U29" s="40"/>
      <c r="V29" s="40"/>
      <c r="W29" s="40"/>
      <c r="X29" s="40"/>
      <c r="Y29" s="40"/>
      <c r="Z29" s="40"/>
      <c r="AA29" s="40"/>
      <c r="AB29" s="40"/>
      <c r="AC29" s="40"/>
      <c r="AD29" s="40"/>
      <c r="AE29" s="40"/>
    </row>
    <row r="30" s="2" customFormat="1" ht="25.44" customHeight="1">
      <c r="A30" s="40"/>
      <c r="B30" s="46"/>
      <c r="C30" s="40"/>
      <c r="D30" s="160" t="s">
        <v>38</v>
      </c>
      <c r="E30" s="40"/>
      <c r="F30" s="40"/>
      <c r="G30" s="40"/>
      <c r="H30" s="40"/>
      <c r="I30" s="148"/>
      <c r="J30" s="161">
        <f>ROUND(J83, 2)</f>
        <v>0</v>
      </c>
      <c r="K30" s="40"/>
      <c r="L30" s="149"/>
      <c r="S30" s="40"/>
      <c r="T30" s="40"/>
      <c r="U30" s="40"/>
      <c r="V30" s="40"/>
      <c r="W30" s="40"/>
      <c r="X30" s="40"/>
      <c r="Y30" s="40"/>
      <c r="Z30" s="40"/>
      <c r="AA30" s="40"/>
      <c r="AB30" s="40"/>
      <c r="AC30" s="40"/>
      <c r="AD30" s="40"/>
      <c r="AE30" s="40"/>
    </row>
    <row r="31" s="2" customFormat="1" ht="6.96"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2" customFormat="1" ht="14.4" customHeight="1">
      <c r="A32" s="40"/>
      <c r="B32" s="46"/>
      <c r="C32" s="40"/>
      <c r="D32" s="40"/>
      <c r="E32" s="40"/>
      <c r="F32" s="162" t="s">
        <v>40</v>
      </c>
      <c r="G32" s="40"/>
      <c r="H32" s="40"/>
      <c r="I32" s="163" t="s">
        <v>39</v>
      </c>
      <c r="J32" s="162" t="s">
        <v>41</v>
      </c>
      <c r="K32" s="40"/>
      <c r="L32" s="149"/>
      <c r="S32" s="40"/>
      <c r="T32" s="40"/>
      <c r="U32" s="40"/>
      <c r="V32" s="40"/>
      <c r="W32" s="40"/>
      <c r="X32" s="40"/>
      <c r="Y32" s="40"/>
      <c r="Z32" s="40"/>
      <c r="AA32" s="40"/>
      <c r="AB32" s="40"/>
      <c r="AC32" s="40"/>
      <c r="AD32" s="40"/>
      <c r="AE32" s="40"/>
    </row>
    <row r="33" s="2" customFormat="1" ht="14.4" customHeight="1">
      <c r="A33" s="40"/>
      <c r="B33" s="46"/>
      <c r="C33" s="40"/>
      <c r="D33" s="164" t="s">
        <v>42</v>
      </c>
      <c r="E33" s="146" t="s">
        <v>43</v>
      </c>
      <c r="F33" s="165">
        <f>ROUND((SUM(BE83:BE117)),  2)</f>
        <v>0</v>
      </c>
      <c r="G33" s="40"/>
      <c r="H33" s="40"/>
      <c r="I33" s="166">
        <v>0.20999999999999999</v>
      </c>
      <c r="J33" s="165">
        <f>ROUND(((SUM(BE83:BE117))*I33),  2)</f>
        <v>0</v>
      </c>
      <c r="K33" s="40"/>
      <c r="L33" s="149"/>
      <c r="S33" s="40"/>
      <c r="T33" s="40"/>
      <c r="U33" s="40"/>
      <c r="V33" s="40"/>
      <c r="W33" s="40"/>
      <c r="X33" s="40"/>
      <c r="Y33" s="40"/>
      <c r="Z33" s="40"/>
      <c r="AA33" s="40"/>
      <c r="AB33" s="40"/>
      <c r="AC33" s="40"/>
      <c r="AD33" s="40"/>
      <c r="AE33" s="40"/>
    </row>
    <row r="34" s="2" customFormat="1" ht="14.4" customHeight="1">
      <c r="A34" s="40"/>
      <c r="B34" s="46"/>
      <c r="C34" s="40"/>
      <c r="D34" s="40"/>
      <c r="E34" s="146" t="s">
        <v>44</v>
      </c>
      <c r="F34" s="165">
        <f>ROUND((SUM(BF83:BF117)),  2)</f>
        <v>0</v>
      </c>
      <c r="G34" s="40"/>
      <c r="H34" s="40"/>
      <c r="I34" s="166">
        <v>0.14999999999999999</v>
      </c>
      <c r="J34" s="165">
        <f>ROUND(((SUM(BF83:BF117))*I34),  2)</f>
        <v>0</v>
      </c>
      <c r="K34" s="40"/>
      <c r="L34" s="149"/>
      <c r="S34" s="40"/>
      <c r="T34" s="40"/>
      <c r="U34" s="40"/>
      <c r="V34" s="40"/>
      <c r="W34" s="40"/>
      <c r="X34" s="40"/>
      <c r="Y34" s="40"/>
      <c r="Z34" s="40"/>
      <c r="AA34" s="40"/>
      <c r="AB34" s="40"/>
      <c r="AC34" s="40"/>
      <c r="AD34" s="40"/>
      <c r="AE34" s="40"/>
    </row>
    <row r="35" hidden="1" s="2" customFormat="1" ht="14.4" customHeight="1">
      <c r="A35" s="40"/>
      <c r="B35" s="46"/>
      <c r="C35" s="40"/>
      <c r="D35" s="40"/>
      <c r="E35" s="146" t="s">
        <v>45</v>
      </c>
      <c r="F35" s="165">
        <f>ROUND((SUM(BG83:BG117)),  2)</f>
        <v>0</v>
      </c>
      <c r="G35" s="40"/>
      <c r="H35" s="40"/>
      <c r="I35" s="166">
        <v>0.20999999999999999</v>
      </c>
      <c r="J35" s="165">
        <f>0</f>
        <v>0</v>
      </c>
      <c r="K35" s="40"/>
      <c r="L35" s="149"/>
      <c r="S35" s="40"/>
      <c r="T35" s="40"/>
      <c r="U35" s="40"/>
      <c r="V35" s="40"/>
      <c r="W35" s="40"/>
      <c r="X35" s="40"/>
      <c r="Y35" s="40"/>
      <c r="Z35" s="40"/>
      <c r="AA35" s="40"/>
      <c r="AB35" s="40"/>
      <c r="AC35" s="40"/>
      <c r="AD35" s="40"/>
      <c r="AE35" s="40"/>
    </row>
    <row r="36" hidden="1" s="2" customFormat="1" ht="14.4" customHeight="1">
      <c r="A36" s="40"/>
      <c r="B36" s="46"/>
      <c r="C36" s="40"/>
      <c r="D36" s="40"/>
      <c r="E36" s="146" t="s">
        <v>46</v>
      </c>
      <c r="F36" s="165">
        <f>ROUND((SUM(BH83:BH117)),  2)</f>
        <v>0</v>
      </c>
      <c r="G36" s="40"/>
      <c r="H36" s="40"/>
      <c r="I36" s="166">
        <v>0.14999999999999999</v>
      </c>
      <c r="J36" s="165">
        <f>0</f>
        <v>0</v>
      </c>
      <c r="K36" s="40"/>
      <c r="L36" s="149"/>
      <c r="S36" s="40"/>
      <c r="T36" s="40"/>
      <c r="U36" s="40"/>
      <c r="V36" s="40"/>
      <c r="W36" s="40"/>
      <c r="X36" s="40"/>
      <c r="Y36" s="40"/>
      <c r="Z36" s="40"/>
      <c r="AA36" s="40"/>
      <c r="AB36" s="40"/>
      <c r="AC36" s="40"/>
      <c r="AD36" s="40"/>
      <c r="AE36" s="40"/>
    </row>
    <row r="37" hidden="1" s="2" customFormat="1" ht="14.4" customHeight="1">
      <c r="A37" s="40"/>
      <c r="B37" s="46"/>
      <c r="C37" s="40"/>
      <c r="D37" s="40"/>
      <c r="E37" s="146" t="s">
        <v>47</v>
      </c>
      <c r="F37" s="165">
        <f>ROUND((SUM(BI83:BI117)),  2)</f>
        <v>0</v>
      </c>
      <c r="G37" s="40"/>
      <c r="H37" s="40"/>
      <c r="I37" s="166">
        <v>0</v>
      </c>
      <c r="J37" s="165">
        <f>0</f>
        <v>0</v>
      </c>
      <c r="K37" s="40"/>
      <c r="L37" s="14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48"/>
      <c r="J38" s="40"/>
      <c r="K38" s="40"/>
      <c r="L38" s="149"/>
      <c r="S38" s="40"/>
      <c r="T38" s="40"/>
      <c r="U38" s="40"/>
      <c r="V38" s="40"/>
      <c r="W38" s="40"/>
      <c r="X38" s="40"/>
      <c r="Y38" s="40"/>
      <c r="Z38" s="40"/>
      <c r="AA38" s="40"/>
      <c r="AB38" s="40"/>
      <c r="AC38" s="40"/>
      <c r="AD38" s="40"/>
      <c r="AE38" s="40"/>
    </row>
    <row r="39" s="2" customFormat="1" ht="25.44" customHeight="1">
      <c r="A39" s="40"/>
      <c r="B39" s="46"/>
      <c r="C39" s="167"/>
      <c r="D39" s="168" t="s">
        <v>48</v>
      </c>
      <c r="E39" s="169"/>
      <c r="F39" s="169"/>
      <c r="G39" s="170" t="s">
        <v>49</v>
      </c>
      <c r="H39" s="171" t="s">
        <v>50</v>
      </c>
      <c r="I39" s="172"/>
      <c r="J39" s="173">
        <f>SUM(J30:J37)</f>
        <v>0</v>
      </c>
      <c r="K39" s="174"/>
      <c r="L39" s="149"/>
      <c r="S39" s="40"/>
      <c r="T39" s="40"/>
      <c r="U39" s="40"/>
      <c r="V39" s="40"/>
      <c r="W39" s="40"/>
      <c r="X39" s="40"/>
      <c r="Y39" s="40"/>
      <c r="Z39" s="40"/>
      <c r="AA39" s="40"/>
      <c r="AB39" s="40"/>
      <c r="AC39" s="40"/>
      <c r="AD39" s="40"/>
      <c r="AE39" s="40"/>
    </row>
    <row r="40" s="2" customFormat="1" ht="14.4" customHeight="1">
      <c r="A40" s="40"/>
      <c r="B40" s="175"/>
      <c r="C40" s="176"/>
      <c r="D40" s="176"/>
      <c r="E40" s="176"/>
      <c r="F40" s="176"/>
      <c r="G40" s="176"/>
      <c r="H40" s="176"/>
      <c r="I40" s="177"/>
      <c r="J40" s="176"/>
      <c r="K40" s="176"/>
      <c r="L40" s="149"/>
      <c r="S40" s="40"/>
      <c r="T40" s="40"/>
      <c r="U40" s="40"/>
      <c r="V40" s="40"/>
      <c r="W40" s="40"/>
      <c r="X40" s="40"/>
      <c r="Y40" s="40"/>
      <c r="Z40" s="40"/>
      <c r="AA40" s="40"/>
      <c r="AB40" s="40"/>
      <c r="AC40" s="40"/>
      <c r="AD40" s="40"/>
      <c r="AE40" s="40"/>
    </row>
    <row r="44" s="2" customFormat="1" ht="6.96" customHeight="1">
      <c r="A44" s="40"/>
      <c r="B44" s="178"/>
      <c r="C44" s="179"/>
      <c r="D44" s="179"/>
      <c r="E44" s="179"/>
      <c r="F44" s="179"/>
      <c r="G44" s="179"/>
      <c r="H44" s="179"/>
      <c r="I44" s="180"/>
      <c r="J44" s="179"/>
      <c r="K44" s="179"/>
      <c r="L44" s="149"/>
      <c r="S44" s="40"/>
      <c r="T44" s="40"/>
      <c r="U44" s="40"/>
      <c r="V44" s="40"/>
      <c r="W44" s="40"/>
      <c r="X44" s="40"/>
      <c r="Y44" s="40"/>
      <c r="Z44" s="40"/>
      <c r="AA44" s="40"/>
      <c r="AB44" s="40"/>
      <c r="AC44" s="40"/>
      <c r="AD44" s="40"/>
      <c r="AE44" s="40"/>
    </row>
    <row r="45" s="2" customFormat="1" ht="24.96" customHeight="1">
      <c r="A45" s="40"/>
      <c r="B45" s="41"/>
      <c r="C45" s="25" t="s">
        <v>124</v>
      </c>
      <c r="D45" s="42"/>
      <c r="E45" s="42"/>
      <c r="F45" s="42"/>
      <c r="G45" s="42"/>
      <c r="H45" s="42"/>
      <c r="I45" s="148"/>
      <c r="J45" s="42"/>
      <c r="K45" s="42"/>
      <c r="L45" s="14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48"/>
      <c r="J46" s="42"/>
      <c r="K46" s="42"/>
      <c r="L46" s="14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48"/>
      <c r="J47" s="42"/>
      <c r="K47" s="42"/>
      <c r="L47" s="149"/>
      <c r="S47" s="40"/>
      <c r="T47" s="40"/>
      <c r="U47" s="40"/>
      <c r="V47" s="40"/>
      <c r="W47" s="40"/>
      <c r="X47" s="40"/>
      <c r="Y47" s="40"/>
      <c r="Z47" s="40"/>
      <c r="AA47" s="40"/>
      <c r="AB47" s="40"/>
      <c r="AC47" s="40"/>
      <c r="AD47" s="40"/>
      <c r="AE47" s="40"/>
    </row>
    <row r="48" s="2" customFormat="1" ht="16.5" customHeight="1">
      <c r="A48" s="40"/>
      <c r="B48" s="41"/>
      <c r="C48" s="42"/>
      <c r="D48" s="42"/>
      <c r="E48" s="181" t="str">
        <f>E7</f>
        <v>WELCOME CENTRE ČZU</v>
      </c>
      <c r="F48" s="34"/>
      <c r="G48" s="34"/>
      <c r="H48" s="34"/>
      <c r="I48" s="148"/>
      <c r="J48" s="42"/>
      <c r="K48" s="42"/>
      <c r="L48" s="149"/>
      <c r="S48" s="40"/>
      <c r="T48" s="40"/>
      <c r="U48" s="40"/>
      <c r="V48" s="40"/>
      <c r="W48" s="40"/>
      <c r="X48" s="40"/>
      <c r="Y48" s="40"/>
      <c r="Z48" s="40"/>
      <c r="AA48" s="40"/>
      <c r="AB48" s="40"/>
      <c r="AC48" s="40"/>
      <c r="AD48" s="40"/>
      <c r="AE48" s="40"/>
    </row>
    <row r="49" s="2" customFormat="1" ht="12" customHeight="1">
      <c r="A49" s="40"/>
      <c r="B49" s="41"/>
      <c r="C49" s="34" t="s">
        <v>120</v>
      </c>
      <c r="D49" s="42"/>
      <c r="E49" s="42"/>
      <c r="F49" s="42"/>
      <c r="G49" s="42"/>
      <c r="H49" s="42"/>
      <c r="I49" s="148"/>
      <c r="J49" s="42"/>
      <c r="K49" s="42"/>
      <c r="L49" s="149"/>
      <c r="S49" s="40"/>
      <c r="T49" s="40"/>
      <c r="U49" s="40"/>
      <c r="V49" s="40"/>
      <c r="W49" s="40"/>
      <c r="X49" s="40"/>
      <c r="Y49" s="40"/>
      <c r="Z49" s="40"/>
      <c r="AA49" s="40"/>
      <c r="AB49" s="40"/>
      <c r="AC49" s="40"/>
      <c r="AD49" s="40"/>
      <c r="AE49" s="40"/>
    </row>
    <row r="50" s="2" customFormat="1" ht="16.5" customHeight="1">
      <c r="A50" s="40"/>
      <c r="B50" s="41"/>
      <c r="C50" s="42"/>
      <c r="D50" s="42"/>
      <c r="E50" s="71" t="str">
        <f>E9</f>
        <v>04 - Chlazení a vytápění</v>
      </c>
      <c r="F50" s="42"/>
      <c r="G50" s="42"/>
      <c r="H50" s="42"/>
      <c r="I50" s="148"/>
      <c r="J50" s="42"/>
      <c r="K50" s="42"/>
      <c r="L50" s="14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48"/>
      <c r="J51" s="42"/>
      <c r="K51" s="42"/>
      <c r="L51" s="14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Praha 6 - Suchdol</v>
      </c>
      <c r="G52" s="42"/>
      <c r="H52" s="42"/>
      <c r="I52" s="151" t="s">
        <v>23</v>
      </c>
      <c r="J52" s="74" t="str">
        <f>IF(J12="","",J12)</f>
        <v>25. 5. 2020</v>
      </c>
      <c r="K52" s="42"/>
      <c r="L52" s="14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48"/>
      <c r="J53" s="42"/>
      <c r="K53" s="42"/>
      <c r="L53" s="14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ČZU Praha</v>
      </c>
      <c r="G54" s="42"/>
      <c r="H54" s="42"/>
      <c r="I54" s="151" t="s">
        <v>31</v>
      </c>
      <c r="J54" s="38" t="str">
        <f>E21</f>
        <v>GREBNER</v>
      </c>
      <c r="K54" s="42"/>
      <c r="L54" s="149"/>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151" t="s">
        <v>34</v>
      </c>
      <c r="J55" s="38" t="str">
        <f>E24</f>
        <v xml:space="preserve"> </v>
      </c>
      <c r="K55" s="42"/>
      <c r="L55" s="14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48"/>
      <c r="J56" s="42"/>
      <c r="K56" s="42"/>
      <c r="L56" s="149"/>
      <c r="S56" s="40"/>
      <c r="T56" s="40"/>
      <c r="U56" s="40"/>
      <c r="V56" s="40"/>
      <c r="W56" s="40"/>
      <c r="X56" s="40"/>
      <c r="Y56" s="40"/>
      <c r="Z56" s="40"/>
      <c r="AA56" s="40"/>
      <c r="AB56" s="40"/>
      <c r="AC56" s="40"/>
      <c r="AD56" s="40"/>
      <c r="AE56" s="40"/>
    </row>
    <row r="57" s="2" customFormat="1" ht="29.28" customHeight="1">
      <c r="A57" s="40"/>
      <c r="B57" s="41"/>
      <c r="C57" s="182" t="s">
        <v>125</v>
      </c>
      <c r="D57" s="183"/>
      <c r="E57" s="183"/>
      <c r="F57" s="183"/>
      <c r="G57" s="183"/>
      <c r="H57" s="183"/>
      <c r="I57" s="184"/>
      <c r="J57" s="185" t="s">
        <v>126</v>
      </c>
      <c r="K57" s="183"/>
      <c r="L57" s="14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48"/>
      <c r="J58" s="42"/>
      <c r="K58" s="42"/>
      <c r="L58" s="149"/>
      <c r="S58" s="40"/>
      <c r="T58" s="40"/>
      <c r="U58" s="40"/>
      <c r="V58" s="40"/>
      <c r="W58" s="40"/>
      <c r="X58" s="40"/>
      <c r="Y58" s="40"/>
      <c r="Z58" s="40"/>
      <c r="AA58" s="40"/>
      <c r="AB58" s="40"/>
      <c r="AC58" s="40"/>
      <c r="AD58" s="40"/>
      <c r="AE58" s="40"/>
    </row>
    <row r="59" s="2" customFormat="1" ht="22.8" customHeight="1">
      <c r="A59" s="40"/>
      <c r="B59" s="41"/>
      <c r="C59" s="186" t="s">
        <v>70</v>
      </c>
      <c r="D59" s="42"/>
      <c r="E59" s="42"/>
      <c r="F59" s="42"/>
      <c r="G59" s="42"/>
      <c r="H59" s="42"/>
      <c r="I59" s="148"/>
      <c r="J59" s="104">
        <f>J83</f>
        <v>0</v>
      </c>
      <c r="K59" s="42"/>
      <c r="L59" s="149"/>
      <c r="S59" s="40"/>
      <c r="T59" s="40"/>
      <c r="U59" s="40"/>
      <c r="V59" s="40"/>
      <c r="W59" s="40"/>
      <c r="X59" s="40"/>
      <c r="Y59" s="40"/>
      <c r="Z59" s="40"/>
      <c r="AA59" s="40"/>
      <c r="AB59" s="40"/>
      <c r="AC59" s="40"/>
      <c r="AD59" s="40"/>
      <c r="AE59" s="40"/>
      <c r="AU59" s="19" t="s">
        <v>127</v>
      </c>
    </row>
    <row r="60" s="9" customFormat="1" ht="24.96" customHeight="1">
      <c r="A60" s="9"/>
      <c r="B60" s="187"/>
      <c r="C60" s="188"/>
      <c r="D60" s="189" t="s">
        <v>1202</v>
      </c>
      <c r="E60" s="190"/>
      <c r="F60" s="190"/>
      <c r="G60" s="190"/>
      <c r="H60" s="190"/>
      <c r="I60" s="191"/>
      <c r="J60" s="192">
        <f>J84</f>
        <v>0</v>
      </c>
      <c r="K60" s="188"/>
      <c r="L60" s="193"/>
      <c r="S60" s="9"/>
      <c r="T60" s="9"/>
      <c r="U60" s="9"/>
      <c r="V60" s="9"/>
      <c r="W60" s="9"/>
      <c r="X60" s="9"/>
      <c r="Y60" s="9"/>
      <c r="Z60" s="9"/>
      <c r="AA60" s="9"/>
      <c r="AB60" s="9"/>
      <c r="AC60" s="9"/>
      <c r="AD60" s="9"/>
      <c r="AE60" s="9"/>
    </row>
    <row r="61" s="9" customFormat="1" ht="24.96" customHeight="1">
      <c r="A61" s="9"/>
      <c r="B61" s="187"/>
      <c r="C61" s="188"/>
      <c r="D61" s="189" t="s">
        <v>1325</v>
      </c>
      <c r="E61" s="190"/>
      <c r="F61" s="190"/>
      <c r="G61" s="190"/>
      <c r="H61" s="190"/>
      <c r="I61" s="191"/>
      <c r="J61" s="192">
        <f>J89</f>
        <v>0</v>
      </c>
      <c r="K61" s="188"/>
      <c r="L61" s="193"/>
      <c r="S61" s="9"/>
      <c r="T61" s="9"/>
      <c r="U61" s="9"/>
      <c r="V61" s="9"/>
      <c r="W61" s="9"/>
      <c r="X61" s="9"/>
      <c r="Y61" s="9"/>
      <c r="Z61" s="9"/>
      <c r="AA61" s="9"/>
      <c r="AB61" s="9"/>
      <c r="AC61" s="9"/>
      <c r="AD61" s="9"/>
      <c r="AE61" s="9"/>
    </row>
    <row r="62" s="9" customFormat="1" ht="24.96" customHeight="1">
      <c r="A62" s="9"/>
      <c r="B62" s="187"/>
      <c r="C62" s="188"/>
      <c r="D62" s="189" t="s">
        <v>1326</v>
      </c>
      <c r="E62" s="190"/>
      <c r="F62" s="190"/>
      <c r="G62" s="190"/>
      <c r="H62" s="190"/>
      <c r="I62" s="191"/>
      <c r="J62" s="192">
        <f>J95</f>
        <v>0</v>
      </c>
      <c r="K62" s="188"/>
      <c r="L62" s="193"/>
      <c r="S62" s="9"/>
      <c r="T62" s="9"/>
      <c r="U62" s="9"/>
      <c r="V62" s="9"/>
      <c r="W62" s="9"/>
      <c r="X62" s="9"/>
      <c r="Y62" s="9"/>
      <c r="Z62" s="9"/>
      <c r="AA62" s="9"/>
      <c r="AB62" s="9"/>
      <c r="AC62" s="9"/>
      <c r="AD62" s="9"/>
      <c r="AE62" s="9"/>
    </row>
    <row r="63" s="9" customFormat="1" ht="24.96" customHeight="1">
      <c r="A63" s="9"/>
      <c r="B63" s="187"/>
      <c r="C63" s="188"/>
      <c r="D63" s="189" t="s">
        <v>1327</v>
      </c>
      <c r="E63" s="190"/>
      <c r="F63" s="190"/>
      <c r="G63" s="190"/>
      <c r="H63" s="190"/>
      <c r="I63" s="191"/>
      <c r="J63" s="192">
        <f>J108</f>
        <v>0</v>
      </c>
      <c r="K63" s="188"/>
      <c r="L63" s="193"/>
      <c r="S63" s="9"/>
      <c r="T63" s="9"/>
      <c r="U63" s="9"/>
      <c r="V63" s="9"/>
      <c r="W63" s="9"/>
      <c r="X63" s="9"/>
      <c r="Y63" s="9"/>
      <c r="Z63" s="9"/>
      <c r="AA63" s="9"/>
      <c r="AB63" s="9"/>
      <c r="AC63" s="9"/>
      <c r="AD63" s="9"/>
      <c r="AE63" s="9"/>
    </row>
    <row r="64" s="2" customFormat="1" ht="21.84" customHeight="1">
      <c r="A64" s="40"/>
      <c r="B64" s="41"/>
      <c r="C64" s="42"/>
      <c r="D64" s="42"/>
      <c r="E64" s="42"/>
      <c r="F64" s="42"/>
      <c r="G64" s="42"/>
      <c r="H64" s="42"/>
      <c r="I64" s="148"/>
      <c r="J64" s="42"/>
      <c r="K64" s="42"/>
      <c r="L64" s="149"/>
      <c r="S64" s="40"/>
      <c r="T64" s="40"/>
      <c r="U64" s="40"/>
      <c r="V64" s="40"/>
      <c r="W64" s="40"/>
      <c r="X64" s="40"/>
      <c r="Y64" s="40"/>
      <c r="Z64" s="40"/>
      <c r="AA64" s="40"/>
      <c r="AB64" s="40"/>
      <c r="AC64" s="40"/>
      <c r="AD64" s="40"/>
      <c r="AE64" s="40"/>
    </row>
    <row r="65" s="2" customFormat="1" ht="6.96" customHeight="1">
      <c r="A65" s="40"/>
      <c r="B65" s="61"/>
      <c r="C65" s="62"/>
      <c r="D65" s="62"/>
      <c r="E65" s="62"/>
      <c r="F65" s="62"/>
      <c r="G65" s="62"/>
      <c r="H65" s="62"/>
      <c r="I65" s="177"/>
      <c r="J65" s="62"/>
      <c r="K65" s="62"/>
      <c r="L65" s="149"/>
      <c r="S65" s="40"/>
      <c r="T65" s="40"/>
      <c r="U65" s="40"/>
      <c r="V65" s="40"/>
      <c r="W65" s="40"/>
      <c r="X65" s="40"/>
      <c r="Y65" s="40"/>
      <c r="Z65" s="40"/>
      <c r="AA65" s="40"/>
      <c r="AB65" s="40"/>
      <c r="AC65" s="40"/>
      <c r="AD65" s="40"/>
      <c r="AE65" s="40"/>
    </row>
    <row r="69" s="2" customFormat="1" ht="6.96" customHeight="1">
      <c r="A69" s="40"/>
      <c r="B69" s="63"/>
      <c r="C69" s="64"/>
      <c r="D69" s="64"/>
      <c r="E69" s="64"/>
      <c r="F69" s="64"/>
      <c r="G69" s="64"/>
      <c r="H69" s="64"/>
      <c r="I69" s="180"/>
      <c r="J69" s="64"/>
      <c r="K69" s="64"/>
      <c r="L69" s="149"/>
      <c r="S69" s="40"/>
      <c r="T69" s="40"/>
      <c r="U69" s="40"/>
      <c r="V69" s="40"/>
      <c r="W69" s="40"/>
      <c r="X69" s="40"/>
      <c r="Y69" s="40"/>
      <c r="Z69" s="40"/>
      <c r="AA69" s="40"/>
      <c r="AB69" s="40"/>
      <c r="AC69" s="40"/>
      <c r="AD69" s="40"/>
      <c r="AE69" s="40"/>
    </row>
    <row r="70" s="2" customFormat="1" ht="24.96" customHeight="1">
      <c r="A70" s="40"/>
      <c r="B70" s="41"/>
      <c r="C70" s="25" t="s">
        <v>144</v>
      </c>
      <c r="D70" s="42"/>
      <c r="E70" s="42"/>
      <c r="F70" s="42"/>
      <c r="G70" s="42"/>
      <c r="H70" s="42"/>
      <c r="I70" s="148"/>
      <c r="J70" s="42"/>
      <c r="K70" s="42"/>
      <c r="L70" s="149"/>
      <c r="S70" s="40"/>
      <c r="T70" s="40"/>
      <c r="U70" s="40"/>
      <c r="V70" s="40"/>
      <c r="W70" s="40"/>
      <c r="X70" s="40"/>
      <c r="Y70" s="40"/>
      <c r="Z70" s="40"/>
      <c r="AA70" s="40"/>
      <c r="AB70" s="40"/>
      <c r="AC70" s="40"/>
      <c r="AD70" s="40"/>
      <c r="AE70" s="40"/>
    </row>
    <row r="71" s="2" customFormat="1" ht="6.96" customHeight="1">
      <c r="A71" s="40"/>
      <c r="B71" s="41"/>
      <c r="C71" s="42"/>
      <c r="D71" s="42"/>
      <c r="E71" s="42"/>
      <c r="F71" s="42"/>
      <c r="G71" s="42"/>
      <c r="H71" s="42"/>
      <c r="I71" s="148"/>
      <c r="J71" s="42"/>
      <c r="K71" s="42"/>
      <c r="L71" s="149"/>
      <c r="S71" s="40"/>
      <c r="T71" s="40"/>
      <c r="U71" s="40"/>
      <c r="V71" s="40"/>
      <c r="W71" s="40"/>
      <c r="X71" s="40"/>
      <c r="Y71" s="40"/>
      <c r="Z71" s="40"/>
      <c r="AA71" s="40"/>
      <c r="AB71" s="40"/>
      <c r="AC71" s="40"/>
      <c r="AD71" s="40"/>
      <c r="AE71" s="40"/>
    </row>
    <row r="72" s="2" customFormat="1" ht="12" customHeight="1">
      <c r="A72" s="40"/>
      <c r="B72" s="41"/>
      <c r="C72" s="34" t="s">
        <v>16</v>
      </c>
      <c r="D72" s="42"/>
      <c r="E72" s="42"/>
      <c r="F72" s="42"/>
      <c r="G72" s="42"/>
      <c r="H72" s="42"/>
      <c r="I72" s="148"/>
      <c r="J72" s="42"/>
      <c r="K72" s="42"/>
      <c r="L72" s="149"/>
      <c r="S72" s="40"/>
      <c r="T72" s="40"/>
      <c r="U72" s="40"/>
      <c r="V72" s="40"/>
      <c r="W72" s="40"/>
      <c r="X72" s="40"/>
      <c r="Y72" s="40"/>
      <c r="Z72" s="40"/>
      <c r="AA72" s="40"/>
      <c r="AB72" s="40"/>
      <c r="AC72" s="40"/>
      <c r="AD72" s="40"/>
      <c r="AE72" s="40"/>
    </row>
    <row r="73" s="2" customFormat="1" ht="16.5" customHeight="1">
      <c r="A73" s="40"/>
      <c r="B73" s="41"/>
      <c r="C73" s="42"/>
      <c r="D73" s="42"/>
      <c r="E73" s="181" t="str">
        <f>E7</f>
        <v>WELCOME CENTRE ČZU</v>
      </c>
      <c r="F73" s="34"/>
      <c r="G73" s="34"/>
      <c r="H73" s="34"/>
      <c r="I73" s="148"/>
      <c r="J73" s="42"/>
      <c r="K73" s="42"/>
      <c r="L73" s="149"/>
      <c r="S73" s="40"/>
      <c r="T73" s="40"/>
      <c r="U73" s="40"/>
      <c r="V73" s="40"/>
      <c r="W73" s="40"/>
      <c r="X73" s="40"/>
      <c r="Y73" s="40"/>
      <c r="Z73" s="40"/>
      <c r="AA73" s="40"/>
      <c r="AB73" s="40"/>
      <c r="AC73" s="40"/>
      <c r="AD73" s="40"/>
      <c r="AE73" s="40"/>
    </row>
    <row r="74" s="2" customFormat="1" ht="12" customHeight="1">
      <c r="A74" s="40"/>
      <c r="B74" s="41"/>
      <c r="C74" s="34" t="s">
        <v>120</v>
      </c>
      <c r="D74" s="42"/>
      <c r="E74" s="42"/>
      <c r="F74" s="42"/>
      <c r="G74" s="42"/>
      <c r="H74" s="42"/>
      <c r="I74" s="148"/>
      <c r="J74" s="42"/>
      <c r="K74" s="42"/>
      <c r="L74" s="149"/>
      <c r="S74" s="40"/>
      <c r="T74" s="40"/>
      <c r="U74" s="40"/>
      <c r="V74" s="40"/>
      <c r="W74" s="40"/>
      <c r="X74" s="40"/>
      <c r="Y74" s="40"/>
      <c r="Z74" s="40"/>
      <c r="AA74" s="40"/>
      <c r="AB74" s="40"/>
      <c r="AC74" s="40"/>
      <c r="AD74" s="40"/>
      <c r="AE74" s="40"/>
    </row>
    <row r="75" s="2" customFormat="1" ht="16.5" customHeight="1">
      <c r="A75" s="40"/>
      <c r="B75" s="41"/>
      <c r="C75" s="42"/>
      <c r="D75" s="42"/>
      <c r="E75" s="71" t="str">
        <f>E9</f>
        <v>04 - Chlazení a vytápění</v>
      </c>
      <c r="F75" s="42"/>
      <c r="G75" s="42"/>
      <c r="H75" s="42"/>
      <c r="I75" s="148"/>
      <c r="J75" s="42"/>
      <c r="K75" s="42"/>
      <c r="L75" s="149"/>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148"/>
      <c r="J76" s="42"/>
      <c r="K76" s="42"/>
      <c r="L76" s="149"/>
      <c r="S76" s="40"/>
      <c r="T76" s="40"/>
      <c r="U76" s="40"/>
      <c r="V76" s="40"/>
      <c r="W76" s="40"/>
      <c r="X76" s="40"/>
      <c r="Y76" s="40"/>
      <c r="Z76" s="40"/>
      <c r="AA76" s="40"/>
      <c r="AB76" s="40"/>
      <c r="AC76" s="40"/>
      <c r="AD76" s="40"/>
      <c r="AE76" s="40"/>
    </row>
    <row r="77" s="2" customFormat="1" ht="12" customHeight="1">
      <c r="A77" s="40"/>
      <c r="B77" s="41"/>
      <c r="C77" s="34" t="s">
        <v>21</v>
      </c>
      <c r="D77" s="42"/>
      <c r="E77" s="42"/>
      <c r="F77" s="29" t="str">
        <f>F12</f>
        <v>Praha 6 - Suchdol</v>
      </c>
      <c r="G77" s="42"/>
      <c r="H77" s="42"/>
      <c r="I77" s="151" t="s">
        <v>23</v>
      </c>
      <c r="J77" s="74" t="str">
        <f>IF(J12="","",J12)</f>
        <v>25. 5. 2020</v>
      </c>
      <c r="K77" s="42"/>
      <c r="L77" s="149"/>
      <c r="S77" s="40"/>
      <c r="T77" s="40"/>
      <c r="U77" s="40"/>
      <c r="V77" s="40"/>
      <c r="W77" s="40"/>
      <c r="X77" s="40"/>
      <c r="Y77" s="40"/>
      <c r="Z77" s="40"/>
      <c r="AA77" s="40"/>
      <c r="AB77" s="40"/>
      <c r="AC77" s="40"/>
      <c r="AD77" s="40"/>
      <c r="AE77" s="40"/>
    </row>
    <row r="78" s="2" customFormat="1" ht="6.96" customHeight="1">
      <c r="A78" s="40"/>
      <c r="B78" s="41"/>
      <c r="C78" s="42"/>
      <c r="D78" s="42"/>
      <c r="E78" s="42"/>
      <c r="F78" s="42"/>
      <c r="G78" s="42"/>
      <c r="H78" s="42"/>
      <c r="I78" s="148"/>
      <c r="J78" s="42"/>
      <c r="K78" s="42"/>
      <c r="L78" s="149"/>
      <c r="S78" s="40"/>
      <c r="T78" s="40"/>
      <c r="U78" s="40"/>
      <c r="V78" s="40"/>
      <c r="W78" s="40"/>
      <c r="X78" s="40"/>
      <c r="Y78" s="40"/>
      <c r="Z78" s="40"/>
      <c r="AA78" s="40"/>
      <c r="AB78" s="40"/>
      <c r="AC78" s="40"/>
      <c r="AD78" s="40"/>
      <c r="AE78" s="40"/>
    </row>
    <row r="79" s="2" customFormat="1" ht="15.15" customHeight="1">
      <c r="A79" s="40"/>
      <c r="B79" s="41"/>
      <c r="C79" s="34" t="s">
        <v>25</v>
      </c>
      <c r="D79" s="42"/>
      <c r="E79" s="42"/>
      <c r="F79" s="29" t="str">
        <f>E15</f>
        <v>ČZU Praha</v>
      </c>
      <c r="G79" s="42"/>
      <c r="H79" s="42"/>
      <c r="I79" s="151" t="s">
        <v>31</v>
      </c>
      <c r="J79" s="38" t="str">
        <f>E21</f>
        <v>GREBNER</v>
      </c>
      <c r="K79" s="42"/>
      <c r="L79" s="149"/>
      <c r="S79" s="40"/>
      <c r="T79" s="40"/>
      <c r="U79" s="40"/>
      <c r="V79" s="40"/>
      <c r="W79" s="40"/>
      <c r="X79" s="40"/>
      <c r="Y79" s="40"/>
      <c r="Z79" s="40"/>
      <c r="AA79" s="40"/>
      <c r="AB79" s="40"/>
      <c r="AC79" s="40"/>
      <c r="AD79" s="40"/>
      <c r="AE79" s="40"/>
    </row>
    <row r="80" s="2" customFormat="1" ht="15.15" customHeight="1">
      <c r="A80" s="40"/>
      <c r="B80" s="41"/>
      <c r="C80" s="34" t="s">
        <v>29</v>
      </c>
      <c r="D80" s="42"/>
      <c r="E80" s="42"/>
      <c r="F80" s="29" t="str">
        <f>IF(E18="","",E18)</f>
        <v>Vyplň údaj</v>
      </c>
      <c r="G80" s="42"/>
      <c r="H80" s="42"/>
      <c r="I80" s="151" t="s">
        <v>34</v>
      </c>
      <c r="J80" s="38" t="str">
        <f>E24</f>
        <v xml:space="preserve"> </v>
      </c>
      <c r="K80" s="42"/>
      <c r="L80" s="149"/>
      <c r="S80" s="40"/>
      <c r="T80" s="40"/>
      <c r="U80" s="40"/>
      <c r="V80" s="40"/>
      <c r="W80" s="40"/>
      <c r="X80" s="40"/>
      <c r="Y80" s="40"/>
      <c r="Z80" s="40"/>
      <c r="AA80" s="40"/>
      <c r="AB80" s="40"/>
      <c r="AC80" s="40"/>
      <c r="AD80" s="40"/>
      <c r="AE80" s="40"/>
    </row>
    <row r="81" s="2" customFormat="1" ht="10.32" customHeight="1">
      <c r="A81" s="40"/>
      <c r="B81" s="41"/>
      <c r="C81" s="42"/>
      <c r="D81" s="42"/>
      <c r="E81" s="42"/>
      <c r="F81" s="42"/>
      <c r="G81" s="42"/>
      <c r="H81" s="42"/>
      <c r="I81" s="148"/>
      <c r="J81" s="42"/>
      <c r="K81" s="42"/>
      <c r="L81" s="149"/>
      <c r="S81" s="40"/>
      <c r="T81" s="40"/>
      <c r="U81" s="40"/>
      <c r="V81" s="40"/>
      <c r="W81" s="40"/>
      <c r="X81" s="40"/>
      <c r="Y81" s="40"/>
      <c r="Z81" s="40"/>
      <c r="AA81" s="40"/>
      <c r="AB81" s="40"/>
      <c r="AC81" s="40"/>
      <c r="AD81" s="40"/>
      <c r="AE81" s="40"/>
    </row>
    <row r="82" s="10" customFormat="1" ht="29.28" customHeight="1">
      <c r="A82" s="194"/>
      <c r="B82" s="195"/>
      <c r="C82" s="196" t="s">
        <v>145</v>
      </c>
      <c r="D82" s="197" t="s">
        <v>57</v>
      </c>
      <c r="E82" s="197" t="s">
        <v>53</v>
      </c>
      <c r="F82" s="197" t="s">
        <v>54</v>
      </c>
      <c r="G82" s="197" t="s">
        <v>146</v>
      </c>
      <c r="H82" s="197" t="s">
        <v>147</v>
      </c>
      <c r="I82" s="198" t="s">
        <v>148</v>
      </c>
      <c r="J82" s="197" t="s">
        <v>126</v>
      </c>
      <c r="K82" s="199" t="s">
        <v>149</v>
      </c>
      <c r="L82" s="200"/>
      <c r="M82" s="94" t="s">
        <v>19</v>
      </c>
      <c r="N82" s="95" t="s">
        <v>42</v>
      </c>
      <c r="O82" s="95" t="s">
        <v>150</v>
      </c>
      <c r="P82" s="95" t="s">
        <v>151</v>
      </c>
      <c r="Q82" s="95" t="s">
        <v>152</v>
      </c>
      <c r="R82" s="95" t="s">
        <v>153</v>
      </c>
      <c r="S82" s="95" t="s">
        <v>154</v>
      </c>
      <c r="T82" s="96" t="s">
        <v>155</v>
      </c>
      <c r="U82" s="194"/>
      <c r="V82" s="194"/>
      <c r="W82" s="194"/>
      <c r="X82" s="194"/>
      <c r="Y82" s="194"/>
      <c r="Z82" s="194"/>
      <c r="AA82" s="194"/>
      <c r="AB82" s="194"/>
      <c r="AC82" s="194"/>
      <c r="AD82" s="194"/>
      <c r="AE82" s="194"/>
    </row>
    <row r="83" s="2" customFormat="1" ht="22.8" customHeight="1">
      <c r="A83" s="40"/>
      <c r="B83" s="41"/>
      <c r="C83" s="101" t="s">
        <v>156</v>
      </c>
      <c r="D83" s="42"/>
      <c r="E83" s="42"/>
      <c r="F83" s="42"/>
      <c r="G83" s="42"/>
      <c r="H83" s="42"/>
      <c r="I83" s="148"/>
      <c r="J83" s="201">
        <f>BK83</f>
        <v>0</v>
      </c>
      <c r="K83" s="42"/>
      <c r="L83" s="46"/>
      <c r="M83" s="97"/>
      <c r="N83" s="202"/>
      <c r="O83" s="98"/>
      <c r="P83" s="203">
        <f>P84+P89+P95+P108</f>
        <v>0</v>
      </c>
      <c r="Q83" s="98"/>
      <c r="R83" s="203">
        <f>R84+R89+R95+R108</f>
        <v>0</v>
      </c>
      <c r="S83" s="98"/>
      <c r="T83" s="204">
        <f>T84+T89+T95+T108</f>
        <v>0</v>
      </c>
      <c r="U83" s="40"/>
      <c r="V83" s="40"/>
      <c r="W83" s="40"/>
      <c r="X83" s="40"/>
      <c r="Y83" s="40"/>
      <c r="Z83" s="40"/>
      <c r="AA83" s="40"/>
      <c r="AB83" s="40"/>
      <c r="AC83" s="40"/>
      <c r="AD83" s="40"/>
      <c r="AE83" s="40"/>
      <c r="AT83" s="19" t="s">
        <v>71</v>
      </c>
      <c r="AU83" s="19" t="s">
        <v>127</v>
      </c>
      <c r="BK83" s="205">
        <f>BK84+BK89+BK95+BK108</f>
        <v>0</v>
      </c>
    </row>
    <row r="84" s="11" customFormat="1" ht="25.92" customHeight="1">
      <c r="A84" s="11"/>
      <c r="B84" s="206"/>
      <c r="C84" s="207"/>
      <c r="D84" s="208" t="s">
        <v>71</v>
      </c>
      <c r="E84" s="209" t="s">
        <v>1206</v>
      </c>
      <c r="F84" s="209" t="s">
        <v>1207</v>
      </c>
      <c r="G84" s="207"/>
      <c r="H84" s="207"/>
      <c r="I84" s="210"/>
      <c r="J84" s="211">
        <f>BK84</f>
        <v>0</v>
      </c>
      <c r="K84" s="207"/>
      <c r="L84" s="212"/>
      <c r="M84" s="213"/>
      <c r="N84" s="214"/>
      <c r="O84" s="214"/>
      <c r="P84" s="215">
        <f>SUM(P85:P88)</f>
        <v>0</v>
      </c>
      <c r="Q84" s="214"/>
      <c r="R84" s="215">
        <f>SUM(R85:R88)</f>
        <v>0</v>
      </c>
      <c r="S84" s="214"/>
      <c r="T84" s="216">
        <f>SUM(T85:T88)</f>
        <v>0</v>
      </c>
      <c r="U84" s="11"/>
      <c r="V84" s="11"/>
      <c r="W84" s="11"/>
      <c r="X84" s="11"/>
      <c r="Y84" s="11"/>
      <c r="Z84" s="11"/>
      <c r="AA84" s="11"/>
      <c r="AB84" s="11"/>
      <c r="AC84" s="11"/>
      <c r="AD84" s="11"/>
      <c r="AE84" s="11"/>
      <c r="AR84" s="217" t="s">
        <v>79</v>
      </c>
      <c r="AT84" s="218" t="s">
        <v>71</v>
      </c>
      <c r="AU84" s="218" t="s">
        <v>72</v>
      </c>
      <c r="AY84" s="217" t="s">
        <v>159</v>
      </c>
      <c r="BK84" s="219">
        <f>SUM(BK85:BK88)</f>
        <v>0</v>
      </c>
    </row>
    <row r="85" s="2" customFormat="1" ht="33" customHeight="1">
      <c r="A85" s="40"/>
      <c r="B85" s="41"/>
      <c r="C85" s="220" t="s">
        <v>79</v>
      </c>
      <c r="D85" s="220" t="s">
        <v>160</v>
      </c>
      <c r="E85" s="221" t="s">
        <v>1328</v>
      </c>
      <c r="F85" s="222" t="s">
        <v>1329</v>
      </c>
      <c r="G85" s="223" t="s">
        <v>1074</v>
      </c>
      <c r="H85" s="224">
        <v>3</v>
      </c>
      <c r="I85" s="225"/>
      <c r="J85" s="226">
        <f>ROUND(I85*H85,2)</f>
        <v>0</v>
      </c>
      <c r="K85" s="222" t="s">
        <v>19</v>
      </c>
      <c r="L85" s="46"/>
      <c r="M85" s="227" t="s">
        <v>19</v>
      </c>
      <c r="N85" s="228" t="s">
        <v>43</v>
      </c>
      <c r="O85" s="86"/>
      <c r="P85" s="229">
        <f>O85*H85</f>
        <v>0</v>
      </c>
      <c r="Q85" s="229">
        <v>0</v>
      </c>
      <c r="R85" s="229">
        <f>Q85*H85</f>
        <v>0</v>
      </c>
      <c r="S85" s="229">
        <v>0</v>
      </c>
      <c r="T85" s="230">
        <f>S85*H85</f>
        <v>0</v>
      </c>
      <c r="U85" s="40"/>
      <c r="V85" s="40"/>
      <c r="W85" s="40"/>
      <c r="X85" s="40"/>
      <c r="Y85" s="40"/>
      <c r="Z85" s="40"/>
      <c r="AA85" s="40"/>
      <c r="AB85" s="40"/>
      <c r="AC85" s="40"/>
      <c r="AD85" s="40"/>
      <c r="AE85" s="40"/>
      <c r="AR85" s="231" t="s">
        <v>164</v>
      </c>
      <c r="AT85" s="231" t="s">
        <v>160</v>
      </c>
      <c r="AU85" s="231" t="s">
        <v>79</v>
      </c>
      <c r="AY85" s="19" t="s">
        <v>159</v>
      </c>
      <c r="BE85" s="232">
        <f>IF(N85="základní",J85,0)</f>
        <v>0</v>
      </c>
      <c r="BF85" s="232">
        <f>IF(N85="snížená",J85,0)</f>
        <v>0</v>
      </c>
      <c r="BG85" s="232">
        <f>IF(N85="zákl. přenesená",J85,0)</f>
        <v>0</v>
      </c>
      <c r="BH85" s="232">
        <f>IF(N85="sníž. přenesená",J85,0)</f>
        <v>0</v>
      </c>
      <c r="BI85" s="232">
        <f>IF(N85="nulová",J85,0)</f>
        <v>0</v>
      </c>
      <c r="BJ85" s="19" t="s">
        <v>79</v>
      </c>
      <c r="BK85" s="232">
        <f>ROUND(I85*H85,2)</f>
        <v>0</v>
      </c>
      <c r="BL85" s="19" t="s">
        <v>164</v>
      </c>
      <c r="BM85" s="231" t="s">
        <v>81</v>
      </c>
    </row>
    <row r="86" s="2" customFormat="1" ht="21.75" customHeight="1">
      <c r="A86" s="40"/>
      <c r="B86" s="41"/>
      <c r="C86" s="220" t="s">
        <v>81</v>
      </c>
      <c r="D86" s="220" t="s">
        <v>160</v>
      </c>
      <c r="E86" s="221" t="s">
        <v>1330</v>
      </c>
      <c r="F86" s="222" t="s">
        <v>1331</v>
      </c>
      <c r="G86" s="223" t="s">
        <v>173</v>
      </c>
      <c r="H86" s="224">
        <v>108.8</v>
      </c>
      <c r="I86" s="225"/>
      <c r="J86" s="226">
        <f>ROUND(I86*H86,2)</f>
        <v>0</v>
      </c>
      <c r="K86" s="222" t="s">
        <v>19</v>
      </c>
      <c r="L86" s="46"/>
      <c r="M86" s="227" t="s">
        <v>19</v>
      </c>
      <c r="N86" s="228" t="s">
        <v>43</v>
      </c>
      <c r="O86" s="86"/>
      <c r="P86" s="229">
        <f>O86*H86</f>
        <v>0</v>
      </c>
      <c r="Q86" s="229">
        <v>0</v>
      </c>
      <c r="R86" s="229">
        <f>Q86*H86</f>
        <v>0</v>
      </c>
      <c r="S86" s="229">
        <v>0</v>
      </c>
      <c r="T86" s="230">
        <f>S86*H86</f>
        <v>0</v>
      </c>
      <c r="U86" s="40"/>
      <c r="V86" s="40"/>
      <c r="W86" s="40"/>
      <c r="X86" s="40"/>
      <c r="Y86" s="40"/>
      <c r="Z86" s="40"/>
      <c r="AA86" s="40"/>
      <c r="AB86" s="40"/>
      <c r="AC86" s="40"/>
      <c r="AD86" s="40"/>
      <c r="AE86" s="40"/>
      <c r="AR86" s="231" t="s">
        <v>164</v>
      </c>
      <c r="AT86" s="231" t="s">
        <v>160</v>
      </c>
      <c r="AU86" s="231" t="s">
        <v>79</v>
      </c>
      <c r="AY86" s="19" t="s">
        <v>159</v>
      </c>
      <c r="BE86" s="232">
        <f>IF(N86="základní",J86,0)</f>
        <v>0</v>
      </c>
      <c r="BF86" s="232">
        <f>IF(N86="snížená",J86,0)</f>
        <v>0</v>
      </c>
      <c r="BG86" s="232">
        <f>IF(N86="zákl. přenesená",J86,0)</f>
        <v>0</v>
      </c>
      <c r="BH86" s="232">
        <f>IF(N86="sníž. přenesená",J86,0)</f>
        <v>0</v>
      </c>
      <c r="BI86" s="232">
        <f>IF(N86="nulová",J86,0)</f>
        <v>0</v>
      </c>
      <c r="BJ86" s="19" t="s">
        <v>79</v>
      </c>
      <c r="BK86" s="232">
        <f>ROUND(I86*H86,2)</f>
        <v>0</v>
      </c>
      <c r="BL86" s="19" t="s">
        <v>164</v>
      </c>
      <c r="BM86" s="231" t="s">
        <v>164</v>
      </c>
    </row>
    <row r="87" s="2" customFormat="1" ht="21.75" customHeight="1">
      <c r="A87" s="40"/>
      <c r="B87" s="41"/>
      <c r="C87" s="220" t="s">
        <v>167</v>
      </c>
      <c r="D87" s="220" t="s">
        <v>160</v>
      </c>
      <c r="E87" s="221" t="s">
        <v>1332</v>
      </c>
      <c r="F87" s="222" t="s">
        <v>1333</v>
      </c>
      <c r="G87" s="223" t="s">
        <v>173</v>
      </c>
      <c r="H87" s="224">
        <v>108.8</v>
      </c>
      <c r="I87" s="225"/>
      <c r="J87" s="226">
        <f>ROUND(I87*H87,2)</f>
        <v>0</v>
      </c>
      <c r="K87" s="222" t="s">
        <v>19</v>
      </c>
      <c r="L87" s="46"/>
      <c r="M87" s="227" t="s">
        <v>19</v>
      </c>
      <c r="N87" s="228" t="s">
        <v>43</v>
      </c>
      <c r="O87" s="86"/>
      <c r="P87" s="229">
        <f>O87*H87</f>
        <v>0</v>
      </c>
      <c r="Q87" s="229">
        <v>0</v>
      </c>
      <c r="R87" s="229">
        <f>Q87*H87</f>
        <v>0</v>
      </c>
      <c r="S87" s="229">
        <v>0</v>
      </c>
      <c r="T87" s="230">
        <f>S87*H87</f>
        <v>0</v>
      </c>
      <c r="U87" s="40"/>
      <c r="V87" s="40"/>
      <c r="W87" s="40"/>
      <c r="X87" s="40"/>
      <c r="Y87" s="40"/>
      <c r="Z87" s="40"/>
      <c r="AA87" s="40"/>
      <c r="AB87" s="40"/>
      <c r="AC87" s="40"/>
      <c r="AD87" s="40"/>
      <c r="AE87" s="40"/>
      <c r="AR87" s="231" t="s">
        <v>164</v>
      </c>
      <c r="AT87" s="231" t="s">
        <v>160</v>
      </c>
      <c r="AU87" s="231" t="s">
        <v>79</v>
      </c>
      <c r="AY87" s="19" t="s">
        <v>159</v>
      </c>
      <c r="BE87" s="232">
        <f>IF(N87="základní",J87,0)</f>
        <v>0</v>
      </c>
      <c r="BF87" s="232">
        <f>IF(N87="snížená",J87,0)</f>
        <v>0</v>
      </c>
      <c r="BG87" s="232">
        <f>IF(N87="zákl. přenesená",J87,0)</f>
        <v>0</v>
      </c>
      <c r="BH87" s="232">
        <f>IF(N87="sníž. přenesená",J87,0)</f>
        <v>0</v>
      </c>
      <c r="BI87" s="232">
        <f>IF(N87="nulová",J87,0)</f>
        <v>0</v>
      </c>
      <c r="BJ87" s="19" t="s">
        <v>79</v>
      </c>
      <c r="BK87" s="232">
        <f>ROUND(I87*H87,2)</f>
        <v>0</v>
      </c>
      <c r="BL87" s="19" t="s">
        <v>164</v>
      </c>
      <c r="BM87" s="231" t="s">
        <v>170</v>
      </c>
    </row>
    <row r="88" s="2" customFormat="1" ht="16.5" customHeight="1">
      <c r="A88" s="40"/>
      <c r="B88" s="41"/>
      <c r="C88" s="220" t="s">
        <v>164</v>
      </c>
      <c r="D88" s="220" t="s">
        <v>160</v>
      </c>
      <c r="E88" s="221" t="s">
        <v>1334</v>
      </c>
      <c r="F88" s="222" t="s">
        <v>1335</v>
      </c>
      <c r="G88" s="223" t="s">
        <v>1074</v>
      </c>
      <c r="H88" s="224">
        <v>1</v>
      </c>
      <c r="I88" s="225"/>
      <c r="J88" s="226">
        <f>ROUND(I88*H88,2)</f>
        <v>0</v>
      </c>
      <c r="K88" s="222" t="s">
        <v>19</v>
      </c>
      <c r="L88" s="46"/>
      <c r="M88" s="227" t="s">
        <v>19</v>
      </c>
      <c r="N88" s="228" t="s">
        <v>43</v>
      </c>
      <c r="O88" s="86"/>
      <c r="P88" s="229">
        <f>O88*H88</f>
        <v>0</v>
      </c>
      <c r="Q88" s="229">
        <v>0</v>
      </c>
      <c r="R88" s="229">
        <f>Q88*H88</f>
        <v>0</v>
      </c>
      <c r="S88" s="229">
        <v>0</v>
      </c>
      <c r="T88" s="230">
        <f>S88*H88</f>
        <v>0</v>
      </c>
      <c r="U88" s="40"/>
      <c r="V88" s="40"/>
      <c r="W88" s="40"/>
      <c r="X88" s="40"/>
      <c r="Y88" s="40"/>
      <c r="Z88" s="40"/>
      <c r="AA88" s="40"/>
      <c r="AB88" s="40"/>
      <c r="AC88" s="40"/>
      <c r="AD88" s="40"/>
      <c r="AE88" s="40"/>
      <c r="AR88" s="231" t="s">
        <v>164</v>
      </c>
      <c r="AT88" s="231" t="s">
        <v>160</v>
      </c>
      <c r="AU88" s="231" t="s">
        <v>79</v>
      </c>
      <c r="AY88" s="19" t="s">
        <v>159</v>
      </c>
      <c r="BE88" s="232">
        <f>IF(N88="základní",J88,0)</f>
        <v>0</v>
      </c>
      <c r="BF88" s="232">
        <f>IF(N88="snížená",J88,0)</f>
        <v>0</v>
      </c>
      <c r="BG88" s="232">
        <f>IF(N88="zákl. přenesená",J88,0)</f>
        <v>0</v>
      </c>
      <c r="BH88" s="232">
        <f>IF(N88="sníž. přenesená",J88,0)</f>
        <v>0</v>
      </c>
      <c r="BI88" s="232">
        <f>IF(N88="nulová",J88,0)</f>
        <v>0</v>
      </c>
      <c r="BJ88" s="19" t="s">
        <v>79</v>
      </c>
      <c r="BK88" s="232">
        <f>ROUND(I88*H88,2)</f>
        <v>0</v>
      </c>
      <c r="BL88" s="19" t="s">
        <v>164</v>
      </c>
      <c r="BM88" s="231" t="s">
        <v>174</v>
      </c>
    </row>
    <row r="89" s="11" customFormat="1" ht="25.92" customHeight="1">
      <c r="A89" s="11"/>
      <c r="B89" s="206"/>
      <c r="C89" s="207"/>
      <c r="D89" s="208" t="s">
        <v>71</v>
      </c>
      <c r="E89" s="209" t="s">
        <v>1336</v>
      </c>
      <c r="F89" s="209" t="s">
        <v>1337</v>
      </c>
      <c r="G89" s="207"/>
      <c r="H89" s="207"/>
      <c r="I89" s="210"/>
      <c r="J89" s="211">
        <f>BK89</f>
        <v>0</v>
      </c>
      <c r="K89" s="207"/>
      <c r="L89" s="212"/>
      <c r="M89" s="213"/>
      <c r="N89" s="214"/>
      <c r="O89" s="214"/>
      <c r="P89" s="215">
        <f>SUM(P90:P94)</f>
        <v>0</v>
      </c>
      <c r="Q89" s="214"/>
      <c r="R89" s="215">
        <f>SUM(R90:R94)</f>
        <v>0</v>
      </c>
      <c r="S89" s="214"/>
      <c r="T89" s="216">
        <f>SUM(T90:T94)</f>
        <v>0</v>
      </c>
      <c r="U89" s="11"/>
      <c r="V89" s="11"/>
      <c r="W89" s="11"/>
      <c r="X89" s="11"/>
      <c r="Y89" s="11"/>
      <c r="Z89" s="11"/>
      <c r="AA89" s="11"/>
      <c r="AB89" s="11"/>
      <c r="AC89" s="11"/>
      <c r="AD89" s="11"/>
      <c r="AE89" s="11"/>
      <c r="AR89" s="217" t="s">
        <v>79</v>
      </c>
      <c r="AT89" s="218" t="s">
        <v>71</v>
      </c>
      <c r="AU89" s="218" t="s">
        <v>72</v>
      </c>
      <c r="AY89" s="217" t="s">
        <v>159</v>
      </c>
      <c r="BK89" s="219">
        <f>SUM(BK90:BK94)</f>
        <v>0</v>
      </c>
    </row>
    <row r="90" s="2" customFormat="1" ht="16.5" customHeight="1">
      <c r="A90" s="40"/>
      <c r="B90" s="41"/>
      <c r="C90" s="256" t="s">
        <v>178</v>
      </c>
      <c r="D90" s="256" t="s">
        <v>400</v>
      </c>
      <c r="E90" s="257" t="s">
        <v>1220</v>
      </c>
      <c r="F90" s="258" t="s">
        <v>1338</v>
      </c>
      <c r="G90" s="259" t="s">
        <v>1121</v>
      </c>
      <c r="H90" s="260">
        <v>1</v>
      </c>
      <c r="I90" s="261"/>
      <c r="J90" s="262">
        <f>ROUND(I90*H90,2)</f>
        <v>0</v>
      </c>
      <c r="K90" s="258" t="s">
        <v>19</v>
      </c>
      <c r="L90" s="263"/>
      <c r="M90" s="264" t="s">
        <v>19</v>
      </c>
      <c r="N90" s="265" t="s">
        <v>43</v>
      </c>
      <c r="O90" s="86"/>
      <c r="P90" s="229">
        <f>O90*H90</f>
        <v>0</v>
      </c>
      <c r="Q90" s="229">
        <v>0</v>
      </c>
      <c r="R90" s="229">
        <f>Q90*H90</f>
        <v>0</v>
      </c>
      <c r="S90" s="229">
        <v>0</v>
      </c>
      <c r="T90" s="230">
        <f>S90*H90</f>
        <v>0</v>
      </c>
      <c r="U90" s="40"/>
      <c r="V90" s="40"/>
      <c r="W90" s="40"/>
      <c r="X90" s="40"/>
      <c r="Y90" s="40"/>
      <c r="Z90" s="40"/>
      <c r="AA90" s="40"/>
      <c r="AB90" s="40"/>
      <c r="AC90" s="40"/>
      <c r="AD90" s="40"/>
      <c r="AE90" s="40"/>
      <c r="AR90" s="231" t="s">
        <v>174</v>
      </c>
      <c r="AT90" s="231" t="s">
        <v>400</v>
      </c>
      <c r="AU90" s="231" t="s">
        <v>79</v>
      </c>
      <c r="AY90" s="19" t="s">
        <v>159</v>
      </c>
      <c r="BE90" s="232">
        <f>IF(N90="základní",J90,0)</f>
        <v>0</v>
      </c>
      <c r="BF90" s="232">
        <f>IF(N90="snížená",J90,0)</f>
        <v>0</v>
      </c>
      <c r="BG90" s="232">
        <f>IF(N90="zákl. přenesená",J90,0)</f>
        <v>0</v>
      </c>
      <c r="BH90" s="232">
        <f>IF(N90="sníž. přenesená",J90,0)</f>
        <v>0</v>
      </c>
      <c r="BI90" s="232">
        <f>IF(N90="nulová",J90,0)</f>
        <v>0</v>
      </c>
      <c r="BJ90" s="19" t="s">
        <v>79</v>
      </c>
      <c r="BK90" s="232">
        <f>ROUND(I90*H90,2)</f>
        <v>0</v>
      </c>
      <c r="BL90" s="19" t="s">
        <v>164</v>
      </c>
      <c r="BM90" s="231" t="s">
        <v>181</v>
      </c>
    </row>
    <row r="91" s="2" customFormat="1" ht="16.5" customHeight="1">
      <c r="A91" s="40"/>
      <c r="B91" s="41"/>
      <c r="C91" s="256" t="s">
        <v>170</v>
      </c>
      <c r="D91" s="256" t="s">
        <v>400</v>
      </c>
      <c r="E91" s="257" t="s">
        <v>1222</v>
      </c>
      <c r="F91" s="258" t="s">
        <v>1339</v>
      </c>
      <c r="G91" s="259" t="s">
        <v>1121</v>
      </c>
      <c r="H91" s="260">
        <v>1</v>
      </c>
      <c r="I91" s="261"/>
      <c r="J91" s="262">
        <f>ROUND(I91*H91,2)</f>
        <v>0</v>
      </c>
      <c r="K91" s="258" t="s">
        <v>19</v>
      </c>
      <c r="L91" s="263"/>
      <c r="M91" s="264" t="s">
        <v>19</v>
      </c>
      <c r="N91" s="265" t="s">
        <v>43</v>
      </c>
      <c r="O91" s="86"/>
      <c r="P91" s="229">
        <f>O91*H91</f>
        <v>0</v>
      </c>
      <c r="Q91" s="229">
        <v>0</v>
      </c>
      <c r="R91" s="229">
        <f>Q91*H91</f>
        <v>0</v>
      </c>
      <c r="S91" s="229">
        <v>0</v>
      </c>
      <c r="T91" s="230">
        <f>S91*H91</f>
        <v>0</v>
      </c>
      <c r="U91" s="40"/>
      <c r="V91" s="40"/>
      <c r="W91" s="40"/>
      <c r="X91" s="40"/>
      <c r="Y91" s="40"/>
      <c r="Z91" s="40"/>
      <c r="AA91" s="40"/>
      <c r="AB91" s="40"/>
      <c r="AC91" s="40"/>
      <c r="AD91" s="40"/>
      <c r="AE91" s="40"/>
      <c r="AR91" s="231" t="s">
        <v>174</v>
      </c>
      <c r="AT91" s="231" t="s">
        <v>400</v>
      </c>
      <c r="AU91" s="231" t="s">
        <v>79</v>
      </c>
      <c r="AY91" s="19" t="s">
        <v>159</v>
      </c>
      <c r="BE91" s="232">
        <f>IF(N91="základní",J91,0)</f>
        <v>0</v>
      </c>
      <c r="BF91" s="232">
        <f>IF(N91="snížená",J91,0)</f>
        <v>0</v>
      </c>
      <c r="BG91" s="232">
        <f>IF(N91="zákl. přenesená",J91,0)</f>
        <v>0</v>
      </c>
      <c r="BH91" s="232">
        <f>IF(N91="sníž. přenesená",J91,0)</f>
        <v>0</v>
      </c>
      <c r="BI91" s="232">
        <f>IF(N91="nulová",J91,0)</f>
        <v>0</v>
      </c>
      <c r="BJ91" s="19" t="s">
        <v>79</v>
      </c>
      <c r="BK91" s="232">
        <f>ROUND(I91*H91,2)</f>
        <v>0</v>
      </c>
      <c r="BL91" s="19" t="s">
        <v>164</v>
      </c>
      <c r="BM91" s="231" t="s">
        <v>184</v>
      </c>
    </row>
    <row r="92" s="2" customFormat="1" ht="16.5" customHeight="1">
      <c r="A92" s="40"/>
      <c r="B92" s="41"/>
      <c r="C92" s="256" t="s">
        <v>185</v>
      </c>
      <c r="D92" s="256" t="s">
        <v>400</v>
      </c>
      <c r="E92" s="257" t="s">
        <v>1223</v>
      </c>
      <c r="F92" s="258" t="s">
        <v>1340</v>
      </c>
      <c r="G92" s="259" t="s">
        <v>1121</v>
      </c>
      <c r="H92" s="260">
        <v>1</v>
      </c>
      <c r="I92" s="261"/>
      <c r="J92" s="262">
        <f>ROUND(I92*H92,2)</f>
        <v>0</v>
      </c>
      <c r="K92" s="258" t="s">
        <v>19</v>
      </c>
      <c r="L92" s="263"/>
      <c r="M92" s="264" t="s">
        <v>19</v>
      </c>
      <c r="N92" s="265" t="s">
        <v>43</v>
      </c>
      <c r="O92" s="86"/>
      <c r="P92" s="229">
        <f>O92*H92</f>
        <v>0</v>
      </c>
      <c r="Q92" s="229">
        <v>0</v>
      </c>
      <c r="R92" s="229">
        <f>Q92*H92</f>
        <v>0</v>
      </c>
      <c r="S92" s="229">
        <v>0</v>
      </c>
      <c r="T92" s="230">
        <f>S92*H92</f>
        <v>0</v>
      </c>
      <c r="U92" s="40"/>
      <c r="V92" s="40"/>
      <c r="W92" s="40"/>
      <c r="X92" s="40"/>
      <c r="Y92" s="40"/>
      <c r="Z92" s="40"/>
      <c r="AA92" s="40"/>
      <c r="AB92" s="40"/>
      <c r="AC92" s="40"/>
      <c r="AD92" s="40"/>
      <c r="AE92" s="40"/>
      <c r="AR92" s="231" t="s">
        <v>174</v>
      </c>
      <c r="AT92" s="231" t="s">
        <v>400</v>
      </c>
      <c r="AU92" s="231" t="s">
        <v>79</v>
      </c>
      <c r="AY92" s="19" t="s">
        <v>159</v>
      </c>
      <c r="BE92" s="232">
        <f>IF(N92="základní",J92,0)</f>
        <v>0</v>
      </c>
      <c r="BF92" s="232">
        <f>IF(N92="snížená",J92,0)</f>
        <v>0</v>
      </c>
      <c r="BG92" s="232">
        <f>IF(N92="zákl. přenesená",J92,0)</f>
        <v>0</v>
      </c>
      <c r="BH92" s="232">
        <f>IF(N92="sníž. přenesená",J92,0)</f>
        <v>0</v>
      </c>
      <c r="BI92" s="232">
        <f>IF(N92="nulová",J92,0)</f>
        <v>0</v>
      </c>
      <c r="BJ92" s="19" t="s">
        <v>79</v>
      </c>
      <c r="BK92" s="232">
        <f>ROUND(I92*H92,2)</f>
        <v>0</v>
      </c>
      <c r="BL92" s="19" t="s">
        <v>164</v>
      </c>
      <c r="BM92" s="231" t="s">
        <v>188</v>
      </c>
    </row>
    <row r="93" s="2" customFormat="1" ht="16.5" customHeight="1">
      <c r="A93" s="40"/>
      <c r="B93" s="41"/>
      <c r="C93" s="256" t="s">
        <v>174</v>
      </c>
      <c r="D93" s="256" t="s">
        <v>400</v>
      </c>
      <c r="E93" s="257" t="s">
        <v>1233</v>
      </c>
      <c r="F93" s="258" t="s">
        <v>1270</v>
      </c>
      <c r="G93" s="259" t="s">
        <v>1271</v>
      </c>
      <c r="H93" s="260">
        <v>5</v>
      </c>
      <c r="I93" s="261"/>
      <c r="J93" s="262">
        <f>ROUND(I93*H93,2)</f>
        <v>0</v>
      </c>
      <c r="K93" s="258" t="s">
        <v>19</v>
      </c>
      <c r="L93" s="263"/>
      <c r="M93" s="264" t="s">
        <v>19</v>
      </c>
      <c r="N93" s="265" t="s">
        <v>43</v>
      </c>
      <c r="O93" s="86"/>
      <c r="P93" s="229">
        <f>O93*H93</f>
        <v>0</v>
      </c>
      <c r="Q93" s="229">
        <v>0</v>
      </c>
      <c r="R93" s="229">
        <f>Q93*H93</f>
        <v>0</v>
      </c>
      <c r="S93" s="229">
        <v>0</v>
      </c>
      <c r="T93" s="230">
        <f>S93*H93</f>
        <v>0</v>
      </c>
      <c r="U93" s="40"/>
      <c r="V93" s="40"/>
      <c r="W93" s="40"/>
      <c r="X93" s="40"/>
      <c r="Y93" s="40"/>
      <c r="Z93" s="40"/>
      <c r="AA93" s="40"/>
      <c r="AB93" s="40"/>
      <c r="AC93" s="40"/>
      <c r="AD93" s="40"/>
      <c r="AE93" s="40"/>
      <c r="AR93" s="231" t="s">
        <v>174</v>
      </c>
      <c r="AT93" s="231" t="s">
        <v>400</v>
      </c>
      <c r="AU93" s="231" t="s">
        <v>79</v>
      </c>
      <c r="AY93" s="19" t="s">
        <v>159</v>
      </c>
      <c r="BE93" s="232">
        <f>IF(N93="základní",J93,0)</f>
        <v>0</v>
      </c>
      <c r="BF93" s="232">
        <f>IF(N93="snížená",J93,0)</f>
        <v>0</v>
      </c>
      <c r="BG93" s="232">
        <f>IF(N93="zákl. přenesená",J93,0)</f>
        <v>0</v>
      </c>
      <c r="BH93" s="232">
        <f>IF(N93="sníž. přenesená",J93,0)</f>
        <v>0</v>
      </c>
      <c r="BI93" s="232">
        <f>IF(N93="nulová",J93,0)</f>
        <v>0</v>
      </c>
      <c r="BJ93" s="19" t="s">
        <v>79</v>
      </c>
      <c r="BK93" s="232">
        <f>ROUND(I93*H93,2)</f>
        <v>0</v>
      </c>
      <c r="BL93" s="19" t="s">
        <v>164</v>
      </c>
      <c r="BM93" s="231" t="s">
        <v>192</v>
      </c>
    </row>
    <row r="94" s="2" customFormat="1" ht="16.5" customHeight="1">
      <c r="A94" s="40"/>
      <c r="B94" s="41"/>
      <c r="C94" s="256" t="s">
        <v>198</v>
      </c>
      <c r="D94" s="256" t="s">
        <v>400</v>
      </c>
      <c r="E94" s="257" t="s">
        <v>1237</v>
      </c>
      <c r="F94" s="258" t="s">
        <v>1273</v>
      </c>
      <c r="G94" s="259" t="s">
        <v>1271</v>
      </c>
      <c r="H94" s="260">
        <v>1.75</v>
      </c>
      <c r="I94" s="261"/>
      <c r="J94" s="262">
        <f>ROUND(I94*H94,2)</f>
        <v>0</v>
      </c>
      <c r="K94" s="258" t="s">
        <v>19</v>
      </c>
      <c r="L94" s="263"/>
      <c r="M94" s="264" t="s">
        <v>19</v>
      </c>
      <c r="N94" s="265" t="s">
        <v>43</v>
      </c>
      <c r="O94" s="86"/>
      <c r="P94" s="229">
        <f>O94*H94</f>
        <v>0</v>
      </c>
      <c r="Q94" s="229">
        <v>0</v>
      </c>
      <c r="R94" s="229">
        <f>Q94*H94</f>
        <v>0</v>
      </c>
      <c r="S94" s="229">
        <v>0</v>
      </c>
      <c r="T94" s="230">
        <f>S94*H94</f>
        <v>0</v>
      </c>
      <c r="U94" s="40"/>
      <c r="V94" s="40"/>
      <c r="W94" s="40"/>
      <c r="X94" s="40"/>
      <c r="Y94" s="40"/>
      <c r="Z94" s="40"/>
      <c r="AA94" s="40"/>
      <c r="AB94" s="40"/>
      <c r="AC94" s="40"/>
      <c r="AD94" s="40"/>
      <c r="AE94" s="40"/>
      <c r="AR94" s="231" t="s">
        <v>174</v>
      </c>
      <c r="AT94" s="231" t="s">
        <v>400</v>
      </c>
      <c r="AU94" s="231" t="s">
        <v>79</v>
      </c>
      <c r="AY94" s="19" t="s">
        <v>159</v>
      </c>
      <c r="BE94" s="232">
        <f>IF(N94="základní",J94,0)</f>
        <v>0</v>
      </c>
      <c r="BF94" s="232">
        <f>IF(N94="snížená",J94,0)</f>
        <v>0</v>
      </c>
      <c r="BG94" s="232">
        <f>IF(N94="zákl. přenesená",J94,0)</f>
        <v>0</v>
      </c>
      <c r="BH94" s="232">
        <f>IF(N94="sníž. přenesená",J94,0)</f>
        <v>0</v>
      </c>
      <c r="BI94" s="232">
        <f>IF(N94="nulová",J94,0)</f>
        <v>0</v>
      </c>
      <c r="BJ94" s="19" t="s">
        <v>79</v>
      </c>
      <c r="BK94" s="232">
        <f>ROUND(I94*H94,2)</f>
        <v>0</v>
      </c>
      <c r="BL94" s="19" t="s">
        <v>164</v>
      </c>
      <c r="BM94" s="231" t="s">
        <v>201</v>
      </c>
    </row>
    <row r="95" s="11" customFormat="1" ht="25.92" customHeight="1">
      <c r="A95" s="11"/>
      <c r="B95" s="206"/>
      <c r="C95" s="207"/>
      <c r="D95" s="208" t="s">
        <v>71</v>
      </c>
      <c r="E95" s="209" t="s">
        <v>1341</v>
      </c>
      <c r="F95" s="209" t="s">
        <v>1342</v>
      </c>
      <c r="G95" s="207"/>
      <c r="H95" s="207"/>
      <c r="I95" s="210"/>
      <c r="J95" s="211">
        <f>BK95</f>
        <v>0</v>
      </c>
      <c r="K95" s="207"/>
      <c r="L95" s="212"/>
      <c r="M95" s="213"/>
      <c r="N95" s="214"/>
      <c r="O95" s="214"/>
      <c r="P95" s="215">
        <f>SUM(P96:P107)</f>
        <v>0</v>
      </c>
      <c r="Q95" s="214"/>
      <c r="R95" s="215">
        <f>SUM(R96:R107)</f>
        <v>0</v>
      </c>
      <c r="S95" s="214"/>
      <c r="T95" s="216">
        <f>SUM(T96:T107)</f>
        <v>0</v>
      </c>
      <c r="U95" s="11"/>
      <c r="V95" s="11"/>
      <c r="W95" s="11"/>
      <c r="X95" s="11"/>
      <c r="Y95" s="11"/>
      <c r="Z95" s="11"/>
      <c r="AA95" s="11"/>
      <c r="AB95" s="11"/>
      <c r="AC95" s="11"/>
      <c r="AD95" s="11"/>
      <c r="AE95" s="11"/>
      <c r="AR95" s="217" t="s">
        <v>79</v>
      </c>
      <c r="AT95" s="218" t="s">
        <v>71</v>
      </c>
      <c r="AU95" s="218" t="s">
        <v>72</v>
      </c>
      <c r="AY95" s="217" t="s">
        <v>159</v>
      </c>
      <c r="BK95" s="219">
        <f>SUM(BK96:BK107)</f>
        <v>0</v>
      </c>
    </row>
    <row r="96" s="2" customFormat="1" ht="44.25" customHeight="1">
      <c r="A96" s="40"/>
      <c r="B96" s="41"/>
      <c r="C96" s="256" t="s">
        <v>181</v>
      </c>
      <c r="D96" s="256" t="s">
        <v>400</v>
      </c>
      <c r="E96" s="257" t="s">
        <v>1276</v>
      </c>
      <c r="F96" s="258" t="s">
        <v>1343</v>
      </c>
      <c r="G96" s="259" t="s">
        <v>173</v>
      </c>
      <c r="H96" s="260">
        <v>28.800000000000001</v>
      </c>
      <c r="I96" s="261"/>
      <c r="J96" s="262">
        <f>ROUND(I96*H96,2)</f>
        <v>0</v>
      </c>
      <c r="K96" s="258" t="s">
        <v>19</v>
      </c>
      <c r="L96" s="263"/>
      <c r="M96" s="264" t="s">
        <v>19</v>
      </c>
      <c r="N96" s="265" t="s">
        <v>43</v>
      </c>
      <c r="O96" s="86"/>
      <c r="P96" s="229">
        <f>O96*H96</f>
        <v>0</v>
      </c>
      <c r="Q96" s="229">
        <v>0</v>
      </c>
      <c r="R96" s="229">
        <f>Q96*H96</f>
        <v>0</v>
      </c>
      <c r="S96" s="229">
        <v>0</v>
      </c>
      <c r="T96" s="230">
        <f>S96*H96</f>
        <v>0</v>
      </c>
      <c r="U96" s="40"/>
      <c r="V96" s="40"/>
      <c r="W96" s="40"/>
      <c r="X96" s="40"/>
      <c r="Y96" s="40"/>
      <c r="Z96" s="40"/>
      <c r="AA96" s="40"/>
      <c r="AB96" s="40"/>
      <c r="AC96" s="40"/>
      <c r="AD96" s="40"/>
      <c r="AE96" s="40"/>
      <c r="AR96" s="231" t="s">
        <v>174</v>
      </c>
      <c r="AT96" s="231" t="s">
        <v>400</v>
      </c>
      <c r="AU96" s="231" t="s">
        <v>79</v>
      </c>
      <c r="AY96" s="19" t="s">
        <v>159</v>
      </c>
      <c r="BE96" s="232">
        <f>IF(N96="základní",J96,0)</f>
        <v>0</v>
      </c>
      <c r="BF96" s="232">
        <f>IF(N96="snížená",J96,0)</f>
        <v>0</v>
      </c>
      <c r="BG96" s="232">
        <f>IF(N96="zákl. přenesená",J96,0)</f>
        <v>0</v>
      </c>
      <c r="BH96" s="232">
        <f>IF(N96="sníž. přenesená",J96,0)</f>
        <v>0</v>
      </c>
      <c r="BI96" s="232">
        <f>IF(N96="nulová",J96,0)</f>
        <v>0</v>
      </c>
      <c r="BJ96" s="19" t="s">
        <v>79</v>
      </c>
      <c r="BK96" s="232">
        <f>ROUND(I96*H96,2)</f>
        <v>0</v>
      </c>
      <c r="BL96" s="19" t="s">
        <v>164</v>
      </c>
      <c r="BM96" s="231" t="s">
        <v>208</v>
      </c>
    </row>
    <row r="97" s="2" customFormat="1" ht="16.5" customHeight="1">
      <c r="A97" s="40"/>
      <c r="B97" s="41"/>
      <c r="C97" s="256" t="s">
        <v>209</v>
      </c>
      <c r="D97" s="256" t="s">
        <v>400</v>
      </c>
      <c r="E97" s="257" t="s">
        <v>1344</v>
      </c>
      <c r="F97" s="258" t="s">
        <v>1345</v>
      </c>
      <c r="G97" s="259" t="s">
        <v>173</v>
      </c>
      <c r="H97" s="260">
        <v>18.800000000000001</v>
      </c>
      <c r="I97" s="261"/>
      <c r="J97" s="262">
        <f>ROUND(I97*H97,2)</f>
        <v>0</v>
      </c>
      <c r="K97" s="258" t="s">
        <v>19</v>
      </c>
      <c r="L97" s="263"/>
      <c r="M97" s="264" t="s">
        <v>19</v>
      </c>
      <c r="N97" s="265"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174</v>
      </c>
      <c r="AT97" s="231" t="s">
        <v>400</v>
      </c>
      <c r="AU97" s="231" t="s">
        <v>79</v>
      </c>
      <c r="AY97" s="19" t="s">
        <v>159</v>
      </c>
      <c r="BE97" s="232">
        <f>IF(N97="základní",J97,0)</f>
        <v>0</v>
      </c>
      <c r="BF97" s="232">
        <f>IF(N97="snížená",J97,0)</f>
        <v>0</v>
      </c>
      <c r="BG97" s="232">
        <f>IF(N97="zákl. přenesená",J97,0)</f>
        <v>0</v>
      </c>
      <c r="BH97" s="232">
        <f>IF(N97="sníž. přenesená",J97,0)</f>
        <v>0</v>
      </c>
      <c r="BI97" s="232">
        <f>IF(N97="nulová",J97,0)</f>
        <v>0</v>
      </c>
      <c r="BJ97" s="19" t="s">
        <v>79</v>
      </c>
      <c r="BK97" s="232">
        <f>ROUND(I97*H97,2)</f>
        <v>0</v>
      </c>
      <c r="BL97" s="19" t="s">
        <v>164</v>
      </c>
      <c r="BM97" s="231" t="s">
        <v>212</v>
      </c>
    </row>
    <row r="98" s="2" customFormat="1" ht="16.5" customHeight="1">
      <c r="A98" s="40"/>
      <c r="B98" s="41"/>
      <c r="C98" s="256" t="s">
        <v>184</v>
      </c>
      <c r="D98" s="256" t="s">
        <v>400</v>
      </c>
      <c r="E98" s="257" t="s">
        <v>1346</v>
      </c>
      <c r="F98" s="258" t="s">
        <v>1347</v>
      </c>
      <c r="G98" s="259" t="s">
        <v>173</v>
      </c>
      <c r="H98" s="260">
        <v>43.399999999999999</v>
      </c>
      <c r="I98" s="261"/>
      <c r="J98" s="262">
        <f>ROUND(I98*H98,2)</f>
        <v>0</v>
      </c>
      <c r="K98" s="258" t="s">
        <v>19</v>
      </c>
      <c r="L98" s="263"/>
      <c r="M98" s="264" t="s">
        <v>19</v>
      </c>
      <c r="N98" s="265"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174</v>
      </c>
      <c r="AT98" s="231" t="s">
        <v>400</v>
      </c>
      <c r="AU98" s="231" t="s">
        <v>79</v>
      </c>
      <c r="AY98" s="19" t="s">
        <v>159</v>
      </c>
      <c r="BE98" s="232">
        <f>IF(N98="základní",J98,0)</f>
        <v>0</v>
      </c>
      <c r="BF98" s="232">
        <f>IF(N98="snížená",J98,0)</f>
        <v>0</v>
      </c>
      <c r="BG98" s="232">
        <f>IF(N98="zákl. přenesená",J98,0)</f>
        <v>0</v>
      </c>
      <c r="BH98" s="232">
        <f>IF(N98="sníž. přenesená",J98,0)</f>
        <v>0</v>
      </c>
      <c r="BI98" s="232">
        <f>IF(N98="nulová",J98,0)</f>
        <v>0</v>
      </c>
      <c r="BJ98" s="19" t="s">
        <v>79</v>
      </c>
      <c r="BK98" s="232">
        <f>ROUND(I98*H98,2)</f>
        <v>0</v>
      </c>
      <c r="BL98" s="19" t="s">
        <v>164</v>
      </c>
      <c r="BM98" s="231" t="s">
        <v>217</v>
      </c>
    </row>
    <row r="99" s="2" customFormat="1" ht="16.5" customHeight="1">
      <c r="A99" s="40"/>
      <c r="B99" s="41"/>
      <c r="C99" s="256" t="s">
        <v>225</v>
      </c>
      <c r="D99" s="256" t="s">
        <v>400</v>
      </c>
      <c r="E99" s="257" t="s">
        <v>1348</v>
      </c>
      <c r="F99" s="258" t="s">
        <v>1349</v>
      </c>
      <c r="G99" s="259" t="s">
        <v>173</v>
      </c>
      <c r="H99" s="260">
        <v>20.280000000000001</v>
      </c>
      <c r="I99" s="261"/>
      <c r="J99" s="262">
        <f>ROUND(I99*H99,2)</f>
        <v>0</v>
      </c>
      <c r="K99" s="258" t="s">
        <v>19</v>
      </c>
      <c r="L99" s="263"/>
      <c r="M99" s="264" t="s">
        <v>19</v>
      </c>
      <c r="N99" s="265"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174</v>
      </c>
      <c r="AT99" s="231" t="s">
        <v>400</v>
      </c>
      <c r="AU99" s="231" t="s">
        <v>79</v>
      </c>
      <c r="AY99" s="19" t="s">
        <v>159</v>
      </c>
      <c r="BE99" s="232">
        <f>IF(N99="základní",J99,0)</f>
        <v>0</v>
      </c>
      <c r="BF99" s="232">
        <f>IF(N99="snížená",J99,0)</f>
        <v>0</v>
      </c>
      <c r="BG99" s="232">
        <f>IF(N99="zákl. přenesená",J99,0)</f>
        <v>0</v>
      </c>
      <c r="BH99" s="232">
        <f>IF(N99="sníž. přenesená",J99,0)</f>
        <v>0</v>
      </c>
      <c r="BI99" s="232">
        <f>IF(N99="nulová",J99,0)</f>
        <v>0</v>
      </c>
      <c r="BJ99" s="19" t="s">
        <v>79</v>
      </c>
      <c r="BK99" s="232">
        <f>ROUND(I99*H99,2)</f>
        <v>0</v>
      </c>
      <c r="BL99" s="19" t="s">
        <v>164</v>
      </c>
      <c r="BM99" s="231" t="s">
        <v>228</v>
      </c>
    </row>
    <row r="100" s="2" customFormat="1" ht="55.5" customHeight="1">
      <c r="A100" s="40"/>
      <c r="B100" s="41"/>
      <c r="C100" s="256" t="s">
        <v>188</v>
      </c>
      <c r="D100" s="256" t="s">
        <v>400</v>
      </c>
      <c r="E100" s="257" t="s">
        <v>1284</v>
      </c>
      <c r="F100" s="258" t="s">
        <v>1350</v>
      </c>
      <c r="G100" s="259" t="s">
        <v>173</v>
      </c>
      <c r="H100" s="260">
        <v>8.8000000000000007</v>
      </c>
      <c r="I100" s="261"/>
      <c r="J100" s="262">
        <f>ROUND(I100*H100,2)</f>
        <v>0</v>
      </c>
      <c r="K100" s="258" t="s">
        <v>19</v>
      </c>
      <c r="L100" s="263"/>
      <c r="M100" s="264" t="s">
        <v>19</v>
      </c>
      <c r="N100" s="265" t="s">
        <v>43</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174</v>
      </c>
      <c r="AT100" s="231" t="s">
        <v>400</v>
      </c>
      <c r="AU100" s="231" t="s">
        <v>79</v>
      </c>
      <c r="AY100" s="19" t="s">
        <v>159</v>
      </c>
      <c r="BE100" s="232">
        <f>IF(N100="základní",J100,0)</f>
        <v>0</v>
      </c>
      <c r="BF100" s="232">
        <f>IF(N100="snížená",J100,0)</f>
        <v>0</v>
      </c>
      <c r="BG100" s="232">
        <f>IF(N100="zákl. přenesená",J100,0)</f>
        <v>0</v>
      </c>
      <c r="BH100" s="232">
        <f>IF(N100="sníž. přenesená",J100,0)</f>
        <v>0</v>
      </c>
      <c r="BI100" s="232">
        <f>IF(N100="nulová",J100,0)</f>
        <v>0</v>
      </c>
      <c r="BJ100" s="19" t="s">
        <v>79</v>
      </c>
      <c r="BK100" s="232">
        <f>ROUND(I100*H100,2)</f>
        <v>0</v>
      </c>
      <c r="BL100" s="19" t="s">
        <v>164</v>
      </c>
      <c r="BM100" s="231" t="s">
        <v>235</v>
      </c>
    </row>
    <row r="101" s="2" customFormat="1" ht="16.5" customHeight="1">
      <c r="A101" s="40"/>
      <c r="B101" s="41"/>
      <c r="C101" s="256" t="s">
        <v>8</v>
      </c>
      <c r="D101" s="256" t="s">
        <v>400</v>
      </c>
      <c r="E101" s="257" t="s">
        <v>1351</v>
      </c>
      <c r="F101" s="258" t="s">
        <v>1352</v>
      </c>
      <c r="G101" s="259" t="s">
        <v>173</v>
      </c>
      <c r="H101" s="260">
        <v>34.600000000000001</v>
      </c>
      <c r="I101" s="261"/>
      <c r="J101" s="262">
        <f>ROUND(I101*H101,2)</f>
        <v>0</v>
      </c>
      <c r="K101" s="258" t="s">
        <v>19</v>
      </c>
      <c r="L101" s="263"/>
      <c r="M101" s="264" t="s">
        <v>19</v>
      </c>
      <c r="N101" s="265"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174</v>
      </c>
      <c r="AT101" s="231" t="s">
        <v>400</v>
      </c>
      <c r="AU101" s="231" t="s">
        <v>79</v>
      </c>
      <c r="AY101" s="19" t="s">
        <v>159</v>
      </c>
      <c r="BE101" s="232">
        <f>IF(N101="základní",J101,0)</f>
        <v>0</v>
      </c>
      <c r="BF101" s="232">
        <f>IF(N101="snížená",J101,0)</f>
        <v>0</v>
      </c>
      <c r="BG101" s="232">
        <f>IF(N101="zákl. přenesená",J101,0)</f>
        <v>0</v>
      </c>
      <c r="BH101" s="232">
        <f>IF(N101="sníž. přenesená",J101,0)</f>
        <v>0</v>
      </c>
      <c r="BI101" s="232">
        <f>IF(N101="nulová",J101,0)</f>
        <v>0</v>
      </c>
      <c r="BJ101" s="19" t="s">
        <v>79</v>
      </c>
      <c r="BK101" s="232">
        <f>ROUND(I101*H101,2)</f>
        <v>0</v>
      </c>
      <c r="BL101" s="19" t="s">
        <v>164</v>
      </c>
      <c r="BM101" s="231" t="s">
        <v>242</v>
      </c>
    </row>
    <row r="102" s="2" customFormat="1" ht="16.5" customHeight="1">
      <c r="A102" s="40"/>
      <c r="B102" s="41"/>
      <c r="C102" s="256" t="s">
        <v>192</v>
      </c>
      <c r="D102" s="256" t="s">
        <v>400</v>
      </c>
      <c r="E102" s="257" t="s">
        <v>1353</v>
      </c>
      <c r="F102" s="258" t="s">
        <v>1354</v>
      </c>
      <c r="G102" s="259" t="s">
        <v>173</v>
      </c>
      <c r="H102" s="260">
        <v>34.600000000000001</v>
      </c>
      <c r="I102" s="261"/>
      <c r="J102" s="262">
        <f>ROUND(I102*H102,2)</f>
        <v>0</v>
      </c>
      <c r="K102" s="258" t="s">
        <v>19</v>
      </c>
      <c r="L102" s="263"/>
      <c r="M102" s="264" t="s">
        <v>19</v>
      </c>
      <c r="N102" s="265"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174</v>
      </c>
      <c r="AT102" s="231" t="s">
        <v>400</v>
      </c>
      <c r="AU102" s="231" t="s">
        <v>79</v>
      </c>
      <c r="AY102" s="19" t="s">
        <v>159</v>
      </c>
      <c r="BE102" s="232">
        <f>IF(N102="základní",J102,0)</f>
        <v>0</v>
      </c>
      <c r="BF102" s="232">
        <f>IF(N102="snížená",J102,0)</f>
        <v>0</v>
      </c>
      <c r="BG102" s="232">
        <f>IF(N102="zákl. přenesená",J102,0)</f>
        <v>0</v>
      </c>
      <c r="BH102" s="232">
        <f>IF(N102="sníž. přenesená",J102,0)</f>
        <v>0</v>
      </c>
      <c r="BI102" s="232">
        <f>IF(N102="nulová",J102,0)</f>
        <v>0</v>
      </c>
      <c r="BJ102" s="19" t="s">
        <v>79</v>
      </c>
      <c r="BK102" s="232">
        <f>ROUND(I102*H102,2)</f>
        <v>0</v>
      </c>
      <c r="BL102" s="19" t="s">
        <v>164</v>
      </c>
      <c r="BM102" s="231" t="s">
        <v>255</v>
      </c>
    </row>
    <row r="103" s="2" customFormat="1" ht="16.5" customHeight="1">
      <c r="A103" s="40"/>
      <c r="B103" s="41"/>
      <c r="C103" s="256" t="s">
        <v>256</v>
      </c>
      <c r="D103" s="256" t="s">
        <v>400</v>
      </c>
      <c r="E103" s="257" t="s">
        <v>1355</v>
      </c>
      <c r="F103" s="258" t="s">
        <v>1356</v>
      </c>
      <c r="G103" s="259" t="s">
        <v>173</v>
      </c>
      <c r="H103" s="260">
        <v>46.280000000000001</v>
      </c>
      <c r="I103" s="261"/>
      <c r="J103" s="262">
        <f>ROUND(I103*H103,2)</f>
        <v>0</v>
      </c>
      <c r="K103" s="258" t="s">
        <v>19</v>
      </c>
      <c r="L103" s="263"/>
      <c r="M103" s="264" t="s">
        <v>19</v>
      </c>
      <c r="N103" s="265"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174</v>
      </c>
      <c r="AT103" s="231" t="s">
        <v>400</v>
      </c>
      <c r="AU103" s="231" t="s">
        <v>79</v>
      </c>
      <c r="AY103" s="19" t="s">
        <v>159</v>
      </c>
      <c r="BE103" s="232">
        <f>IF(N103="základní",J103,0)</f>
        <v>0</v>
      </c>
      <c r="BF103" s="232">
        <f>IF(N103="snížená",J103,0)</f>
        <v>0</v>
      </c>
      <c r="BG103" s="232">
        <f>IF(N103="zákl. přenesená",J103,0)</f>
        <v>0</v>
      </c>
      <c r="BH103" s="232">
        <f>IF(N103="sníž. přenesená",J103,0)</f>
        <v>0</v>
      </c>
      <c r="BI103" s="232">
        <f>IF(N103="nulová",J103,0)</f>
        <v>0</v>
      </c>
      <c r="BJ103" s="19" t="s">
        <v>79</v>
      </c>
      <c r="BK103" s="232">
        <f>ROUND(I103*H103,2)</f>
        <v>0</v>
      </c>
      <c r="BL103" s="19" t="s">
        <v>164</v>
      </c>
      <c r="BM103" s="231" t="s">
        <v>259</v>
      </c>
    </row>
    <row r="104" s="2" customFormat="1" ht="16.5" customHeight="1">
      <c r="A104" s="40"/>
      <c r="B104" s="41"/>
      <c r="C104" s="256" t="s">
        <v>201</v>
      </c>
      <c r="D104" s="256" t="s">
        <v>400</v>
      </c>
      <c r="E104" s="257" t="s">
        <v>1357</v>
      </c>
      <c r="F104" s="258" t="s">
        <v>1347</v>
      </c>
      <c r="G104" s="259" t="s">
        <v>173</v>
      </c>
      <c r="H104" s="260">
        <v>28.079999999999998</v>
      </c>
      <c r="I104" s="261"/>
      <c r="J104" s="262">
        <f>ROUND(I104*H104,2)</f>
        <v>0</v>
      </c>
      <c r="K104" s="258" t="s">
        <v>19</v>
      </c>
      <c r="L104" s="263"/>
      <c r="M104" s="264" t="s">
        <v>19</v>
      </c>
      <c r="N104" s="265" t="s">
        <v>43</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174</v>
      </c>
      <c r="AT104" s="231" t="s">
        <v>400</v>
      </c>
      <c r="AU104" s="231" t="s">
        <v>79</v>
      </c>
      <c r="AY104" s="19" t="s">
        <v>159</v>
      </c>
      <c r="BE104" s="232">
        <f>IF(N104="základní",J104,0)</f>
        <v>0</v>
      </c>
      <c r="BF104" s="232">
        <f>IF(N104="snížená",J104,0)</f>
        <v>0</v>
      </c>
      <c r="BG104" s="232">
        <f>IF(N104="zákl. přenesená",J104,0)</f>
        <v>0</v>
      </c>
      <c r="BH104" s="232">
        <f>IF(N104="sníž. přenesená",J104,0)</f>
        <v>0</v>
      </c>
      <c r="BI104" s="232">
        <f>IF(N104="nulová",J104,0)</f>
        <v>0</v>
      </c>
      <c r="BJ104" s="19" t="s">
        <v>79</v>
      </c>
      <c r="BK104" s="232">
        <f>ROUND(I104*H104,2)</f>
        <v>0</v>
      </c>
      <c r="BL104" s="19" t="s">
        <v>164</v>
      </c>
      <c r="BM104" s="231" t="s">
        <v>262</v>
      </c>
    </row>
    <row r="105" s="2" customFormat="1" ht="16.5" customHeight="1">
      <c r="A105" s="40"/>
      <c r="B105" s="41"/>
      <c r="C105" s="256" t="s">
        <v>264</v>
      </c>
      <c r="D105" s="256" t="s">
        <v>400</v>
      </c>
      <c r="E105" s="257" t="s">
        <v>1286</v>
      </c>
      <c r="F105" s="258" t="s">
        <v>1358</v>
      </c>
      <c r="G105" s="259" t="s">
        <v>1121</v>
      </c>
      <c r="H105" s="260">
        <v>20</v>
      </c>
      <c r="I105" s="261"/>
      <c r="J105" s="262">
        <f>ROUND(I105*H105,2)</f>
        <v>0</v>
      </c>
      <c r="K105" s="258" t="s">
        <v>19</v>
      </c>
      <c r="L105" s="263"/>
      <c r="M105" s="264" t="s">
        <v>19</v>
      </c>
      <c r="N105" s="265" t="s">
        <v>43</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174</v>
      </c>
      <c r="AT105" s="231" t="s">
        <v>400</v>
      </c>
      <c r="AU105" s="231" t="s">
        <v>79</v>
      </c>
      <c r="AY105" s="19" t="s">
        <v>159</v>
      </c>
      <c r="BE105" s="232">
        <f>IF(N105="základní",J105,0)</f>
        <v>0</v>
      </c>
      <c r="BF105" s="232">
        <f>IF(N105="snížená",J105,0)</f>
        <v>0</v>
      </c>
      <c r="BG105" s="232">
        <f>IF(N105="zákl. přenesená",J105,0)</f>
        <v>0</v>
      </c>
      <c r="BH105" s="232">
        <f>IF(N105="sníž. přenesená",J105,0)</f>
        <v>0</v>
      </c>
      <c r="BI105" s="232">
        <f>IF(N105="nulová",J105,0)</f>
        <v>0</v>
      </c>
      <c r="BJ105" s="19" t="s">
        <v>79</v>
      </c>
      <c r="BK105" s="232">
        <f>ROUND(I105*H105,2)</f>
        <v>0</v>
      </c>
      <c r="BL105" s="19" t="s">
        <v>164</v>
      </c>
      <c r="BM105" s="231" t="s">
        <v>267</v>
      </c>
    </row>
    <row r="106" s="2" customFormat="1" ht="16.5" customHeight="1">
      <c r="A106" s="40"/>
      <c r="B106" s="41"/>
      <c r="C106" s="256" t="s">
        <v>208</v>
      </c>
      <c r="D106" s="256" t="s">
        <v>400</v>
      </c>
      <c r="E106" s="257" t="s">
        <v>1288</v>
      </c>
      <c r="F106" s="258" t="s">
        <v>1270</v>
      </c>
      <c r="G106" s="259" t="s">
        <v>1271</v>
      </c>
      <c r="H106" s="260">
        <v>86</v>
      </c>
      <c r="I106" s="261"/>
      <c r="J106" s="262">
        <f>ROUND(I106*H106,2)</f>
        <v>0</v>
      </c>
      <c r="K106" s="258" t="s">
        <v>19</v>
      </c>
      <c r="L106" s="263"/>
      <c r="M106" s="264" t="s">
        <v>19</v>
      </c>
      <c r="N106" s="265"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174</v>
      </c>
      <c r="AT106" s="231" t="s">
        <v>400</v>
      </c>
      <c r="AU106" s="231" t="s">
        <v>79</v>
      </c>
      <c r="AY106" s="19" t="s">
        <v>159</v>
      </c>
      <c r="BE106" s="232">
        <f>IF(N106="základní",J106,0)</f>
        <v>0</v>
      </c>
      <c r="BF106" s="232">
        <f>IF(N106="snížená",J106,0)</f>
        <v>0</v>
      </c>
      <c r="BG106" s="232">
        <f>IF(N106="zákl. přenesená",J106,0)</f>
        <v>0</v>
      </c>
      <c r="BH106" s="232">
        <f>IF(N106="sníž. přenesená",J106,0)</f>
        <v>0</v>
      </c>
      <c r="BI106" s="232">
        <f>IF(N106="nulová",J106,0)</f>
        <v>0</v>
      </c>
      <c r="BJ106" s="19" t="s">
        <v>79</v>
      </c>
      <c r="BK106" s="232">
        <f>ROUND(I106*H106,2)</f>
        <v>0</v>
      </c>
      <c r="BL106" s="19" t="s">
        <v>164</v>
      </c>
      <c r="BM106" s="231" t="s">
        <v>272</v>
      </c>
    </row>
    <row r="107" s="2" customFormat="1" ht="16.5" customHeight="1">
      <c r="A107" s="40"/>
      <c r="B107" s="41"/>
      <c r="C107" s="256" t="s">
        <v>7</v>
      </c>
      <c r="D107" s="256" t="s">
        <v>400</v>
      </c>
      <c r="E107" s="257" t="s">
        <v>1290</v>
      </c>
      <c r="F107" s="258" t="s">
        <v>1273</v>
      </c>
      <c r="G107" s="259" t="s">
        <v>1271</v>
      </c>
      <c r="H107" s="260">
        <v>30.100000000000001</v>
      </c>
      <c r="I107" s="261"/>
      <c r="J107" s="262">
        <f>ROUND(I107*H107,2)</f>
        <v>0</v>
      </c>
      <c r="K107" s="258" t="s">
        <v>19</v>
      </c>
      <c r="L107" s="263"/>
      <c r="M107" s="264" t="s">
        <v>19</v>
      </c>
      <c r="N107" s="265" t="s">
        <v>43</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174</v>
      </c>
      <c r="AT107" s="231" t="s">
        <v>400</v>
      </c>
      <c r="AU107" s="231" t="s">
        <v>79</v>
      </c>
      <c r="AY107" s="19" t="s">
        <v>159</v>
      </c>
      <c r="BE107" s="232">
        <f>IF(N107="základní",J107,0)</f>
        <v>0</v>
      </c>
      <c r="BF107" s="232">
        <f>IF(N107="snížená",J107,0)</f>
        <v>0</v>
      </c>
      <c r="BG107" s="232">
        <f>IF(N107="zákl. přenesená",J107,0)</f>
        <v>0</v>
      </c>
      <c r="BH107" s="232">
        <f>IF(N107="sníž. přenesená",J107,0)</f>
        <v>0</v>
      </c>
      <c r="BI107" s="232">
        <f>IF(N107="nulová",J107,0)</f>
        <v>0</v>
      </c>
      <c r="BJ107" s="19" t="s">
        <v>79</v>
      </c>
      <c r="BK107" s="232">
        <f>ROUND(I107*H107,2)</f>
        <v>0</v>
      </c>
      <c r="BL107" s="19" t="s">
        <v>164</v>
      </c>
      <c r="BM107" s="231" t="s">
        <v>279</v>
      </c>
    </row>
    <row r="108" s="11" customFormat="1" ht="25.92" customHeight="1">
      <c r="A108" s="11"/>
      <c r="B108" s="206"/>
      <c r="C108" s="207"/>
      <c r="D108" s="208" t="s">
        <v>71</v>
      </c>
      <c r="E108" s="209" t="s">
        <v>996</v>
      </c>
      <c r="F108" s="209" t="s">
        <v>1162</v>
      </c>
      <c r="G108" s="207"/>
      <c r="H108" s="207"/>
      <c r="I108" s="210"/>
      <c r="J108" s="211">
        <f>BK108</f>
        <v>0</v>
      </c>
      <c r="K108" s="207"/>
      <c r="L108" s="212"/>
      <c r="M108" s="213"/>
      <c r="N108" s="214"/>
      <c r="O108" s="214"/>
      <c r="P108" s="215">
        <f>SUM(P109:P117)</f>
        <v>0</v>
      </c>
      <c r="Q108" s="214"/>
      <c r="R108" s="215">
        <f>SUM(R109:R117)</f>
        <v>0</v>
      </c>
      <c r="S108" s="214"/>
      <c r="T108" s="216">
        <f>SUM(T109:T117)</f>
        <v>0</v>
      </c>
      <c r="U108" s="11"/>
      <c r="V108" s="11"/>
      <c r="W108" s="11"/>
      <c r="X108" s="11"/>
      <c r="Y108" s="11"/>
      <c r="Z108" s="11"/>
      <c r="AA108" s="11"/>
      <c r="AB108" s="11"/>
      <c r="AC108" s="11"/>
      <c r="AD108" s="11"/>
      <c r="AE108" s="11"/>
      <c r="AR108" s="217" t="s">
        <v>79</v>
      </c>
      <c r="AT108" s="218" t="s">
        <v>71</v>
      </c>
      <c r="AU108" s="218" t="s">
        <v>72</v>
      </c>
      <c r="AY108" s="217" t="s">
        <v>159</v>
      </c>
      <c r="BK108" s="219">
        <f>SUM(BK109:BK117)</f>
        <v>0</v>
      </c>
    </row>
    <row r="109" s="2" customFormat="1" ht="16.5" customHeight="1">
      <c r="A109" s="40"/>
      <c r="B109" s="41"/>
      <c r="C109" s="220" t="s">
        <v>212</v>
      </c>
      <c r="D109" s="220" t="s">
        <v>160</v>
      </c>
      <c r="E109" s="221" t="s">
        <v>1305</v>
      </c>
      <c r="F109" s="222" t="s">
        <v>1306</v>
      </c>
      <c r="G109" s="223" t="s">
        <v>1307</v>
      </c>
      <c r="H109" s="224">
        <v>40</v>
      </c>
      <c r="I109" s="225"/>
      <c r="J109" s="226">
        <f>ROUND(I109*H109,2)</f>
        <v>0</v>
      </c>
      <c r="K109" s="222" t="s">
        <v>19</v>
      </c>
      <c r="L109" s="46"/>
      <c r="M109" s="227" t="s">
        <v>19</v>
      </c>
      <c r="N109" s="228" t="s">
        <v>43</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164</v>
      </c>
      <c r="AT109" s="231" t="s">
        <v>160</v>
      </c>
      <c r="AU109" s="231" t="s">
        <v>79</v>
      </c>
      <c r="AY109" s="19" t="s">
        <v>159</v>
      </c>
      <c r="BE109" s="232">
        <f>IF(N109="základní",J109,0)</f>
        <v>0</v>
      </c>
      <c r="BF109" s="232">
        <f>IF(N109="snížená",J109,0)</f>
        <v>0</v>
      </c>
      <c r="BG109" s="232">
        <f>IF(N109="zákl. přenesená",J109,0)</f>
        <v>0</v>
      </c>
      <c r="BH109" s="232">
        <f>IF(N109="sníž. přenesená",J109,0)</f>
        <v>0</v>
      </c>
      <c r="BI109" s="232">
        <f>IF(N109="nulová",J109,0)</f>
        <v>0</v>
      </c>
      <c r="BJ109" s="19" t="s">
        <v>79</v>
      </c>
      <c r="BK109" s="232">
        <f>ROUND(I109*H109,2)</f>
        <v>0</v>
      </c>
      <c r="BL109" s="19" t="s">
        <v>164</v>
      </c>
      <c r="BM109" s="231" t="s">
        <v>1359</v>
      </c>
    </row>
    <row r="110" s="2" customFormat="1" ht="16.5" customHeight="1">
      <c r="A110" s="40"/>
      <c r="B110" s="41"/>
      <c r="C110" s="220" t="s">
        <v>290</v>
      </c>
      <c r="D110" s="220" t="s">
        <v>160</v>
      </c>
      <c r="E110" s="221" t="s">
        <v>1308</v>
      </c>
      <c r="F110" s="222" t="s">
        <v>1360</v>
      </c>
      <c r="G110" s="223" t="s">
        <v>1307</v>
      </c>
      <c r="H110" s="224">
        <v>56</v>
      </c>
      <c r="I110" s="225"/>
      <c r="J110" s="226">
        <f>ROUND(I110*H110,2)</f>
        <v>0</v>
      </c>
      <c r="K110" s="222" t="s">
        <v>19</v>
      </c>
      <c r="L110" s="46"/>
      <c r="M110" s="227" t="s">
        <v>19</v>
      </c>
      <c r="N110" s="228" t="s">
        <v>43</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164</v>
      </c>
      <c r="AT110" s="231" t="s">
        <v>160</v>
      </c>
      <c r="AU110" s="231" t="s">
        <v>79</v>
      </c>
      <c r="AY110" s="19" t="s">
        <v>159</v>
      </c>
      <c r="BE110" s="232">
        <f>IF(N110="základní",J110,0)</f>
        <v>0</v>
      </c>
      <c r="BF110" s="232">
        <f>IF(N110="snížená",J110,0)</f>
        <v>0</v>
      </c>
      <c r="BG110" s="232">
        <f>IF(N110="zákl. přenesená",J110,0)</f>
        <v>0</v>
      </c>
      <c r="BH110" s="232">
        <f>IF(N110="sníž. přenesená",J110,0)</f>
        <v>0</v>
      </c>
      <c r="BI110" s="232">
        <f>IF(N110="nulová",J110,0)</f>
        <v>0</v>
      </c>
      <c r="BJ110" s="19" t="s">
        <v>79</v>
      </c>
      <c r="BK110" s="232">
        <f>ROUND(I110*H110,2)</f>
        <v>0</v>
      </c>
      <c r="BL110" s="19" t="s">
        <v>164</v>
      </c>
      <c r="BM110" s="231" t="s">
        <v>1361</v>
      </c>
    </row>
    <row r="111" s="2" customFormat="1" ht="21.75" customHeight="1">
      <c r="A111" s="40"/>
      <c r="B111" s="41"/>
      <c r="C111" s="220" t="s">
        <v>217</v>
      </c>
      <c r="D111" s="220" t="s">
        <v>160</v>
      </c>
      <c r="E111" s="221" t="s">
        <v>1310</v>
      </c>
      <c r="F111" s="222" t="s">
        <v>1311</v>
      </c>
      <c r="G111" s="223" t="s">
        <v>191</v>
      </c>
      <c r="H111" s="224">
        <v>0</v>
      </c>
      <c r="I111" s="225"/>
      <c r="J111" s="226">
        <f>ROUND(I111*H111,2)</f>
        <v>0</v>
      </c>
      <c r="K111" s="222" t="s">
        <v>19</v>
      </c>
      <c r="L111" s="46"/>
      <c r="M111" s="227" t="s">
        <v>19</v>
      </c>
      <c r="N111" s="228"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164</v>
      </c>
      <c r="AT111" s="231" t="s">
        <v>160</v>
      </c>
      <c r="AU111" s="231" t="s">
        <v>79</v>
      </c>
      <c r="AY111" s="19" t="s">
        <v>159</v>
      </c>
      <c r="BE111" s="232">
        <f>IF(N111="základní",J111,0)</f>
        <v>0</v>
      </c>
      <c r="BF111" s="232">
        <f>IF(N111="snížená",J111,0)</f>
        <v>0</v>
      </c>
      <c r="BG111" s="232">
        <f>IF(N111="zákl. přenesená",J111,0)</f>
        <v>0</v>
      </c>
      <c r="BH111" s="232">
        <f>IF(N111="sníž. přenesená",J111,0)</f>
        <v>0</v>
      </c>
      <c r="BI111" s="232">
        <f>IF(N111="nulová",J111,0)</f>
        <v>0</v>
      </c>
      <c r="BJ111" s="19" t="s">
        <v>79</v>
      </c>
      <c r="BK111" s="232">
        <f>ROUND(I111*H111,2)</f>
        <v>0</v>
      </c>
      <c r="BL111" s="19" t="s">
        <v>164</v>
      </c>
      <c r="BM111" s="231" t="s">
        <v>1362</v>
      </c>
    </row>
    <row r="112" s="2" customFormat="1" ht="16.5" customHeight="1">
      <c r="A112" s="40"/>
      <c r="B112" s="41"/>
      <c r="C112" s="220" t="s">
        <v>301</v>
      </c>
      <c r="D112" s="220" t="s">
        <v>160</v>
      </c>
      <c r="E112" s="221" t="s">
        <v>1312</v>
      </c>
      <c r="F112" s="222" t="s">
        <v>1313</v>
      </c>
      <c r="G112" s="223" t="s">
        <v>1074</v>
      </c>
      <c r="H112" s="224">
        <v>1</v>
      </c>
      <c r="I112" s="225"/>
      <c r="J112" s="226">
        <f>ROUND(I112*H112,2)</f>
        <v>0</v>
      </c>
      <c r="K112" s="222" t="s">
        <v>19</v>
      </c>
      <c r="L112" s="46"/>
      <c r="M112" s="227" t="s">
        <v>19</v>
      </c>
      <c r="N112" s="228" t="s">
        <v>43</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164</v>
      </c>
      <c r="AT112" s="231" t="s">
        <v>160</v>
      </c>
      <c r="AU112" s="231" t="s">
        <v>79</v>
      </c>
      <c r="AY112" s="19" t="s">
        <v>159</v>
      </c>
      <c r="BE112" s="232">
        <f>IF(N112="základní",J112,0)</f>
        <v>0</v>
      </c>
      <c r="BF112" s="232">
        <f>IF(N112="snížená",J112,0)</f>
        <v>0</v>
      </c>
      <c r="BG112" s="232">
        <f>IF(N112="zákl. přenesená",J112,0)</f>
        <v>0</v>
      </c>
      <c r="BH112" s="232">
        <f>IF(N112="sníž. přenesená",J112,0)</f>
        <v>0</v>
      </c>
      <c r="BI112" s="232">
        <f>IF(N112="nulová",J112,0)</f>
        <v>0</v>
      </c>
      <c r="BJ112" s="19" t="s">
        <v>79</v>
      </c>
      <c r="BK112" s="232">
        <f>ROUND(I112*H112,2)</f>
        <v>0</v>
      </c>
      <c r="BL112" s="19" t="s">
        <v>164</v>
      </c>
      <c r="BM112" s="231" t="s">
        <v>1363</v>
      </c>
    </row>
    <row r="113" s="2" customFormat="1" ht="16.5" customHeight="1">
      <c r="A113" s="40"/>
      <c r="B113" s="41"/>
      <c r="C113" s="220" t="s">
        <v>228</v>
      </c>
      <c r="D113" s="220" t="s">
        <v>160</v>
      </c>
      <c r="E113" s="221" t="s">
        <v>1314</v>
      </c>
      <c r="F113" s="222" t="s">
        <v>1315</v>
      </c>
      <c r="G113" s="223" t="s">
        <v>1307</v>
      </c>
      <c r="H113" s="224">
        <v>0</v>
      </c>
      <c r="I113" s="225"/>
      <c r="J113" s="226">
        <f>ROUND(I113*H113,2)</f>
        <v>0</v>
      </c>
      <c r="K113" s="222" t="s">
        <v>19</v>
      </c>
      <c r="L113" s="46"/>
      <c r="M113" s="227" t="s">
        <v>19</v>
      </c>
      <c r="N113" s="228"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164</v>
      </c>
      <c r="AT113" s="231" t="s">
        <v>160</v>
      </c>
      <c r="AU113" s="231" t="s">
        <v>79</v>
      </c>
      <c r="AY113" s="19" t="s">
        <v>159</v>
      </c>
      <c r="BE113" s="232">
        <f>IF(N113="základní",J113,0)</f>
        <v>0</v>
      </c>
      <c r="BF113" s="232">
        <f>IF(N113="snížená",J113,0)</f>
        <v>0</v>
      </c>
      <c r="BG113" s="232">
        <f>IF(N113="zákl. přenesená",J113,0)</f>
        <v>0</v>
      </c>
      <c r="BH113" s="232">
        <f>IF(N113="sníž. přenesená",J113,0)</f>
        <v>0</v>
      </c>
      <c r="BI113" s="232">
        <f>IF(N113="nulová",J113,0)</f>
        <v>0</v>
      </c>
      <c r="BJ113" s="19" t="s">
        <v>79</v>
      </c>
      <c r="BK113" s="232">
        <f>ROUND(I113*H113,2)</f>
        <v>0</v>
      </c>
      <c r="BL113" s="19" t="s">
        <v>164</v>
      </c>
      <c r="BM113" s="231" t="s">
        <v>1364</v>
      </c>
    </row>
    <row r="114" s="2" customFormat="1" ht="16.5" customHeight="1">
      <c r="A114" s="40"/>
      <c r="B114" s="41"/>
      <c r="C114" s="220" t="s">
        <v>317</v>
      </c>
      <c r="D114" s="220" t="s">
        <v>160</v>
      </c>
      <c r="E114" s="221" t="s">
        <v>1316</v>
      </c>
      <c r="F114" s="222" t="s">
        <v>1365</v>
      </c>
      <c r="G114" s="223" t="s">
        <v>1307</v>
      </c>
      <c r="H114" s="224">
        <v>72</v>
      </c>
      <c r="I114" s="225"/>
      <c r="J114" s="226">
        <f>ROUND(I114*H114,2)</f>
        <v>0</v>
      </c>
      <c r="K114" s="222" t="s">
        <v>19</v>
      </c>
      <c r="L114" s="46"/>
      <c r="M114" s="227" t="s">
        <v>19</v>
      </c>
      <c r="N114" s="228"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164</v>
      </c>
      <c r="AT114" s="231" t="s">
        <v>160</v>
      </c>
      <c r="AU114" s="231" t="s">
        <v>79</v>
      </c>
      <c r="AY114" s="19" t="s">
        <v>159</v>
      </c>
      <c r="BE114" s="232">
        <f>IF(N114="základní",J114,0)</f>
        <v>0</v>
      </c>
      <c r="BF114" s="232">
        <f>IF(N114="snížená",J114,0)</f>
        <v>0</v>
      </c>
      <c r="BG114" s="232">
        <f>IF(N114="zákl. přenesená",J114,0)</f>
        <v>0</v>
      </c>
      <c r="BH114" s="232">
        <f>IF(N114="sníž. přenesená",J114,0)</f>
        <v>0</v>
      </c>
      <c r="BI114" s="232">
        <f>IF(N114="nulová",J114,0)</f>
        <v>0</v>
      </c>
      <c r="BJ114" s="19" t="s">
        <v>79</v>
      </c>
      <c r="BK114" s="232">
        <f>ROUND(I114*H114,2)</f>
        <v>0</v>
      </c>
      <c r="BL114" s="19" t="s">
        <v>164</v>
      </c>
      <c r="BM114" s="231" t="s">
        <v>1366</v>
      </c>
    </row>
    <row r="115" s="2" customFormat="1" ht="16.5" customHeight="1">
      <c r="A115" s="40"/>
      <c r="B115" s="41"/>
      <c r="C115" s="220" t="s">
        <v>235</v>
      </c>
      <c r="D115" s="220" t="s">
        <v>160</v>
      </c>
      <c r="E115" s="221" t="s">
        <v>1318</v>
      </c>
      <c r="F115" s="222" t="s">
        <v>1319</v>
      </c>
      <c r="G115" s="223" t="s">
        <v>1307</v>
      </c>
      <c r="H115" s="224">
        <v>8</v>
      </c>
      <c r="I115" s="225"/>
      <c r="J115" s="226">
        <f>ROUND(I115*H115,2)</f>
        <v>0</v>
      </c>
      <c r="K115" s="222" t="s">
        <v>19</v>
      </c>
      <c r="L115" s="46"/>
      <c r="M115" s="227" t="s">
        <v>19</v>
      </c>
      <c r="N115" s="228"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164</v>
      </c>
      <c r="AT115" s="231" t="s">
        <v>160</v>
      </c>
      <c r="AU115" s="231" t="s">
        <v>79</v>
      </c>
      <c r="AY115" s="19" t="s">
        <v>159</v>
      </c>
      <c r="BE115" s="232">
        <f>IF(N115="základní",J115,0)</f>
        <v>0</v>
      </c>
      <c r="BF115" s="232">
        <f>IF(N115="snížená",J115,0)</f>
        <v>0</v>
      </c>
      <c r="BG115" s="232">
        <f>IF(N115="zákl. přenesená",J115,0)</f>
        <v>0</v>
      </c>
      <c r="BH115" s="232">
        <f>IF(N115="sníž. přenesená",J115,0)</f>
        <v>0</v>
      </c>
      <c r="BI115" s="232">
        <f>IF(N115="nulová",J115,0)</f>
        <v>0</v>
      </c>
      <c r="BJ115" s="19" t="s">
        <v>79</v>
      </c>
      <c r="BK115" s="232">
        <f>ROUND(I115*H115,2)</f>
        <v>0</v>
      </c>
      <c r="BL115" s="19" t="s">
        <v>164</v>
      </c>
      <c r="BM115" s="231" t="s">
        <v>1367</v>
      </c>
    </row>
    <row r="116" s="2" customFormat="1" ht="16.5" customHeight="1">
      <c r="A116" s="40"/>
      <c r="B116" s="41"/>
      <c r="C116" s="220" t="s">
        <v>332</v>
      </c>
      <c r="D116" s="220" t="s">
        <v>160</v>
      </c>
      <c r="E116" s="221" t="s">
        <v>1368</v>
      </c>
      <c r="F116" s="222" t="s">
        <v>1321</v>
      </c>
      <c r="G116" s="223" t="s">
        <v>1074</v>
      </c>
      <c r="H116" s="224">
        <v>1</v>
      </c>
      <c r="I116" s="225"/>
      <c r="J116" s="226">
        <f>ROUND(I116*H116,2)</f>
        <v>0</v>
      </c>
      <c r="K116" s="222" t="s">
        <v>19</v>
      </c>
      <c r="L116" s="46"/>
      <c r="M116" s="227" t="s">
        <v>19</v>
      </c>
      <c r="N116" s="228" t="s">
        <v>43</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164</v>
      </c>
      <c r="AT116" s="231" t="s">
        <v>160</v>
      </c>
      <c r="AU116" s="231" t="s">
        <v>79</v>
      </c>
      <c r="AY116" s="19" t="s">
        <v>159</v>
      </c>
      <c r="BE116" s="232">
        <f>IF(N116="základní",J116,0)</f>
        <v>0</v>
      </c>
      <c r="BF116" s="232">
        <f>IF(N116="snížená",J116,0)</f>
        <v>0</v>
      </c>
      <c r="BG116" s="232">
        <f>IF(N116="zákl. přenesená",J116,0)</f>
        <v>0</v>
      </c>
      <c r="BH116" s="232">
        <f>IF(N116="sníž. přenesená",J116,0)</f>
        <v>0</v>
      </c>
      <c r="BI116" s="232">
        <f>IF(N116="nulová",J116,0)</f>
        <v>0</v>
      </c>
      <c r="BJ116" s="19" t="s">
        <v>79</v>
      </c>
      <c r="BK116" s="232">
        <f>ROUND(I116*H116,2)</f>
        <v>0</v>
      </c>
      <c r="BL116" s="19" t="s">
        <v>164</v>
      </c>
      <c r="BM116" s="231" t="s">
        <v>1369</v>
      </c>
    </row>
    <row r="117" s="2" customFormat="1" ht="16.5" customHeight="1">
      <c r="A117" s="40"/>
      <c r="B117" s="41"/>
      <c r="C117" s="220" t="s">
        <v>242</v>
      </c>
      <c r="D117" s="220" t="s">
        <v>160</v>
      </c>
      <c r="E117" s="221" t="s">
        <v>1320</v>
      </c>
      <c r="F117" s="222" t="s">
        <v>1323</v>
      </c>
      <c r="G117" s="223" t="s">
        <v>1074</v>
      </c>
      <c r="H117" s="224">
        <v>1</v>
      </c>
      <c r="I117" s="225"/>
      <c r="J117" s="226">
        <f>ROUND(I117*H117,2)</f>
        <v>0</v>
      </c>
      <c r="K117" s="222" t="s">
        <v>19</v>
      </c>
      <c r="L117" s="46"/>
      <c r="M117" s="287" t="s">
        <v>19</v>
      </c>
      <c r="N117" s="288" t="s">
        <v>43</v>
      </c>
      <c r="O117" s="289"/>
      <c r="P117" s="290">
        <f>O117*H117</f>
        <v>0</v>
      </c>
      <c r="Q117" s="290">
        <v>0</v>
      </c>
      <c r="R117" s="290">
        <f>Q117*H117</f>
        <v>0</v>
      </c>
      <c r="S117" s="290">
        <v>0</v>
      </c>
      <c r="T117" s="291">
        <f>S117*H117</f>
        <v>0</v>
      </c>
      <c r="U117" s="40"/>
      <c r="V117" s="40"/>
      <c r="W117" s="40"/>
      <c r="X117" s="40"/>
      <c r="Y117" s="40"/>
      <c r="Z117" s="40"/>
      <c r="AA117" s="40"/>
      <c r="AB117" s="40"/>
      <c r="AC117" s="40"/>
      <c r="AD117" s="40"/>
      <c r="AE117" s="40"/>
      <c r="AR117" s="231" t="s">
        <v>164</v>
      </c>
      <c r="AT117" s="231" t="s">
        <v>160</v>
      </c>
      <c r="AU117" s="231" t="s">
        <v>79</v>
      </c>
      <c r="AY117" s="19" t="s">
        <v>159</v>
      </c>
      <c r="BE117" s="232">
        <f>IF(N117="základní",J117,0)</f>
        <v>0</v>
      </c>
      <c r="BF117" s="232">
        <f>IF(N117="snížená",J117,0)</f>
        <v>0</v>
      </c>
      <c r="BG117" s="232">
        <f>IF(N117="zákl. přenesená",J117,0)</f>
        <v>0</v>
      </c>
      <c r="BH117" s="232">
        <f>IF(N117="sníž. přenesená",J117,0)</f>
        <v>0</v>
      </c>
      <c r="BI117" s="232">
        <f>IF(N117="nulová",J117,0)</f>
        <v>0</v>
      </c>
      <c r="BJ117" s="19" t="s">
        <v>79</v>
      </c>
      <c r="BK117" s="232">
        <f>ROUND(I117*H117,2)</f>
        <v>0</v>
      </c>
      <c r="BL117" s="19" t="s">
        <v>164</v>
      </c>
      <c r="BM117" s="231" t="s">
        <v>1370</v>
      </c>
    </row>
    <row r="118" s="2" customFormat="1" ht="6.96" customHeight="1">
      <c r="A118" s="40"/>
      <c r="B118" s="61"/>
      <c r="C118" s="62"/>
      <c r="D118" s="62"/>
      <c r="E118" s="62"/>
      <c r="F118" s="62"/>
      <c r="G118" s="62"/>
      <c r="H118" s="62"/>
      <c r="I118" s="177"/>
      <c r="J118" s="62"/>
      <c r="K118" s="62"/>
      <c r="L118" s="46"/>
      <c r="M118" s="40"/>
      <c r="O118" s="40"/>
      <c r="P118" s="40"/>
      <c r="Q118" s="40"/>
      <c r="R118" s="40"/>
      <c r="S118" s="40"/>
      <c r="T118" s="40"/>
      <c r="U118" s="40"/>
      <c r="V118" s="40"/>
      <c r="W118" s="40"/>
      <c r="X118" s="40"/>
      <c r="Y118" s="40"/>
      <c r="Z118" s="40"/>
      <c r="AA118" s="40"/>
      <c r="AB118" s="40"/>
      <c r="AC118" s="40"/>
      <c r="AD118" s="40"/>
      <c r="AE118" s="40"/>
    </row>
  </sheetData>
  <sheetProtection sheet="1" autoFilter="0" formatColumns="0" formatRows="0" objects="1" scenarios="1" spinCount="100000" saltValue="IcTQN9FzHeFwpZuVrUTqFzkMRhZXj+Uxqj89EhDAX3Xo/6NqP4QPg6G+N7SI0atr41NHbFg20J2Mx23EvVONEw==" hashValue="5+YhtyfHYI8KPfyfT9T/xtO2APqf0DukO+aZw/SyWiVcTJkXdQNOQ9MDnALtADXoMZbTUy/YG3R7ts5kCA9e5Q==" algorithmName="SHA-512" password="CC35"/>
  <autoFilter ref="C82:K117"/>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0"/>
      <c r="L2" s="1"/>
      <c r="M2" s="1"/>
      <c r="N2" s="1"/>
      <c r="O2" s="1"/>
      <c r="P2" s="1"/>
      <c r="Q2" s="1"/>
      <c r="R2" s="1"/>
      <c r="S2" s="1"/>
      <c r="T2" s="1"/>
      <c r="U2" s="1"/>
      <c r="V2" s="1"/>
      <c r="AT2" s="19" t="s">
        <v>99</v>
      </c>
    </row>
    <row r="3" s="1" customFormat="1" ht="6.96" customHeight="1">
      <c r="B3" s="141"/>
      <c r="C3" s="142"/>
      <c r="D3" s="142"/>
      <c r="E3" s="142"/>
      <c r="F3" s="142"/>
      <c r="G3" s="142"/>
      <c r="H3" s="142"/>
      <c r="I3" s="143"/>
      <c r="J3" s="142"/>
      <c r="K3" s="142"/>
      <c r="L3" s="22"/>
      <c r="AT3" s="19" t="s">
        <v>81</v>
      </c>
    </row>
    <row r="4" s="1" customFormat="1" ht="24.96" customHeight="1">
      <c r="B4" s="22"/>
      <c r="D4" s="144" t="s">
        <v>119</v>
      </c>
      <c r="I4" s="140"/>
      <c r="L4" s="22"/>
      <c r="M4" s="145" t="s">
        <v>10</v>
      </c>
      <c r="AT4" s="19" t="s">
        <v>4</v>
      </c>
    </row>
    <row r="5" s="1" customFormat="1" ht="6.96" customHeight="1">
      <c r="B5" s="22"/>
      <c r="I5" s="140"/>
      <c r="L5" s="22"/>
    </row>
    <row r="6" s="1" customFormat="1" ht="12" customHeight="1">
      <c r="B6" s="22"/>
      <c r="D6" s="146" t="s">
        <v>16</v>
      </c>
      <c r="I6" s="140"/>
      <c r="L6" s="22"/>
    </row>
    <row r="7" s="1" customFormat="1" ht="16.5" customHeight="1">
      <c r="B7" s="22"/>
      <c r="E7" s="147" t="str">
        <f>'Rekapitulace stavby'!K6</f>
        <v>WELCOME CENTRE ČZU</v>
      </c>
      <c r="F7" s="146"/>
      <c r="G7" s="146"/>
      <c r="H7" s="146"/>
      <c r="I7" s="140"/>
      <c r="L7" s="22"/>
    </row>
    <row r="8" s="2" customFormat="1" ht="12" customHeight="1">
      <c r="A8" s="40"/>
      <c r="B8" s="46"/>
      <c r="C8" s="40"/>
      <c r="D8" s="146" t="s">
        <v>120</v>
      </c>
      <c r="E8" s="40"/>
      <c r="F8" s="40"/>
      <c r="G8" s="40"/>
      <c r="H8" s="40"/>
      <c r="I8" s="148"/>
      <c r="J8" s="40"/>
      <c r="K8" s="40"/>
      <c r="L8" s="149"/>
      <c r="S8" s="40"/>
      <c r="T8" s="40"/>
      <c r="U8" s="40"/>
      <c r="V8" s="40"/>
      <c r="W8" s="40"/>
      <c r="X8" s="40"/>
      <c r="Y8" s="40"/>
      <c r="Z8" s="40"/>
      <c r="AA8" s="40"/>
      <c r="AB8" s="40"/>
      <c r="AC8" s="40"/>
      <c r="AD8" s="40"/>
      <c r="AE8" s="40"/>
    </row>
    <row r="9" s="2" customFormat="1" ht="16.5" customHeight="1">
      <c r="A9" s="40"/>
      <c r="B9" s="46"/>
      <c r="C9" s="40"/>
      <c r="D9" s="40"/>
      <c r="E9" s="150" t="s">
        <v>1371</v>
      </c>
      <c r="F9" s="40"/>
      <c r="G9" s="40"/>
      <c r="H9" s="40"/>
      <c r="I9" s="148"/>
      <c r="J9" s="40"/>
      <c r="K9" s="40"/>
      <c r="L9" s="149"/>
      <c r="S9" s="40"/>
      <c r="T9" s="40"/>
      <c r="U9" s="40"/>
      <c r="V9" s="40"/>
      <c r="W9" s="40"/>
      <c r="X9" s="40"/>
      <c r="Y9" s="40"/>
      <c r="Z9" s="40"/>
      <c r="AA9" s="40"/>
      <c r="AB9" s="40"/>
      <c r="AC9" s="40"/>
      <c r="AD9" s="40"/>
      <c r="AE9" s="40"/>
    </row>
    <row r="10" s="2" customFormat="1">
      <c r="A10" s="40"/>
      <c r="B10" s="46"/>
      <c r="C10" s="40"/>
      <c r="D10" s="40"/>
      <c r="E10" s="40"/>
      <c r="F10" s="40"/>
      <c r="G10" s="40"/>
      <c r="H10" s="40"/>
      <c r="I10" s="148"/>
      <c r="J10" s="40"/>
      <c r="K10" s="40"/>
      <c r="L10" s="149"/>
      <c r="S10" s="40"/>
      <c r="T10" s="40"/>
      <c r="U10" s="40"/>
      <c r="V10" s="40"/>
      <c r="W10" s="40"/>
      <c r="X10" s="40"/>
      <c r="Y10" s="40"/>
      <c r="Z10" s="40"/>
      <c r="AA10" s="40"/>
      <c r="AB10" s="40"/>
      <c r="AC10" s="40"/>
      <c r="AD10" s="40"/>
      <c r="AE10" s="40"/>
    </row>
    <row r="11" s="2" customFormat="1" ht="12" customHeight="1">
      <c r="A11" s="40"/>
      <c r="B11" s="46"/>
      <c r="C11" s="40"/>
      <c r="D11" s="146" t="s">
        <v>18</v>
      </c>
      <c r="E11" s="40"/>
      <c r="F11" s="135" t="s">
        <v>19</v>
      </c>
      <c r="G11" s="40"/>
      <c r="H11" s="40"/>
      <c r="I11" s="151" t="s">
        <v>20</v>
      </c>
      <c r="J11" s="135" t="s">
        <v>19</v>
      </c>
      <c r="K11" s="40"/>
      <c r="L11" s="149"/>
      <c r="S11" s="40"/>
      <c r="T11" s="40"/>
      <c r="U11" s="40"/>
      <c r="V11" s="40"/>
      <c r="W11" s="40"/>
      <c r="X11" s="40"/>
      <c r="Y11" s="40"/>
      <c r="Z11" s="40"/>
      <c r="AA11" s="40"/>
      <c r="AB11" s="40"/>
      <c r="AC11" s="40"/>
      <c r="AD11" s="40"/>
      <c r="AE11" s="40"/>
    </row>
    <row r="12" s="2" customFormat="1" ht="12" customHeight="1">
      <c r="A12" s="40"/>
      <c r="B12" s="46"/>
      <c r="C12" s="40"/>
      <c r="D12" s="146" t="s">
        <v>21</v>
      </c>
      <c r="E12" s="40"/>
      <c r="F12" s="135" t="s">
        <v>22</v>
      </c>
      <c r="G12" s="40"/>
      <c r="H12" s="40"/>
      <c r="I12" s="151" t="s">
        <v>23</v>
      </c>
      <c r="J12" s="152" t="str">
        <f>'Rekapitulace stavby'!AN8</f>
        <v>25. 5. 2020</v>
      </c>
      <c r="K12" s="40"/>
      <c r="L12" s="14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48"/>
      <c r="J13" s="40"/>
      <c r="K13" s="40"/>
      <c r="L13" s="149"/>
      <c r="S13" s="40"/>
      <c r="T13" s="40"/>
      <c r="U13" s="40"/>
      <c r="V13" s="40"/>
      <c r="W13" s="40"/>
      <c r="X13" s="40"/>
      <c r="Y13" s="40"/>
      <c r="Z13" s="40"/>
      <c r="AA13" s="40"/>
      <c r="AB13" s="40"/>
      <c r="AC13" s="40"/>
      <c r="AD13" s="40"/>
      <c r="AE13" s="40"/>
    </row>
    <row r="14" s="2" customFormat="1" ht="12" customHeight="1">
      <c r="A14" s="40"/>
      <c r="B14" s="46"/>
      <c r="C14" s="40"/>
      <c r="D14" s="146" t="s">
        <v>25</v>
      </c>
      <c r="E14" s="40"/>
      <c r="F14" s="40"/>
      <c r="G14" s="40"/>
      <c r="H14" s="40"/>
      <c r="I14" s="151" t="s">
        <v>26</v>
      </c>
      <c r="J14" s="135" t="s">
        <v>19</v>
      </c>
      <c r="K14" s="40"/>
      <c r="L14" s="149"/>
      <c r="S14" s="40"/>
      <c r="T14" s="40"/>
      <c r="U14" s="40"/>
      <c r="V14" s="40"/>
      <c r="W14" s="40"/>
      <c r="X14" s="40"/>
      <c r="Y14" s="40"/>
      <c r="Z14" s="40"/>
      <c r="AA14" s="40"/>
      <c r="AB14" s="40"/>
      <c r="AC14" s="40"/>
      <c r="AD14" s="40"/>
      <c r="AE14" s="40"/>
    </row>
    <row r="15" s="2" customFormat="1" ht="18" customHeight="1">
      <c r="A15" s="40"/>
      <c r="B15" s="46"/>
      <c r="C15" s="40"/>
      <c r="D15" s="40"/>
      <c r="E15" s="135" t="s">
        <v>27</v>
      </c>
      <c r="F15" s="40"/>
      <c r="G15" s="40"/>
      <c r="H15" s="40"/>
      <c r="I15" s="151" t="s">
        <v>28</v>
      </c>
      <c r="J15" s="135" t="s">
        <v>19</v>
      </c>
      <c r="K15" s="40"/>
      <c r="L15" s="14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48"/>
      <c r="J16" s="40"/>
      <c r="K16" s="40"/>
      <c r="L16" s="149"/>
      <c r="S16" s="40"/>
      <c r="T16" s="40"/>
      <c r="U16" s="40"/>
      <c r="V16" s="40"/>
      <c r="W16" s="40"/>
      <c r="X16" s="40"/>
      <c r="Y16" s="40"/>
      <c r="Z16" s="40"/>
      <c r="AA16" s="40"/>
      <c r="AB16" s="40"/>
      <c r="AC16" s="40"/>
      <c r="AD16" s="40"/>
      <c r="AE16" s="40"/>
    </row>
    <row r="17" s="2" customFormat="1" ht="12" customHeight="1">
      <c r="A17" s="40"/>
      <c r="B17" s="46"/>
      <c r="C17" s="40"/>
      <c r="D17" s="146" t="s">
        <v>29</v>
      </c>
      <c r="E17" s="40"/>
      <c r="F17" s="40"/>
      <c r="G17" s="40"/>
      <c r="H17" s="40"/>
      <c r="I17" s="151" t="s">
        <v>26</v>
      </c>
      <c r="J17" s="35" t="str">
        <f>'Rekapitulace stavby'!AN13</f>
        <v>Vyplň údaj</v>
      </c>
      <c r="K17" s="40"/>
      <c r="L17" s="14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51" t="s">
        <v>28</v>
      </c>
      <c r="J18" s="35" t="str">
        <f>'Rekapitulace stavby'!AN14</f>
        <v>Vyplň údaj</v>
      </c>
      <c r="K18" s="40"/>
      <c r="L18" s="14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48"/>
      <c r="J19" s="40"/>
      <c r="K19" s="40"/>
      <c r="L19" s="149"/>
      <c r="S19" s="40"/>
      <c r="T19" s="40"/>
      <c r="U19" s="40"/>
      <c r="V19" s="40"/>
      <c r="W19" s="40"/>
      <c r="X19" s="40"/>
      <c r="Y19" s="40"/>
      <c r="Z19" s="40"/>
      <c r="AA19" s="40"/>
      <c r="AB19" s="40"/>
      <c r="AC19" s="40"/>
      <c r="AD19" s="40"/>
      <c r="AE19" s="40"/>
    </row>
    <row r="20" s="2" customFormat="1" ht="12" customHeight="1">
      <c r="A20" s="40"/>
      <c r="B20" s="46"/>
      <c r="C20" s="40"/>
      <c r="D20" s="146" t="s">
        <v>31</v>
      </c>
      <c r="E20" s="40"/>
      <c r="F20" s="40"/>
      <c r="G20" s="40"/>
      <c r="H20" s="40"/>
      <c r="I20" s="151" t="s">
        <v>26</v>
      </c>
      <c r="J20" s="135" t="s">
        <v>19</v>
      </c>
      <c r="K20" s="40"/>
      <c r="L20" s="149"/>
      <c r="S20" s="40"/>
      <c r="T20" s="40"/>
      <c r="U20" s="40"/>
      <c r="V20" s="40"/>
      <c r="W20" s="40"/>
      <c r="X20" s="40"/>
      <c r="Y20" s="40"/>
      <c r="Z20" s="40"/>
      <c r="AA20" s="40"/>
      <c r="AB20" s="40"/>
      <c r="AC20" s="40"/>
      <c r="AD20" s="40"/>
      <c r="AE20" s="40"/>
    </row>
    <row r="21" s="2" customFormat="1" ht="18" customHeight="1">
      <c r="A21" s="40"/>
      <c r="B21" s="46"/>
      <c r="C21" s="40"/>
      <c r="D21" s="40"/>
      <c r="E21" s="135" t="s">
        <v>32</v>
      </c>
      <c r="F21" s="40"/>
      <c r="G21" s="40"/>
      <c r="H21" s="40"/>
      <c r="I21" s="151" t="s">
        <v>28</v>
      </c>
      <c r="J21" s="135" t="s">
        <v>19</v>
      </c>
      <c r="K21" s="40"/>
      <c r="L21" s="14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48"/>
      <c r="J22" s="40"/>
      <c r="K22" s="40"/>
      <c r="L22" s="149"/>
      <c r="S22" s="40"/>
      <c r="T22" s="40"/>
      <c r="U22" s="40"/>
      <c r="V22" s="40"/>
      <c r="W22" s="40"/>
      <c r="X22" s="40"/>
      <c r="Y22" s="40"/>
      <c r="Z22" s="40"/>
      <c r="AA22" s="40"/>
      <c r="AB22" s="40"/>
      <c r="AC22" s="40"/>
      <c r="AD22" s="40"/>
      <c r="AE22" s="40"/>
    </row>
    <row r="23" s="2" customFormat="1" ht="12" customHeight="1">
      <c r="A23" s="40"/>
      <c r="B23" s="46"/>
      <c r="C23" s="40"/>
      <c r="D23" s="146" t="s">
        <v>34</v>
      </c>
      <c r="E23" s="40"/>
      <c r="F23" s="40"/>
      <c r="G23" s="40"/>
      <c r="H23" s="40"/>
      <c r="I23" s="151" t="s">
        <v>26</v>
      </c>
      <c r="J23" s="135" t="str">
        <f>IF('Rekapitulace stavby'!AN19="","",'Rekapitulace stavby'!AN19)</f>
        <v/>
      </c>
      <c r="K23" s="40"/>
      <c r="L23" s="149"/>
      <c r="S23" s="40"/>
      <c r="T23" s="40"/>
      <c r="U23" s="40"/>
      <c r="V23" s="40"/>
      <c r="W23" s="40"/>
      <c r="X23" s="40"/>
      <c r="Y23" s="40"/>
      <c r="Z23" s="40"/>
      <c r="AA23" s="40"/>
      <c r="AB23" s="40"/>
      <c r="AC23" s="40"/>
      <c r="AD23" s="40"/>
      <c r="AE23" s="40"/>
    </row>
    <row r="24" s="2" customFormat="1" ht="18" customHeight="1">
      <c r="A24" s="40"/>
      <c r="B24" s="46"/>
      <c r="C24" s="40"/>
      <c r="D24" s="40"/>
      <c r="E24" s="135" t="str">
        <f>IF('Rekapitulace stavby'!E20="","",'Rekapitulace stavby'!E20)</f>
        <v xml:space="preserve"> </v>
      </c>
      <c r="F24" s="40"/>
      <c r="G24" s="40"/>
      <c r="H24" s="40"/>
      <c r="I24" s="151" t="s">
        <v>28</v>
      </c>
      <c r="J24" s="135" t="str">
        <f>IF('Rekapitulace stavby'!AN20="","",'Rekapitulace stavby'!AN20)</f>
        <v/>
      </c>
      <c r="K24" s="40"/>
      <c r="L24" s="14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48"/>
      <c r="J25" s="40"/>
      <c r="K25" s="40"/>
      <c r="L25" s="149"/>
      <c r="S25" s="40"/>
      <c r="T25" s="40"/>
      <c r="U25" s="40"/>
      <c r="V25" s="40"/>
      <c r="W25" s="40"/>
      <c r="X25" s="40"/>
      <c r="Y25" s="40"/>
      <c r="Z25" s="40"/>
      <c r="AA25" s="40"/>
      <c r="AB25" s="40"/>
      <c r="AC25" s="40"/>
      <c r="AD25" s="40"/>
      <c r="AE25" s="40"/>
    </row>
    <row r="26" s="2" customFormat="1" ht="12" customHeight="1">
      <c r="A26" s="40"/>
      <c r="B26" s="46"/>
      <c r="C26" s="40"/>
      <c r="D26" s="146" t="s">
        <v>36</v>
      </c>
      <c r="E26" s="40"/>
      <c r="F26" s="40"/>
      <c r="G26" s="40"/>
      <c r="H26" s="40"/>
      <c r="I26" s="148"/>
      <c r="J26" s="40"/>
      <c r="K26" s="40"/>
      <c r="L26" s="149"/>
      <c r="S26" s="40"/>
      <c r="T26" s="40"/>
      <c r="U26" s="40"/>
      <c r="V26" s="40"/>
      <c r="W26" s="40"/>
      <c r="X26" s="40"/>
      <c r="Y26" s="40"/>
      <c r="Z26" s="40"/>
      <c r="AA26" s="40"/>
      <c r="AB26" s="40"/>
      <c r="AC26" s="40"/>
      <c r="AD26" s="40"/>
      <c r="AE26" s="40"/>
    </row>
    <row r="27" s="8" customFormat="1" ht="16.5" customHeight="1">
      <c r="A27" s="153"/>
      <c r="B27" s="154"/>
      <c r="C27" s="153"/>
      <c r="D27" s="153"/>
      <c r="E27" s="155" t="s">
        <v>19</v>
      </c>
      <c r="F27" s="155"/>
      <c r="G27" s="155"/>
      <c r="H27" s="155"/>
      <c r="I27" s="156"/>
      <c r="J27" s="153"/>
      <c r="K27" s="153"/>
      <c r="L27" s="157"/>
      <c r="S27" s="153"/>
      <c r="T27" s="153"/>
      <c r="U27" s="153"/>
      <c r="V27" s="153"/>
      <c r="W27" s="153"/>
      <c r="X27" s="153"/>
      <c r="Y27" s="153"/>
      <c r="Z27" s="153"/>
      <c r="AA27" s="153"/>
      <c r="AB27" s="153"/>
      <c r="AC27" s="153"/>
      <c r="AD27" s="153"/>
      <c r="AE27" s="153"/>
    </row>
    <row r="28" s="2" customFormat="1" ht="6.96" customHeight="1">
      <c r="A28" s="40"/>
      <c r="B28" s="46"/>
      <c r="C28" s="40"/>
      <c r="D28" s="40"/>
      <c r="E28" s="40"/>
      <c r="F28" s="40"/>
      <c r="G28" s="40"/>
      <c r="H28" s="40"/>
      <c r="I28" s="148"/>
      <c r="J28" s="40"/>
      <c r="K28" s="40"/>
      <c r="L28" s="149"/>
      <c r="S28" s="40"/>
      <c r="T28" s="40"/>
      <c r="U28" s="40"/>
      <c r="V28" s="40"/>
      <c r="W28" s="40"/>
      <c r="X28" s="40"/>
      <c r="Y28" s="40"/>
      <c r="Z28" s="40"/>
      <c r="AA28" s="40"/>
      <c r="AB28" s="40"/>
      <c r="AC28" s="40"/>
      <c r="AD28" s="40"/>
      <c r="AE28" s="40"/>
    </row>
    <row r="29" s="2" customFormat="1" ht="6.96" customHeight="1">
      <c r="A29" s="40"/>
      <c r="B29" s="46"/>
      <c r="C29" s="40"/>
      <c r="D29" s="158"/>
      <c r="E29" s="158"/>
      <c r="F29" s="158"/>
      <c r="G29" s="158"/>
      <c r="H29" s="158"/>
      <c r="I29" s="159"/>
      <c r="J29" s="158"/>
      <c r="K29" s="158"/>
      <c r="L29" s="149"/>
      <c r="S29" s="40"/>
      <c r="T29" s="40"/>
      <c r="U29" s="40"/>
      <c r="V29" s="40"/>
      <c r="W29" s="40"/>
      <c r="X29" s="40"/>
      <c r="Y29" s="40"/>
      <c r="Z29" s="40"/>
      <c r="AA29" s="40"/>
      <c r="AB29" s="40"/>
      <c r="AC29" s="40"/>
      <c r="AD29" s="40"/>
      <c r="AE29" s="40"/>
    </row>
    <row r="30" s="2" customFormat="1" ht="25.44" customHeight="1">
      <c r="A30" s="40"/>
      <c r="B30" s="46"/>
      <c r="C30" s="40"/>
      <c r="D30" s="160" t="s">
        <v>38</v>
      </c>
      <c r="E30" s="40"/>
      <c r="F30" s="40"/>
      <c r="G30" s="40"/>
      <c r="H30" s="40"/>
      <c r="I30" s="148"/>
      <c r="J30" s="161">
        <f>ROUND(J83, 2)</f>
        <v>0</v>
      </c>
      <c r="K30" s="40"/>
      <c r="L30" s="149"/>
      <c r="S30" s="40"/>
      <c r="T30" s="40"/>
      <c r="U30" s="40"/>
      <c r="V30" s="40"/>
      <c r="W30" s="40"/>
      <c r="X30" s="40"/>
      <c r="Y30" s="40"/>
      <c r="Z30" s="40"/>
      <c r="AA30" s="40"/>
      <c r="AB30" s="40"/>
      <c r="AC30" s="40"/>
      <c r="AD30" s="40"/>
      <c r="AE30" s="40"/>
    </row>
    <row r="31" s="2" customFormat="1" ht="6.96"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2" customFormat="1" ht="14.4" customHeight="1">
      <c r="A32" s="40"/>
      <c r="B32" s="46"/>
      <c r="C32" s="40"/>
      <c r="D32" s="40"/>
      <c r="E32" s="40"/>
      <c r="F32" s="162" t="s">
        <v>40</v>
      </c>
      <c r="G32" s="40"/>
      <c r="H32" s="40"/>
      <c r="I32" s="163" t="s">
        <v>39</v>
      </c>
      <c r="J32" s="162" t="s">
        <v>41</v>
      </c>
      <c r="K32" s="40"/>
      <c r="L32" s="149"/>
      <c r="S32" s="40"/>
      <c r="T32" s="40"/>
      <c r="U32" s="40"/>
      <c r="V32" s="40"/>
      <c r="W32" s="40"/>
      <c r="X32" s="40"/>
      <c r="Y32" s="40"/>
      <c r="Z32" s="40"/>
      <c r="AA32" s="40"/>
      <c r="AB32" s="40"/>
      <c r="AC32" s="40"/>
      <c r="AD32" s="40"/>
      <c r="AE32" s="40"/>
    </row>
    <row r="33" s="2" customFormat="1" ht="14.4" customHeight="1">
      <c r="A33" s="40"/>
      <c r="B33" s="46"/>
      <c r="C33" s="40"/>
      <c r="D33" s="164" t="s">
        <v>42</v>
      </c>
      <c r="E33" s="146" t="s">
        <v>43</v>
      </c>
      <c r="F33" s="165">
        <f>ROUND((SUM(BE83:BE102)),  2)</f>
        <v>0</v>
      </c>
      <c r="G33" s="40"/>
      <c r="H33" s="40"/>
      <c r="I33" s="166">
        <v>0.20999999999999999</v>
      </c>
      <c r="J33" s="165">
        <f>ROUND(((SUM(BE83:BE102))*I33),  2)</f>
        <v>0</v>
      </c>
      <c r="K33" s="40"/>
      <c r="L33" s="149"/>
      <c r="S33" s="40"/>
      <c r="T33" s="40"/>
      <c r="U33" s="40"/>
      <c r="V33" s="40"/>
      <c r="W33" s="40"/>
      <c r="X33" s="40"/>
      <c r="Y33" s="40"/>
      <c r="Z33" s="40"/>
      <c r="AA33" s="40"/>
      <c r="AB33" s="40"/>
      <c r="AC33" s="40"/>
      <c r="AD33" s="40"/>
      <c r="AE33" s="40"/>
    </row>
    <row r="34" s="2" customFormat="1" ht="14.4" customHeight="1">
      <c r="A34" s="40"/>
      <c r="B34" s="46"/>
      <c r="C34" s="40"/>
      <c r="D34" s="40"/>
      <c r="E34" s="146" t="s">
        <v>44</v>
      </c>
      <c r="F34" s="165">
        <f>ROUND((SUM(BF83:BF102)),  2)</f>
        <v>0</v>
      </c>
      <c r="G34" s="40"/>
      <c r="H34" s="40"/>
      <c r="I34" s="166">
        <v>0.14999999999999999</v>
      </c>
      <c r="J34" s="165">
        <f>ROUND(((SUM(BF83:BF102))*I34),  2)</f>
        <v>0</v>
      </c>
      <c r="K34" s="40"/>
      <c r="L34" s="149"/>
      <c r="S34" s="40"/>
      <c r="T34" s="40"/>
      <c r="U34" s="40"/>
      <c r="V34" s="40"/>
      <c r="W34" s="40"/>
      <c r="X34" s="40"/>
      <c r="Y34" s="40"/>
      <c r="Z34" s="40"/>
      <c r="AA34" s="40"/>
      <c r="AB34" s="40"/>
      <c r="AC34" s="40"/>
      <c r="AD34" s="40"/>
      <c r="AE34" s="40"/>
    </row>
    <row r="35" hidden="1" s="2" customFormat="1" ht="14.4" customHeight="1">
      <c r="A35" s="40"/>
      <c r="B35" s="46"/>
      <c r="C35" s="40"/>
      <c r="D35" s="40"/>
      <c r="E35" s="146" t="s">
        <v>45</v>
      </c>
      <c r="F35" s="165">
        <f>ROUND((SUM(BG83:BG102)),  2)</f>
        <v>0</v>
      </c>
      <c r="G35" s="40"/>
      <c r="H35" s="40"/>
      <c r="I35" s="166">
        <v>0.20999999999999999</v>
      </c>
      <c r="J35" s="165">
        <f>0</f>
        <v>0</v>
      </c>
      <c r="K35" s="40"/>
      <c r="L35" s="149"/>
      <c r="S35" s="40"/>
      <c r="T35" s="40"/>
      <c r="U35" s="40"/>
      <c r="V35" s="40"/>
      <c r="W35" s="40"/>
      <c r="X35" s="40"/>
      <c r="Y35" s="40"/>
      <c r="Z35" s="40"/>
      <c r="AA35" s="40"/>
      <c r="AB35" s="40"/>
      <c r="AC35" s="40"/>
      <c r="AD35" s="40"/>
      <c r="AE35" s="40"/>
    </row>
    <row r="36" hidden="1" s="2" customFormat="1" ht="14.4" customHeight="1">
      <c r="A36" s="40"/>
      <c r="B36" s="46"/>
      <c r="C36" s="40"/>
      <c r="D36" s="40"/>
      <c r="E36" s="146" t="s">
        <v>46</v>
      </c>
      <c r="F36" s="165">
        <f>ROUND((SUM(BH83:BH102)),  2)</f>
        <v>0</v>
      </c>
      <c r="G36" s="40"/>
      <c r="H36" s="40"/>
      <c r="I36" s="166">
        <v>0.14999999999999999</v>
      </c>
      <c r="J36" s="165">
        <f>0</f>
        <v>0</v>
      </c>
      <c r="K36" s="40"/>
      <c r="L36" s="149"/>
      <c r="S36" s="40"/>
      <c r="T36" s="40"/>
      <c r="U36" s="40"/>
      <c r="V36" s="40"/>
      <c r="W36" s="40"/>
      <c r="X36" s="40"/>
      <c r="Y36" s="40"/>
      <c r="Z36" s="40"/>
      <c r="AA36" s="40"/>
      <c r="AB36" s="40"/>
      <c r="AC36" s="40"/>
      <c r="AD36" s="40"/>
      <c r="AE36" s="40"/>
    </row>
    <row r="37" hidden="1" s="2" customFormat="1" ht="14.4" customHeight="1">
      <c r="A37" s="40"/>
      <c r="B37" s="46"/>
      <c r="C37" s="40"/>
      <c r="D37" s="40"/>
      <c r="E37" s="146" t="s">
        <v>47</v>
      </c>
      <c r="F37" s="165">
        <f>ROUND((SUM(BI83:BI102)),  2)</f>
        <v>0</v>
      </c>
      <c r="G37" s="40"/>
      <c r="H37" s="40"/>
      <c r="I37" s="166">
        <v>0</v>
      </c>
      <c r="J37" s="165">
        <f>0</f>
        <v>0</v>
      </c>
      <c r="K37" s="40"/>
      <c r="L37" s="14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48"/>
      <c r="J38" s="40"/>
      <c r="K38" s="40"/>
      <c r="L38" s="149"/>
      <c r="S38" s="40"/>
      <c r="T38" s="40"/>
      <c r="U38" s="40"/>
      <c r="V38" s="40"/>
      <c r="W38" s="40"/>
      <c r="X38" s="40"/>
      <c r="Y38" s="40"/>
      <c r="Z38" s="40"/>
      <c r="AA38" s="40"/>
      <c r="AB38" s="40"/>
      <c r="AC38" s="40"/>
      <c r="AD38" s="40"/>
      <c r="AE38" s="40"/>
    </row>
    <row r="39" s="2" customFormat="1" ht="25.44" customHeight="1">
      <c r="A39" s="40"/>
      <c r="B39" s="46"/>
      <c r="C39" s="167"/>
      <c r="D39" s="168" t="s">
        <v>48</v>
      </c>
      <c r="E39" s="169"/>
      <c r="F39" s="169"/>
      <c r="G39" s="170" t="s">
        <v>49</v>
      </c>
      <c r="H39" s="171" t="s">
        <v>50</v>
      </c>
      <c r="I39" s="172"/>
      <c r="J39" s="173">
        <f>SUM(J30:J37)</f>
        <v>0</v>
      </c>
      <c r="K39" s="174"/>
      <c r="L39" s="149"/>
      <c r="S39" s="40"/>
      <c r="T39" s="40"/>
      <c r="U39" s="40"/>
      <c r="V39" s="40"/>
      <c r="W39" s="40"/>
      <c r="X39" s="40"/>
      <c r="Y39" s="40"/>
      <c r="Z39" s="40"/>
      <c r="AA39" s="40"/>
      <c r="AB39" s="40"/>
      <c r="AC39" s="40"/>
      <c r="AD39" s="40"/>
      <c r="AE39" s="40"/>
    </row>
    <row r="40" s="2" customFormat="1" ht="14.4" customHeight="1">
      <c r="A40" s="40"/>
      <c r="B40" s="175"/>
      <c r="C40" s="176"/>
      <c r="D40" s="176"/>
      <c r="E40" s="176"/>
      <c r="F40" s="176"/>
      <c r="G40" s="176"/>
      <c r="H40" s="176"/>
      <c r="I40" s="177"/>
      <c r="J40" s="176"/>
      <c r="K40" s="176"/>
      <c r="L40" s="149"/>
      <c r="S40" s="40"/>
      <c r="T40" s="40"/>
      <c r="U40" s="40"/>
      <c r="V40" s="40"/>
      <c r="W40" s="40"/>
      <c r="X40" s="40"/>
      <c r="Y40" s="40"/>
      <c r="Z40" s="40"/>
      <c r="AA40" s="40"/>
      <c r="AB40" s="40"/>
      <c r="AC40" s="40"/>
      <c r="AD40" s="40"/>
      <c r="AE40" s="40"/>
    </row>
    <row r="44" s="2" customFormat="1" ht="6.96" customHeight="1">
      <c r="A44" s="40"/>
      <c r="B44" s="178"/>
      <c r="C44" s="179"/>
      <c r="D44" s="179"/>
      <c r="E44" s="179"/>
      <c r="F44" s="179"/>
      <c r="G44" s="179"/>
      <c r="H44" s="179"/>
      <c r="I44" s="180"/>
      <c r="J44" s="179"/>
      <c r="K44" s="179"/>
      <c r="L44" s="149"/>
      <c r="S44" s="40"/>
      <c r="T44" s="40"/>
      <c r="U44" s="40"/>
      <c r="V44" s="40"/>
      <c r="W44" s="40"/>
      <c r="X44" s="40"/>
      <c r="Y44" s="40"/>
      <c r="Z44" s="40"/>
      <c r="AA44" s="40"/>
      <c r="AB44" s="40"/>
      <c r="AC44" s="40"/>
      <c r="AD44" s="40"/>
      <c r="AE44" s="40"/>
    </row>
    <row r="45" s="2" customFormat="1" ht="24.96" customHeight="1">
      <c r="A45" s="40"/>
      <c r="B45" s="41"/>
      <c r="C45" s="25" t="s">
        <v>124</v>
      </c>
      <c r="D45" s="42"/>
      <c r="E45" s="42"/>
      <c r="F45" s="42"/>
      <c r="G45" s="42"/>
      <c r="H45" s="42"/>
      <c r="I45" s="148"/>
      <c r="J45" s="42"/>
      <c r="K45" s="42"/>
      <c r="L45" s="14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48"/>
      <c r="J46" s="42"/>
      <c r="K46" s="42"/>
      <c r="L46" s="14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48"/>
      <c r="J47" s="42"/>
      <c r="K47" s="42"/>
      <c r="L47" s="149"/>
      <c r="S47" s="40"/>
      <c r="T47" s="40"/>
      <c r="U47" s="40"/>
      <c r="V47" s="40"/>
      <c r="W47" s="40"/>
      <c r="X47" s="40"/>
      <c r="Y47" s="40"/>
      <c r="Z47" s="40"/>
      <c r="AA47" s="40"/>
      <c r="AB47" s="40"/>
      <c r="AC47" s="40"/>
      <c r="AD47" s="40"/>
      <c r="AE47" s="40"/>
    </row>
    <row r="48" s="2" customFormat="1" ht="16.5" customHeight="1">
      <c r="A48" s="40"/>
      <c r="B48" s="41"/>
      <c r="C48" s="42"/>
      <c r="D48" s="42"/>
      <c r="E48" s="181" t="str">
        <f>E7</f>
        <v>WELCOME CENTRE ČZU</v>
      </c>
      <c r="F48" s="34"/>
      <c r="G48" s="34"/>
      <c r="H48" s="34"/>
      <c r="I48" s="148"/>
      <c r="J48" s="42"/>
      <c r="K48" s="42"/>
      <c r="L48" s="149"/>
      <c r="S48" s="40"/>
      <c r="T48" s="40"/>
      <c r="U48" s="40"/>
      <c r="V48" s="40"/>
      <c r="W48" s="40"/>
      <c r="X48" s="40"/>
      <c r="Y48" s="40"/>
      <c r="Z48" s="40"/>
      <c r="AA48" s="40"/>
      <c r="AB48" s="40"/>
      <c r="AC48" s="40"/>
      <c r="AD48" s="40"/>
      <c r="AE48" s="40"/>
    </row>
    <row r="49" s="2" customFormat="1" ht="12" customHeight="1">
      <c r="A49" s="40"/>
      <c r="B49" s="41"/>
      <c r="C49" s="34" t="s">
        <v>120</v>
      </c>
      <c r="D49" s="42"/>
      <c r="E49" s="42"/>
      <c r="F49" s="42"/>
      <c r="G49" s="42"/>
      <c r="H49" s="42"/>
      <c r="I49" s="148"/>
      <c r="J49" s="42"/>
      <c r="K49" s="42"/>
      <c r="L49" s="149"/>
      <c r="S49" s="40"/>
      <c r="T49" s="40"/>
      <c r="U49" s="40"/>
      <c r="V49" s="40"/>
      <c r="W49" s="40"/>
      <c r="X49" s="40"/>
      <c r="Y49" s="40"/>
      <c r="Z49" s="40"/>
      <c r="AA49" s="40"/>
      <c r="AB49" s="40"/>
      <c r="AC49" s="40"/>
      <c r="AD49" s="40"/>
      <c r="AE49" s="40"/>
    </row>
    <row r="50" s="2" customFormat="1" ht="16.5" customHeight="1">
      <c r="A50" s="40"/>
      <c r="B50" s="41"/>
      <c r="C50" s="42"/>
      <c r="D50" s="42"/>
      <c r="E50" s="71" t="str">
        <f>E9</f>
        <v>05 - Měření a regulace</v>
      </c>
      <c r="F50" s="42"/>
      <c r="G50" s="42"/>
      <c r="H50" s="42"/>
      <c r="I50" s="148"/>
      <c r="J50" s="42"/>
      <c r="K50" s="42"/>
      <c r="L50" s="14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48"/>
      <c r="J51" s="42"/>
      <c r="K51" s="42"/>
      <c r="L51" s="14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Praha 6 - Suchdol</v>
      </c>
      <c r="G52" s="42"/>
      <c r="H52" s="42"/>
      <c r="I52" s="151" t="s">
        <v>23</v>
      </c>
      <c r="J52" s="74" t="str">
        <f>IF(J12="","",J12)</f>
        <v>25. 5. 2020</v>
      </c>
      <c r="K52" s="42"/>
      <c r="L52" s="14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48"/>
      <c r="J53" s="42"/>
      <c r="K53" s="42"/>
      <c r="L53" s="14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ČZU Praha</v>
      </c>
      <c r="G54" s="42"/>
      <c r="H54" s="42"/>
      <c r="I54" s="151" t="s">
        <v>31</v>
      </c>
      <c r="J54" s="38" t="str">
        <f>E21</f>
        <v>GREBNER</v>
      </c>
      <c r="K54" s="42"/>
      <c r="L54" s="149"/>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151" t="s">
        <v>34</v>
      </c>
      <c r="J55" s="38" t="str">
        <f>E24</f>
        <v xml:space="preserve"> </v>
      </c>
      <c r="K55" s="42"/>
      <c r="L55" s="14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48"/>
      <c r="J56" s="42"/>
      <c r="K56" s="42"/>
      <c r="L56" s="149"/>
      <c r="S56" s="40"/>
      <c r="T56" s="40"/>
      <c r="U56" s="40"/>
      <c r="V56" s="40"/>
      <c r="W56" s="40"/>
      <c r="X56" s="40"/>
      <c r="Y56" s="40"/>
      <c r="Z56" s="40"/>
      <c r="AA56" s="40"/>
      <c r="AB56" s="40"/>
      <c r="AC56" s="40"/>
      <c r="AD56" s="40"/>
      <c r="AE56" s="40"/>
    </row>
    <row r="57" s="2" customFormat="1" ht="29.28" customHeight="1">
      <c r="A57" s="40"/>
      <c r="B57" s="41"/>
      <c r="C57" s="182" t="s">
        <v>125</v>
      </c>
      <c r="D57" s="183"/>
      <c r="E57" s="183"/>
      <c r="F57" s="183"/>
      <c r="G57" s="183"/>
      <c r="H57" s="183"/>
      <c r="I57" s="184"/>
      <c r="J57" s="185" t="s">
        <v>126</v>
      </c>
      <c r="K57" s="183"/>
      <c r="L57" s="14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48"/>
      <c r="J58" s="42"/>
      <c r="K58" s="42"/>
      <c r="L58" s="149"/>
      <c r="S58" s="40"/>
      <c r="T58" s="40"/>
      <c r="U58" s="40"/>
      <c r="V58" s="40"/>
      <c r="W58" s="40"/>
      <c r="X58" s="40"/>
      <c r="Y58" s="40"/>
      <c r="Z58" s="40"/>
      <c r="AA58" s="40"/>
      <c r="AB58" s="40"/>
      <c r="AC58" s="40"/>
      <c r="AD58" s="40"/>
      <c r="AE58" s="40"/>
    </row>
    <row r="59" s="2" customFormat="1" ht="22.8" customHeight="1">
      <c r="A59" s="40"/>
      <c r="B59" s="41"/>
      <c r="C59" s="186" t="s">
        <v>70</v>
      </c>
      <c r="D59" s="42"/>
      <c r="E59" s="42"/>
      <c r="F59" s="42"/>
      <c r="G59" s="42"/>
      <c r="H59" s="42"/>
      <c r="I59" s="148"/>
      <c r="J59" s="104">
        <f>J83</f>
        <v>0</v>
      </c>
      <c r="K59" s="42"/>
      <c r="L59" s="149"/>
      <c r="S59" s="40"/>
      <c r="T59" s="40"/>
      <c r="U59" s="40"/>
      <c r="V59" s="40"/>
      <c r="W59" s="40"/>
      <c r="X59" s="40"/>
      <c r="Y59" s="40"/>
      <c r="Z59" s="40"/>
      <c r="AA59" s="40"/>
      <c r="AB59" s="40"/>
      <c r="AC59" s="40"/>
      <c r="AD59" s="40"/>
      <c r="AE59" s="40"/>
      <c r="AU59" s="19" t="s">
        <v>127</v>
      </c>
    </row>
    <row r="60" s="9" customFormat="1" ht="24.96" customHeight="1">
      <c r="A60" s="9"/>
      <c r="B60" s="187"/>
      <c r="C60" s="188"/>
      <c r="D60" s="189" t="s">
        <v>1372</v>
      </c>
      <c r="E60" s="190"/>
      <c r="F60" s="190"/>
      <c r="G60" s="190"/>
      <c r="H60" s="190"/>
      <c r="I60" s="191"/>
      <c r="J60" s="192">
        <f>J84</f>
        <v>0</v>
      </c>
      <c r="K60" s="188"/>
      <c r="L60" s="193"/>
      <c r="S60" s="9"/>
      <c r="T60" s="9"/>
      <c r="U60" s="9"/>
      <c r="V60" s="9"/>
      <c r="W60" s="9"/>
      <c r="X60" s="9"/>
      <c r="Y60" s="9"/>
      <c r="Z60" s="9"/>
      <c r="AA60" s="9"/>
      <c r="AB60" s="9"/>
      <c r="AC60" s="9"/>
      <c r="AD60" s="9"/>
      <c r="AE60" s="9"/>
    </row>
    <row r="61" s="9" customFormat="1" ht="24.96" customHeight="1">
      <c r="A61" s="9"/>
      <c r="B61" s="187"/>
      <c r="C61" s="188"/>
      <c r="D61" s="189" t="s">
        <v>1373</v>
      </c>
      <c r="E61" s="190"/>
      <c r="F61" s="190"/>
      <c r="G61" s="190"/>
      <c r="H61" s="190"/>
      <c r="I61" s="191"/>
      <c r="J61" s="192">
        <f>J89</f>
        <v>0</v>
      </c>
      <c r="K61" s="188"/>
      <c r="L61" s="193"/>
      <c r="S61" s="9"/>
      <c r="T61" s="9"/>
      <c r="U61" s="9"/>
      <c r="V61" s="9"/>
      <c r="W61" s="9"/>
      <c r="X61" s="9"/>
      <c r="Y61" s="9"/>
      <c r="Z61" s="9"/>
      <c r="AA61" s="9"/>
      <c r="AB61" s="9"/>
      <c r="AC61" s="9"/>
      <c r="AD61" s="9"/>
      <c r="AE61" s="9"/>
    </row>
    <row r="62" s="9" customFormat="1" ht="24.96" customHeight="1">
      <c r="A62" s="9"/>
      <c r="B62" s="187"/>
      <c r="C62" s="188"/>
      <c r="D62" s="189" t="s">
        <v>1374</v>
      </c>
      <c r="E62" s="190"/>
      <c r="F62" s="190"/>
      <c r="G62" s="190"/>
      <c r="H62" s="190"/>
      <c r="I62" s="191"/>
      <c r="J62" s="192">
        <f>J93</f>
        <v>0</v>
      </c>
      <c r="K62" s="188"/>
      <c r="L62" s="193"/>
      <c r="S62" s="9"/>
      <c r="T62" s="9"/>
      <c r="U62" s="9"/>
      <c r="V62" s="9"/>
      <c r="W62" s="9"/>
      <c r="X62" s="9"/>
      <c r="Y62" s="9"/>
      <c r="Z62" s="9"/>
      <c r="AA62" s="9"/>
      <c r="AB62" s="9"/>
      <c r="AC62" s="9"/>
      <c r="AD62" s="9"/>
      <c r="AE62" s="9"/>
    </row>
    <row r="63" s="9" customFormat="1" ht="24.96" customHeight="1">
      <c r="A63" s="9"/>
      <c r="B63" s="187"/>
      <c r="C63" s="188"/>
      <c r="D63" s="189" t="s">
        <v>1375</v>
      </c>
      <c r="E63" s="190"/>
      <c r="F63" s="190"/>
      <c r="G63" s="190"/>
      <c r="H63" s="190"/>
      <c r="I63" s="191"/>
      <c r="J63" s="192">
        <f>J96</f>
        <v>0</v>
      </c>
      <c r="K63" s="188"/>
      <c r="L63" s="193"/>
      <c r="S63" s="9"/>
      <c r="T63" s="9"/>
      <c r="U63" s="9"/>
      <c r="V63" s="9"/>
      <c r="W63" s="9"/>
      <c r="X63" s="9"/>
      <c r="Y63" s="9"/>
      <c r="Z63" s="9"/>
      <c r="AA63" s="9"/>
      <c r="AB63" s="9"/>
      <c r="AC63" s="9"/>
      <c r="AD63" s="9"/>
      <c r="AE63" s="9"/>
    </row>
    <row r="64" s="2" customFormat="1" ht="21.84" customHeight="1">
      <c r="A64" s="40"/>
      <c r="B64" s="41"/>
      <c r="C64" s="42"/>
      <c r="D64" s="42"/>
      <c r="E64" s="42"/>
      <c r="F64" s="42"/>
      <c r="G64" s="42"/>
      <c r="H64" s="42"/>
      <c r="I64" s="148"/>
      <c r="J64" s="42"/>
      <c r="K64" s="42"/>
      <c r="L64" s="149"/>
      <c r="S64" s="40"/>
      <c r="T64" s="40"/>
      <c r="U64" s="40"/>
      <c r="V64" s="40"/>
      <c r="W64" s="40"/>
      <c r="X64" s="40"/>
      <c r="Y64" s="40"/>
      <c r="Z64" s="40"/>
      <c r="AA64" s="40"/>
      <c r="AB64" s="40"/>
      <c r="AC64" s="40"/>
      <c r="AD64" s="40"/>
      <c r="AE64" s="40"/>
    </row>
    <row r="65" s="2" customFormat="1" ht="6.96" customHeight="1">
      <c r="A65" s="40"/>
      <c r="B65" s="61"/>
      <c r="C65" s="62"/>
      <c r="D65" s="62"/>
      <c r="E65" s="62"/>
      <c r="F65" s="62"/>
      <c r="G65" s="62"/>
      <c r="H65" s="62"/>
      <c r="I65" s="177"/>
      <c r="J65" s="62"/>
      <c r="K65" s="62"/>
      <c r="L65" s="149"/>
      <c r="S65" s="40"/>
      <c r="T65" s="40"/>
      <c r="U65" s="40"/>
      <c r="V65" s="40"/>
      <c r="W65" s="40"/>
      <c r="X65" s="40"/>
      <c r="Y65" s="40"/>
      <c r="Z65" s="40"/>
      <c r="AA65" s="40"/>
      <c r="AB65" s="40"/>
      <c r="AC65" s="40"/>
      <c r="AD65" s="40"/>
      <c r="AE65" s="40"/>
    </row>
    <row r="69" s="2" customFormat="1" ht="6.96" customHeight="1">
      <c r="A69" s="40"/>
      <c r="B69" s="63"/>
      <c r="C69" s="64"/>
      <c r="D69" s="64"/>
      <c r="E69" s="64"/>
      <c r="F69" s="64"/>
      <c r="G69" s="64"/>
      <c r="H69" s="64"/>
      <c r="I69" s="180"/>
      <c r="J69" s="64"/>
      <c r="K69" s="64"/>
      <c r="L69" s="149"/>
      <c r="S69" s="40"/>
      <c r="T69" s="40"/>
      <c r="U69" s="40"/>
      <c r="V69" s="40"/>
      <c r="W69" s="40"/>
      <c r="X69" s="40"/>
      <c r="Y69" s="40"/>
      <c r="Z69" s="40"/>
      <c r="AA69" s="40"/>
      <c r="AB69" s="40"/>
      <c r="AC69" s="40"/>
      <c r="AD69" s="40"/>
      <c r="AE69" s="40"/>
    </row>
    <row r="70" s="2" customFormat="1" ht="24.96" customHeight="1">
      <c r="A70" s="40"/>
      <c r="B70" s="41"/>
      <c r="C70" s="25" t="s">
        <v>144</v>
      </c>
      <c r="D70" s="42"/>
      <c r="E70" s="42"/>
      <c r="F70" s="42"/>
      <c r="G70" s="42"/>
      <c r="H70" s="42"/>
      <c r="I70" s="148"/>
      <c r="J70" s="42"/>
      <c r="K70" s="42"/>
      <c r="L70" s="149"/>
      <c r="S70" s="40"/>
      <c r="T70" s="40"/>
      <c r="U70" s="40"/>
      <c r="V70" s="40"/>
      <c r="W70" s="40"/>
      <c r="X70" s="40"/>
      <c r="Y70" s="40"/>
      <c r="Z70" s="40"/>
      <c r="AA70" s="40"/>
      <c r="AB70" s="40"/>
      <c r="AC70" s="40"/>
      <c r="AD70" s="40"/>
      <c r="AE70" s="40"/>
    </row>
    <row r="71" s="2" customFormat="1" ht="6.96" customHeight="1">
      <c r="A71" s="40"/>
      <c r="B71" s="41"/>
      <c r="C71" s="42"/>
      <c r="D71" s="42"/>
      <c r="E71" s="42"/>
      <c r="F71" s="42"/>
      <c r="G71" s="42"/>
      <c r="H71" s="42"/>
      <c r="I71" s="148"/>
      <c r="J71" s="42"/>
      <c r="K71" s="42"/>
      <c r="L71" s="149"/>
      <c r="S71" s="40"/>
      <c r="T71" s="40"/>
      <c r="U71" s="40"/>
      <c r="V71" s="40"/>
      <c r="W71" s="40"/>
      <c r="X71" s="40"/>
      <c r="Y71" s="40"/>
      <c r="Z71" s="40"/>
      <c r="AA71" s="40"/>
      <c r="AB71" s="40"/>
      <c r="AC71" s="40"/>
      <c r="AD71" s="40"/>
      <c r="AE71" s="40"/>
    </row>
    <row r="72" s="2" customFormat="1" ht="12" customHeight="1">
      <c r="A72" s="40"/>
      <c r="B72" s="41"/>
      <c r="C72" s="34" t="s">
        <v>16</v>
      </c>
      <c r="D72" s="42"/>
      <c r="E72" s="42"/>
      <c r="F72" s="42"/>
      <c r="G72" s="42"/>
      <c r="H72" s="42"/>
      <c r="I72" s="148"/>
      <c r="J72" s="42"/>
      <c r="K72" s="42"/>
      <c r="L72" s="149"/>
      <c r="S72" s="40"/>
      <c r="T72" s="40"/>
      <c r="U72" s="40"/>
      <c r="V72" s="40"/>
      <c r="W72" s="40"/>
      <c r="X72" s="40"/>
      <c r="Y72" s="40"/>
      <c r="Z72" s="40"/>
      <c r="AA72" s="40"/>
      <c r="AB72" s="40"/>
      <c r="AC72" s="40"/>
      <c r="AD72" s="40"/>
      <c r="AE72" s="40"/>
    </row>
    <row r="73" s="2" customFormat="1" ht="16.5" customHeight="1">
      <c r="A73" s="40"/>
      <c r="B73" s="41"/>
      <c r="C73" s="42"/>
      <c r="D73" s="42"/>
      <c r="E73" s="181" t="str">
        <f>E7</f>
        <v>WELCOME CENTRE ČZU</v>
      </c>
      <c r="F73" s="34"/>
      <c r="G73" s="34"/>
      <c r="H73" s="34"/>
      <c r="I73" s="148"/>
      <c r="J73" s="42"/>
      <c r="K73" s="42"/>
      <c r="L73" s="149"/>
      <c r="S73" s="40"/>
      <c r="T73" s="40"/>
      <c r="U73" s="40"/>
      <c r="V73" s="40"/>
      <c r="W73" s="40"/>
      <c r="X73" s="40"/>
      <c r="Y73" s="40"/>
      <c r="Z73" s="40"/>
      <c r="AA73" s="40"/>
      <c r="AB73" s="40"/>
      <c r="AC73" s="40"/>
      <c r="AD73" s="40"/>
      <c r="AE73" s="40"/>
    </row>
    <row r="74" s="2" customFormat="1" ht="12" customHeight="1">
      <c r="A74" s="40"/>
      <c r="B74" s="41"/>
      <c r="C74" s="34" t="s">
        <v>120</v>
      </c>
      <c r="D74" s="42"/>
      <c r="E74" s="42"/>
      <c r="F74" s="42"/>
      <c r="G74" s="42"/>
      <c r="H74" s="42"/>
      <c r="I74" s="148"/>
      <c r="J74" s="42"/>
      <c r="K74" s="42"/>
      <c r="L74" s="149"/>
      <c r="S74" s="40"/>
      <c r="T74" s="40"/>
      <c r="U74" s="40"/>
      <c r="V74" s="40"/>
      <c r="W74" s="40"/>
      <c r="X74" s="40"/>
      <c r="Y74" s="40"/>
      <c r="Z74" s="40"/>
      <c r="AA74" s="40"/>
      <c r="AB74" s="40"/>
      <c r="AC74" s="40"/>
      <c r="AD74" s="40"/>
      <c r="AE74" s="40"/>
    </row>
    <row r="75" s="2" customFormat="1" ht="16.5" customHeight="1">
      <c r="A75" s="40"/>
      <c r="B75" s="41"/>
      <c r="C75" s="42"/>
      <c r="D75" s="42"/>
      <c r="E75" s="71" t="str">
        <f>E9</f>
        <v>05 - Měření a regulace</v>
      </c>
      <c r="F75" s="42"/>
      <c r="G75" s="42"/>
      <c r="H75" s="42"/>
      <c r="I75" s="148"/>
      <c r="J75" s="42"/>
      <c r="K75" s="42"/>
      <c r="L75" s="149"/>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148"/>
      <c r="J76" s="42"/>
      <c r="K76" s="42"/>
      <c r="L76" s="149"/>
      <c r="S76" s="40"/>
      <c r="T76" s="40"/>
      <c r="U76" s="40"/>
      <c r="V76" s="40"/>
      <c r="W76" s="40"/>
      <c r="X76" s="40"/>
      <c r="Y76" s="40"/>
      <c r="Z76" s="40"/>
      <c r="AA76" s="40"/>
      <c r="AB76" s="40"/>
      <c r="AC76" s="40"/>
      <c r="AD76" s="40"/>
      <c r="AE76" s="40"/>
    </row>
    <row r="77" s="2" customFormat="1" ht="12" customHeight="1">
      <c r="A77" s="40"/>
      <c r="B77" s="41"/>
      <c r="C77" s="34" t="s">
        <v>21</v>
      </c>
      <c r="D77" s="42"/>
      <c r="E77" s="42"/>
      <c r="F77" s="29" t="str">
        <f>F12</f>
        <v>Praha 6 - Suchdol</v>
      </c>
      <c r="G77" s="42"/>
      <c r="H77" s="42"/>
      <c r="I77" s="151" t="s">
        <v>23</v>
      </c>
      <c r="J77" s="74" t="str">
        <f>IF(J12="","",J12)</f>
        <v>25. 5. 2020</v>
      </c>
      <c r="K77" s="42"/>
      <c r="L77" s="149"/>
      <c r="S77" s="40"/>
      <c r="T77" s="40"/>
      <c r="U77" s="40"/>
      <c r="V77" s="40"/>
      <c r="W77" s="40"/>
      <c r="X77" s="40"/>
      <c r="Y77" s="40"/>
      <c r="Z77" s="40"/>
      <c r="AA77" s="40"/>
      <c r="AB77" s="40"/>
      <c r="AC77" s="40"/>
      <c r="AD77" s="40"/>
      <c r="AE77" s="40"/>
    </row>
    <row r="78" s="2" customFormat="1" ht="6.96" customHeight="1">
      <c r="A78" s="40"/>
      <c r="B78" s="41"/>
      <c r="C78" s="42"/>
      <c r="D78" s="42"/>
      <c r="E78" s="42"/>
      <c r="F78" s="42"/>
      <c r="G78" s="42"/>
      <c r="H78" s="42"/>
      <c r="I78" s="148"/>
      <c r="J78" s="42"/>
      <c r="K78" s="42"/>
      <c r="L78" s="149"/>
      <c r="S78" s="40"/>
      <c r="T78" s="40"/>
      <c r="U78" s="40"/>
      <c r="V78" s="40"/>
      <c r="W78" s="40"/>
      <c r="X78" s="40"/>
      <c r="Y78" s="40"/>
      <c r="Z78" s="40"/>
      <c r="AA78" s="40"/>
      <c r="AB78" s="40"/>
      <c r="AC78" s="40"/>
      <c r="AD78" s="40"/>
      <c r="AE78" s="40"/>
    </row>
    <row r="79" s="2" customFormat="1" ht="15.15" customHeight="1">
      <c r="A79" s="40"/>
      <c r="B79" s="41"/>
      <c r="C79" s="34" t="s">
        <v>25</v>
      </c>
      <c r="D79" s="42"/>
      <c r="E79" s="42"/>
      <c r="F79" s="29" t="str">
        <f>E15</f>
        <v>ČZU Praha</v>
      </c>
      <c r="G79" s="42"/>
      <c r="H79" s="42"/>
      <c r="I79" s="151" t="s">
        <v>31</v>
      </c>
      <c r="J79" s="38" t="str">
        <f>E21</f>
        <v>GREBNER</v>
      </c>
      <c r="K79" s="42"/>
      <c r="L79" s="149"/>
      <c r="S79" s="40"/>
      <c r="T79" s="40"/>
      <c r="U79" s="40"/>
      <c r="V79" s="40"/>
      <c r="W79" s="40"/>
      <c r="X79" s="40"/>
      <c r="Y79" s="40"/>
      <c r="Z79" s="40"/>
      <c r="AA79" s="40"/>
      <c r="AB79" s="40"/>
      <c r="AC79" s="40"/>
      <c r="AD79" s="40"/>
      <c r="AE79" s="40"/>
    </row>
    <row r="80" s="2" customFormat="1" ht="15.15" customHeight="1">
      <c r="A80" s="40"/>
      <c r="B80" s="41"/>
      <c r="C80" s="34" t="s">
        <v>29</v>
      </c>
      <c r="D80" s="42"/>
      <c r="E80" s="42"/>
      <c r="F80" s="29" t="str">
        <f>IF(E18="","",E18)</f>
        <v>Vyplň údaj</v>
      </c>
      <c r="G80" s="42"/>
      <c r="H80" s="42"/>
      <c r="I80" s="151" t="s">
        <v>34</v>
      </c>
      <c r="J80" s="38" t="str">
        <f>E24</f>
        <v xml:space="preserve"> </v>
      </c>
      <c r="K80" s="42"/>
      <c r="L80" s="149"/>
      <c r="S80" s="40"/>
      <c r="T80" s="40"/>
      <c r="U80" s="40"/>
      <c r="V80" s="40"/>
      <c r="W80" s="40"/>
      <c r="X80" s="40"/>
      <c r="Y80" s="40"/>
      <c r="Z80" s="40"/>
      <c r="AA80" s="40"/>
      <c r="AB80" s="40"/>
      <c r="AC80" s="40"/>
      <c r="AD80" s="40"/>
      <c r="AE80" s="40"/>
    </row>
    <row r="81" s="2" customFormat="1" ht="10.32" customHeight="1">
      <c r="A81" s="40"/>
      <c r="B81" s="41"/>
      <c r="C81" s="42"/>
      <c r="D81" s="42"/>
      <c r="E81" s="42"/>
      <c r="F81" s="42"/>
      <c r="G81" s="42"/>
      <c r="H81" s="42"/>
      <c r="I81" s="148"/>
      <c r="J81" s="42"/>
      <c r="K81" s="42"/>
      <c r="L81" s="149"/>
      <c r="S81" s="40"/>
      <c r="T81" s="40"/>
      <c r="U81" s="40"/>
      <c r="V81" s="40"/>
      <c r="W81" s="40"/>
      <c r="X81" s="40"/>
      <c r="Y81" s="40"/>
      <c r="Z81" s="40"/>
      <c r="AA81" s="40"/>
      <c r="AB81" s="40"/>
      <c r="AC81" s="40"/>
      <c r="AD81" s="40"/>
      <c r="AE81" s="40"/>
    </row>
    <row r="82" s="10" customFormat="1" ht="29.28" customHeight="1">
      <c r="A82" s="194"/>
      <c r="B82" s="195"/>
      <c r="C82" s="196" t="s">
        <v>145</v>
      </c>
      <c r="D82" s="197" t="s">
        <v>57</v>
      </c>
      <c r="E82" s="197" t="s">
        <v>53</v>
      </c>
      <c r="F82" s="197" t="s">
        <v>54</v>
      </c>
      <c r="G82" s="197" t="s">
        <v>146</v>
      </c>
      <c r="H82" s="197" t="s">
        <v>147</v>
      </c>
      <c r="I82" s="198" t="s">
        <v>148</v>
      </c>
      <c r="J82" s="197" t="s">
        <v>126</v>
      </c>
      <c r="K82" s="199" t="s">
        <v>149</v>
      </c>
      <c r="L82" s="200"/>
      <c r="M82" s="94" t="s">
        <v>19</v>
      </c>
      <c r="N82" s="95" t="s">
        <v>42</v>
      </c>
      <c r="O82" s="95" t="s">
        <v>150</v>
      </c>
      <c r="P82" s="95" t="s">
        <v>151</v>
      </c>
      <c r="Q82" s="95" t="s">
        <v>152</v>
      </c>
      <c r="R82" s="95" t="s">
        <v>153</v>
      </c>
      <c r="S82" s="95" t="s">
        <v>154</v>
      </c>
      <c r="T82" s="96" t="s">
        <v>155</v>
      </c>
      <c r="U82" s="194"/>
      <c r="V82" s="194"/>
      <c r="W82" s="194"/>
      <c r="X82" s="194"/>
      <c r="Y82" s="194"/>
      <c r="Z82" s="194"/>
      <c r="AA82" s="194"/>
      <c r="AB82" s="194"/>
      <c r="AC82" s="194"/>
      <c r="AD82" s="194"/>
      <c r="AE82" s="194"/>
    </row>
    <row r="83" s="2" customFormat="1" ht="22.8" customHeight="1">
      <c r="A83" s="40"/>
      <c r="B83" s="41"/>
      <c r="C83" s="101" t="s">
        <v>156</v>
      </c>
      <c r="D83" s="42"/>
      <c r="E83" s="42"/>
      <c r="F83" s="42"/>
      <c r="G83" s="42"/>
      <c r="H83" s="42"/>
      <c r="I83" s="148"/>
      <c r="J83" s="201">
        <f>BK83</f>
        <v>0</v>
      </c>
      <c r="K83" s="42"/>
      <c r="L83" s="46"/>
      <c r="M83" s="97"/>
      <c r="N83" s="202"/>
      <c r="O83" s="98"/>
      <c r="P83" s="203">
        <f>P84+P89+P93+P96</f>
        <v>0</v>
      </c>
      <c r="Q83" s="98"/>
      <c r="R83" s="203">
        <f>R84+R89+R93+R96</f>
        <v>0</v>
      </c>
      <c r="S83" s="98"/>
      <c r="T83" s="204">
        <f>T84+T89+T93+T96</f>
        <v>0</v>
      </c>
      <c r="U83" s="40"/>
      <c r="V83" s="40"/>
      <c r="W83" s="40"/>
      <c r="X83" s="40"/>
      <c r="Y83" s="40"/>
      <c r="Z83" s="40"/>
      <c r="AA83" s="40"/>
      <c r="AB83" s="40"/>
      <c r="AC83" s="40"/>
      <c r="AD83" s="40"/>
      <c r="AE83" s="40"/>
      <c r="AT83" s="19" t="s">
        <v>71</v>
      </c>
      <c r="AU83" s="19" t="s">
        <v>127</v>
      </c>
      <c r="BK83" s="205">
        <f>BK84+BK89+BK93+BK96</f>
        <v>0</v>
      </c>
    </row>
    <row r="84" s="11" customFormat="1" ht="25.92" customHeight="1">
      <c r="A84" s="11"/>
      <c r="B84" s="206"/>
      <c r="C84" s="207"/>
      <c r="D84" s="208" t="s">
        <v>71</v>
      </c>
      <c r="E84" s="209" t="s">
        <v>1376</v>
      </c>
      <c r="F84" s="209" t="s">
        <v>1377</v>
      </c>
      <c r="G84" s="207"/>
      <c r="H84" s="207"/>
      <c r="I84" s="210"/>
      <c r="J84" s="211">
        <f>BK84</f>
        <v>0</v>
      </c>
      <c r="K84" s="207"/>
      <c r="L84" s="212"/>
      <c r="M84" s="213"/>
      <c r="N84" s="214"/>
      <c r="O84" s="214"/>
      <c r="P84" s="215">
        <f>SUM(P85:P88)</f>
        <v>0</v>
      </c>
      <c r="Q84" s="214"/>
      <c r="R84" s="215">
        <f>SUM(R85:R88)</f>
        <v>0</v>
      </c>
      <c r="S84" s="214"/>
      <c r="T84" s="216">
        <f>SUM(T85:T88)</f>
        <v>0</v>
      </c>
      <c r="U84" s="11"/>
      <c r="V84" s="11"/>
      <c r="W84" s="11"/>
      <c r="X84" s="11"/>
      <c r="Y84" s="11"/>
      <c r="Z84" s="11"/>
      <c r="AA84" s="11"/>
      <c r="AB84" s="11"/>
      <c r="AC84" s="11"/>
      <c r="AD84" s="11"/>
      <c r="AE84" s="11"/>
      <c r="AR84" s="217" t="s">
        <v>79</v>
      </c>
      <c r="AT84" s="218" t="s">
        <v>71</v>
      </c>
      <c r="AU84" s="218" t="s">
        <v>72</v>
      </c>
      <c r="AY84" s="217" t="s">
        <v>159</v>
      </c>
      <c r="BK84" s="219">
        <f>SUM(BK85:BK88)</f>
        <v>0</v>
      </c>
    </row>
    <row r="85" s="2" customFormat="1" ht="21.75" customHeight="1">
      <c r="A85" s="40"/>
      <c r="B85" s="41"/>
      <c r="C85" s="220" t="s">
        <v>79</v>
      </c>
      <c r="D85" s="220" t="s">
        <v>160</v>
      </c>
      <c r="E85" s="221" t="s">
        <v>1378</v>
      </c>
      <c r="F85" s="222" t="s">
        <v>1379</v>
      </c>
      <c r="G85" s="223" t="s">
        <v>1121</v>
      </c>
      <c r="H85" s="224">
        <v>5</v>
      </c>
      <c r="I85" s="225"/>
      <c r="J85" s="226">
        <f>ROUND(I85*H85,2)</f>
        <v>0</v>
      </c>
      <c r="K85" s="222" t="s">
        <v>19</v>
      </c>
      <c r="L85" s="46"/>
      <c r="M85" s="227" t="s">
        <v>19</v>
      </c>
      <c r="N85" s="228" t="s">
        <v>43</v>
      </c>
      <c r="O85" s="86"/>
      <c r="P85" s="229">
        <f>O85*H85</f>
        <v>0</v>
      </c>
      <c r="Q85" s="229">
        <v>0</v>
      </c>
      <c r="R85" s="229">
        <f>Q85*H85</f>
        <v>0</v>
      </c>
      <c r="S85" s="229">
        <v>0</v>
      </c>
      <c r="T85" s="230">
        <f>S85*H85</f>
        <v>0</v>
      </c>
      <c r="U85" s="40"/>
      <c r="V85" s="40"/>
      <c r="W85" s="40"/>
      <c r="X85" s="40"/>
      <c r="Y85" s="40"/>
      <c r="Z85" s="40"/>
      <c r="AA85" s="40"/>
      <c r="AB85" s="40"/>
      <c r="AC85" s="40"/>
      <c r="AD85" s="40"/>
      <c r="AE85" s="40"/>
      <c r="AR85" s="231" t="s">
        <v>164</v>
      </c>
      <c r="AT85" s="231" t="s">
        <v>160</v>
      </c>
      <c r="AU85" s="231" t="s">
        <v>79</v>
      </c>
      <c r="AY85" s="19" t="s">
        <v>159</v>
      </c>
      <c r="BE85" s="232">
        <f>IF(N85="základní",J85,0)</f>
        <v>0</v>
      </c>
      <c r="BF85" s="232">
        <f>IF(N85="snížená",J85,0)</f>
        <v>0</v>
      </c>
      <c r="BG85" s="232">
        <f>IF(N85="zákl. přenesená",J85,0)</f>
        <v>0</v>
      </c>
      <c r="BH85" s="232">
        <f>IF(N85="sníž. přenesená",J85,0)</f>
        <v>0</v>
      </c>
      <c r="BI85" s="232">
        <f>IF(N85="nulová",J85,0)</f>
        <v>0</v>
      </c>
      <c r="BJ85" s="19" t="s">
        <v>79</v>
      </c>
      <c r="BK85" s="232">
        <f>ROUND(I85*H85,2)</f>
        <v>0</v>
      </c>
      <c r="BL85" s="19" t="s">
        <v>164</v>
      </c>
      <c r="BM85" s="231" t="s">
        <v>81</v>
      </c>
    </row>
    <row r="86" s="2" customFormat="1" ht="21.75" customHeight="1">
      <c r="A86" s="40"/>
      <c r="B86" s="41"/>
      <c r="C86" s="220" t="s">
        <v>81</v>
      </c>
      <c r="D86" s="220" t="s">
        <v>160</v>
      </c>
      <c r="E86" s="221" t="s">
        <v>1380</v>
      </c>
      <c r="F86" s="222" t="s">
        <v>1381</v>
      </c>
      <c r="G86" s="223" t="s">
        <v>1121</v>
      </c>
      <c r="H86" s="224">
        <v>5</v>
      </c>
      <c r="I86" s="225"/>
      <c r="J86" s="226">
        <f>ROUND(I86*H86,2)</f>
        <v>0</v>
      </c>
      <c r="K86" s="222" t="s">
        <v>19</v>
      </c>
      <c r="L86" s="46"/>
      <c r="M86" s="227" t="s">
        <v>19</v>
      </c>
      <c r="N86" s="228" t="s">
        <v>43</v>
      </c>
      <c r="O86" s="86"/>
      <c r="P86" s="229">
        <f>O86*H86</f>
        <v>0</v>
      </c>
      <c r="Q86" s="229">
        <v>0</v>
      </c>
      <c r="R86" s="229">
        <f>Q86*H86</f>
        <v>0</v>
      </c>
      <c r="S86" s="229">
        <v>0</v>
      </c>
      <c r="T86" s="230">
        <f>S86*H86</f>
        <v>0</v>
      </c>
      <c r="U86" s="40"/>
      <c r="V86" s="40"/>
      <c r="W86" s="40"/>
      <c r="X86" s="40"/>
      <c r="Y86" s="40"/>
      <c r="Z86" s="40"/>
      <c r="AA86" s="40"/>
      <c r="AB86" s="40"/>
      <c r="AC86" s="40"/>
      <c r="AD86" s="40"/>
      <c r="AE86" s="40"/>
      <c r="AR86" s="231" t="s">
        <v>164</v>
      </c>
      <c r="AT86" s="231" t="s">
        <v>160</v>
      </c>
      <c r="AU86" s="231" t="s">
        <v>79</v>
      </c>
      <c r="AY86" s="19" t="s">
        <v>159</v>
      </c>
      <c r="BE86" s="232">
        <f>IF(N86="základní",J86,0)</f>
        <v>0</v>
      </c>
      <c r="BF86" s="232">
        <f>IF(N86="snížená",J86,0)</f>
        <v>0</v>
      </c>
      <c r="BG86" s="232">
        <f>IF(N86="zákl. přenesená",J86,0)</f>
        <v>0</v>
      </c>
      <c r="BH86" s="232">
        <f>IF(N86="sníž. přenesená",J86,0)</f>
        <v>0</v>
      </c>
      <c r="BI86" s="232">
        <f>IF(N86="nulová",J86,0)</f>
        <v>0</v>
      </c>
      <c r="BJ86" s="19" t="s">
        <v>79</v>
      </c>
      <c r="BK86" s="232">
        <f>ROUND(I86*H86,2)</f>
        <v>0</v>
      </c>
      <c r="BL86" s="19" t="s">
        <v>164</v>
      </c>
      <c r="BM86" s="231" t="s">
        <v>164</v>
      </c>
    </row>
    <row r="87" s="2" customFormat="1" ht="21.75" customHeight="1">
      <c r="A87" s="40"/>
      <c r="B87" s="41"/>
      <c r="C87" s="220" t="s">
        <v>167</v>
      </c>
      <c r="D87" s="220" t="s">
        <v>160</v>
      </c>
      <c r="E87" s="221" t="s">
        <v>1382</v>
      </c>
      <c r="F87" s="222" t="s">
        <v>1383</v>
      </c>
      <c r="G87" s="223" t="s">
        <v>1121</v>
      </c>
      <c r="H87" s="224">
        <v>5</v>
      </c>
      <c r="I87" s="225"/>
      <c r="J87" s="226">
        <f>ROUND(I87*H87,2)</f>
        <v>0</v>
      </c>
      <c r="K87" s="222" t="s">
        <v>19</v>
      </c>
      <c r="L87" s="46"/>
      <c r="M87" s="227" t="s">
        <v>19</v>
      </c>
      <c r="N87" s="228" t="s">
        <v>43</v>
      </c>
      <c r="O87" s="86"/>
      <c r="P87" s="229">
        <f>O87*H87</f>
        <v>0</v>
      </c>
      <c r="Q87" s="229">
        <v>0</v>
      </c>
      <c r="R87" s="229">
        <f>Q87*H87</f>
        <v>0</v>
      </c>
      <c r="S87" s="229">
        <v>0</v>
      </c>
      <c r="T87" s="230">
        <f>S87*H87</f>
        <v>0</v>
      </c>
      <c r="U87" s="40"/>
      <c r="V87" s="40"/>
      <c r="W87" s="40"/>
      <c r="X87" s="40"/>
      <c r="Y87" s="40"/>
      <c r="Z87" s="40"/>
      <c r="AA87" s="40"/>
      <c r="AB87" s="40"/>
      <c r="AC87" s="40"/>
      <c r="AD87" s="40"/>
      <c r="AE87" s="40"/>
      <c r="AR87" s="231" t="s">
        <v>164</v>
      </c>
      <c r="AT87" s="231" t="s">
        <v>160</v>
      </c>
      <c r="AU87" s="231" t="s">
        <v>79</v>
      </c>
      <c r="AY87" s="19" t="s">
        <v>159</v>
      </c>
      <c r="BE87" s="232">
        <f>IF(N87="základní",J87,0)</f>
        <v>0</v>
      </c>
      <c r="BF87" s="232">
        <f>IF(N87="snížená",J87,0)</f>
        <v>0</v>
      </c>
      <c r="BG87" s="232">
        <f>IF(N87="zákl. přenesená",J87,0)</f>
        <v>0</v>
      </c>
      <c r="BH87" s="232">
        <f>IF(N87="sníž. přenesená",J87,0)</f>
        <v>0</v>
      </c>
      <c r="BI87" s="232">
        <f>IF(N87="nulová",J87,0)</f>
        <v>0</v>
      </c>
      <c r="BJ87" s="19" t="s">
        <v>79</v>
      </c>
      <c r="BK87" s="232">
        <f>ROUND(I87*H87,2)</f>
        <v>0</v>
      </c>
      <c r="BL87" s="19" t="s">
        <v>164</v>
      </c>
      <c r="BM87" s="231" t="s">
        <v>170</v>
      </c>
    </row>
    <row r="88" s="2" customFormat="1" ht="21.75" customHeight="1">
      <c r="A88" s="40"/>
      <c r="B88" s="41"/>
      <c r="C88" s="220" t="s">
        <v>164</v>
      </c>
      <c r="D88" s="220" t="s">
        <v>160</v>
      </c>
      <c r="E88" s="221" t="s">
        <v>1384</v>
      </c>
      <c r="F88" s="222" t="s">
        <v>1385</v>
      </c>
      <c r="G88" s="223" t="s">
        <v>1121</v>
      </c>
      <c r="H88" s="224">
        <v>20</v>
      </c>
      <c r="I88" s="225"/>
      <c r="J88" s="226">
        <f>ROUND(I88*H88,2)</f>
        <v>0</v>
      </c>
      <c r="K88" s="222" t="s">
        <v>19</v>
      </c>
      <c r="L88" s="46"/>
      <c r="M88" s="227" t="s">
        <v>19</v>
      </c>
      <c r="N88" s="228" t="s">
        <v>43</v>
      </c>
      <c r="O88" s="86"/>
      <c r="P88" s="229">
        <f>O88*H88</f>
        <v>0</v>
      </c>
      <c r="Q88" s="229">
        <v>0</v>
      </c>
      <c r="R88" s="229">
        <f>Q88*H88</f>
        <v>0</v>
      </c>
      <c r="S88" s="229">
        <v>0</v>
      </c>
      <c r="T88" s="230">
        <f>S88*H88</f>
        <v>0</v>
      </c>
      <c r="U88" s="40"/>
      <c r="V88" s="40"/>
      <c r="W88" s="40"/>
      <c r="X88" s="40"/>
      <c r="Y88" s="40"/>
      <c r="Z88" s="40"/>
      <c r="AA88" s="40"/>
      <c r="AB88" s="40"/>
      <c r="AC88" s="40"/>
      <c r="AD88" s="40"/>
      <c r="AE88" s="40"/>
      <c r="AR88" s="231" t="s">
        <v>164</v>
      </c>
      <c r="AT88" s="231" t="s">
        <v>160</v>
      </c>
      <c r="AU88" s="231" t="s">
        <v>79</v>
      </c>
      <c r="AY88" s="19" t="s">
        <v>159</v>
      </c>
      <c r="BE88" s="232">
        <f>IF(N88="základní",J88,0)</f>
        <v>0</v>
      </c>
      <c r="BF88" s="232">
        <f>IF(N88="snížená",J88,0)</f>
        <v>0</v>
      </c>
      <c r="BG88" s="232">
        <f>IF(N88="zákl. přenesená",J88,0)</f>
        <v>0</v>
      </c>
      <c r="BH88" s="232">
        <f>IF(N88="sníž. přenesená",J88,0)</f>
        <v>0</v>
      </c>
      <c r="BI88" s="232">
        <f>IF(N88="nulová",J88,0)</f>
        <v>0</v>
      </c>
      <c r="BJ88" s="19" t="s">
        <v>79</v>
      </c>
      <c r="BK88" s="232">
        <f>ROUND(I88*H88,2)</f>
        <v>0</v>
      </c>
      <c r="BL88" s="19" t="s">
        <v>164</v>
      </c>
      <c r="BM88" s="231" t="s">
        <v>174</v>
      </c>
    </row>
    <row r="89" s="11" customFormat="1" ht="25.92" customHeight="1">
      <c r="A89" s="11"/>
      <c r="B89" s="206"/>
      <c r="C89" s="207"/>
      <c r="D89" s="208" t="s">
        <v>71</v>
      </c>
      <c r="E89" s="209" t="s">
        <v>1386</v>
      </c>
      <c r="F89" s="209" t="s">
        <v>1387</v>
      </c>
      <c r="G89" s="207"/>
      <c r="H89" s="207"/>
      <c r="I89" s="210"/>
      <c r="J89" s="211">
        <f>BK89</f>
        <v>0</v>
      </c>
      <c r="K89" s="207"/>
      <c r="L89" s="212"/>
      <c r="M89" s="213"/>
      <c r="N89" s="214"/>
      <c r="O89" s="214"/>
      <c r="P89" s="215">
        <f>SUM(P90:P92)</f>
        <v>0</v>
      </c>
      <c r="Q89" s="214"/>
      <c r="R89" s="215">
        <f>SUM(R90:R92)</f>
        <v>0</v>
      </c>
      <c r="S89" s="214"/>
      <c r="T89" s="216">
        <f>SUM(T90:T92)</f>
        <v>0</v>
      </c>
      <c r="U89" s="11"/>
      <c r="V89" s="11"/>
      <c r="W89" s="11"/>
      <c r="X89" s="11"/>
      <c r="Y89" s="11"/>
      <c r="Z89" s="11"/>
      <c r="AA89" s="11"/>
      <c r="AB89" s="11"/>
      <c r="AC89" s="11"/>
      <c r="AD89" s="11"/>
      <c r="AE89" s="11"/>
      <c r="AR89" s="217" t="s">
        <v>79</v>
      </c>
      <c r="AT89" s="218" t="s">
        <v>71</v>
      </c>
      <c r="AU89" s="218" t="s">
        <v>72</v>
      </c>
      <c r="AY89" s="217" t="s">
        <v>159</v>
      </c>
      <c r="BK89" s="219">
        <f>SUM(BK90:BK92)</f>
        <v>0</v>
      </c>
    </row>
    <row r="90" s="2" customFormat="1" ht="16.5" customHeight="1">
      <c r="A90" s="40"/>
      <c r="B90" s="41"/>
      <c r="C90" s="220" t="s">
        <v>178</v>
      </c>
      <c r="D90" s="220" t="s">
        <v>160</v>
      </c>
      <c r="E90" s="221" t="s">
        <v>1388</v>
      </c>
      <c r="F90" s="222" t="s">
        <v>1389</v>
      </c>
      <c r="G90" s="223" t="s">
        <v>1177</v>
      </c>
      <c r="H90" s="224">
        <v>260</v>
      </c>
      <c r="I90" s="225"/>
      <c r="J90" s="226">
        <f>ROUND(I90*H90,2)</f>
        <v>0</v>
      </c>
      <c r="K90" s="222" t="s">
        <v>19</v>
      </c>
      <c r="L90" s="46"/>
      <c r="M90" s="227" t="s">
        <v>19</v>
      </c>
      <c r="N90" s="228" t="s">
        <v>43</v>
      </c>
      <c r="O90" s="86"/>
      <c r="P90" s="229">
        <f>O90*H90</f>
        <v>0</v>
      </c>
      <c r="Q90" s="229">
        <v>0</v>
      </c>
      <c r="R90" s="229">
        <f>Q90*H90</f>
        <v>0</v>
      </c>
      <c r="S90" s="229">
        <v>0</v>
      </c>
      <c r="T90" s="230">
        <f>S90*H90</f>
        <v>0</v>
      </c>
      <c r="U90" s="40"/>
      <c r="V90" s="40"/>
      <c r="W90" s="40"/>
      <c r="X90" s="40"/>
      <c r="Y90" s="40"/>
      <c r="Z90" s="40"/>
      <c r="AA90" s="40"/>
      <c r="AB90" s="40"/>
      <c r="AC90" s="40"/>
      <c r="AD90" s="40"/>
      <c r="AE90" s="40"/>
      <c r="AR90" s="231" t="s">
        <v>164</v>
      </c>
      <c r="AT90" s="231" t="s">
        <v>160</v>
      </c>
      <c r="AU90" s="231" t="s">
        <v>79</v>
      </c>
      <c r="AY90" s="19" t="s">
        <v>159</v>
      </c>
      <c r="BE90" s="232">
        <f>IF(N90="základní",J90,0)</f>
        <v>0</v>
      </c>
      <c r="BF90" s="232">
        <f>IF(N90="snížená",J90,0)</f>
        <v>0</v>
      </c>
      <c r="BG90" s="232">
        <f>IF(N90="zákl. přenesená",J90,0)</f>
        <v>0</v>
      </c>
      <c r="BH90" s="232">
        <f>IF(N90="sníž. přenesená",J90,0)</f>
        <v>0</v>
      </c>
      <c r="BI90" s="232">
        <f>IF(N90="nulová",J90,0)</f>
        <v>0</v>
      </c>
      <c r="BJ90" s="19" t="s">
        <v>79</v>
      </c>
      <c r="BK90" s="232">
        <f>ROUND(I90*H90,2)</f>
        <v>0</v>
      </c>
      <c r="BL90" s="19" t="s">
        <v>164</v>
      </c>
      <c r="BM90" s="231" t="s">
        <v>181</v>
      </c>
    </row>
    <row r="91" s="2" customFormat="1" ht="16.5" customHeight="1">
      <c r="A91" s="40"/>
      <c r="B91" s="41"/>
      <c r="C91" s="220" t="s">
        <v>170</v>
      </c>
      <c r="D91" s="220" t="s">
        <v>160</v>
      </c>
      <c r="E91" s="221" t="s">
        <v>1390</v>
      </c>
      <c r="F91" s="222" t="s">
        <v>1391</v>
      </c>
      <c r="G91" s="223" t="s">
        <v>1177</v>
      </c>
      <c r="H91" s="224">
        <v>50</v>
      </c>
      <c r="I91" s="225"/>
      <c r="J91" s="226">
        <f>ROUND(I91*H91,2)</f>
        <v>0</v>
      </c>
      <c r="K91" s="222" t="s">
        <v>19</v>
      </c>
      <c r="L91" s="46"/>
      <c r="M91" s="227" t="s">
        <v>19</v>
      </c>
      <c r="N91" s="228" t="s">
        <v>43</v>
      </c>
      <c r="O91" s="86"/>
      <c r="P91" s="229">
        <f>O91*H91</f>
        <v>0</v>
      </c>
      <c r="Q91" s="229">
        <v>0</v>
      </c>
      <c r="R91" s="229">
        <f>Q91*H91</f>
        <v>0</v>
      </c>
      <c r="S91" s="229">
        <v>0</v>
      </c>
      <c r="T91" s="230">
        <f>S91*H91</f>
        <v>0</v>
      </c>
      <c r="U91" s="40"/>
      <c r="V91" s="40"/>
      <c r="W91" s="40"/>
      <c r="X91" s="40"/>
      <c r="Y91" s="40"/>
      <c r="Z91" s="40"/>
      <c r="AA91" s="40"/>
      <c r="AB91" s="40"/>
      <c r="AC91" s="40"/>
      <c r="AD91" s="40"/>
      <c r="AE91" s="40"/>
      <c r="AR91" s="231" t="s">
        <v>164</v>
      </c>
      <c r="AT91" s="231" t="s">
        <v>160</v>
      </c>
      <c r="AU91" s="231" t="s">
        <v>79</v>
      </c>
      <c r="AY91" s="19" t="s">
        <v>159</v>
      </c>
      <c r="BE91" s="232">
        <f>IF(N91="základní",J91,0)</f>
        <v>0</v>
      </c>
      <c r="BF91" s="232">
        <f>IF(N91="snížená",J91,0)</f>
        <v>0</v>
      </c>
      <c r="BG91" s="232">
        <f>IF(N91="zákl. přenesená",J91,0)</f>
        <v>0</v>
      </c>
      <c r="BH91" s="232">
        <f>IF(N91="sníž. přenesená",J91,0)</f>
        <v>0</v>
      </c>
      <c r="BI91" s="232">
        <f>IF(N91="nulová",J91,0)</f>
        <v>0</v>
      </c>
      <c r="BJ91" s="19" t="s">
        <v>79</v>
      </c>
      <c r="BK91" s="232">
        <f>ROUND(I91*H91,2)</f>
        <v>0</v>
      </c>
      <c r="BL91" s="19" t="s">
        <v>164</v>
      </c>
      <c r="BM91" s="231" t="s">
        <v>184</v>
      </c>
    </row>
    <row r="92" s="2" customFormat="1" ht="16.5" customHeight="1">
      <c r="A92" s="40"/>
      <c r="B92" s="41"/>
      <c r="C92" s="220" t="s">
        <v>185</v>
      </c>
      <c r="D92" s="220" t="s">
        <v>160</v>
      </c>
      <c r="E92" s="221" t="s">
        <v>1392</v>
      </c>
      <c r="F92" s="222" t="s">
        <v>1393</v>
      </c>
      <c r="G92" s="223" t="s">
        <v>1177</v>
      </c>
      <c r="H92" s="224">
        <v>120</v>
      </c>
      <c r="I92" s="225"/>
      <c r="J92" s="226">
        <f>ROUND(I92*H92,2)</f>
        <v>0</v>
      </c>
      <c r="K92" s="222" t="s">
        <v>19</v>
      </c>
      <c r="L92" s="46"/>
      <c r="M92" s="227" t="s">
        <v>19</v>
      </c>
      <c r="N92" s="228" t="s">
        <v>43</v>
      </c>
      <c r="O92" s="86"/>
      <c r="P92" s="229">
        <f>O92*H92</f>
        <v>0</v>
      </c>
      <c r="Q92" s="229">
        <v>0</v>
      </c>
      <c r="R92" s="229">
        <f>Q92*H92</f>
        <v>0</v>
      </c>
      <c r="S92" s="229">
        <v>0</v>
      </c>
      <c r="T92" s="230">
        <f>S92*H92</f>
        <v>0</v>
      </c>
      <c r="U92" s="40"/>
      <c r="V92" s="40"/>
      <c r="W92" s="40"/>
      <c r="X92" s="40"/>
      <c r="Y92" s="40"/>
      <c r="Z92" s="40"/>
      <c r="AA92" s="40"/>
      <c r="AB92" s="40"/>
      <c r="AC92" s="40"/>
      <c r="AD92" s="40"/>
      <c r="AE92" s="40"/>
      <c r="AR92" s="231" t="s">
        <v>164</v>
      </c>
      <c r="AT92" s="231" t="s">
        <v>160</v>
      </c>
      <c r="AU92" s="231" t="s">
        <v>79</v>
      </c>
      <c r="AY92" s="19" t="s">
        <v>159</v>
      </c>
      <c r="BE92" s="232">
        <f>IF(N92="základní",J92,0)</f>
        <v>0</v>
      </c>
      <c r="BF92" s="232">
        <f>IF(N92="snížená",J92,0)</f>
        <v>0</v>
      </c>
      <c r="BG92" s="232">
        <f>IF(N92="zákl. přenesená",J92,0)</f>
        <v>0</v>
      </c>
      <c r="BH92" s="232">
        <f>IF(N92="sníž. přenesená",J92,0)</f>
        <v>0</v>
      </c>
      <c r="BI92" s="232">
        <f>IF(N92="nulová",J92,0)</f>
        <v>0</v>
      </c>
      <c r="BJ92" s="19" t="s">
        <v>79</v>
      </c>
      <c r="BK92" s="232">
        <f>ROUND(I92*H92,2)</f>
        <v>0</v>
      </c>
      <c r="BL92" s="19" t="s">
        <v>164</v>
      </c>
      <c r="BM92" s="231" t="s">
        <v>188</v>
      </c>
    </row>
    <row r="93" s="11" customFormat="1" ht="25.92" customHeight="1">
      <c r="A93" s="11"/>
      <c r="B93" s="206"/>
      <c r="C93" s="207"/>
      <c r="D93" s="208" t="s">
        <v>71</v>
      </c>
      <c r="E93" s="209" t="s">
        <v>1394</v>
      </c>
      <c r="F93" s="209" t="s">
        <v>1395</v>
      </c>
      <c r="G93" s="207"/>
      <c r="H93" s="207"/>
      <c r="I93" s="210"/>
      <c r="J93" s="211">
        <f>BK93</f>
        <v>0</v>
      </c>
      <c r="K93" s="207"/>
      <c r="L93" s="212"/>
      <c r="M93" s="213"/>
      <c r="N93" s="214"/>
      <c r="O93" s="214"/>
      <c r="P93" s="215">
        <f>SUM(P94:P95)</f>
        <v>0</v>
      </c>
      <c r="Q93" s="214"/>
      <c r="R93" s="215">
        <f>SUM(R94:R95)</f>
        <v>0</v>
      </c>
      <c r="S93" s="214"/>
      <c r="T93" s="216">
        <f>SUM(T94:T95)</f>
        <v>0</v>
      </c>
      <c r="U93" s="11"/>
      <c r="V93" s="11"/>
      <c r="W93" s="11"/>
      <c r="X93" s="11"/>
      <c r="Y93" s="11"/>
      <c r="Z93" s="11"/>
      <c r="AA93" s="11"/>
      <c r="AB93" s="11"/>
      <c r="AC93" s="11"/>
      <c r="AD93" s="11"/>
      <c r="AE93" s="11"/>
      <c r="AR93" s="217" t="s">
        <v>79</v>
      </c>
      <c r="AT93" s="218" t="s">
        <v>71</v>
      </c>
      <c r="AU93" s="218" t="s">
        <v>72</v>
      </c>
      <c r="AY93" s="217" t="s">
        <v>159</v>
      </c>
      <c r="BK93" s="219">
        <f>SUM(BK94:BK95)</f>
        <v>0</v>
      </c>
    </row>
    <row r="94" s="2" customFormat="1" ht="21.75" customHeight="1">
      <c r="A94" s="40"/>
      <c r="B94" s="41"/>
      <c r="C94" s="220" t="s">
        <v>174</v>
      </c>
      <c r="D94" s="220" t="s">
        <v>160</v>
      </c>
      <c r="E94" s="221" t="s">
        <v>1396</v>
      </c>
      <c r="F94" s="222" t="s">
        <v>1397</v>
      </c>
      <c r="G94" s="223" t="s">
        <v>1177</v>
      </c>
      <c r="H94" s="224">
        <v>30</v>
      </c>
      <c r="I94" s="225"/>
      <c r="J94" s="226">
        <f>ROUND(I94*H94,2)</f>
        <v>0</v>
      </c>
      <c r="K94" s="222" t="s">
        <v>19</v>
      </c>
      <c r="L94" s="46"/>
      <c r="M94" s="227" t="s">
        <v>19</v>
      </c>
      <c r="N94" s="228" t="s">
        <v>43</v>
      </c>
      <c r="O94" s="86"/>
      <c r="P94" s="229">
        <f>O94*H94</f>
        <v>0</v>
      </c>
      <c r="Q94" s="229">
        <v>0</v>
      </c>
      <c r="R94" s="229">
        <f>Q94*H94</f>
        <v>0</v>
      </c>
      <c r="S94" s="229">
        <v>0</v>
      </c>
      <c r="T94" s="230">
        <f>S94*H94</f>
        <v>0</v>
      </c>
      <c r="U94" s="40"/>
      <c r="V94" s="40"/>
      <c r="W94" s="40"/>
      <c r="X94" s="40"/>
      <c r="Y94" s="40"/>
      <c r="Z94" s="40"/>
      <c r="AA94" s="40"/>
      <c r="AB94" s="40"/>
      <c r="AC94" s="40"/>
      <c r="AD94" s="40"/>
      <c r="AE94" s="40"/>
      <c r="AR94" s="231" t="s">
        <v>164</v>
      </c>
      <c r="AT94" s="231" t="s">
        <v>160</v>
      </c>
      <c r="AU94" s="231" t="s">
        <v>79</v>
      </c>
      <c r="AY94" s="19" t="s">
        <v>159</v>
      </c>
      <c r="BE94" s="232">
        <f>IF(N94="základní",J94,0)</f>
        <v>0</v>
      </c>
      <c r="BF94" s="232">
        <f>IF(N94="snížená",J94,0)</f>
        <v>0</v>
      </c>
      <c r="BG94" s="232">
        <f>IF(N94="zákl. přenesená",J94,0)</f>
        <v>0</v>
      </c>
      <c r="BH94" s="232">
        <f>IF(N94="sníž. přenesená",J94,0)</f>
        <v>0</v>
      </c>
      <c r="BI94" s="232">
        <f>IF(N94="nulová",J94,0)</f>
        <v>0</v>
      </c>
      <c r="BJ94" s="19" t="s">
        <v>79</v>
      </c>
      <c r="BK94" s="232">
        <f>ROUND(I94*H94,2)</f>
        <v>0</v>
      </c>
      <c r="BL94" s="19" t="s">
        <v>164</v>
      </c>
      <c r="BM94" s="231" t="s">
        <v>192</v>
      </c>
    </row>
    <row r="95" s="2" customFormat="1" ht="21.75" customHeight="1">
      <c r="A95" s="40"/>
      <c r="B95" s="41"/>
      <c r="C95" s="220" t="s">
        <v>198</v>
      </c>
      <c r="D95" s="220" t="s">
        <v>160</v>
      </c>
      <c r="E95" s="221" t="s">
        <v>1398</v>
      </c>
      <c r="F95" s="222" t="s">
        <v>1399</v>
      </c>
      <c r="G95" s="223" t="s">
        <v>1074</v>
      </c>
      <c r="H95" s="224">
        <v>1</v>
      </c>
      <c r="I95" s="225"/>
      <c r="J95" s="226">
        <f>ROUND(I95*H95,2)</f>
        <v>0</v>
      </c>
      <c r="K95" s="222" t="s">
        <v>19</v>
      </c>
      <c r="L95" s="46"/>
      <c r="M95" s="227" t="s">
        <v>19</v>
      </c>
      <c r="N95" s="228"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164</v>
      </c>
      <c r="AT95" s="231" t="s">
        <v>160</v>
      </c>
      <c r="AU95" s="231" t="s">
        <v>79</v>
      </c>
      <c r="AY95" s="19" t="s">
        <v>159</v>
      </c>
      <c r="BE95" s="232">
        <f>IF(N95="základní",J95,0)</f>
        <v>0</v>
      </c>
      <c r="BF95" s="232">
        <f>IF(N95="snížená",J95,0)</f>
        <v>0</v>
      </c>
      <c r="BG95" s="232">
        <f>IF(N95="zákl. přenesená",J95,0)</f>
        <v>0</v>
      </c>
      <c r="BH95" s="232">
        <f>IF(N95="sníž. přenesená",J95,0)</f>
        <v>0</v>
      </c>
      <c r="BI95" s="232">
        <f>IF(N95="nulová",J95,0)</f>
        <v>0</v>
      </c>
      <c r="BJ95" s="19" t="s">
        <v>79</v>
      </c>
      <c r="BK95" s="232">
        <f>ROUND(I95*H95,2)</f>
        <v>0</v>
      </c>
      <c r="BL95" s="19" t="s">
        <v>164</v>
      </c>
      <c r="BM95" s="231" t="s">
        <v>201</v>
      </c>
    </row>
    <row r="96" s="11" customFormat="1" ht="25.92" customHeight="1">
      <c r="A96" s="11"/>
      <c r="B96" s="206"/>
      <c r="C96" s="207"/>
      <c r="D96" s="208" t="s">
        <v>71</v>
      </c>
      <c r="E96" s="209" t="s">
        <v>1400</v>
      </c>
      <c r="F96" s="209" t="s">
        <v>1401</v>
      </c>
      <c r="G96" s="207"/>
      <c r="H96" s="207"/>
      <c r="I96" s="210"/>
      <c r="J96" s="211">
        <f>BK96</f>
        <v>0</v>
      </c>
      <c r="K96" s="207"/>
      <c r="L96" s="212"/>
      <c r="M96" s="213"/>
      <c r="N96" s="214"/>
      <c r="O96" s="214"/>
      <c r="P96" s="215">
        <f>SUM(P97:P102)</f>
        <v>0</v>
      </c>
      <c r="Q96" s="214"/>
      <c r="R96" s="215">
        <f>SUM(R97:R102)</f>
        <v>0</v>
      </c>
      <c r="S96" s="214"/>
      <c r="T96" s="216">
        <f>SUM(T97:T102)</f>
        <v>0</v>
      </c>
      <c r="U96" s="11"/>
      <c r="V96" s="11"/>
      <c r="W96" s="11"/>
      <c r="X96" s="11"/>
      <c r="Y96" s="11"/>
      <c r="Z96" s="11"/>
      <c r="AA96" s="11"/>
      <c r="AB96" s="11"/>
      <c r="AC96" s="11"/>
      <c r="AD96" s="11"/>
      <c r="AE96" s="11"/>
      <c r="AR96" s="217" t="s">
        <v>79</v>
      </c>
      <c r="AT96" s="218" t="s">
        <v>71</v>
      </c>
      <c r="AU96" s="218" t="s">
        <v>72</v>
      </c>
      <c r="AY96" s="217" t="s">
        <v>159</v>
      </c>
      <c r="BK96" s="219">
        <f>SUM(BK97:BK102)</f>
        <v>0</v>
      </c>
    </row>
    <row r="97" s="2" customFormat="1" ht="16.5" customHeight="1">
      <c r="A97" s="40"/>
      <c r="B97" s="41"/>
      <c r="C97" s="220" t="s">
        <v>181</v>
      </c>
      <c r="D97" s="220" t="s">
        <v>160</v>
      </c>
      <c r="E97" s="221" t="s">
        <v>1402</v>
      </c>
      <c r="F97" s="222" t="s">
        <v>1403</v>
      </c>
      <c r="G97" s="223" t="s">
        <v>1074</v>
      </c>
      <c r="H97" s="224">
        <v>1</v>
      </c>
      <c r="I97" s="225"/>
      <c r="J97" s="226">
        <f>ROUND(I97*H97,2)</f>
        <v>0</v>
      </c>
      <c r="K97" s="222" t="s">
        <v>19</v>
      </c>
      <c r="L97" s="46"/>
      <c r="M97" s="227" t="s">
        <v>19</v>
      </c>
      <c r="N97" s="228"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164</v>
      </c>
      <c r="AT97" s="231" t="s">
        <v>160</v>
      </c>
      <c r="AU97" s="231" t="s">
        <v>79</v>
      </c>
      <c r="AY97" s="19" t="s">
        <v>159</v>
      </c>
      <c r="BE97" s="232">
        <f>IF(N97="základní",J97,0)</f>
        <v>0</v>
      </c>
      <c r="BF97" s="232">
        <f>IF(N97="snížená",J97,0)</f>
        <v>0</v>
      </c>
      <c r="BG97" s="232">
        <f>IF(N97="zákl. přenesená",J97,0)</f>
        <v>0</v>
      </c>
      <c r="BH97" s="232">
        <f>IF(N97="sníž. přenesená",J97,0)</f>
        <v>0</v>
      </c>
      <c r="BI97" s="232">
        <f>IF(N97="nulová",J97,0)</f>
        <v>0</v>
      </c>
      <c r="BJ97" s="19" t="s">
        <v>79</v>
      </c>
      <c r="BK97" s="232">
        <f>ROUND(I97*H97,2)</f>
        <v>0</v>
      </c>
      <c r="BL97" s="19" t="s">
        <v>164</v>
      </c>
      <c r="BM97" s="231" t="s">
        <v>208</v>
      </c>
    </row>
    <row r="98" s="2" customFormat="1" ht="16.5" customHeight="1">
      <c r="A98" s="40"/>
      <c r="B98" s="41"/>
      <c r="C98" s="220" t="s">
        <v>209</v>
      </c>
      <c r="D98" s="220" t="s">
        <v>160</v>
      </c>
      <c r="E98" s="221" t="s">
        <v>1404</v>
      </c>
      <c r="F98" s="222" t="s">
        <v>1405</v>
      </c>
      <c r="G98" s="223" t="s">
        <v>1074</v>
      </c>
      <c r="H98" s="224">
        <v>1</v>
      </c>
      <c r="I98" s="225"/>
      <c r="J98" s="226">
        <f>ROUND(I98*H98,2)</f>
        <v>0</v>
      </c>
      <c r="K98" s="222" t="s">
        <v>19</v>
      </c>
      <c r="L98" s="46"/>
      <c r="M98" s="227" t="s">
        <v>19</v>
      </c>
      <c r="N98" s="228"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164</v>
      </c>
      <c r="AT98" s="231" t="s">
        <v>160</v>
      </c>
      <c r="AU98" s="231" t="s">
        <v>79</v>
      </c>
      <c r="AY98" s="19" t="s">
        <v>159</v>
      </c>
      <c r="BE98" s="232">
        <f>IF(N98="základní",J98,0)</f>
        <v>0</v>
      </c>
      <c r="BF98" s="232">
        <f>IF(N98="snížená",J98,0)</f>
        <v>0</v>
      </c>
      <c r="BG98" s="232">
        <f>IF(N98="zákl. přenesená",J98,0)</f>
        <v>0</v>
      </c>
      <c r="BH98" s="232">
        <f>IF(N98="sníž. přenesená",J98,0)</f>
        <v>0</v>
      </c>
      <c r="BI98" s="232">
        <f>IF(N98="nulová",J98,0)</f>
        <v>0</v>
      </c>
      <c r="BJ98" s="19" t="s">
        <v>79</v>
      </c>
      <c r="BK98" s="232">
        <f>ROUND(I98*H98,2)</f>
        <v>0</v>
      </c>
      <c r="BL98" s="19" t="s">
        <v>164</v>
      </c>
      <c r="BM98" s="231" t="s">
        <v>212</v>
      </c>
    </row>
    <row r="99" s="2" customFormat="1" ht="16.5" customHeight="1">
      <c r="A99" s="40"/>
      <c r="B99" s="41"/>
      <c r="C99" s="220" t="s">
        <v>184</v>
      </c>
      <c r="D99" s="220" t="s">
        <v>160</v>
      </c>
      <c r="E99" s="221" t="s">
        <v>1406</v>
      </c>
      <c r="F99" s="222" t="s">
        <v>1407</v>
      </c>
      <c r="G99" s="223" t="s">
        <v>1074</v>
      </c>
      <c r="H99" s="224">
        <v>1</v>
      </c>
      <c r="I99" s="225"/>
      <c r="J99" s="226">
        <f>ROUND(I99*H99,2)</f>
        <v>0</v>
      </c>
      <c r="K99" s="222" t="s">
        <v>19</v>
      </c>
      <c r="L99" s="46"/>
      <c r="M99" s="227" t="s">
        <v>19</v>
      </c>
      <c r="N99" s="228"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164</v>
      </c>
      <c r="AT99" s="231" t="s">
        <v>160</v>
      </c>
      <c r="AU99" s="231" t="s">
        <v>79</v>
      </c>
      <c r="AY99" s="19" t="s">
        <v>159</v>
      </c>
      <c r="BE99" s="232">
        <f>IF(N99="základní",J99,0)</f>
        <v>0</v>
      </c>
      <c r="BF99" s="232">
        <f>IF(N99="snížená",J99,0)</f>
        <v>0</v>
      </c>
      <c r="BG99" s="232">
        <f>IF(N99="zákl. přenesená",J99,0)</f>
        <v>0</v>
      </c>
      <c r="BH99" s="232">
        <f>IF(N99="sníž. přenesená",J99,0)</f>
        <v>0</v>
      </c>
      <c r="BI99" s="232">
        <f>IF(N99="nulová",J99,0)</f>
        <v>0</v>
      </c>
      <c r="BJ99" s="19" t="s">
        <v>79</v>
      </c>
      <c r="BK99" s="232">
        <f>ROUND(I99*H99,2)</f>
        <v>0</v>
      </c>
      <c r="BL99" s="19" t="s">
        <v>164</v>
      </c>
      <c r="BM99" s="231" t="s">
        <v>217</v>
      </c>
    </row>
    <row r="100" s="2" customFormat="1" ht="16.5" customHeight="1">
      <c r="A100" s="40"/>
      <c r="B100" s="41"/>
      <c r="C100" s="220" t="s">
        <v>225</v>
      </c>
      <c r="D100" s="220" t="s">
        <v>160</v>
      </c>
      <c r="E100" s="221" t="s">
        <v>1408</v>
      </c>
      <c r="F100" s="222" t="s">
        <v>1409</v>
      </c>
      <c r="G100" s="223" t="s">
        <v>1074</v>
      </c>
      <c r="H100" s="224">
        <v>1</v>
      </c>
      <c r="I100" s="225"/>
      <c r="J100" s="226">
        <f>ROUND(I100*H100,2)</f>
        <v>0</v>
      </c>
      <c r="K100" s="222" t="s">
        <v>19</v>
      </c>
      <c r="L100" s="46"/>
      <c r="M100" s="227" t="s">
        <v>19</v>
      </c>
      <c r="N100" s="228" t="s">
        <v>43</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164</v>
      </c>
      <c r="AT100" s="231" t="s">
        <v>160</v>
      </c>
      <c r="AU100" s="231" t="s">
        <v>79</v>
      </c>
      <c r="AY100" s="19" t="s">
        <v>159</v>
      </c>
      <c r="BE100" s="232">
        <f>IF(N100="základní",J100,0)</f>
        <v>0</v>
      </c>
      <c r="BF100" s="232">
        <f>IF(N100="snížená",J100,0)</f>
        <v>0</v>
      </c>
      <c r="BG100" s="232">
        <f>IF(N100="zákl. přenesená",J100,0)</f>
        <v>0</v>
      </c>
      <c r="BH100" s="232">
        <f>IF(N100="sníž. přenesená",J100,0)</f>
        <v>0</v>
      </c>
      <c r="BI100" s="232">
        <f>IF(N100="nulová",J100,0)</f>
        <v>0</v>
      </c>
      <c r="BJ100" s="19" t="s">
        <v>79</v>
      </c>
      <c r="BK100" s="232">
        <f>ROUND(I100*H100,2)</f>
        <v>0</v>
      </c>
      <c r="BL100" s="19" t="s">
        <v>164</v>
      </c>
      <c r="BM100" s="231" t="s">
        <v>228</v>
      </c>
    </row>
    <row r="101" s="2" customFormat="1" ht="16.5" customHeight="1">
      <c r="A101" s="40"/>
      <c r="B101" s="41"/>
      <c r="C101" s="220" t="s">
        <v>188</v>
      </c>
      <c r="D101" s="220" t="s">
        <v>160</v>
      </c>
      <c r="E101" s="221" t="s">
        <v>1410</v>
      </c>
      <c r="F101" s="222" t="s">
        <v>1411</v>
      </c>
      <c r="G101" s="223" t="s">
        <v>1074</v>
      </c>
      <c r="H101" s="224">
        <v>1</v>
      </c>
      <c r="I101" s="225"/>
      <c r="J101" s="226">
        <f>ROUND(I101*H101,2)</f>
        <v>0</v>
      </c>
      <c r="K101" s="222" t="s">
        <v>19</v>
      </c>
      <c r="L101" s="46"/>
      <c r="M101" s="227" t="s">
        <v>19</v>
      </c>
      <c r="N101" s="228"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164</v>
      </c>
      <c r="AT101" s="231" t="s">
        <v>160</v>
      </c>
      <c r="AU101" s="231" t="s">
        <v>79</v>
      </c>
      <c r="AY101" s="19" t="s">
        <v>159</v>
      </c>
      <c r="BE101" s="232">
        <f>IF(N101="základní",J101,0)</f>
        <v>0</v>
      </c>
      <c r="BF101" s="232">
        <f>IF(N101="snížená",J101,0)</f>
        <v>0</v>
      </c>
      <c r="BG101" s="232">
        <f>IF(N101="zákl. přenesená",J101,0)</f>
        <v>0</v>
      </c>
      <c r="BH101" s="232">
        <f>IF(N101="sníž. přenesená",J101,0)</f>
        <v>0</v>
      </c>
      <c r="BI101" s="232">
        <f>IF(N101="nulová",J101,0)</f>
        <v>0</v>
      </c>
      <c r="BJ101" s="19" t="s">
        <v>79</v>
      </c>
      <c r="BK101" s="232">
        <f>ROUND(I101*H101,2)</f>
        <v>0</v>
      </c>
      <c r="BL101" s="19" t="s">
        <v>164</v>
      </c>
      <c r="BM101" s="231" t="s">
        <v>235</v>
      </c>
    </row>
    <row r="102" s="2" customFormat="1" ht="16.5" customHeight="1">
      <c r="A102" s="40"/>
      <c r="B102" s="41"/>
      <c r="C102" s="220" t="s">
        <v>8</v>
      </c>
      <c r="D102" s="220" t="s">
        <v>160</v>
      </c>
      <c r="E102" s="221" t="s">
        <v>1412</v>
      </c>
      <c r="F102" s="222" t="s">
        <v>1413</v>
      </c>
      <c r="G102" s="223" t="s">
        <v>1074</v>
      </c>
      <c r="H102" s="224">
        <v>1</v>
      </c>
      <c r="I102" s="225"/>
      <c r="J102" s="226">
        <f>ROUND(I102*H102,2)</f>
        <v>0</v>
      </c>
      <c r="K102" s="222" t="s">
        <v>19</v>
      </c>
      <c r="L102" s="46"/>
      <c r="M102" s="287" t="s">
        <v>19</v>
      </c>
      <c r="N102" s="288" t="s">
        <v>43</v>
      </c>
      <c r="O102" s="289"/>
      <c r="P102" s="290">
        <f>O102*H102</f>
        <v>0</v>
      </c>
      <c r="Q102" s="290">
        <v>0</v>
      </c>
      <c r="R102" s="290">
        <f>Q102*H102</f>
        <v>0</v>
      </c>
      <c r="S102" s="290">
        <v>0</v>
      </c>
      <c r="T102" s="291">
        <f>S102*H102</f>
        <v>0</v>
      </c>
      <c r="U102" s="40"/>
      <c r="V102" s="40"/>
      <c r="W102" s="40"/>
      <c r="X102" s="40"/>
      <c r="Y102" s="40"/>
      <c r="Z102" s="40"/>
      <c r="AA102" s="40"/>
      <c r="AB102" s="40"/>
      <c r="AC102" s="40"/>
      <c r="AD102" s="40"/>
      <c r="AE102" s="40"/>
      <c r="AR102" s="231" t="s">
        <v>164</v>
      </c>
      <c r="AT102" s="231" t="s">
        <v>160</v>
      </c>
      <c r="AU102" s="231" t="s">
        <v>79</v>
      </c>
      <c r="AY102" s="19" t="s">
        <v>159</v>
      </c>
      <c r="BE102" s="232">
        <f>IF(N102="základní",J102,0)</f>
        <v>0</v>
      </c>
      <c r="BF102" s="232">
        <f>IF(N102="snížená",J102,0)</f>
        <v>0</v>
      </c>
      <c r="BG102" s="232">
        <f>IF(N102="zákl. přenesená",J102,0)</f>
        <v>0</v>
      </c>
      <c r="BH102" s="232">
        <f>IF(N102="sníž. přenesená",J102,0)</f>
        <v>0</v>
      </c>
      <c r="BI102" s="232">
        <f>IF(N102="nulová",J102,0)</f>
        <v>0</v>
      </c>
      <c r="BJ102" s="19" t="s">
        <v>79</v>
      </c>
      <c r="BK102" s="232">
        <f>ROUND(I102*H102,2)</f>
        <v>0</v>
      </c>
      <c r="BL102" s="19" t="s">
        <v>164</v>
      </c>
      <c r="BM102" s="231" t="s">
        <v>242</v>
      </c>
    </row>
    <row r="103" s="2" customFormat="1" ht="6.96" customHeight="1">
      <c r="A103" s="40"/>
      <c r="B103" s="61"/>
      <c r="C103" s="62"/>
      <c r="D103" s="62"/>
      <c r="E103" s="62"/>
      <c r="F103" s="62"/>
      <c r="G103" s="62"/>
      <c r="H103" s="62"/>
      <c r="I103" s="177"/>
      <c r="J103" s="62"/>
      <c r="K103" s="62"/>
      <c r="L103" s="46"/>
      <c r="M103" s="40"/>
      <c r="O103" s="40"/>
      <c r="P103" s="40"/>
      <c r="Q103" s="40"/>
      <c r="R103" s="40"/>
      <c r="S103" s="40"/>
      <c r="T103" s="40"/>
      <c r="U103" s="40"/>
      <c r="V103" s="40"/>
      <c r="W103" s="40"/>
      <c r="X103" s="40"/>
      <c r="Y103" s="40"/>
      <c r="Z103" s="40"/>
      <c r="AA103" s="40"/>
      <c r="AB103" s="40"/>
      <c r="AC103" s="40"/>
      <c r="AD103" s="40"/>
      <c r="AE103" s="40"/>
    </row>
  </sheetData>
  <sheetProtection sheet="1" autoFilter="0" formatColumns="0" formatRows="0" objects="1" scenarios="1" spinCount="100000" saltValue="siH8ObqTSC2cy58jj/zHdrlOhqVbODGn+MMjoWD8VBNzdyGjyupzXv+7OQKUchIniEykYLFEM4dRtXUf0fVmxw==" hashValue="URbsPz3lVF9Ti20owwbDlE/4nCmObcq7pFolfO5ir924ucFJlTlLI/EGIpzoRUusdZ33KflVYFXiSw+K2izPMw==" algorithmName="SHA-512" password="CC35"/>
  <autoFilter ref="C82:K102"/>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0"/>
      <c r="L2" s="1"/>
      <c r="M2" s="1"/>
      <c r="N2" s="1"/>
      <c r="O2" s="1"/>
      <c r="P2" s="1"/>
      <c r="Q2" s="1"/>
      <c r="R2" s="1"/>
      <c r="S2" s="1"/>
      <c r="T2" s="1"/>
      <c r="U2" s="1"/>
      <c r="V2" s="1"/>
      <c r="AT2" s="19" t="s">
        <v>102</v>
      </c>
    </row>
    <row r="3" s="1" customFormat="1" ht="6.96" customHeight="1">
      <c r="B3" s="141"/>
      <c r="C3" s="142"/>
      <c r="D3" s="142"/>
      <c r="E3" s="142"/>
      <c r="F3" s="142"/>
      <c r="G3" s="142"/>
      <c r="H3" s="142"/>
      <c r="I3" s="143"/>
      <c r="J3" s="142"/>
      <c r="K3" s="142"/>
      <c r="L3" s="22"/>
      <c r="AT3" s="19" t="s">
        <v>81</v>
      </c>
    </row>
    <row r="4" s="1" customFormat="1" ht="24.96" customHeight="1">
      <c r="B4" s="22"/>
      <c r="D4" s="144" t="s">
        <v>119</v>
      </c>
      <c r="I4" s="140"/>
      <c r="L4" s="22"/>
      <c r="M4" s="145" t="s">
        <v>10</v>
      </c>
      <c r="AT4" s="19" t="s">
        <v>4</v>
      </c>
    </row>
    <row r="5" s="1" customFormat="1" ht="6.96" customHeight="1">
      <c r="B5" s="22"/>
      <c r="I5" s="140"/>
      <c r="L5" s="22"/>
    </row>
    <row r="6" s="1" customFormat="1" ht="12" customHeight="1">
      <c r="B6" s="22"/>
      <c r="D6" s="146" t="s">
        <v>16</v>
      </c>
      <c r="I6" s="140"/>
      <c r="L6" s="22"/>
    </row>
    <row r="7" s="1" customFormat="1" ht="16.5" customHeight="1">
      <c r="B7" s="22"/>
      <c r="E7" s="147" t="str">
        <f>'Rekapitulace stavby'!K6</f>
        <v>WELCOME CENTRE ČZU</v>
      </c>
      <c r="F7" s="146"/>
      <c r="G7" s="146"/>
      <c r="H7" s="146"/>
      <c r="I7" s="140"/>
      <c r="L7" s="22"/>
    </row>
    <row r="8" s="2" customFormat="1" ht="12" customHeight="1">
      <c r="A8" s="40"/>
      <c r="B8" s="46"/>
      <c r="C8" s="40"/>
      <c r="D8" s="146" t="s">
        <v>120</v>
      </c>
      <c r="E8" s="40"/>
      <c r="F8" s="40"/>
      <c r="G8" s="40"/>
      <c r="H8" s="40"/>
      <c r="I8" s="148"/>
      <c r="J8" s="40"/>
      <c r="K8" s="40"/>
      <c r="L8" s="149"/>
      <c r="S8" s="40"/>
      <c r="T8" s="40"/>
      <c r="U8" s="40"/>
      <c r="V8" s="40"/>
      <c r="W8" s="40"/>
      <c r="X8" s="40"/>
      <c r="Y8" s="40"/>
      <c r="Z8" s="40"/>
      <c r="AA8" s="40"/>
      <c r="AB8" s="40"/>
      <c r="AC8" s="40"/>
      <c r="AD8" s="40"/>
      <c r="AE8" s="40"/>
    </row>
    <row r="9" s="2" customFormat="1" ht="16.5" customHeight="1">
      <c r="A9" s="40"/>
      <c r="B9" s="46"/>
      <c r="C9" s="40"/>
      <c r="D9" s="40"/>
      <c r="E9" s="150" t="s">
        <v>1414</v>
      </c>
      <c r="F9" s="40"/>
      <c r="G9" s="40"/>
      <c r="H9" s="40"/>
      <c r="I9" s="148"/>
      <c r="J9" s="40"/>
      <c r="K9" s="40"/>
      <c r="L9" s="149"/>
      <c r="S9" s="40"/>
      <c r="T9" s="40"/>
      <c r="U9" s="40"/>
      <c r="V9" s="40"/>
      <c r="W9" s="40"/>
      <c r="X9" s="40"/>
      <c r="Y9" s="40"/>
      <c r="Z9" s="40"/>
      <c r="AA9" s="40"/>
      <c r="AB9" s="40"/>
      <c r="AC9" s="40"/>
      <c r="AD9" s="40"/>
      <c r="AE9" s="40"/>
    </row>
    <row r="10" s="2" customFormat="1">
      <c r="A10" s="40"/>
      <c r="B10" s="46"/>
      <c r="C10" s="40"/>
      <c r="D10" s="40"/>
      <c r="E10" s="40"/>
      <c r="F10" s="40"/>
      <c r="G10" s="40"/>
      <c r="H10" s="40"/>
      <c r="I10" s="148"/>
      <c r="J10" s="40"/>
      <c r="K10" s="40"/>
      <c r="L10" s="149"/>
      <c r="S10" s="40"/>
      <c r="T10" s="40"/>
      <c r="U10" s="40"/>
      <c r="V10" s="40"/>
      <c r="W10" s="40"/>
      <c r="X10" s="40"/>
      <c r="Y10" s="40"/>
      <c r="Z10" s="40"/>
      <c r="AA10" s="40"/>
      <c r="AB10" s="40"/>
      <c r="AC10" s="40"/>
      <c r="AD10" s="40"/>
      <c r="AE10" s="40"/>
    </row>
    <row r="11" s="2" customFormat="1" ht="12" customHeight="1">
      <c r="A11" s="40"/>
      <c r="B11" s="46"/>
      <c r="C11" s="40"/>
      <c r="D11" s="146" t="s">
        <v>18</v>
      </c>
      <c r="E11" s="40"/>
      <c r="F11" s="135" t="s">
        <v>19</v>
      </c>
      <c r="G11" s="40"/>
      <c r="H11" s="40"/>
      <c r="I11" s="151" t="s">
        <v>20</v>
      </c>
      <c r="J11" s="135" t="s">
        <v>19</v>
      </c>
      <c r="K11" s="40"/>
      <c r="L11" s="149"/>
      <c r="S11" s="40"/>
      <c r="T11" s="40"/>
      <c r="U11" s="40"/>
      <c r="V11" s="40"/>
      <c r="W11" s="40"/>
      <c r="X11" s="40"/>
      <c r="Y11" s="40"/>
      <c r="Z11" s="40"/>
      <c r="AA11" s="40"/>
      <c r="AB11" s="40"/>
      <c r="AC11" s="40"/>
      <c r="AD11" s="40"/>
      <c r="AE11" s="40"/>
    </row>
    <row r="12" s="2" customFormat="1" ht="12" customHeight="1">
      <c r="A12" s="40"/>
      <c r="B12" s="46"/>
      <c r="C12" s="40"/>
      <c r="D12" s="146" t="s">
        <v>21</v>
      </c>
      <c r="E12" s="40"/>
      <c r="F12" s="135" t="s">
        <v>22</v>
      </c>
      <c r="G12" s="40"/>
      <c r="H12" s="40"/>
      <c r="I12" s="151" t="s">
        <v>23</v>
      </c>
      <c r="J12" s="152" t="str">
        <f>'Rekapitulace stavby'!AN8</f>
        <v>25. 5. 2020</v>
      </c>
      <c r="K12" s="40"/>
      <c r="L12" s="149"/>
      <c r="S12" s="40"/>
      <c r="T12" s="40"/>
      <c r="U12" s="40"/>
      <c r="V12" s="40"/>
      <c r="W12" s="40"/>
      <c r="X12" s="40"/>
      <c r="Y12" s="40"/>
      <c r="Z12" s="40"/>
      <c r="AA12" s="40"/>
      <c r="AB12" s="40"/>
      <c r="AC12" s="40"/>
      <c r="AD12" s="40"/>
      <c r="AE12" s="40"/>
    </row>
    <row r="13" s="2" customFormat="1" ht="10.8" customHeight="1">
      <c r="A13" s="40"/>
      <c r="B13" s="46"/>
      <c r="C13" s="40"/>
      <c r="D13" s="40"/>
      <c r="E13" s="40"/>
      <c r="F13" s="40"/>
      <c r="G13" s="40"/>
      <c r="H13" s="40"/>
      <c r="I13" s="148"/>
      <c r="J13" s="40"/>
      <c r="K13" s="40"/>
      <c r="L13" s="149"/>
      <c r="S13" s="40"/>
      <c r="T13" s="40"/>
      <c r="U13" s="40"/>
      <c r="V13" s="40"/>
      <c r="W13" s="40"/>
      <c r="X13" s="40"/>
      <c r="Y13" s="40"/>
      <c r="Z13" s="40"/>
      <c r="AA13" s="40"/>
      <c r="AB13" s="40"/>
      <c r="AC13" s="40"/>
      <c r="AD13" s="40"/>
      <c r="AE13" s="40"/>
    </row>
    <row r="14" s="2" customFormat="1" ht="12" customHeight="1">
      <c r="A14" s="40"/>
      <c r="B14" s="46"/>
      <c r="C14" s="40"/>
      <c r="D14" s="146" t="s">
        <v>25</v>
      </c>
      <c r="E14" s="40"/>
      <c r="F14" s="40"/>
      <c r="G14" s="40"/>
      <c r="H14" s="40"/>
      <c r="I14" s="151" t="s">
        <v>26</v>
      </c>
      <c r="J14" s="135" t="s">
        <v>19</v>
      </c>
      <c r="K14" s="40"/>
      <c r="L14" s="149"/>
      <c r="S14" s="40"/>
      <c r="T14" s="40"/>
      <c r="U14" s="40"/>
      <c r="V14" s="40"/>
      <c r="W14" s="40"/>
      <c r="X14" s="40"/>
      <c r="Y14" s="40"/>
      <c r="Z14" s="40"/>
      <c r="AA14" s="40"/>
      <c r="AB14" s="40"/>
      <c r="AC14" s="40"/>
      <c r="AD14" s="40"/>
      <c r="AE14" s="40"/>
    </row>
    <row r="15" s="2" customFormat="1" ht="18" customHeight="1">
      <c r="A15" s="40"/>
      <c r="B15" s="46"/>
      <c r="C15" s="40"/>
      <c r="D15" s="40"/>
      <c r="E15" s="135" t="s">
        <v>27</v>
      </c>
      <c r="F15" s="40"/>
      <c r="G15" s="40"/>
      <c r="H15" s="40"/>
      <c r="I15" s="151" t="s">
        <v>28</v>
      </c>
      <c r="J15" s="135" t="s">
        <v>19</v>
      </c>
      <c r="K15" s="40"/>
      <c r="L15" s="149"/>
      <c r="S15" s="40"/>
      <c r="T15" s="40"/>
      <c r="U15" s="40"/>
      <c r="V15" s="40"/>
      <c r="W15" s="40"/>
      <c r="X15" s="40"/>
      <c r="Y15" s="40"/>
      <c r="Z15" s="40"/>
      <c r="AA15" s="40"/>
      <c r="AB15" s="40"/>
      <c r="AC15" s="40"/>
      <c r="AD15" s="40"/>
      <c r="AE15" s="40"/>
    </row>
    <row r="16" s="2" customFormat="1" ht="6.96" customHeight="1">
      <c r="A16" s="40"/>
      <c r="B16" s="46"/>
      <c r="C16" s="40"/>
      <c r="D16" s="40"/>
      <c r="E16" s="40"/>
      <c r="F16" s="40"/>
      <c r="G16" s="40"/>
      <c r="H16" s="40"/>
      <c r="I16" s="148"/>
      <c r="J16" s="40"/>
      <c r="K16" s="40"/>
      <c r="L16" s="149"/>
      <c r="S16" s="40"/>
      <c r="T16" s="40"/>
      <c r="U16" s="40"/>
      <c r="V16" s="40"/>
      <c r="W16" s="40"/>
      <c r="X16" s="40"/>
      <c r="Y16" s="40"/>
      <c r="Z16" s="40"/>
      <c r="AA16" s="40"/>
      <c r="AB16" s="40"/>
      <c r="AC16" s="40"/>
      <c r="AD16" s="40"/>
      <c r="AE16" s="40"/>
    </row>
    <row r="17" s="2" customFormat="1" ht="12" customHeight="1">
      <c r="A17" s="40"/>
      <c r="B17" s="46"/>
      <c r="C17" s="40"/>
      <c r="D17" s="146" t="s">
        <v>29</v>
      </c>
      <c r="E17" s="40"/>
      <c r="F17" s="40"/>
      <c r="G17" s="40"/>
      <c r="H17" s="40"/>
      <c r="I17" s="151" t="s">
        <v>26</v>
      </c>
      <c r="J17" s="35" t="str">
        <f>'Rekapitulace stavby'!AN13</f>
        <v>Vyplň údaj</v>
      </c>
      <c r="K17" s="40"/>
      <c r="L17" s="149"/>
      <c r="S17" s="40"/>
      <c r="T17" s="40"/>
      <c r="U17" s="40"/>
      <c r="V17" s="40"/>
      <c r="W17" s="40"/>
      <c r="X17" s="40"/>
      <c r="Y17" s="40"/>
      <c r="Z17" s="40"/>
      <c r="AA17" s="40"/>
      <c r="AB17" s="40"/>
      <c r="AC17" s="40"/>
      <c r="AD17" s="40"/>
      <c r="AE17" s="40"/>
    </row>
    <row r="18" s="2" customFormat="1" ht="18" customHeight="1">
      <c r="A18" s="40"/>
      <c r="B18" s="46"/>
      <c r="C18" s="40"/>
      <c r="D18" s="40"/>
      <c r="E18" s="35" t="str">
        <f>'Rekapitulace stavby'!E14</f>
        <v>Vyplň údaj</v>
      </c>
      <c r="F18" s="135"/>
      <c r="G18" s="135"/>
      <c r="H18" s="135"/>
      <c r="I18" s="151" t="s">
        <v>28</v>
      </c>
      <c r="J18" s="35" t="str">
        <f>'Rekapitulace stavby'!AN14</f>
        <v>Vyplň údaj</v>
      </c>
      <c r="K18" s="40"/>
      <c r="L18" s="149"/>
      <c r="S18" s="40"/>
      <c r="T18" s="40"/>
      <c r="U18" s="40"/>
      <c r="V18" s="40"/>
      <c r="W18" s="40"/>
      <c r="X18" s="40"/>
      <c r="Y18" s="40"/>
      <c r="Z18" s="40"/>
      <c r="AA18" s="40"/>
      <c r="AB18" s="40"/>
      <c r="AC18" s="40"/>
      <c r="AD18" s="40"/>
      <c r="AE18" s="40"/>
    </row>
    <row r="19" s="2" customFormat="1" ht="6.96" customHeight="1">
      <c r="A19" s="40"/>
      <c r="B19" s="46"/>
      <c r="C19" s="40"/>
      <c r="D19" s="40"/>
      <c r="E19" s="40"/>
      <c r="F19" s="40"/>
      <c r="G19" s="40"/>
      <c r="H19" s="40"/>
      <c r="I19" s="148"/>
      <c r="J19" s="40"/>
      <c r="K19" s="40"/>
      <c r="L19" s="149"/>
      <c r="S19" s="40"/>
      <c r="T19" s="40"/>
      <c r="U19" s="40"/>
      <c r="V19" s="40"/>
      <c r="W19" s="40"/>
      <c r="X19" s="40"/>
      <c r="Y19" s="40"/>
      <c r="Z19" s="40"/>
      <c r="AA19" s="40"/>
      <c r="AB19" s="40"/>
      <c r="AC19" s="40"/>
      <c r="AD19" s="40"/>
      <c r="AE19" s="40"/>
    </row>
    <row r="20" s="2" customFormat="1" ht="12" customHeight="1">
      <c r="A20" s="40"/>
      <c r="B20" s="46"/>
      <c r="C20" s="40"/>
      <c r="D20" s="146" t="s">
        <v>31</v>
      </c>
      <c r="E20" s="40"/>
      <c r="F20" s="40"/>
      <c r="G20" s="40"/>
      <c r="H20" s="40"/>
      <c r="I20" s="151" t="s">
        <v>26</v>
      </c>
      <c r="J20" s="135" t="s">
        <v>19</v>
      </c>
      <c r="K20" s="40"/>
      <c r="L20" s="149"/>
      <c r="S20" s="40"/>
      <c r="T20" s="40"/>
      <c r="U20" s="40"/>
      <c r="V20" s="40"/>
      <c r="W20" s="40"/>
      <c r="X20" s="40"/>
      <c r="Y20" s="40"/>
      <c r="Z20" s="40"/>
      <c r="AA20" s="40"/>
      <c r="AB20" s="40"/>
      <c r="AC20" s="40"/>
      <c r="AD20" s="40"/>
      <c r="AE20" s="40"/>
    </row>
    <row r="21" s="2" customFormat="1" ht="18" customHeight="1">
      <c r="A21" s="40"/>
      <c r="B21" s="46"/>
      <c r="C21" s="40"/>
      <c r="D21" s="40"/>
      <c r="E21" s="135" t="s">
        <v>32</v>
      </c>
      <c r="F21" s="40"/>
      <c r="G21" s="40"/>
      <c r="H21" s="40"/>
      <c r="I21" s="151" t="s">
        <v>28</v>
      </c>
      <c r="J21" s="135" t="s">
        <v>19</v>
      </c>
      <c r="K21" s="40"/>
      <c r="L21" s="149"/>
      <c r="S21" s="40"/>
      <c r="T21" s="40"/>
      <c r="U21" s="40"/>
      <c r="V21" s="40"/>
      <c r="W21" s="40"/>
      <c r="X21" s="40"/>
      <c r="Y21" s="40"/>
      <c r="Z21" s="40"/>
      <c r="AA21" s="40"/>
      <c r="AB21" s="40"/>
      <c r="AC21" s="40"/>
      <c r="AD21" s="40"/>
      <c r="AE21" s="40"/>
    </row>
    <row r="22" s="2" customFormat="1" ht="6.96" customHeight="1">
      <c r="A22" s="40"/>
      <c r="B22" s="46"/>
      <c r="C22" s="40"/>
      <c r="D22" s="40"/>
      <c r="E22" s="40"/>
      <c r="F22" s="40"/>
      <c r="G22" s="40"/>
      <c r="H22" s="40"/>
      <c r="I22" s="148"/>
      <c r="J22" s="40"/>
      <c r="K22" s="40"/>
      <c r="L22" s="149"/>
      <c r="S22" s="40"/>
      <c r="T22" s="40"/>
      <c r="U22" s="40"/>
      <c r="V22" s="40"/>
      <c r="W22" s="40"/>
      <c r="X22" s="40"/>
      <c r="Y22" s="40"/>
      <c r="Z22" s="40"/>
      <c r="AA22" s="40"/>
      <c r="AB22" s="40"/>
      <c r="AC22" s="40"/>
      <c r="AD22" s="40"/>
      <c r="AE22" s="40"/>
    </row>
    <row r="23" s="2" customFormat="1" ht="12" customHeight="1">
      <c r="A23" s="40"/>
      <c r="B23" s="46"/>
      <c r="C23" s="40"/>
      <c r="D23" s="146" t="s">
        <v>34</v>
      </c>
      <c r="E23" s="40"/>
      <c r="F23" s="40"/>
      <c r="G23" s="40"/>
      <c r="H23" s="40"/>
      <c r="I23" s="151" t="s">
        <v>26</v>
      </c>
      <c r="J23" s="135" t="str">
        <f>IF('Rekapitulace stavby'!AN19="","",'Rekapitulace stavby'!AN19)</f>
        <v/>
      </c>
      <c r="K23" s="40"/>
      <c r="L23" s="149"/>
      <c r="S23" s="40"/>
      <c r="T23" s="40"/>
      <c r="U23" s="40"/>
      <c r="V23" s="40"/>
      <c r="W23" s="40"/>
      <c r="X23" s="40"/>
      <c r="Y23" s="40"/>
      <c r="Z23" s="40"/>
      <c r="AA23" s="40"/>
      <c r="AB23" s="40"/>
      <c r="AC23" s="40"/>
      <c r="AD23" s="40"/>
      <c r="AE23" s="40"/>
    </row>
    <row r="24" s="2" customFormat="1" ht="18" customHeight="1">
      <c r="A24" s="40"/>
      <c r="B24" s="46"/>
      <c r="C24" s="40"/>
      <c r="D24" s="40"/>
      <c r="E24" s="135" t="str">
        <f>IF('Rekapitulace stavby'!E20="","",'Rekapitulace stavby'!E20)</f>
        <v xml:space="preserve"> </v>
      </c>
      <c r="F24" s="40"/>
      <c r="G24" s="40"/>
      <c r="H24" s="40"/>
      <c r="I24" s="151" t="s">
        <v>28</v>
      </c>
      <c r="J24" s="135" t="str">
        <f>IF('Rekapitulace stavby'!AN20="","",'Rekapitulace stavby'!AN20)</f>
        <v/>
      </c>
      <c r="K24" s="40"/>
      <c r="L24" s="149"/>
      <c r="S24" s="40"/>
      <c r="T24" s="40"/>
      <c r="U24" s="40"/>
      <c r="V24" s="40"/>
      <c r="W24" s="40"/>
      <c r="X24" s="40"/>
      <c r="Y24" s="40"/>
      <c r="Z24" s="40"/>
      <c r="AA24" s="40"/>
      <c r="AB24" s="40"/>
      <c r="AC24" s="40"/>
      <c r="AD24" s="40"/>
      <c r="AE24" s="40"/>
    </row>
    <row r="25" s="2" customFormat="1" ht="6.96" customHeight="1">
      <c r="A25" s="40"/>
      <c r="B25" s="46"/>
      <c r="C25" s="40"/>
      <c r="D25" s="40"/>
      <c r="E25" s="40"/>
      <c r="F25" s="40"/>
      <c r="G25" s="40"/>
      <c r="H25" s="40"/>
      <c r="I25" s="148"/>
      <c r="J25" s="40"/>
      <c r="K25" s="40"/>
      <c r="L25" s="149"/>
      <c r="S25" s="40"/>
      <c r="T25" s="40"/>
      <c r="U25" s="40"/>
      <c r="V25" s="40"/>
      <c r="W25" s="40"/>
      <c r="X25" s="40"/>
      <c r="Y25" s="40"/>
      <c r="Z25" s="40"/>
      <c r="AA25" s="40"/>
      <c r="AB25" s="40"/>
      <c r="AC25" s="40"/>
      <c r="AD25" s="40"/>
      <c r="AE25" s="40"/>
    </row>
    <row r="26" s="2" customFormat="1" ht="12" customHeight="1">
      <c r="A26" s="40"/>
      <c r="B26" s="46"/>
      <c r="C26" s="40"/>
      <c r="D26" s="146" t="s">
        <v>36</v>
      </c>
      <c r="E26" s="40"/>
      <c r="F26" s="40"/>
      <c r="G26" s="40"/>
      <c r="H26" s="40"/>
      <c r="I26" s="148"/>
      <c r="J26" s="40"/>
      <c r="K26" s="40"/>
      <c r="L26" s="149"/>
      <c r="S26" s="40"/>
      <c r="T26" s="40"/>
      <c r="U26" s="40"/>
      <c r="V26" s="40"/>
      <c r="W26" s="40"/>
      <c r="X26" s="40"/>
      <c r="Y26" s="40"/>
      <c r="Z26" s="40"/>
      <c r="AA26" s="40"/>
      <c r="AB26" s="40"/>
      <c r="AC26" s="40"/>
      <c r="AD26" s="40"/>
      <c r="AE26" s="40"/>
    </row>
    <row r="27" s="8" customFormat="1" ht="16.5" customHeight="1">
      <c r="A27" s="153"/>
      <c r="B27" s="154"/>
      <c r="C27" s="153"/>
      <c r="D27" s="153"/>
      <c r="E27" s="155" t="s">
        <v>19</v>
      </c>
      <c r="F27" s="155"/>
      <c r="G27" s="155"/>
      <c r="H27" s="155"/>
      <c r="I27" s="156"/>
      <c r="J27" s="153"/>
      <c r="K27" s="153"/>
      <c r="L27" s="157"/>
      <c r="S27" s="153"/>
      <c r="T27" s="153"/>
      <c r="U27" s="153"/>
      <c r="V27" s="153"/>
      <c r="W27" s="153"/>
      <c r="X27" s="153"/>
      <c r="Y27" s="153"/>
      <c r="Z27" s="153"/>
      <c r="AA27" s="153"/>
      <c r="AB27" s="153"/>
      <c r="AC27" s="153"/>
      <c r="AD27" s="153"/>
      <c r="AE27" s="153"/>
    </row>
    <row r="28" s="2" customFormat="1" ht="6.96" customHeight="1">
      <c r="A28" s="40"/>
      <c r="B28" s="46"/>
      <c r="C28" s="40"/>
      <c r="D28" s="40"/>
      <c r="E28" s="40"/>
      <c r="F28" s="40"/>
      <c r="G28" s="40"/>
      <c r="H28" s="40"/>
      <c r="I28" s="148"/>
      <c r="J28" s="40"/>
      <c r="K28" s="40"/>
      <c r="L28" s="149"/>
      <c r="S28" s="40"/>
      <c r="T28" s="40"/>
      <c r="U28" s="40"/>
      <c r="V28" s="40"/>
      <c r="W28" s="40"/>
      <c r="X28" s="40"/>
      <c r="Y28" s="40"/>
      <c r="Z28" s="40"/>
      <c r="AA28" s="40"/>
      <c r="AB28" s="40"/>
      <c r="AC28" s="40"/>
      <c r="AD28" s="40"/>
      <c r="AE28" s="40"/>
    </row>
    <row r="29" s="2" customFormat="1" ht="6.96" customHeight="1">
      <c r="A29" s="40"/>
      <c r="B29" s="46"/>
      <c r="C29" s="40"/>
      <c r="D29" s="158"/>
      <c r="E29" s="158"/>
      <c r="F29" s="158"/>
      <c r="G29" s="158"/>
      <c r="H29" s="158"/>
      <c r="I29" s="159"/>
      <c r="J29" s="158"/>
      <c r="K29" s="158"/>
      <c r="L29" s="149"/>
      <c r="S29" s="40"/>
      <c r="T29" s="40"/>
      <c r="U29" s="40"/>
      <c r="V29" s="40"/>
      <c r="W29" s="40"/>
      <c r="X29" s="40"/>
      <c r="Y29" s="40"/>
      <c r="Z29" s="40"/>
      <c r="AA29" s="40"/>
      <c r="AB29" s="40"/>
      <c r="AC29" s="40"/>
      <c r="AD29" s="40"/>
      <c r="AE29" s="40"/>
    </row>
    <row r="30" s="2" customFormat="1" ht="25.44" customHeight="1">
      <c r="A30" s="40"/>
      <c r="B30" s="46"/>
      <c r="C30" s="40"/>
      <c r="D30" s="160" t="s">
        <v>38</v>
      </c>
      <c r="E30" s="40"/>
      <c r="F30" s="40"/>
      <c r="G30" s="40"/>
      <c r="H30" s="40"/>
      <c r="I30" s="148"/>
      <c r="J30" s="161">
        <f>ROUND(J88, 2)</f>
        <v>0</v>
      </c>
      <c r="K30" s="40"/>
      <c r="L30" s="149"/>
      <c r="S30" s="40"/>
      <c r="T30" s="40"/>
      <c r="U30" s="40"/>
      <c r="V30" s="40"/>
      <c r="W30" s="40"/>
      <c r="X30" s="40"/>
      <c r="Y30" s="40"/>
      <c r="Z30" s="40"/>
      <c r="AA30" s="40"/>
      <c r="AB30" s="40"/>
      <c r="AC30" s="40"/>
      <c r="AD30" s="40"/>
      <c r="AE30" s="40"/>
    </row>
    <row r="31" s="2" customFormat="1" ht="6.96"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2" customFormat="1" ht="14.4" customHeight="1">
      <c r="A32" s="40"/>
      <c r="B32" s="46"/>
      <c r="C32" s="40"/>
      <c r="D32" s="40"/>
      <c r="E32" s="40"/>
      <c r="F32" s="162" t="s">
        <v>40</v>
      </c>
      <c r="G32" s="40"/>
      <c r="H32" s="40"/>
      <c r="I32" s="163" t="s">
        <v>39</v>
      </c>
      <c r="J32" s="162" t="s">
        <v>41</v>
      </c>
      <c r="K32" s="40"/>
      <c r="L32" s="149"/>
      <c r="S32" s="40"/>
      <c r="T32" s="40"/>
      <c r="U32" s="40"/>
      <c r="V32" s="40"/>
      <c r="W32" s="40"/>
      <c r="X32" s="40"/>
      <c r="Y32" s="40"/>
      <c r="Z32" s="40"/>
      <c r="AA32" s="40"/>
      <c r="AB32" s="40"/>
      <c r="AC32" s="40"/>
      <c r="AD32" s="40"/>
      <c r="AE32" s="40"/>
    </row>
    <row r="33" s="2" customFormat="1" ht="14.4" customHeight="1">
      <c r="A33" s="40"/>
      <c r="B33" s="46"/>
      <c r="C33" s="40"/>
      <c r="D33" s="164" t="s">
        <v>42</v>
      </c>
      <c r="E33" s="146" t="s">
        <v>43</v>
      </c>
      <c r="F33" s="165">
        <f>ROUND((SUM(BE88:BE138)),  2)</f>
        <v>0</v>
      </c>
      <c r="G33" s="40"/>
      <c r="H33" s="40"/>
      <c r="I33" s="166">
        <v>0.20999999999999999</v>
      </c>
      <c r="J33" s="165">
        <f>ROUND(((SUM(BE88:BE138))*I33),  2)</f>
        <v>0</v>
      </c>
      <c r="K33" s="40"/>
      <c r="L33" s="149"/>
      <c r="S33" s="40"/>
      <c r="T33" s="40"/>
      <c r="U33" s="40"/>
      <c r="V33" s="40"/>
      <c r="W33" s="40"/>
      <c r="X33" s="40"/>
      <c r="Y33" s="40"/>
      <c r="Z33" s="40"/>
      <c r="AA33" s="40"/>
      <c r="AB33" s="40"/>
      <c r="AC33" s="40"/>
      <c r="AD33" s="40"/>
      <c r="AE33" s="40"/>
    </row>
    <row r="34" s="2" customFormat="1" ht="14.4" customHeight="1">
      <c r="A34" s="40"/>
      <c r="B34" s="46"/>
      <c r="C34" s="40"/>
      <c r="D34" s="40"/>
      <c r="E34" s="146" t="s">
        <v>44</v>
      </c>
      <c r="F34" s="165">
        <f>ROUND((SUM(BF88:BF138)),  2)</f>
        <v>0</v>
      </c>
      <c r="G34" s="40"/>
      <c r="H34" s="40"/>
      <c r="I34" s="166">
        <v>0.14999999999999999</v>
      </c>
      <c r="J34" s="165">
        <f>ROUND(((SUM(BF88:BF138))*I34),  2)</f>
        <v>0</v>
      </c>
      <c r="K34" s="40"/>
      <c r="L34" s="149"/>
      <c r="S34" s="40"/>
      <c r="T34" s="40"/>
      <c r="U34" s="40"/>
      <c r="V34" s="40"/>
      <c r="W34" s="40"/>
      <c r="X34" s="40"/>
      <c r="Y34" s="40"/>
      <c r="Z34" s="40"/>
      <c r="AA34" s="40"/>
      <c r="AB34" s="40"/>
      <c r="AC34" s="40"/>
      <c r="AD34" s="40"/>
      <c r="AE34" s="40"/>
    </row>
    <row r="35" hidden="1" s="2" customFormat="1" ht="14.4" customHeight="1">
      <c r="A35" s="40"/>
      <c r="B35" s="46"/>
      <c r="C35" s="40"/>
      <c r="D35" s="40"/>
      <c r="E35" s="146" t="s">
        <v>45</v>
      </c>
      <c r="F35" s="165">
        <f>ROUND((SUM(BG88:BG138)),  2)</f>
        <v>0</v>
      </c>
      <c r="G35" s="40"/>
      <c r="H35" s="40"/>
      <c r="I35" s="166">
        <v>0.20999999999999999</v>
      </c>
      <c r="J35" s="165">
        <f>0</f>
        <v>0</v>
      </c>
      <c r="K35" s="40"/>
      <c r="L35" s="149"/>
      <c r="S35" s="40"/>
      <c r="T35" s="40"/>
      <c r="U35" s="40"/>
      <c r="V35" s="40"/>
      <c r="W35" s="40"/>
      <c r="X35" s="40"/>
      <c r="Y35" s="40"/>
      <c r="Z35" s="40"/>
      <c r="AA35" s="40"/>
      <c r="AB35" s="40"/>
      <c r="AC35" s="40"/>
      <c r="AD35" s="40"/>
      <c r="AE35" s="40"/>
    </row>
    <row r="36" hidden="1" s="2" customFormat="1" ht="14.4" customHeight="1">
      <c r="A36" s="40"/>
      <c r="B36" s="46"/>
      <c r="C36" s="40"/>
      <c r="D36" s="40"/>
      <c r="E36" s="146" t="s">
        <v>46</v>
      </c>
      <c r="F36" s="165">
        <f>ROUND((SUM(BH88:BH138)),  2)</f>
        <v>0</v>
      </c>
      <c r="G36" s="40"/>
      <c r="H36" s="40"/>
      <c r="I36" s="166">
        <v>0.14999999999999999</v>
      </c>
      <c r="J36" s="165">
        <f>0</f>
        <v>0</v>
      </c>
      <c r="K36" s="40"/>
      <c r="L36" s="149"/>
      <c r="S36" s="40"/>
      <c r="T36" s="40"/>
      <c r="U36" s="40"/>
      <c r="V36" s="40"/>
      <c r="W36" s="40"/>
      <c r="X36" s="40"/>
      <c r="Y36" s="40"/>
      <c r="Z36" s="40"/>
      <c r="AA36" s="40"/>
      <c r="AB36" s="40"/>
      <c r="AC36" s="40"/>
      <c r="AD36" s="40"/>
      <c r="AE36" s="40"/>
    </row>
    <row r="37" hidden="1" s="2" customFormat="1" ht="14.4" customHeight="1">
      <c r="A37" s="40"/>
      <c r="B37" s="46"/>
      <c r="C37" s="40"/>
      <c r="D37" s="40"/>
      <c r="E37" s="146" t="s">
        <v>47</v>
      </c>
      <c r="F37" s="165">
        <f>ROUND((SUM(BI88:BI138)),  2)</f>
        <v>0</v>
      </c>
      <c r="G37" s="40"/>
      <c r="H37" s="40"/>
      <c r="I37" s="166">
        <v>0</v>
      </c>
      <c r="J37" s="165">
        <f>0</f>
        <v>0</v>
      </c>
      <c r="K37" s="40"/>
      <c r="L37" s="149"/>
      <c r="S37" s="40"/>
      <c r="T37" s="40"/>
      <c r="U37" s="40"/>
      <c r="V37" s="40"/>
      <c r="W37" s="40"/>
      <c r="X37" s="40"/>
      <c r="Y37" s="40"/>
      <c r="Z37" s="40"/>
      <c r="AA37" s="40"/>
      <c r="AB37" s="40"/>
      <c r="AC37" s="40"/>
      <c r="AD37" s="40"/>
      <c r="AE37" s="40"/>
    </row>
    <row r="38" s="2" customFormat="1" ht="6.96" customHeight="1">
      <c r="A38" s="40"/>
      <c r="B38" s="46"/>
      <c r="C38" s="40"/>
      <c r="D38" s="40"/>
      <c r="E38" s="40"/>
      <c r="F38" s="40"/>
      <c r="G38" s="40"/>
      <c r="H38" s="40"/>
      <c r="I38" s="148"/>
      <c r="J38" s="40"/>
      <c r="K38" s="40"/>
      <c r="L38" s="149"/>
      <c r="S38" s="40"/>
      <c r="T38" s="40"/>
      <c r="U38" s="40"/>
      <c r="V38" s="40"/>
      <c r="W38" s="40"/>
      <c r="X38" s="40"/>
      <c r="Y38" s="40"/>
      <c r="Z38" s="40"/>
      <c r="AA38" s="40"/>
      <c r="AB38" s="40"/>
      <c r="AC38" s="40"/>
      <c r="AD38" s="40"/>
      <c r="AE38" s="40"/>
    </row>
    <row r="39" s="2" customFormat="1" ht="25.44" customHeight="1">
      <c r="A39" s="40"/>
      <c r="B39" s="46"/>
      <c r="C39" s="167"/>
      <c r="D39" s="168" t="s">
        <v>48</v>
      </c>
      <c r="E39" s="169"/>
      <c r="F39" s="169"/>
      <c r="G39" s="170" t="s">
        <v>49</v>
      </c>
      <c r="H39" s="171" t="s">
        <v>50</v>
      </c>
      <c r="I39" s="172"/>
      <c r="J39" s="173">
        <f>SUM(J30:J37)</f>
        <v>0</v>
      </c>
      <c r="K39" s="174"/>
      <c r="L39" s="149"/>
      <c r="S39" s="40"/>
      <c r="T39" s="40"/>
      <c r="U39" s="40"/>
      <c r="V39" s="40"/>
      <c r="W39" s="40"/>
      <c r="X39" s="40"/>
      <c r="Y39" s="40"/>
      <c r="Z39" s="40"/>
      <c r="AA39" s="40"/>
      <c r="AB39" s="40"/>
      <c r="AC39" s="40"/>
      <c r="AD39" s="40"/>
      <c r="AE39" s="40"/>
    </row>
    <row r="40" s="2" customFormat="1" ht="14.4" customHeight="1">
      <c r="A40" s="40"/>
      <c r="B40" s="175"/>
      <c r="C40" s="176"/>
      <c r="D40" s="176"/>
      <c r="E40" s="176"/>
      <c r="F40" s="176"/>
      <c r="G40" s="176"/>
      <c r="H40" s="176"/>
      <c r="I40" s="177"/>
      <c r="J40" s="176"/>
      <c r="K40" s="176"/>
      <c r="L40" s="149"/>
      <c r="S40" s="40"/>
      <c r="T40" s="40"/>
      <c r="U40" s="40"/>
      <c r="V40" s="40"/>
      <c r="W40" s="40"/>
      <c r="X40" s="40"/>
      <c r="Y40" s="40"/>
      <c r="Z40" s="40"/>
      <c r="AA40" s="40"/>
      <c r="AB40" s="40"/>
      <c r="AC40" s="40"/>
      <c r="AD40" s="40"/>
      <c r="AE40" s="40"/>
    </row>
    <row r="44" s="2" customFormat="1" ht="6.96" customHeight="1">
      <c r="A44" s="40"/>
      <c r="B44" s="178"/>
      <c r="C44" s="179"/>
      <c r="D44" s="179"/>
      <c r="E44" s="179"/>
      <c r="F44" s="179"/>
      <c r="G44" s="179"/>
      <c r="H44" s="179"/>
      <c r="I44" s="180"/>
      <c r="J44" s="179"/>
      <c r="K44" s="179"/>
      <c r="L44" s="149"/>
      <c r="S44" s="40"/>
      <c r="T44" s="40"/>
      <c r="U44" s="40"/>
      <c r="V44" s="40"/>
      <c r="W44" s="40"/>
      <c r="X44" s="40"/>
      <c r="Y44" s="40"/>
      <c r="Z44" s="40"/>
      <c r="AA44" s="40"/>
      <c r="AB44" s="40"/>
      <c r="AC44" s="40"/>
      <c r="AD44" s="40"/>
      <c r="AE44" s="40"/>
    </row>
    <row r="45" s="2" customFormat="1" ht="24.96" customHeight="1">
      <c r="A45" s="40"/>
      <c r="B45" s="41"/>
      <c r="C45" s="25" t="s">
        <v>124</v>
      </c>
      <c r="D45" s="42"/>
      <c r="E45" s="42"/>
      <c r="F45" s="42"/>
      <c r="G45" s="42"/>
      <c r="H45" s="42"/>
      <c r="I45" s="148"/>
      <c r="J45" s="42"/>
      <c r="K45" s="42"/>
      <c r="L45" s="149"/>
      <c r="S45" s="40"/>
      <c r="T45" s="40"/>
      <c r="U45" s="40"/>
      <c r="V45" s="40"/>
      <c r="W45" s="40"/>
      <c r="X45" s="40"/>
      <c r="Y45" s="40"/>
      <c r="Z45" s="40"/>
      <c r="AA45" s="40"/>
      <c r="AB45" s="40"/>
      <c r="AC45" s="40"/>
      <c r="AD45" s="40"/>
      <c r="AE45" s="40"/>
    </row>
    <row r="46" s="2" customFormat="1" ht="6.96" customHeight="1">
      <c r="A46" s="40"/>
      <c r="B46" s="41"/>
      <c r="C46" s="42"/>
      <c r="D46" s="42"/>
      <c r="E46" s="42"/>
      <c r="F46" s="42"/>
      <c r="G46" s="42"/>
      <c r="H46" s="42"/>
      <c r="I46" s="148"/>
      <c r="J46" s="42"/>
      <c r="K46" s="42"/>
      <c r="L46" s="149"/>
      <c r="S46" s="40"/>
      <c r="T46" s="40"/>
      <c r="U46" s="40"/>
      <c r="V46" s="40"/>
      <c r="W46" s="40"/>
      <c r="X46" s="40"/>
      <c r="Y46" s="40"/>
      <c r="Z46" s="40"/>
      <c r="AA46" s="40"/>
      <c r="AB46" s="40"/>
      <c r="AC46" s="40"/>
      <c r="AD46" s="40"/>
      <c r="AE46" s="40"/>
    </row>
    <row r="47" s="2" customFormat="1" ht="12" customHeight="1">
      <c r="A47" s="40"/>
      <c r="B47" s="41"/>
      <c r="C47" s="34" t="s">
        <v>16</v>
      </c>
      <c r="D47" s="42"/>
      <c r="E47" s="42"/>
      <c r="F47" s="42"/>
      <c r="G47" s="42"/>
      <c r="H47" s="42"/>
      <c r="I47" s="148"/>
      <c r="J47" s="42"/>
      <c r="K47" s="42"/>
      <c r="L47" s="149"/>
      <c r="S47" s="40"/>
      <c r="T47" s="40"/>
      <c r="U47" s="40"/>
      <c r="V47" s="40"/>
      <c r="W47" s="40"/>
      <c r="X47" s="40"/>
      <c r="Y47" s="40"/>
      <c r="Z47" s="40"/>
      <c r="AA47" s="40"/>
      <c r="AB47" s="40"/>
      <c r="AC47" s="40"/>
      <c r="AD47" s="40"/>
      <c r="AE47" s="40"/>
    </row>
    <row r="48" s="2" customFormat="1" ht="16.5" customHeight="1">
      <c r="A48" s="40"/>
      <c r="B48" s="41"/>
      <c r="C48" s="42"/>
      <c r="D48" s="42"/>
      <c r="E48" s="181" t="str">
        <f>E7</f>
        <v>WELCOME CENTRE ČZU</v>
      </c>
      <c r="F48" s="34"/>
      <c r="G48" s="34"/>
      <c r="H48" s="34"/>
      <c r="I48" s="148"/>
      <c r="J48" s="42"/>
      <c r="K48" s="42"/>
      <c r="L48" s="149"/>
      <c r="S48" s="40"/>
      <c r="T48" s="40"/>
      <c r="U48" s="40"/>
      <c r="V48" s="40"/>
      <c r="W48" s="40"/>
      <c r="X48" s="40"/>
      <c r="Y48" s="40"/>
      <c r="Z48" s="40"/>
      <c r="AA48" s="40"/>
      <c r="AB48" s="40"/>
      <c r="AC48" s="40"/>
      <c r="AD48" s="40"/>
      <c r="AE48" s="40"/>
    </row>
    <row r="49" s="2" customFormat="1" ht="12" customHeight="1">
      <c r="A49" s="40"/>
      <c r="B49" s="41"/>
      <c r="C49" s="34" t="s">
        <v>120</v>
      </c>
      <c r="D49" s="42"/>
      <c r="E49" s="42"/>
      <c r="F49" s="42"/>
      <c r="G49" s="42"/>
      <c r="H49" s="42"/>
      <c r="I49" s="148"/>
      <c r="J49" s="42"/>
      <c r="K49" s="42"/>
      <c r="L49" s="149"/>
      <c r="S49" s="40"/>
      <c r="T49" s="40"/>
      <c r="U49" s="40"/>
      <c r="V49" s="40"/>
      <c r="W49" s="40"/>
      <c r="X49" s="40"/>
      <c r="Y49" s="40"/>
      <c r="Z49" s="40"/>
      <c r="AA49" s="40"/>
      <c r="AB49" s="40"/>
      <c r="AC49" s="40"/>
      <c r="AD49" s="40"/>
      <c r="AE49" s="40"/>
    </row>
    <row r="50" s="2" customFormat="1" ht="16.5" customHeight="1">
      <c r="A50" s="40"/>
      <c r="B50" s="41"/>
      <c r="C50" s="42"/>
      <c r="D50" s="42"/>
      <c r="E50" s="71" t="str">
        <f>E9</f>
        <v>06 - Silnoproudá elektrotechnika</v>
      </c>
      <c r="F50" s="42"/>
      <c r="G50" s="42"/>
      <c r="H50" s="42"/>
      <c r="I50" s="148"/>
      <c r="J50" s="42"/>
      <c r="K50" s="42"/>
      <c r="L50" s="149"/>
      <c r="S50" s="40"/>
      <c r="T50" s="40"/>
      <c r="U50" s="40"/>
      <c r="V50" s="40"/>
      <c r="W50" s="40"/>
      <c r="X50" s="40"/>
      <c r="Y50" s="40"/>
      <c r="Z50" s="40"/>
      <c r="AA50" s="40"/>
      <c r="AB50" s="40"/>
      <c r="AC50" s="40"/>
      <c r="AD50" s="40"/>
      <c r="AE50" s="40"/>
    </row>
    <row r="51" s="2" customFormat="1" ht="6.96" customHeight="1">
      <c r="A51" s="40"/>
      <c r="B51" s="41"/>
      <c r="C51" s="42"/>
      <c r="D51" s="42"/>
      <c r="E51" s="42"/>
      <c r="F51" s="42"/>
      <c r="G51" s="42"/>
      <c r="H51" s="42"/>
      <c r="I51" s="148"/>
      <c r="J51" s="42"/>
      <c r="K51" s="42"/>
      <c r="L51" s="149"/>
      <c r="S51" s="40"/>
      <c r="T51" s="40"/>
      <c r="U51" s="40"/>
      <c r="V51" s="40"/>
      <c r="W51" s="40"/>
      <c r="X51" s="40"/>
      <c r="Y51" s="40"/>
      <c r="Z51" s="40"/>
      <c r="AA51" s="40"/>
      <c r="AB51" s="40"/>
      <c r="AC51" s="40"/>
      <c r="AD51" s="40"/>
      <c r="AE51" s="40"/>
    </row>
    <row r="52" s="2" customFormat="1" ht="12" customHeight="1">
      <c r="A52" s="40"/>
      <c r="B52" s="41"/>
      <c r="C52" s="34" t="s">
        <v>21</v>
      </c>
      <c r="D52" s="42"/>
      <c r="E52" s="42"/>
      <c r="F52" s="29" t="str">
        <f>F12</f>
        <v>Praha 6 - Suchdol</v>
      </c>
      <c r="G52" s="42"/>
      <c r="H52" s="42"/>
      <c r="I52" s="151" t="s">
        <v>23</v>
      </c>
      <c r="J52" s="74" t="str">
        <f>IF(J12="","",J12)</f>
        <v>25. 5. 2020</v>
      </c>
      <c r="K52" s="42"/>
      <c r="L52" s="149"/>
      <c r="S52" s="40"/>
      <c r="T52" s="40"/>
      <c r="U52" s="40"/>
      <c r="V52" s="40"/>
      <c r="W52" s="40"/>
      <c r="X52" s="40"/>
      <c r="Y52" s="40"/>
      <c r="Z52" s="40"/>
      <c r="AA52" s="40"/>
      <c r="AB52" s="40"/>
      <c r="AC52" s="40"/>
      <c r="AD52" s="40"/>
      <c r="AE52" s="40"/>
    </row>
    <row r="53" s="2" customFormat="1" ht="6.96" customHeight="1">
      <c r="A53" s="40"/>
      <c r="B53" s="41"/>
      <c r="C53" s="42"/>
      <c r="D53" s="42"/>
      <c r="E53" s="42"/>
      <c r="F53" s="42"/>
      <c r="G53" s="42"/>
      <c r="H53" s="42"/>
      <c r="I53" s="148"/>
      <c r="J53" s="42"/>
      <c r="K53" s="42"/>
      <c r="L53" s="149"/>
      <c r="S53" s="40"/>
      <c r="T53" s="40"/>
      <c r="U53" s="40"/>
      <c r="V53" s="40"/>
      <c r="W53" s="40"/>
      <c r="X53" s="40"/>
      <c r="Y53" s="40"/>
      <c r="Z53" s="40"/>
      <c r="AA53" s="40"/>
      <c r="AB53" s="40"/>
      <c r="AC53" s="40"/>
      <c r="AD53" s="40"/>
      <c r="AE53" s="40"/>
    </row>
    <row r="54" s="2" customFormat="1" ht="15.15" customHeight="1">
      <c r="A54" s="40"/>
      <c r="B54" s="41"/>
      <c r="C54" s="34" t="s">
        <v>25</v>
      </c>
      <c r="D54" s="42"/>
      <c r="E54" s="42"/>
      <c r="F54" s="29" t="str">
        <f>E15</f>
        <v>ČZU Praha</v>
      </c>
      <c r="G54" s="42"/>
      <c r="H54" s="42"/>
      <c r="I54" s="151" t="s">
        <v>31</v>
      </c>
      <c r="J54" s="38" t="str">
        <f>E21</f>
        <v>GREBNER</v>
      </c>
      <c r="K54" s="42"/>
      <c r="L54" s="149"/>
      <c r="S54" s="40"/>
      <c r="T54" s="40"/>
      <c r="U54" s="40"/>
      <c r="V54" s="40"/>
      <c r="W54" s="40"/>
      <c r="X54" s="40"/>
      <c r="Y54" s="40"/>
      <c r="Z54" s="40"/>
      <c r="AA54" s="40"/>
      <c r="AB54" s="40"/>
      <c r="AC54" s="40"/>
      <c r="AD54" s="40"/>
      <c r="AE54" s="40"/>
    </row>
    <row r="55" s="2" customFormat="1" ht="15.15" customHeight="1">
      <c r="A55" s="40"/>
      <c r="B55" s="41"/>
      <c r="C55" s="34" t="s">
        <v>29</v>
      </c>
      <c r="D55" s="42"/>
      <c r="E55" s="42"/>
      <c r="F55" s="29" t="str">
        <f>IF(E18="","",E18)</f>
        <v>Vyplň údaj</v>
      </c>
      <c r="G55" s="42"/>
      <c r="H55" s="42"/>
      <c r="I55" s="151" t="s">
        <v>34</v>
      </c>
      <c r="J55" s="38" t="str">
        <f>E24</f>
        <v xml:space="preserve"> </v>
      </c>
      <c r="K55" s="42"/>
      <c r="L55" s="149"/>
      <c r="S55" s="40"/>
      <c r="T55" s="40"/>
      <c r="U55" s="40"/>
      <c r="V55" s="40"/>
      <c r="W55" s="40"/>
      <c r="X55" s="40"/>
      <c r="Y55" s="40"/>
      <c r="Z55" s="40"/>
      <c r="AA55" s="40"/>
      <c r="AB55" s="40"/>
      <c r="AC55" s="40"/>
      <c r="AD55" s="40"/>
      <c r="AE55" s="40"/>
    </row>
    <row r="56" s="2" customFormat="1" ht="10.32" customHeight="1">
      <c r="A56" s="40"/>
      <c r="B56" s="41"/>
      <c r="C56" s="42"/>
      <c r="D56" s="42"/>
      <c r="E56" s="42"/>
      <c r="F56" s="42"/>
      <c r="G56" s="42"/>
      <c r="H56" s="42"/>
      <c r="I56" s="148"/>
      <c r="J56" s="42"/>
      <c r="K56" s="42"/>
      <c r="L56" s="149"/>
      <c r="S56" s="40"/>
      <c r="T56" s="40"/>
      <c r="U56" s="40"/>
      <c r="V56" s="40"/>
      <c r="W56" s="40"/>
      <c r="X56" s="40"/>
      <c r="Y56" s="40"/>
      <c r="Z56" s="40"/>
      <c r="AA56" s="40"/>
      <c r="AB56" s="40"/>
      <c r="AC56" s="40"/>
      <c r="AD56" s="40"/>
      <c r="AE56" s="40"/>
    </row>
    <row r="57" s="2" customFormat="1" ht="29.28" customHeight="1">
      <c r="A57" s="40"/>
      <c r="B57" s="41"/>
      <c r="C57" s="182" t="s">
        <v>125</v>
      </c>
      <c r="D57" s="183"/>
      <c r="E57" s="183"/>
      <c r="F57" s="183"/>
      <c r="G57" s="183"/>
      <c r="H57" s="183"/>
      <c r="I57" s="184"/>
      <c r="J57" s="185" t="s">
        <v>126</v>
      </c>
      <c r="K57" s="183"/>
      <c r="L57" s="149"/>
      <c r="S57" s="40"/>
      <c r="T57" s="40"/>
      <c r="U57" s="40"/>
      <c r="V57" s="40"/>
      <c r="W57" s="40"/>
      <c r="X57" s="40"/>
      <c r="Y57" s="40"/>
      <c r="Z57" s="40"/>
      <c r="AA57" s="40"/>
      <c r="AB57" s="40"/>
      <c r="AC57" s="40"/>
      <c r="AD57" s="40"/>
      <c r="AE57" s="40"/>
    </row>
    <row r="58" s="2" customFormat="1" ht="10.32" customHeight="1">
      <c r="A58" s="40"/>
      <c r="B58" s="41"/>
      <c r="C58" s="42"/>
      <c r="D58" s="42"/>
      <c r="E58" s="42"/>
      <c r="F58" s="42"/>
      <c r="G58" s="42"/>
      <c r="H58" s="42"/>
      <c r="I58" s="148"/>
      <c r="J58" s="42"/>
      <c r="K58" s="42"/>
      <c r="L58" s="149"/>
      <c r="S58" s="40"/>
      <c r="T58" s="40"/>
      <c r="U58" s="40"/>
      <c r="V58" s="40"/>
      <c r="W58" s="40"/>
      <c r="X58" s="40"/>
      <c r="Y58" s="40"/>
      <c r="Z58" s="40"/>
      <c r="AA58" s="40"/>
      <c r="AB58" s="40"/>
      <c r="AC58" s="40"/>
      <c r="AD58" s="40"/>
      <c r="AE58" s="40"/>
    </row>
    <row r="59" s="2" customFormat="1" ht="22.8" customHeight="1">
      <c r="A59" s="40"/>
      <c r="B59" s="41"/>
      <c r="C59" s="186" t="s">
        <v>70</v>
      </c>
      <c r="D59" s="42"/>
      <c r="E59" s="42"/>
      <c r="F59" s="42"/>
      <c r="G59" s="42"/>
      <c r="H59" s="42"/>
      <c r="I59" s="148"/>
      <c r="J59" s="104">
        <f>J88</f>
        <v>0</v>
      </c>
      <c r="K59" s="42"/>
      <c r="L59" s="149"/>
      <c r="S59" s="40"/>
      <c r="T59" s="40"/>
      <c r="U59" s="40"/>
      <c r="V59" s="40"/>
      <c r="W59" s="40"/>
      <c r="X59" s="40"/>
      <c r="Y59" s="40"/>
      <c r="Z59" s="40"/>
      <c r="AA59" s="40"/>
      <c r="AB59" s="40"/>
      <c r="AC59" s="40"/>
      <c r="AD59" s="40"/>
      <c r="AE59" s="40"/>
      <c r="AU59" s="19" t="s">
        <v>127</v>
      </c>
    </row>
    <row r="60" s="9" customFormat="1" ht="24.96" customHeight="1">
      <c r="A60" s="9"/>
      <c r="B60" s="187"/>
      <c r="C60" s="188"/>
      <c r="D60" s="189" t="s">
        <v>1415</v>
      </c>
      <c r="E60" s="190"/>
      <c r="F60" s="190"/>
      <c r="G60" s="190"/>
      <c r="H60" s="190"/>
      <c r="I60" s="191"/>
      <c r="J60" s="192">
        <f>J89</f>
        <v>0</v>
      </c>
      <c r="K60" s="188"/>
      <c r="L60" s="193"/>
      <c r="S60" s="9"/>
      <c r="T60" s="9"/>
      <c r="U60" s="9"/>
      <c r="V60" s="9"/>
      <c r="W60" s="9"/>
      <c r="X60" s="9"/>
      <c r="Y60" s="9"/>
      <c r="Z60" s="9"/>
      <c r="AA60" s="9"/>
      <c r="AB60" s="9"/>
      <c r="AC60" s="9"/>
      <c r="AD60" s="9"/>
      <c r="AE60" s="9"/>
    </row>
    <row r="61" s="16" customFormat="1" ht="19.92" customHeight="1">
      <c r="A61" s="16"/>
      <c r="B61" s="294"/>
      <c r="C61" s="127"/>
      <c r="D61" s="295" t="s">
        <v>1416</v>
      </c>
      <c r="E61" s="296"/>
      <c r="F61" s="296"/>
      <c r="G61" s="296"/>
      <c r="H61" s="296"/>
      <c r="I61" s="297"/>
      <c r="J61" s="298">
        <f>J90</f>
        <v>0</v>
      </c>
      <c r="K61" s="127"/>
      <c r="L61" s="299"/>
      <c r="S61" s="16"/>
      <c r="T61" s="16"/>
      <c r="U61" s="16"/>
      <c r="V61" s="16"/>
      <c r="W61" s="16"/>
      <c r="X61" s="16"/>
      <c r="Y61" s="16"/>
      <c r="Z61" s="16"/>
      <c r="AA61" s="16"/>
      <c r="AB61" s="16"/>
      <c r="AC61" s="16"/>
      <c r="AD61" s="16"/>
      <c r="AE61" s="16"/>
    </row>
    <row r="62" s="9" customFormat="1" ht="24.96" customHeight="1">
      <c r="A62" s="9"/>
      <c r="B62" s="187"/>
      <c r="C62" s="188"/>
      <c r="D62" s="189" t="s">
        <v>1417</v>
      </c>
      <c r="E62" s="190"/>
      <c r="F62" s="190"/>
      <c r="G62" s="190"/>
      <c r="H62" s="190"/>
      <c r="I62" s="191"/>
      <c r="J62" s="192">
        <f>J92</f>
        <v>0</v>
      </c>
      <c r="K62" s="188"/>
      <c r="L62" s="193"/>
      <c r="S62" s="9"/>
      <c r="T62" s="9"/>
      <c r="U62" s="9"/>
      <c r="V62" s="9"/>
      <c r="W62" s="9"/>
      <c r="X62" s="9"/>
      <c r="Y62" s="9"/>
      <c r="Z62" s="9"/>
      <c r="AA62" s="9"/>
      <c r="AB62" s="9"/>
      <c r="AC62" s="9"/>
      <c r="AD62" s="9"/>
      <c r="AE62" s="9"/>
    </row>
    <row r="63" s="16" customFormat="1" ht="19.92" customHeight="1">
      <c r="A63" s="16"/>
      <c r="B63" s="294"/>
      <c r="C63" s="127"/>
      <c r="D63" s="295" t="s">
        <v>1418</v>
      </c>
      <c r="E63" s="296"/>
      <c r="F63" s="296"/>
      <c r="G63" s="296"/>
      <c r="H63" s="296"/>
      <c r="I63" s="297"/>
      <c r="J63" s="298">
        <f>J94</f>
        <v>0</v>
      </c>
      <c r="K63" s="127"/>
      <c r="L63" s="299"/>
      <c r="S63" s="16"/>
      <c r="T63" s="16"/>
      <c r="U63" s="16"/>
      <c r="V63" s="16"/>
      <c r="W63" s="16"/>
      <c r="X63" s="16"/>
      <c r="Y63" s="16"/>
      <c r="Z63" s="16"/>
      <c r="AA63" s="16"/>
      <c r="AB63" s="16"/>
      <c r="AC63" s="16"/>
      <c r="AD63" s="16"/>
      <c r="AE63" s="16"/>
    </row>
    <row r="64" s="16" customFormat="1" ht="19.92" customHeight="1">
      <c r="A64" s="16"/>
      <c r="B64" s="294"/>
      <c r="C64" s="127"/>
      <c r="D64" s="295" t="s">
        <v>1419</v>
      </c>
      <c r="E64" s="296"/>
      <c r="F64" s="296"/>
      <c r="G64" s="296"/>
      <c r="H64" s="296"/>
      <c r="I64" s="297"/>
      <c r="J64" s="298">
        <f>J100</f>
        <v>0</v>
      </c>
      <c r="K64" s="127"/>
      <c r="L64" s="299"/>
      <c r="S64" s="16"/>
      <c r="T64" s="16"/>
      <c r="U64" s="16"/>
      <c r="V64" s="16"/>
      <c r="W64" s="16"/>
      <c r="X64" s="16"/>
      <c r="Y64" s="16"/>
      <c r="Z64" s="16"/>
      <c r="AA64" s="16"/>
      <c r="AB64" s="16"/>
      <c r="AC64" s="16"/>
      <c r="AD64" s="16"/>
      <c r="AE64" s="16"/>
    </row>
    <row r="65" s="16" customFormat="1" ht="19.92" customHeight="1">
      <c r="A65" s="16"/>
      <c r="B65" s="294"/>
      <c r="C65" s="127"/>
      <c r="D65" s="295" t="s">
        <v>1420</v>
      </c>
      <c r="E65" s="296"/>
      <c r="F65" s="296"/>
      <c r="G65" s="296"/>
      <c r="H65" s="296"/>
      <c r="I65" s="297"/>
      <c r="J65" s="298">
        <f>J107</f>
        <v>0</v>
      </c>
      <c r="K65" s="127"/>
      <c r="L65" s="299"/>
      <c r="S65" s="16"/>
      <c r="T65" s="16"/>
      <c r="U65" s="16"/>
      <c r="V65" s="16"/>
      <c r="W65" s="16"/>
      <c r="X65" s="16"/>
      <c r="Y65" s="16"/>
      <c r="Z65" s="16"/>
      <c r="AA65" s="16"/>
      <c r="AB65" s="16"/>
      <c r="AC65" s="16"/>
      <c r="AD65" s="16"/>
      <c r="AE65" s="16"/>
    </row>
    <row r="66" s="16" customFormat="1" ht="19.92" customHeight="1">
      <c r="A66" s="16"/>
      <c r="B66" s="294"/>
      <c r="C66" s="127"/>
      <c r="D66" s="295" t="s">
        <v>1421</v>
      </c>
      <c r="E66" s="296"/>
      <c r="F66" s="296"/>
      <c r="G66" s="296"/>
      <c r="H66" s="296"/>
      <c r="I66" s="297"/>
      <c r="J66" s="298">
        <f>J109</f>
        <v>0</v>
      </c>
      <c r="K66" s="127"/>
      <c r="L66" s="299"/>
      <c r="S66" s="16"/>
      <c r="T66" s="16"/>
      <c r="U66" s="16"/>
      <c r="V66" s="16"/>
      <c r="W66" s="16"/>
      <c r="X66" s="16"/>
      <c r="Y66" s="16"/>
      <c r="Z66" s="16"/>
      <c r="AA66" s="16"/>
      <c r="AB66" s="16"/>
      <c r="AC66" s="16"/>
      <c r="AD66" s="16"/>
      <c r="AE66" s="16"/>
    </row>
    <row r="67" s="16" customFormat="1" ht="19.92" customHeight="1">
      <c r="A67" s="16"/>
      <c r="B67" s="294"/>
      <c r="C67" s="127"/>
      <c r="D67" s="295" t="s">
        <v>1422</v>
      </c>
      <c r="E67" s="296"/>
      <c r="F67" s="296"/>
      <c r="G67" s="296"/>
      <c r="H67" s="296"/>
      <c r="I67" s="297"/>
      <c r="J67" s="298">
        <f>J118</f>
        <v>0</v>
      </c>
      <c r="K67" s="127"/>
      <c r="L67" s="299"/>
      <c r="S67" s="16"/>
      <c r="T67" s="16"/>
      <c r="U67" s="16"/>
      <c r="V67" s="16"/>
      <c r="W67" s="16"/>
      <c r="X67" s="16"/>
      <c r="Y67" s="16"/>
      <c r="Z67" s="16"/>
      <c r="AA67" s="16"/>
      <c r="AB67" s="16"/>
      <c r="AC67" s="16"/>
      <c r="AD67" s="16"/>
      <c r="AE67" s="16"/>
    </row>
    <row r="68" s="16" customFormat="1" ht="19.92" customHeight="1">
      <c r="A68" s="16"/>
      <c r="B68" s="294"/>
      <c r="C68" s="127"/>
      <c r="D68" s="295" t="s">
        <v>1423</v>
      </c>
      <c r="E68" s="296"/>
      <c r="F68" s="296"/>
      <c r="G68" s="296"/>
      <c r="H68" s="296"/>
      <c r="I68" s="297"/>
      <c r="J68" s="298">
        <f>J127</f>
        <v>0</v>
      </c>
      <c r="K68" s="127"/>
      <c r="L68" s="299"/>
      <c r="S68" s="16"/>
      <c r="T68" s="16"/>
      <c r="U68" s="16"/>
      <c r="V68" s="16"/>
      <c r="W68" s="16"/>
      <c r="X68" s="16"/>
      <c r="Y68" s="16"/>
      <c r="Z68" s="16"/>
      <c r="AA68" s="16"/>
      <c r="AB68" s="16"/>
      <c r="AC68" s="16"/>
      <c r="AD68" s="16"/>
      <c r="AE68" s="16"/>
    </row>
    <row r="69" s="2" customFormat="1" ht="21.84" customHeight="1">
      <c r="A69" s="40"/>
      <c r="B69" s="41"/>
      <c r="C69" s="42"/>
      <c r="D69" s="42"/>
      <c r="E69" s="42"/>
      <c r="F69" s="42"/>
      <c r="G69" s="42"/>
      <c r="H69" s="42"/>
      <c r="I69" s="148"/>
      <c r="J69" s="42"/>
      <c r="K69" s="42"/>
      <c r="L69" s="149"/>
      <c r="S69" s="40"/>
      <c r="T69" s="40"/>
      <c r="U69" s="40"/>
      <c r="V69" s="40"/>
      <c r="W69" s="40"/>
      <c r="X69" s="40"/>
      <c r="Y69" s="40"/>
      <c r="Z69" s="40"/>
      <c r="AA69" s="40"/>
      <c r="AB69" s="40"/>
      <c r="AC69" s="40"/>
      <c r="AD69" s="40"/>
      <c r="AE69" s="40"/>
    </row>
    <row r="70" s="2" customFormat="1" ht="6.96" customHeight="1">
      <c r="A70" s="40"/>
      <c r="B70" s="61"/>
      <c r="C70" s="62"/>
      <c r="D70" s="62"/>
      <c r="E70" s="62"/>
      <c r="F70" s="62"/>
      <c r="G70" s="62"/>
      <c r="H70" s="62"/>
      <c r="I70" s="177"/>
      <c r="J70" s="62"/>
      <c r="K70" s="62"/>
      <c r="L70" s="149"/>
      <c r="S70" s="40"/>
      <c r="T70" s="40"/>
      <c r="U70" s="40"/>
      <c r="V70" s="40"/>
      <c r="W70" s="40"/>
      <c r="X70" s="40"/>
      <c r="Y70" s="40"/>
      <c r="Z70" s="40"/>
      <c r="AA70" s="40"/>
      <c r="AB70" s="40"/>
      <c r="AC70" s="40"/>
      <c r="AD70" s="40"/>
      <c r="AE70" s="40"/>
    </row>
    <row r="74" s="2" customFormat="1" ht="6.96" customHeight="1">
      <c r="A74" s="40"/>
      <c r="B74" s="63"/>
      <c r="C74" s="64"/>
      <c r="D74" s="64"/>
      <c r="E74" s="64"/>
      <c r="F74" s="64"/>
      <c r="G74" s="64"/>
      <c r="H74" s="64"/>
      <c r="I74" s="180"/>
      <c r="J74" s="64"/>
      <c r="K74" s="64"/>
      <c r="L74" s="149"/>
      <c r="S74" s="40"/>
      <c r="T74" s="40"/>
      <c r="U74" s="40"/>
      <c r="V74" s="40"/>
      <c r="W74" s="40"/>
      <c r="X74" s="40"/>
      <c r="Y74" s="40"/>
      <c r="Z74" s="40"/>
      <c r="AA74" s="40"/>
      <c r="AB74" s="40"/>
      <c r="AC74" s="40"/>
      <c r="AD74" s="40"/>
      <c r="AE74" s="40"/>
    </row>
    <row r="75" s="2" customFormat="1" ht="24.96" customHeight="1">
      <c r="A75" s="40"/>
      <c r="B75" s="41"/>
      <c r="C75" s="25" t="s">
        <v>144</v>
      </c>
      <c r="D75" s="42"/>
      <c r="E75" s="42"/>
      <c r="F75" s="42"/>
      <c r="G75" s="42"/>
      <c r="H75" s="42"/>
      <c r="I75" s="148"/>
      <c r="J75" s="42"/>
      <c r="K75" s="42"/>
      <c r="L75" s="149"/>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148"/>
      <c r="J76" s="42"/>
      <c r="K76" s="42"/>
      <c r="L76" s="149"/>
      <c r="S76" s="40"/>
      <c r="T76" s="40"/>
      <c r="U76" s="40"/>
      <c r="V76" s="40"/>
      <c r="W76" s="40"/>
      <c r="X76" s="40"/>
      <c r="Y76" s="40"/>
      <c r="Z76" s="40"/>
      <c r="AA76" s="40"/>
      <c r="AB76" s="40"/>
      <c r="AC76" s="40"/>
      <c r="AD76" s="40"/>
      <c r="AE76" s="40"/>
    </row>
    <row r="77" s="2" customFormat="1" ht="12" customHeight="1">
      <c r="A77" s="40"/>
      <c r="B77" s="41"/>
      <c r="C77" s="34" t="s">
        <v>16</v>
      </c>
      <c r="D77" s="42"/>
      <c r="E77" s="42"/>
      <c r="F77" s="42"/>
      <c r="G77" s="42"/>
      <c r="H77" s="42"/>
      <c r="I77" s="148"/>
      <c r="J77" s="42"/>
      <c r="K77" s="42"/>
      <c r="L77" s="149"/>
      <c r="S77" s="40"/>
      <c r="T77" s="40"/>
      <c r="U77" s="40"/>
      <c r="V77" s="40"/>
      <c r="W77" s="40"/>
      <c r="X77" s="40"/>
      <c r="Y77" s="40"/>
      <c r="Z77" s="40"/>
      <c r="AA77" s="40"/>
      <c r="AB77" s="40"/>
      <c r="AC77" s="40"/>
      <c r="AD77" s="40"/>
      <c r="AE77" s="40"/>
    </row>
    <row r="78" s="2" customFormat="1" ht="16.5" customHeight="1">
      <c r="A78" s="40"/>
      <c r="B78" s="41"/>
      <c r="C78" s="42"/>
      <c r="D78" s="42"/>
      <c r="E78" s="181" t="str">
        <f>E7</f>
        <v>WELCOME CENTRE ČZU</v>
      </c>
      <c r="F78" s="34"/>
      <c r="G78" s="34"/>
      <c r="H78" s="34"/>
      <c r="I78" s="148"/>
      <c r="J78" s="42"/>
      <c r="K78" s="42"/>
      <c r="L78" s="149"/>
      <c r="S78" s="40"/>
      <c r="T78" s="40"/>
      <c r="U78" s="40"/>
      <c r="V78" s="40"/>
      <c r="W78" s="40"/>
      <c r="X78" s="40"/>
      <c r="Y78" s="40"/>
      <c r="Z78" s="40"/>
      <c r="AA78" s="40"/>
      <c r="AB78" s="40"/>
      <c r="AC78" s="40"/>
      <c r="AD78" s="40"/>
      <c r="AE78" s="40"/>
    </row>
    <row r="79" s="2" customFormat="1" ht="12" customHeight="1">
      <c r="A79" s="40"/>
      <c r="B79" s="41"/>
      <c r="C79" s="34" t="s">
        <v>120</v>
      </c>
      <c r="D79" s="42"/>
      <c r="E79" s="42"/>
      <c r="F79" s="42"/>
      <c r="G79" s="42"/>
      <c r="H79" s="42"/>
      <c r="I79" s="148"/>
      <c r="J79" s="42"/>
      <c r="K79" s="42"/>
      <c r="L79" s="149"/>
      <c r="S79" s="40"/>
      <c r="T79" s="40"/>
      <c r="U79" s="40"/>
      <c r="V79" s="40"/>
      <c r="W79" s="40"/>
      <c r="X79" s="40"/>
      <c r="Y79" s="40"/>
      <c r="Z79" s="40"/>
      <c r="AA79" s="40"/>
      <c r="AB79" s="40"/>
      <c r="AC79" s="40"/>
      <c r="AD79" s="40"/>
      <c r="AE79" s="40"/>
    </row>
    <row r="80" s="2" customFormat="1" ht="16.5" customHeight="1">
      <c r="A80" s="40"/>
      <c r="B80" s="41"/>
      <c r="C80" s="42"/>
      <c r="D80" s="42"/>
      <c r="E80" s="71" t="str">
        <f>E9</f>
        <v>06 - Silnoproudá elektrotechnika</v>
      </c>
      <c r="F80" s="42"/>
      <c r="G80" s="42"/>
      <c r="H80" s="42"/>
      <c r="I80" s="148"/>
      <c r="J80" s="42"/>
      <c r="K80" s="42"/>
      <c r="L80" s="149"/>
      <c r="S80" s="40"/>
      <c r="T80" s="40"/>
      <c r="U80" s="40"/>
      <c r="V80" s="40"/>
      <c r="W80" s="40"/>
      <c r="X80" s="40"/>
      <c r="Y80" s="40"/>
      <c r="Z80" s="40"/>
      <c r="AA80" s="40"/>
      <c r="AB80" s="40"/>
      <c r="AC80" s="40"/>
      <c r="AD80" s="40"/>
      <c r="AE80" s="40"/>
    </row>
    <row r="81" s="2" customFormat="1" ht="6.96" customHeight="1">
      <c r="A81" s="40"/>
      <c r="B81" s="41"/>
      <c r="C81" s="42"/>
      <c r="D81" s="42"/>
      <c r="E81" s="42"/>
      <c r="F81" s="42"/>
      <c r="G81" s="42"/>
      <c r="H81" s="42"/>
      <c r="I81" s="148"/>
      <c r="J81" s="42"/>
      <c r="K81" s="42"/>
      <c r="L81" s="149"/>
      <c r="S81" s="40"/>
      <c r="T81" s="40"/>
      <c r="U81" s="40"/>
      <c r="V81" s="40"/>
      <c r="W81" s="40"/>
      <c r="X81" s="40"/>
      <c r="Y81" s="40"/>
      <c r="Z81" s="40"/>
      <c r="AA81" s="40"/>
      <c r="AB81" s="40"/>
      <c r="AC81" s="40"/>
      <c r="AD81" s="40"/>
      <c r="AE81" s="40"/>
    </row>
    <row r="82" s="2" customFormat="1" ht="12" customHeight="1">
      <c r="A82" s="40"/>
      <c r="B82" s="41"/>
      <c r="C82" s="34" t="s">
        <v>21</v>
      </c>
      <c r="D82" s="42"/>
      <c r="E82" s="42"/>
      <c r="F82" s="29" t="str">
        <f>F12</f>
        <v>Praha 6 - Suchdol</v>
      </c>
      <c r="G82" s="42"/>
      <c r="H82" s="42"/>
      <c r="I82" s="151" t="s">
        <v>23</v>
      </c>
      <c r="J82" s="74" t="str">
        <f>IF(J12="","",J12)</f>
        <v>25. 5. 2020</v>
      </c>
      <c r="K82" s="42"/>
      <c r="L82" s="149"/>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48"/>
      <c r="J83" s="42"/>
      <c r="K83" s="42"/>
      <c r="L83" s="149"/>
      <c r="S83" s="40"/>
      <c r="T83" s="40"/>
      <c r="U83" s="40"/>
      <c r="V83" s="40"/>
      <c r="W83" s="40"/>
      <c r="X83" s="40"/>
      <c r="Y83" s="40"/>
      <c r="Z83" s="40"/>
      <c r="AA83" s="40"/>
      <c r="AB83" s="40"/>
      <c r="AC83" s="40"/>
      <c r="AD83" s="40"/>
      <c r="AE83" s="40"/>
    </row>
    <row r="84" s="2" customFormat="1" ht="15.15" customHeight="1">
      <c r="A84" s="40"/>
      <c r="B84" s="41"/>
      <c r="C84" s="34" t="s">
        <v>25</v>
      </c>
      <c r="D84" s="42"/>
      <c r="E84" s="42"/>
      <c r="F84" s="29" t="str">
        <f>E15</f>
        <v>ČZU Praha</v>
      </c>
      <c r="G84" s="42"/>
      <c r="H84" s="42"/>
      <c r="I84" s="151" t="s">
        <v>31</v>
      </c>
      <c r="J84" s="38" t="str">
        <f>E21</f>
        <v>GREBNER</v>
      </c>
      <c r="K84" s="42"/>
      <c r="L84" s="149"/>
      <c r="S84" s="40"/>
      <c r="T84" s="40"/>
      <c r="U84" s="40"/>
      <c r="V84" s="40"/>
      <c r="W84" s="40"/>
      <c r="X84" s="40"/>
      <c r="Y84" s="40"/>
      <c r="Z84" s="40"/>
      <c r="AA84" s="40"/>
      <c r="AB84" s="40"/>
      <c r="AC84" s="40"/>
      <c r="AD84" s="40"/>
      <c r="AE84" s="40"/>
    </row>
    <row r="85" s="2" customFormat="1" ht="15.15" customHeight="1">
      <c r="A85" s="40"/>
      <c r="B85" s="41"/>
      <c r="C85" s="34" t="s">
        <v>29</v>
      </c>
      <c r="D85" s="42"/>
      <c r="E85" s="42"/>
      <c r="F85" s="29" t="str">
        <f>IF(E18="","",E18)</f>
        <v>Vyplň údaj</v>
      </c>
      <c r="G85" s="42"/>
      <c r="H85" s="42"/>
      <c r="I85" s="151" t="s">
        <v>34</v>
      </c>
      <c r="J85" s="38" t="str">
        <f>E24</f>
        <v xml:space="preserve"> </v>
      </c>
      <c r="K85" s="42"/>
      <c r="L85" s="149"/>
      <c r="S85" s="40"/>
      <c r="T85" s="40"/>
      <c r="U85" s="40"/>
      <c r="V85" s="40"/>
      <c r="W85" s="40"/>
      <c r="X85" s="40"/>
      <c r="Y85" s="40"/>
      <c r="Z85" s="40"/>
      <c r="AA85" s="40"/>
      <c r="AB85" s="40"/>
      <c r="AC85" s="40"/>
      <c r="AD85" s="40"/>
      <c r="AE85" s="40"/>
    </row>
    <row r="86" s="2" customFormat="1" ht="10.32" customHeight="1">
      <c r="A86" s="40"/>
      <c r="B86" s="41"/>
      <c r="C86" s="42"/>
      <c r="D86" s="42"/>
      <c r="E86" s="42"/>
      <c r="F86" s="42"/>
      <c r="G86" s="42"/>
      <c r="H86" s="42"/>
      <c r="I86" s="148"/>
      <c r="J86" s="42"/>
      <c r="K86" s="42"/>
      <c r="L86" s="149"/>
      <c r="S86" s="40"/>
      <c r="T86" s="40"/>
      <c r="U86" s="40"/>
      <c r="V86" s="40"/>
      <c r="W86" s="40"/>
      <c r="X86" s="40"/>
      <c r="Y86" s="40"/>
      <c r="Z86" s="40"/>
      <c r="AA86" s="40"/>
      <c r="AB86" s="40"/>
      <c r="AC86" s="40"/>
      <c r="AD86" s="40"/>
      <c r="AE86" s="40"/>
    </row>
    <row r="87" s="10" customFormat="1" ht="29.28" customHeight="1">
      <c r="A87" s="194"/>
      <c r="B87" s="195"/>
      <c r="C87" s="196" t="s">
        <v>145</v>
      </c>
      <c r="D87" s="197" t="s">
        <v>57</v>
      </c>
      <c r="E87" s="197" t="s">
        <v>53</v>
      </c>
      <c r="F87" s="197" t="s">
        <v>54</v>
      </c>
      <c r="G87" s="197" t="s">
        <v>146</v>
      </c>
      <c r="H87" s="197" t="s">
        <v>147</v>
      </c>
      <c r="I87" s="198" t="s">
        <v>148</v>
      </c>
      <c r="J87" s="197" t="s">
        <v>126</v>
      </c>
      <c r="K87" s="199" t="s">
        <v>149</v>
      </c>
      <c r="L87" s="200"/>
      <c r="M87" s="94" t="s">
        <v>19</v>
      </c>
      <c r="N87" s="95" t="s">
        <v>42</v>
      </c>
      <c r="O87" s="95" t="s">
        <v>150</v>
      </c>
      <c r="P87" s="95" t="s">
        <v>151</v>
      </c>
      <c r="Q87" s="95" t="s">
        <v>152</v>
      </c>
      <c r="R87" s="95" t="s">
        <v>153</v>
      </c>
      <c r="S87" s="95" t="s">
        <v>154</v>
      </c>
      <c r="T87" s="96" t="s">
        <v>155</v>
      </c>
      <c r="U87" s="194"/>
      <c r="V87" s="194"/>
      <c r="W87" s="194"/>
      <c r="X87" s="194"/>
      <c r="Y87" s="194"/>
      <c r="Z87" s="194"/>
      <c r="AA87" s="194"/>
      <c r="AB87" s="194"/>
      <c r="AC87" s="194"/>
      <c r="AD87" s="194"/>
      <c r="AE87" s="194"/>
    </row>
    <row r="88" s="2" customFormat="1" ht="22.8" customHeight="1">
      <c r="A88" s="40"/>
      <c r="B88" s="41"/>
      <c r="C88" s="101" t="s">
        <v>156</v>
      </c>
      <c r="D88" s="42"/>
      <c r="E88" s="42"/>
      <c r="F88" s="42"/>
      <c r="G88" s="42"/>
      <c r="H88" s="42"/>
      <c r="I88" s="148"/>
      <c r="J88" s="201">
        <f>BK88</f>
        <v>0</v>
      </c>
      <c r="K88" s="42"/>
      <c r="L88" s="46"/>
      <c r="M88" s="97"/>
      <c r="N88" s="202"/>
      <c r="O88" s="98"/>
      <c r="P88" s="203">
        <f>P89+P92</f>
        <v>0</v>
      </c>
      <c r="Q88" s="98"/>
      <c r="R88" s="203">
        <f>R89+R92</f>
        <v>0</v>
      </c>
      <c r="S88" s="98"/>
      <c r="T88" s="204">
        <f>T89+T92</f>
        <v>0</v>
      </c>
      <c r="U88" s="40"/>
      <c r="V88" s="40"/>
      <c r="W88" s="40"/>
      <c r="X88" s="40"/>
      <c r="Y88" s="40"/>
      <c r="Z88" s="40"/>
      <c r="AA88" s="40"/>
      <c r="AB88" s="40"/>
      <c r="AC88" s="40"/>
      <c r="AD88" s="40"/>
      <c r="AE88" s="40"/>
      <c r="AT88" s="19" t="s">
        <v>71</v>
      </c>
      <c r="AU88" s="19" t="s">
        <v>127</v>
      </c>
      <c r="BK88" s="205">
        <f>BK89+BK92</f>
        <v>0</v>
      </c>
    </row>
    <row r="89" s="11" customFormat="1" ht="25.92" customHeight="1">
      <c r="A89" s="11"/>
      <c r="B89" s="206"/>
      <c r="C89" s="207"/>
      <c r="D89" s="208" t="s">
        <v>71</v>
      </c>
      <c r="E89" s="209" t="s">
        <v>996</v>
      </c>
      <c r="F89" s="209" t="s">
        <v>1424</v>
      </c>
      <c r="G89" s="207"/>
      <c r="H89" s="207"/>
      <c r="I89" s="210"/>
      <c r="J89" s="211">
        <f>BK89</f>
        <v>0</v>
      </c>
      <c r="K89" s="207"/>
      <c r="L89" s="212"/>
      <c r="M89" s="213"/>
      <c r="N89" s="214"/>
      <c r="O89" s="214"/>
      <c r="P89" s="215">
        <f>P90</f>
        <v>0</v>
      </c>
      <c r="Q89" s="214"/>
      <c r="R89" s="215">
        <f>R90</f>
        <v>0</v>
      </c>
      <c r="S89" s="214"/>
      <c r="T89" s="216">
        <f>T90</f>
        <v>0</v>
      </c>
      <c r="U89" s="11"/>
      <c r="V89" s="11"/>
      <c r="W89" s="11"/>
      <c r="X89" s="11"/>
      <c r="Y89" s="11"/>
      <c r="Z89" s="11"/>
      <c r="AA89" s="11"/>
      <c r="AB89" s="11"/>
      <c r="AC89" s="11"/>
      <c r="AD89" s="11"/>
      <c r="AE89" s="11"/>
      <c r="AR89" s="217" t="s">
        <v>79</v>
      </c>
      <c r="AT89" s="218" t="s">
        <v>71</v>
      </c>
      <c r="AU89" s="218" t="s">
        <v>72</v>
      </c>
      <c r="AY89" s="217" t="s">
        <v>159</v>
      </c>
      <c r="BK89" s="219">
        <f>BK90</f>
        <v>0</v>
      </c>
    </row>
    <row r="90" s="11" customFormat="1" ht="22.8" customHeight="1">
      <c r="A90" s="11"/>
      <c r="B90" s="206"/>
      <c r="C90" s="207"/>
      <c r="D90" s="208" t="s">
        <v>71</v>
      </c>
      <c r="E90" s="300" t="s">
        <v>1026</v>
      </c>
      <c r="F90" s="300" t="s">
        <v>1425</v>
      </c>
      <c r="G90" s="207"/>
      <c r="H90" s="207"/>
      <c r="I90" s="210"/>
      <c r="J90" s="301">
        <f>BK90</f>
        <v>0</v>
      </c>
      <c r="K90" s="207"/>
      <c r="L90" s="212"/>
      <c r="M90" s="213"/>
      <c r="N90" s="214"/>
      <c r="O90" s="214"/>
      <c r="P90" s="215">
        <f>P91</f>
        <v>0</v>
      </c>
      <c r="Q90" s="214"/>
      <c r="R90" s="215">
        <f>R91</f>
        <v>0</v>
      </c>
      <c r="S90" s="214"/>
      <c r="T90" s="216">
        <f>T91</f>
        <v>0</v>
      </c>
      <c r="U90" s="11"/>
      <c r="V90" s="11"/>
      <c r="W90" s="11"/>
      <c r="X90" s="11"/>
      <c r="Y90" s="11"/>
      <c r="Z90" s="11"/>
      <c r="AA90" s="11"/>
      <c r="AB90" s="11"/>
      <c r="AC90" s="11"/>
      <c r="AD90" s="11"/>
      <c r="AE90" s="11"/>
      <c r="AR90" s="217" t="s">
        <v>79</v>
      </c>
      <c r="AT90" s="218" t="s">
        <v>71</v>
      </c>
      <c r="AU90" s="218" t="s">
        <v>79</v>
      </c>
      <c r="AY90" s="217" t="s">
        <v>159</v>
      </c>
      <c r="BK90" s="219">
        <f>BK91</f>
        <v>0</v>
      </c>
    </row>
    <row r="91" s="2" customFormat="1" ht="16.5" customHeight="1">
      <c r="A91" s="40"/>
      <c r="B91" s="41"/>
      <c r="C91" s="256" t="s">
        <v>79</v>
      </c>
      <c r="D91" s="256" t="s">
        <v>400</v>
      </c>
      <c r="E91" s="257" t="s">
        <v>1426</v>
      </c>
      <c r="F91" s="258" t="s">
        <v>1427</v>
      </c>
      <c r="G91" s="259" t="s">
        <v>1121</v>
      </c>
      <c r="H91" s="260">
        <v>1</v>
      </c>
      <c r="I91" s="261"/>
      <c r="J91" s="262">
        <f>ROUND(I91*H91,2)</f>
        <v>0</v>
      </c>
      <c r="K91" s="258" t="s">
        <v>19</v>
      </c>
      <c r="L91" s="263"/>
      <c r="M91" s="264" t="s">
        <v>19</v>
      </c>
      <c r="N91" s="265" t="s">
        <v>43</v>
      </c>
      <c r="O91" s="86"/>
      <c r="P91" s="229">
        <f>O91*H91</f>
        <v>0</v>
      </c>
      <c r="Q91" s="229">
        <v>0</v>
      </c>
      <c r="R91" s="229">
        <f>Q91*H91</f>
        <v>0</v>
      </c>
      <c r="S91" s="229">
        <v>0</v>
      </c>
      <c r="T91" s="230">
        <f>S91*H91</f>
        <v>0</v>
      </c>
      <c r="U91" s="40"/>
      <c r="V91" s="40"/>
      <c r="W91" s="40"/>
      <c r="X91" s="40"/>
      <c r="Y91" s="40"/>
      <c r="Z91" s="40"/>
      <c r="AA91" s="40"/>
      <c r="AB91" s="40"/>
      <c r="AC91" s="40"/>
      <c r="AD91" s="40"/>
      <c r="AE91" s="40"/>
      <c r="AR91" s="231" t="s">
        <v>174</v>
      </c>
      <c r="AT91" s="231" t="s">
        <v>400</v>
      </c>
      <c r="AU91" s="231" t="s">
        <v>81</v>
      </c>
      <c r="AY91" s="19" t="s">
        <v>159</v>
      </c>
      <c r="BE91" s="232">
        <f>IF(N91="základní",J91,0)</f>
        <v>0</v>
      </c>
      <c r="BF91" s="232">
        <f>IF(N91="snížená",J91,0)</f>
        <v>0</v>
      </c>
      <c r="BG91" s="232">
        <f>IF(N91="zákl. přenesená",J91,0)</f>
        <v>0</v>
      </c>
      <c r="BH91" s="232">
        <f>IF(N91="sníž. přenesená",J91,0)</f>
        <v>0</v>
      </c>
      <c r="BI91" s="232">
        <f>IF(N91="nulová",J91,0)</f>
        <v>0</v>
      </c>
      <c r="BJ91" s="19" t="s">
        <v>79</v>
      </c>
      <c r="BK91" s="232">
        <f>ROUND(I91*H91,2)</f>
        <v>0</v>
      </c>
      <c r="BL91" s="19" t="s">
        <v>164</v>
      </c>
      <c r="BM91" s="231" t="s">
        <v>81</v>
      </c>
    </row>
    <row r="92" s="11" customFormat="1" ht="25.92" customHeight="1">
      <c r="A92" s="11"/>
      <c r="B92" s="206"/>
      <c r="C92" s="207"/>
      <c r="D92" s="208" t="s">
        <v>71</v>
      </c>
      <c r="E92" s="209" t="s">
        <v>1036</v>
      </c>
      <c r="F92" s="209" t="s">
        <v>1428</v>
      </c>
      <c r="G92" s="207"/>
      <c r="H92" s="207"/>
      <c r="I92" s="210"/>
      <c r="J92" s="211">
        <f>BK92</f>
        <v>0</v>
      </c>
      <c r="K92" s="207"/>
      <c r="L92" s="212"/>
      <c r="M92" s="213"/>
      <c r="N92" s="214"/>
      <c r="O92" s="214"/>
      <c r="P92" s="215">
        <f>P93+P94+P100+P107+P109+P118+P127</f>
        <v>0</v>
      </c>
      <c r="Q92" s="214"/>
      <c r="R92" s="215">
        <f>R93+R94+R100+R107+R109+R118+R127</f>
        <v>0</v>
      </c>
      <c r="S92" s="214"/>
      <c r="T92" s="216">
        <f>T93+T94+T100+T107+T109+T118+T127</f>
        <v>0</v>
      </c>
      <c r="U92" s="11"/>
      <c r="V92" s="11"/>
      <c r="W92" s="11"/>
      <c r="X92" s="11"/>
      <c r="Y92" s="11"/>
      <c r="Z92" s="11"/>
      <c r="AA92" s="11"/>
      <c r="AB92" s="11"/>
      <c r="AC92" s="11"/>
      <c r="AD92" s="11"/>
      <c r="AE92" s="11"/>
      <c r="AR92" s="217" t="s">
        <v>79</v>
      </c>
      <c r="AT92" s="218" t="s">
        <v>71</v>
      </c>
      <c r="AU92" s="218" t="s">
        <v>72</v>
      </c>
      <c r="AY92" s="217" t="s">
        <v>159</v>
      </c>
      <c r="BK92" s="219">
        <f>BK93+BK94+BK100+BK107+BK109+BK118+BK127</f>
        <v>0</v>
      </c>
    </row>
    <row r="93" s="2" customFormat="1" ht="16.5" customHeight="1">
      <c r="A93" s="40"/>
      <c r="B93" s="41"/>
      <c r="C93" s="256" t="s">
        <v>81</v>
      </c>
      <c r="D93" s="256" t="s">
        <v>400</v>
      </c>
      <c r="E93" s="257" t="s">
        <v>1429</v>
      </c>
      <c r="F93" s="258" t="s">
        <v>1430</v>
      </c>
      <c r="G93" s="259" t="s">
        <v>1121</v>
      </c>
      <c r="H93" s="260">
        <v>1</v>
      </c>
      <c r="I93" s="261"/>
      <c r="J93" s="262">
        <f>ROUND(I93*H93,2)</f>
        <v>0</v>
      </c>
      <c r="K93" s="258" t="s">
        <v>19</v>
      </c>
      <c r="L93" s="263"/>
      <c r="M93" s="264" t="s">
        <v>19</v>
      </c>
      <c r="N93" s="265" t="s">
        <v>43</v>
      </c>
      <c r="O93" s="86"/>
      <c r="P93" s="229">
        <f>O93*H93</f>
        <v>0</v>
      </c>
      <c r="Q93" s="229">
        <v>0</v>
      </c>
      <c r="R93" s="229">
        <f>Q93*H93</f>
        <v>0</v>
      </c>
      <c r="S93" s="229">
        <v>0</v>
      </c>
      <c r="T93" s="230">
        <f>S93*H93</f>
        <v>0</v>
      </c>
      <c r="U93" s="40"/>
      <c r="V93" s="40"/>
      <c r="W93" s="40"/>
      <c r="X93" s="40"/>
      <c r="Y93" s="40"/>
      <c r="Z93" s="40"/>
      <c r="AA93" s="40"/>
      <c r="AB93" s="40"/>
      <c r="AC93" s="40"/>
      <c r="AD93" s="40"/>
      <c r="AE93" s="40"/>
      <c r="AR93" s="231" t="s">
        <v>174</v>
      </c>
      <c r="AT93" s="231" t="s">
        <v>400</v>
      </c>
      <c r="AU93" s="231" t="s">
        <v>79</v>
      </c>
      <c r="AY93" s="19" t="s">
        <v>159</v>
      </c>
      <c r="BE93" s="232">
        <f>IF(N93="základní",J93,0)</f>
        <v>0</v>
      </c>
      <c r="BF93" s="232">
        <f>IF(N93="snížená",J93,0)</f>
        <v>0</v>
      </c>
      <c r="BG93" s="232">
        <f>IF(N93="zákl. přenesená",J93,0)</f>
        <v>0</v>
      </c>
      <c r="BH93" s="232">
        <f>IF(N93="sníž. přenesená",J93,0)</f>
        <v>0</v>
      </c>
      <c r="BI93" s="232">
        <f>IF(N93="nulová",J93,0)</f>
        <v>0</v>
      </c>
      <c r="BJ93" s="19" t="s">
        <v>79</v>
      </c>
      <c r="BK93" s="232">
        <f>ROUND(I93*H93,2)</f>
        <v>0</v>
      </c>
      <c r="BL93" s="19" t="s">
        <v>164</v>
      </c>
      <c r="BM93" s="231" t="s">
        <v>164</v>
      </c>
    </row>
    <row r="94" s="11" customFormat="1" ht="22.8" customHeight="1">
      <c r="A94" s="11"/>
      <c r="B94" s="206"/>
      <c r="C94" s="207"/>
      <c r="D94" s="208" t="s">
        <v>71</v>
      </c>
      <c r="E94" s="300" t="s">
        <v>1077</v>
      </c>
      <c r="F94" s="300" t="s">
        <v>1431</v>
      </c>
      <c r="G94" s="207"/>
      <c r="H94" s="207"/>
      <c r="I94" s="210"/>
      <c r="J94" s="301">
        <f>BK94</f>
        <v>0</v>
      </c>
      <c r="K94" s="207"/>
      <c r="L94" s="212"/>
      <c r="M94" s="213"/>
      <c r="N94" s="214"/>
      <c r="O94" s="214"/>
      <c r="P94" s="215">
        <f>SUM(P95:P99)</f>
        <v>0</v>
      </c>
      <c r="Q94" s="214"/>
      <c r="R94" s="215">
        <f>SUM(R95:R99)</f>
        <v>0</v>
      </c>
      <c r="S94" s="214"/>
      <c r="T94" s="216">
        <f>SUM(T95:T99)</f>
        <v>0</v>
      </c>
      <c r="U94" s="11"/>
      <c r="V94" s="11"/>
      <c r="W94" s="11"/>
      <c r="X94" s="11"/>
      <c r="Y94" s="11"/>
      <c r="Z94" s="11"/>
      <c r="AA94" s="11"/>
      <c r="AB94" s="11"/>
      <c r="AC94" s="11"/>
      <c r="AD94" s="11"/>
      <c r="AE94" s="11"/>
      <c r="AR94" s="217" t="s">
        <v>79</v>
      </c>
      <c r="AT94" s="218" t="s">
        <v>71</v>
      </c>
      <c r="AU94" s="218" t="s">
        <v>79</v>
      </c>
      <c r="AY94" s="217" t="s">
        <v>159</v>
      </c>
      <c r="BK94" s="219">
        <f>SUM(BK95:BK99)</f>
        <v>0</v>
      </c>
    </row>
    <row r="95" s="2" customFormat="1" ht="16.5" customHeight="1">
      <c r="A95" s="40"/>
      <c r="B95" s="41"/>
      <c r="C95" s="256" t="s">
        <v>167</v>
      </c>
      <c r="D95" s="256" t="s">
        <v>400</v>
      </c>
      <c r="E95" s="257" t="s">
        <v>1432</v>
      </c>
      <c r="F95" s="258" t="s">
        <v>1433</v>
      </c>
      <c r="G95" s="259" t="s">
        <v>1121</v>
      </c>
      <c r="H95" s="260">
        <v>10</v>
      </c>
      <c r="I95" s="261"/>
      <c r="J95" s="262">
        <f>ROUND(I95*H95,2)</f>
        <v>0</v>
      </c>
      <c r="K95" s="258" t="s">
        <v>19</v>
      </c>
      <c r="L95" s="263"/>
      <c r="M95" s="264" t="s">
        <v>19</v>
      </c>
      <c r="N95" s="265"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174</v>
      </c>
      <c r="AT95" s="231" t="s">
        <v>400</v>
      </c>
      <c r="AU95" s="231" t="s">
        <v>81</v>
      </c>
      <c r="AY95" s="19" t="s">
        <v>159</v>
      </c>
      <c r="BE95" s="232">
        <f>IF(N95="základní",J95,0)</f>
        <v>0</v>
      </c>
      <c r="BF95" s="232">
        <f>IF(N95="snížená",J95,0)</f>
        <v>0</v>
      </c>
      <c r="BG95" s="232">
        <f>IF(N95="zákl. přenesená",J95,0)</f>
        <v>0</v>
      </c>
      <c r="BH95" s="232">
        <f>IF(N95="sníž. přenesená",J95,0)</f>
        <v>0</v>
      </c>
      <c r="BI95" s="232">
        <f>IF(N95="nulová",J95,0)</f>
        <v>0</v>
      </c>
      <c r="BJ95" s="19" t="s">
        <v>79</v>
      </c>
      <c r="BK95" s="232">
        <f>ROUND(I95*H95,2)</f>
        <v>0</v>
      </c>
      <c r="BL95" s="19" t="s">
        <v>164</v>
      </c>
      <c r="BM95" s="231" t="s">
        <v>170</v>
      </c>
    </row>
    <row r="96" s="2" customFormat="1" ht="16.5" customHeight="1">
      <c r="A96" s="40"/>
      <c r="B96" s="41"/>
      <c r="C96" s="256" t="s">
        <v>164</v>
      </c>
      <c r="D96" s="256" t="s">
        <v>400</v>
      </c>
      <c r="E96" s="257" t="s">
        <v>1434</v>
      </c>
      <c r="F96" s="258" t="s">
        <v>1435</v>
      </c>
      <c r="G96" s="259" t="s">
        <v>1121</v>
      </c>
      <c r="H96" s="260">
        <v>10</v>
      </c>
      <c r="I96" s="261"/>
      <c r="J96" s="262">
        <f>ROUND(I96*H96,2)</f>
        <v>0</v>
      </c>
      <c r="K96" s="258" t="s">
        <v>19</v>
      </c>
      <c r="L96" s="263"/>
      <c r="M96" s="264" t="s">
        <v>19</v>
      </c>
      <c r="N96" s="265" t="s">
        <v>43</v>
      </c>
      <c r="O96" s="86"/>
      <c r="P96" s="229">
        <f>O96*H96</f>
        <v>0</v>
      </c>
      <c r="Q96" s="229">
        <v>0</v>
      </c>
      <c r="R96" s="229">
        <f>Q96*H96</f>
        <v>0</v>
      </c>
      <c r="S96" s="229">
        <v>0</v>
      </c>
      <c r="T96" s="230">
        <f>S96*H96</f>
        <v>0</v>
      </c>
      <c r="U96" s="40"/>
      <c r="V96" s="40"/>
      <c r="W96" s="40"/>
      <c r="X96" s="40"/>
      <c r="Y96" s="40"/>
      <c r="Z96" s="40"/>
      <c r="AA96" s="40"/>
      <c r="AB96" s="40"/>
      <c r="AC96" s="40"/>
      <c r="AD96" s="40"/>
      <c r="AE96" s="40"/>
      <c r="AR96" s="231" t="s">
        <v>174</v>
      </c>
      <c r="AT96" s="231" t="s">
        <v>400</v>
      </c>
      <c r="AU96" s="231" t="s">
        <v>81</v>
      </c>
      <c r="AY96" s="19" t="s">
        <v>159</v>
      </c>
      <c r="BE96" s="232">
        <f>IF(N96="základní",J96,0)</f>
        <v>0</v>
      </c>
      <c r="BF96" s="232">
        <f>IF(N96="snížená",J96,0)</f>
        <v>0</v>
      </c>
      <c r="BG96" s="232">
        <f>IF(N96="zákl. přenesená",J96,0)</f>
        <v>0</v>
      </c>
      <c r="BH96" s="232">
        <f>IF(N96="sníž. přenesená",J96,0)</f>
        <v>0</v>
      </c>
      <c r="BI96" s="232">
        <f>IF(N96="nulová",J96,0)</f>
        <v>0</v>
      </c>
      <c r="BJ96" s="19" t="s">
        <v>79</v>
      </c>
      <c r="BK96" s="232">
        <f>ROUND(I96*H96,2)</f>
        <v>0</v>
      </c>
      <c r="BL96" s="19" t="s">
        <v>164</v>
      </c>
      <c r="BM96" s="231" t="s">
        <v>174</v>
      </c>
    </row>
    <row r="97" s="2" customFormat="1" ht="16.5" customHeight="1">
      <c r="A97" s="40"/>
      <c r="B97" s="41"/>
      <c r="C97" s="256" t="s">
        <v>178</v>
      </c>
      <c r="D97" s="256" t="s">
        <v>400</v>
      </c>
      <c r="E97" s="257" t="s">
        <v>1436</v>
      </c>
      <c r="F97" s="258" t="s">
        <v>1437</v>
      </c>
      <c r="G97" s="259" t="s">
        <v>1121</v>
      </c>
      <c r="H97" s="260">
        <v>20</v>
      </c>
      <c r="I97" s="261"/>
      <c r="J97" s="262">
        <f>ROUND(I97*H97,2)</f>
        <v>0</v>
      </c>
      <c r="K97" s="258" t="s">
        <v>19</v>
      </c>
      <c r="L97" s="263"/>
      <c r="M97" s="264" t="s">
        <v>19</v>
      </c>
      <c r="N97" s="265"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174</v>
      </c>
      <c r="AT97" s="231" t="s">
        <v>400</v>
      </c>
      <c r="AU97" s="231" t="s">
        <v>81</v>
      </c>
      <c r="AY97" s="19" t="s">
        <v>159</v>
      </c>
      <c r="BE97" s="232">
        <f>IF(N97="základní",J97,0)</f>
        <v>0</v>
      </c>
      <c r="BF97" s="232">
        <f>IF(N97="snížená",J97,0)</f>
        <v>0</v>
      </c>
      <c r="BG97" s="232">
        <f>IF(N97="zákl. přenesená",J97,0)</f>
        <v>0</v>
      </c>
      <c r="BH97" s="232">
        <f>IF(N97="sníž. přenesená",J97,0)</f>
        <v>0</v>
      </c>
      <c r="BI97" s="232">
        <f>IF(N97="nulová",J97,0)</f>
        <v>0</v>
      </c>
      <c r="BJ97" s="19" t="s">
        <v>79</v>
      </c>
      <c r="BK97" s="232">
        <f>ROUND(I97*H97,2)</f>
        <v>0</v>
      </c>
      <c r="BL97" s="19" t="s">
        <v>164</v>
      </c>
      <c r="BM97" s="231" t="s">
        <v>181</v>
      </c>
    </row>
    <row r="98" s="2" customFormat="1" ht="16.5" customHeight="1">
      <c r="A98" s="40"/>
      <c r="B98" s="41"/>
      <c r="C98" s="256" t="s">
        <v>170</v>
      </c>
      <c r="D98" s="256" t="s">
        <v>400</v>
      </c>
      <c r="E98" s="257" t="s">
        <v>1438</v>
      </c>
      <c r="F98" s="258" t="s">
        <v>1439</v>
      </c>
      <c r="G98" s="259" t="s">
        <v>1121</v>
      </c>
      <c r="H98" s="260">
        <v>20</v>
      </c>
      <c r="I98" s="261"/>
      <c r="J98" s="262">
        <f>ROUND(I98*H98,2)</f>
        <v>0</v>
      </c>
      <c r="K98" s="258" t="s">
        <v>19</v>
      </c>
      <c r="L98" s="263"/>
      <c r="M98" s="264" t="s">
        <v>19</v>
      </c>
      <c r="N98" s="265"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174</v>
      </c>
      <c r="AT98" s="231" t="s">
        <v>400</v>
      </c>
      <c r="AU98" s="231" t="s">
        <v>81</v>
      </c>
      <c r="AY98" s="19" t="s">
        <v>159</v>
      </c>
      <c r="BE98" s="232">
        <f>IF(N98="základní",J98,0)</f>
        <v>0</v>
      </c>
      <c r="BF98" s="232">
        <f>IF(N98="snížená",J98,0)</f>
        <v>0</v>
      </c>
      <c r="BG98" s="232">
        <f>IF(N98="zákl. přenesená",J98,0)</f>
        <v>0</v>
      </c>
      <c r="BH98" s="232">
        <f>IF(N98="sníž. přenesená",J98,0)</f>
        <v>0</v>
      </c>
      <c r="BI98" s="232">
        <f>IF(N98="nulová",J98,0)</f>
        <v>0</v>
      </c>
      <c r="BJ98" s="19" t="s">
        <v>79</v>
      </c>
      <c r="BK98" s="232">
        <f>ROUND(I98*H98,2)</f>
        <v>0</v>
      </c>
      <c r="BL98" s="19" t="s">
        <v>164</v>
      </c>
      <c r="BM98" s="231" t="s">
        <v>184</v>
      </c>
    </row>
    <row r="99" s="2" customFormat="1" ht="16.5" customHeight="1">
      <c r="A99" s="40"/>
      <c r="B99" s="41"/>
      <c r="C99" s="256" t="s">
        <v>185</v>
      </c>
      <c r="D99" s="256" t="s">
        <v>400</v>
      </c>
      <c r="E99" s="257" t="s">
        <v>1440</v>
      </c>
      <c r="F99" s="258" t="s">
        <v>1441</v>
      </c>
      <c r="G99" s="259" t="s">
        <v>1177</v>
      </c>
      <c r="H99" s="260">
        <v>80</v>
      </c>
      <c r="I99" s="261"/>
      <c r="J99" s="262">
        <f>ROUND(I99*H99,2)</f>
        <v>0</v>
      </c>
      <c r="K99" s="258" t="s">
        <v>19</v>
      </c>
      <c r="L99" s="263"/>
      <c r="M99" s="264" t="s">
        <v>19</v>
      </c>
      <c r="N99" s="265" t="s">
        <v>43</v>
      </c>
      <c r="O99" s="86"/>
      <c r="P99" s="229">
        <f>O99*H99</f>
        <v>0</v>
      </c>
      <c r="Q99" s="229">
        <v>0</v>
      </c>
      <c r="R99" s="229">
        <f>Q99*H99</f>
        <v>0</v>
      </c>
      <c r="S99" s="229">
        <v>0</v>
      </c>
      <c r="T99" s="230">
        <f>S99*H99</f>
        <v>0</v>
      </c>
      <c r="U99" s="40"/>
      <c r="V99" s="40"/>
      <c r="W99" s="40"/>
      <c r="X99" s="40"/>
      <c r="Y99" s="40"/>
      <c r="Z99" s="40"/>
      <c r="AA99" s="40"/>
      <c r="AB99" s="40"/>
      <c r="AC99" s="40"/>
      <c r="AD99" s="40"/>
      <c r="AE99" s="40"/>
      <c r="AR99" s="231" t="s">
        <v>174</v>
      </c>
      <c r="AT99" s="231" t="s">
        <v>400</v>
      </c>
      <c r="AU99" s="231" t="s">
        <v>81</v>
      </c>
      <c r="AY99" s="19" t="s">
        <v>159</v>
      </c>
      <c r="BE99" s="232">
        <f>IF(N99="základní",J99,0)</f>
        <v>0</v>
      </c>
      <c r="BF99" s="232">
        <f>IF(N99="snížená",J99,0)</f>
        <v>0</v>
      </c>
      <c r="BG99" s="232">
        <f>IF(N99="zákl. přenesená",J99,0)</f>
        <v>0</v>
      </c>
      <c r="BH99" s="232">
        <f>IF(N99="sníž. přenesená",J99,0)</f>
        <v>0</v>
      </c>
      <c r="BI99" s="232">
        <f>IF(N99="nulová",J99,0)</f>
        <v>0</v>
      </c>
      <c r="BJ99" s="19" t="s">
        <v>79</v>
      </c>
      <c r="BK99" s="232">
        <f>ROUND(I99*H99,2)</f>
        <v>0</v>
      </c>
      <c r="BL99" s="19" t="s">
        <v>164</v>
      </c>
      <c r="BM99" s="231" t="s">
        <v>188</v>
      </c>
    </row>
    <row r="100" s="11" customFormat="1" ht="22.8" customHeight="1">
      <c r="A100" s="11"/>
      <c r="B100" s="206"/>
      <c r="C100" s="207"/>
      <c r="D100" s="208" t="s">
        <v>71</v>
      </c>
      <c r="E100" s="300" t="s">
        <v>1150</v>
      </c>
      <c r="F100" s="300" t="s">
        <v>1442</v>
      </c>
      <c r="G100" s="207"/>
      <c r="H100" s="207"/>
      <c r="I100" s="210"/>
      <c r="J100" s="301">
        <f>BK100</f>
        <v>0</v>
      </c>
      <c r="K100" s="207"/>
      <c r="L100" s="212"/>
      <c r="M100" s="213"/>
      <c r="N100" s="214"/>
      <c r="O100" s="214"/>
      <c r="P100" s="215">
        <f>SUM(P101:P106)</f>
        <v>0</v>
      </c>
      <c r="Q100" s="214"/>
      <c r="R100" s="215">
        <f>SUM(R101:R106)</f>
        <v>0</v>
      </c>
      <c r="S100" s="214"/>
      <c r="T100" s="216">
        <f>SUM(T101:T106)</f>
        <v>0</v>
      </c>
      <c r="U100" s="11"/>
      <c r="V100" s="11"/>
      <c r="W100" s="11"/>
      <c r="X100" s="11"/>
      <c r="Y100" s="11"/>
      <c r="Z100" s="11"/>
      <c r="AA100" s="11"/>
      <c r="AB100" s="11"/>
      <c r="AC100" s="11"/>
      <c r="AD100" s="11"/>
      <c r="AE100" s="11"/>
      <c r="AR100" s="217" t="s">
        <v>79</v>
      </c>
      <c r="AT100" s="218" t="s">
        <v>71</v>
      </c>
      <c r="AU100" s="218" t="s">
        <v>79</v>
      </c>
      <c r="AY100" s="217" t="s">
        <v>159</v>
      </c>
      <c r="BK100" s="219">
        <f>SUM(BK101:BK106)</f>
        <v>0</v>
      </c>
    </row>
    <row r="101" s="2" customFormat="1" ht="16.5" customHeight="1">
      <c r="A101" s="40"/>
      <c r="B101" s="41"/>
      <c r="C101" s="256" t="s">
        <v>174</v>
      </c>
      <c r="D101" s="256" t="s">
        <v>400</v>
      </c>
      <c r="E101" s="257" t="s">
        <v>1443</v>
      </c>
      <c r="F101" s="258" t="s">
        <v>1444</v>
      </c>
      <c r="G101" s="259" t="s">
        <v>1177</v>
      </c>
      <c r="H101" s="260">
        <v>500</v>
      </c>
      <c r="I101" s="261"/>
      <c r="J101" s="262">
        <f>ROUND(I101*H101,2)</f>
        <v>0</v>
      </c>
      <c r="K101" s="258" t="s">
        <v>19</v>
      </c>
      <c r="L101" s="263"/>
      <c r="M101" s="264" t="s">
        <v>19</v>
      </c>
      <c r="N101" s="265"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174</v>
      </c>
      <c r="AT101" s="231" t="s">
        <v>400</v>
      </c>
      <c r="AU101" s="231" t="s">
        <v>81</v>
      </c>
      <c r="AY101" s="19" t="s">
        <v>159</v>
      </c>
      <c r="BE101" s="232">
        <f>IF(N101="základní",J101,0)</f>
        <v>0</v>
      </c>
      <c r="BF101" s="232">
        <f>IF(N101="snížená",J101,0)</f>
        <v>0</v>
      </c>
      <c r="BG101" s="232">
        <f>IF(N101="zákl. přenesená",J101,0)</f>
        <v>0</v>
      </c>
      <c r="BH101" s="232">
        <f>IF(N101="sníž. přenesená",J101,0)</f>
        <v>0</v>
      </c>
      <c r="BI101" s="232">
        <f>IF(N101="nulová",J101,0)</f>
        <v>0</v>
      </c>
      <c r="BJ101" s="19" t="s">
        <v>79</v>
      </c>
      <c r="BK101" s="232">
        <f>ROUND(I101*H101,2)</f>
        <v>0</v>
      </c>
      <c r="BL101" s="19" t="s">
        <v>164</v>
      </c>
      <c r="BM101" s="231" t="s">
        <v>192</v>
      </c>
    </row>
    <row r="102" s="2" customFormat="1" ht="16.5" customHeight="1">
      <c r="A102" s="40"/>
      <c r="B102" s="41"/>
      <c r="C102" s="256" t="s">
        <v>198</v>
      </c>
      <c r="D102" s="256" t="s">
        <v>400</v>
      </c>
      <c r="E102" s="257" t="s">
        <v>1445</v>
      </c>
      <c r="F102" s="258" t="s">
        <v>1446</v>
      </c>
      <c r="G102" s="259" t="s">
        <v>1177</v>
      </c>
      <c r="H102" s="260">
        <v>1050</v>
      </c>
      <c r="I102" s="261"/>
      <c r="J102" s="262">
        <f>ROUND(I102*H102,2)</f>
        <v>0</v>
      </c>
      <c r="K102" s="258" t="s">
        <v>19</v>
      </c>
      <c r="L102" s="263"/>
      <c r="M102" s="264" t="s">
        <v>19</v>
      </c>
      <c r="N102" s="265"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174</v>
      </c>
      <c r="AT102" s="231" t="s">
        <v>400</v>
      </c>
      <c r="AU102" s="231" t="s">
        <v>81</v>
      </c>
      <c r="AY102" s="19" t="s">
        <v>159</v>
      </c>
      <c r="BE102" s="232">
        <f>IF(N102="základní",J102,0)</f>
        <v>0</v>
      </c>
      <c r="BF102" s="232">
        <f>IF(N102="snížená",J102,0)</f>
        <v>0</v>
      </c>
      <c r="BG102" s="232">
        <f>IF(N102="zákl. přenesená",J102,0)</f>
        <v>0</v>
      </c>
      <c r="BH102" s="232">
        <f>IF(N102="sníž. přenesená",J102,0)</f>
        <v>0</v>
      </c>
      <c r="BI102" s="232">
        <f>IF(N102="nulová",J102,0)</f>
        <v>0</v>
      </c>
      <c r="BJ102" s="19" t="s">
        <v>79</v>
      </c>
      <c r="BK102" s="232">
        <f>ROUND(I102*H102,2)</f>
        <v>0</v>
      </c>
      <c r="BL102" s="19" t="s">
        <v>164</v>
      </c>
      <c r="BM102" s="231" t="s">
        <v>201</v>
      </c>
    </row>
    <row r="103" s="2" customFormat="1" ht="16.5" customHeight="1">
      <c r="A103" s="40"/>
      <c r="B103" s="41"/>
      <c r="C103" s="256" t="s">
        <v>181</v>
      </c>
      <c r="D103" s="256" t="s">
        <v>400</v>
      </c>
      <c r="E103" s="257" t="s">
        <v>1447</v>
      </c>
      <c r="F103" s="258" t="s">
        <v>1448</v>
      </c>
      <c r="G103" s="259" t="s">
        <v>1177</v>
      </c>
      <c r="H103" s="260">
        <v>30</v>
      </c>
      <c r="I103" s="261"/>
      <c r="J103" s="262">
        <f>ROUND(I103*H103,2)</f>
        <v>0</v>
      </c>
      <c r="K103" s="258" t="s">
        <v>19</v>
      </c>
      <c r="L103" s="263"/>
      <c r="M103" s="264" t="s">
        <v>19</v>
      </c>
      <c r="N103" s="265"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174</v>
      </c>
      <c r="AT103" s="231" t="s">
        <v>400</v>
      </c>
      <c r="AU103" s="231" t="s">
        <v>81</v>
      </c>
      <c r="AY103" s="19" t="s">
        <v>159</v>
      </c>
      <c r="BE103" s="232">
        <f>IF(N103="základní",J103,0)</f>
        <v>0</v>
      </c>
      <c r="BF103" s="232">
        <f>IF(N103="snížená",J103,0)</f>
        <v>0</v>
      </c>
      <c r="BG103" s="232">
        <f>IF(N103="zákl. přenesená",J103,0)</f>
        <v>0</v>
      </c>
      <c r="BH103" s="232">
        <f>IF(N103="sníž. přenesená",J103,0)</f>
        <v>0</v>
      </c>
      <c r="BI103" s="232">
        <f>IF(N103="nulová",J103,0)</f>
        <v>0</v>
      </c>
      <c r="BJ103" s="19" t="s">
        <v>79</v>
      </c>
      <c r="BK103" s="232">
        <f>ROUND(I103*H103,2)</f>
        <v>0</v>
      </c>
      <c r="BL103" s="19" t="s">
        <v>164</v>
      </c>
      <c r="BM103" s="231" t="s">
        <v>208</v>
      </c>
    </row>
    <row r="104" s="2" customFormat="1" ht="16.5" customHeight="1">
      <c r="A104" s="40"/>
      <c r="B104" s="41"/>
      <c r="C104" s="256" t="s">
        <v>209</v>
      </c>
      <c r="D104" s="256" t="s">
        <v>400</v>
      </c>
      <c r="E104" s="257" t="s">
        <v>1449</v>
      </c>
      <c r="F104" s="258" t="s">
        <v>1450</v>
      </c>
      <c r="G104" s="259" t="s">
        <v>1177</v>
      </c>
      <c r="H104" s="260">
        <v>50</v>
      </c>
      <c r="I104" s="261"/>
      <c r="J104" s="262">
        <f>ROUND(I104*H104,2)</f>
        <v>0</v>
      </c>
      <c r="K104" s="258" t="s">
        <v>19</v>
      </c>
      <c r="L104" s="263"/>
      <c r="M104" s="264" t="s">
        <v>19</v>
      </c>
      <c r="N104" s="265" t="s">
        <v>43</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174</v>
      </c>
      <c r="AT104" s="231" t="s">
        <v>400</v>
      </c>
      <c r="AU104" s="231" t="s">
        <v>81</v>
      </c>
      <c r="AY104" s="19" t="s">
        <v>159</v>
      </c>
      <c r="BE104" s="232">
        <f>IF(N104="základní",J104,0)</f>
        <v>0</v>
      </c>
      <c r="BF104" s="232">
        <f>IF(N104="snížená",J104,0)</f>
        <v>0</v>
      </c>
      <c r="BG104" s="232">
        <f>IF(N104="zákl. přenesená",J104,0)</f>
        <v>0</v>
      </c>
      <c r="BH104" s="232">
        <f>IF(N104="sníž. přenesená",J104,0)</f>
        <v>0</v>
      </c>
      <c r="BI104" s="232">
        <f>IF(N104="nulová",J104,0)</f>
        <v>0</v>
      </c>
      <c r="BJ104" s="19" t="s">
        <v>79</v>
      </c>
      <c r="BK104" s="232">
        <f>ROUND(I104*H104,2)</f>
        <v>0</v>
      </c>
      <c r="BL104" s="19" t="s">
        <v>164</v>
      </c>
      <c r="BM104" s="231" t="s">
        <v>212</v>
      </c>
    </row>
    <row r="105" s="2" customFormat="1" ht="16.5" customHeight="1">
      <c r="A105" s="40"/>
      <c r="B105" s="41"/>
      <c r="C105" s="256" t="s">
        <v>184</v>
      </c>
      <c r="D105" s="256" t="s">
        <v>400</v>
      </c>
      <c r="E105" s="257" t="s">
        <v>1451</v>
      </c>
      <c r="F105" s="258" t="s">
        <v>1452</v>
      </c>
      <c r="G105" s="259" t="s">
        <v>1177</v>
      </c>
      <c r="H105" s="260">
        <v>15</v>
      </c>
      <c r="I105" s="261"/>
      <c r="J105" s="262">
        <f>ROUND(I105*H105,2)</f>
        <v>0</v>
      </c>
      <c r="K105" s="258" t="s">
        <v>19</v>
      </c>
      <c r="L105" s="263"/>
      <c r="M105" s="264" t="s">
        <v>19</v>
      </c>
      <c r="N105" s="265" t="s">
        <v>43</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174</v>
      </c>
      <c r="AT105" s="231" t="s">
        <v>400</v>
      </c>
      <c r="AU105" s="231" t="s">
        <v>81</v>
      </c>
      <c r="AY105" s="19" t="s">
        <v>159</v>
      </c>
      <c r="BE105" s="232">
        <f>IF(N105="základní",J105,0)</f>
        <v>0</v>
      </c>
      <c r="BF105" s="232">
        <f>IF(N105="snížená",J105,0)</f>
        <v>0</v>
      </c>
      <c r="BG105" s="232">
        <f>IF(N105="zákl. přenesená",J105,0)</f>
        <v>0</v>
      </c>
      <c r="BH105" s="232">
        <f>IF(N105="sníž. přenesená",J105,0)</f>
        <v>0</v>
      </c>
      <c r="BI105" s="232">
        <f>IF(N105="nulová",J105,0)</f>
        <v>0</v>
      </c>
      <c r="BJ105" s="19" t="s">
        <v>79</v>
      </c>
      <c r="BK105" s="232">
        <f>ROUND(I105*H105,2)</f>
        <v>0</v>
      </c>
      <c r="BL105" s="19" t="s">
        <v>164</v>
      </c>
      <c r="BM105" s="231" t="s">
        <v>217</v>
      </c>
    </row>
    <row r="106" s="2" customFormat="1" ht="16.5" customHeight="1">
      <c r="A106" s="40"/>
      <c r="B106" s="41"/>
      <c r="C106" s="256" t="s">
        <v>225</v>
      </c>
      <c r="D106" s="256" t="s">
        <v>400</v>
      </c>
      <c r="E106" s="257" t="s">
        <v>1453</v>
      </c>
      <c r="F106" s="258" t="s">
        <v>1454</v>
      </c>
      <c r="G106" s="259" t="s">
        <v>1177</v>
      </c>
      <c r="H106" s="260">
        <v>20</v>
      </c>
      <c r="I106" s="261"/>
      <c r="J106" s="262">
        <f>ROUND(I106*H106,2)</f>
        <v>0</v>
      </c>
      <c r="K106" s="258" t="s">
        <v>19</v>
      </c>
      <c r="L106" s="263"/>
      <c r="M106" s="264" t="s">
        <v>19</v>
      </c>
      <c r="N106" s="265"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174</v>
      </c>
      <c r="AT106" s="231" t="s">
        <v>400</v>
      </c>
      <c r="AU106" s="231" t="s">
        <v>81</v>
      </c>
      <c r="AY106" s="19" t="s">
        <v>159</v>
      </c>
      <c r="BE106" s="232">
        <f>IF(N106="základní",J106,0)</f>
        <v>0</v>
      </c>
      <c r="BF106" s="232">
        <f>IF(N106="snížená",J106,0)</f>
        <v>0</v>
      </c>
      <c r="BG106" s="232">
        <f>IF(N106="zákl. přenesená",J106,0)</f>
        <v>0</v>
      </c>
      <c r="BH106" s="232">
        <f>IF(N106="sníž. přenesená",J106,0)</f>
        <v>0</v>
      </c>
      <c r="BI106" s="232">
        <f>IF(N106="nulová",J106,0)</f>
        <v>0</v>
      </c>
      <c r="BJ106" s="19" t="s">
        <v>79</v>
      </c>
      <c r="BK106" s="232">
        <f>ROUND(I106*H106,2)</f>
        <v>0</v>
      </c>
      <c r="BL106" s="19" t="s">
        <v>164</v>
      </c>
      <c r="BM106" s="231" t="s">
        <v>228</v>
      </c>
    </row>
    <row r="107" s="11" customFormat="1" ht="22.8" customHeight="1">
      <c r="A107" s="11"/>
      <c r="B107" s="206"/>
      <c r="C107" s="207"/>
      <c r="D107" s="208" t="s">
        <v>71</v>
      </c>
      <c r="E107" s="300" t="s">
        <v>1161</v>
      </c>
      <c r="F107" s="300" t="s">
        <v>1455</v>
      </c>
      <c r="G107" s="207"/>
      <c r="H107" s="207"/>
      <c r="I107" s="210"/>
      <c r="J107" s="301">
        <f>BK107</f>
        <v>0</v>
      </c>
      <c r="K107" s="207"/>
      <c r="L107" s="212"/>
      <c r="M107" s="213"/>
      <c r="N107" s="214"/>
      <c r="O107" s="214"/>
      <c r="P107" s="215">
        <f>P108</f>
        <v>0</v>
      </c>
      <c r="Q107" s="214"/>
      <c r="R107" s="215">
        <f>R108</f>
        <v>0</v>
      </c>
      <c r="S107" s="214"/>
      <c r="T107" s="216">
        <f>T108</f>
        <v>0</v>
      </c>
      <c r="U107" s="11"/>
      <c r="V107" s="11"/>
      <c r="W107" s="11"/>
      <c r="X107" s="11"/>
      <c r="Y107" s="11"/>
      <c r="Z107" s="11"/>
      <c r="AA107" s="11"/>
      <c r="AB107" s="11"/>
      <c r="AC107" s="11"/>
      <c r="AD107" s="11"/>
      <c r="AE107" s="11"/>
      <c r="AR107" s="217" t="s">
        <v>79</v>
      </c>
      <c r="AT107" s="218" t="s">
        <v>71</v>
      </c>
      <c r="AU107" s="218" t="s">
        <v>79</v>
      </c>
      <c r="AY107" s="217" t="s">
        <v>159</v>
      </c>
      <c r="BK107" s="219">
        <f>BK108</f>
        <v>0</v>
      </c>
    </row>
    <row r="108" s="2" customFormat="1" ht="16.5" customHeight="1">
      <c r="A108" s="40"/>
      <c r="B108" s="41"/>
      <c r="C108" s="256" t="s">
        <v>188</v>
      </c>
      <c r="D108" s="256" t="s">
        <v>400</v>
      </c>
      <c r="E108" s="257" t="s">
        <v>1456</v>
      </c>
      <c r="F108" s="258" t="s">
        <v>1457</v>
      </c>
      <c r="G108" s="259" t="s">
        <v>1121</v>
      </c>
      <c r="H108" s="260">
        <v>60</v>
      </c>
      <c r="I108" s="261"/>
      <c r="J108" s="262">
        <f>ROUND(I108*H108,2)</f>
        <v>0</v>
      </c>
      <c r="K108" s="258" t="s">
        <v>19</v>
      </c>
      <c r="L108" s="263"/>
      <c r="M108" s="264" t="s">
        <v>19</v>
      </c>
      <c r="N108" s="265"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174</v>
      </c>
      <c r="AT108" s="231" t="s">
        <v>400</v>
      </c>
      <c r="AU108" s="231" t="s">
        <v>81</v>
      </c>
      <c r="AY108" s="19" t="s">
        <v>159</v>
      </c>
      <c r="BE108" s="232">
        <f>IF(N108="základní",J108,0)</f>
        <v>0</v>
      </c>
      <c r="BF108" s="232">
        <f>IF(N108="snížená",J108,0)</f>
        <v>0</v>
      </c>
      <c r="BG108" s="232">
        <f>IF(N108="zákl. přenesená",J108,0)</f>
        <v>0</v>
      </c>
      <c r="BH108" s="232">
        <f>IF(N108="sníž. přenesená",J108,0)</f>
        <v>0</v>
      </c>
      <c r="BI108" s="232">
        <f>IF(N108="nulová",J108,0)</f>
        <v>0</v>
      </c>
      <c r="BJ108" s="19" t="s">
        <v>79</v>
      </c>
      <c r="BK108" s="232">
        <f>ROUND(I108*H108,2)</f>
        <v>0</v>
      </c>
      <c r="BL108" s="19" t="s">
        <v>164</v>
      </c>
      <c r="BM108" s="231" t="s">
        <v>235</v>
      </c>
    </row>
    <row r="109" s="11" customFormat="1" ht="22.8" customHeight="1">
      <c r="A109" s="11"/>
      <c r="B109" s="206"/>
      <c r="C109" s="207"/>
      <c r="D109" s="208" t="s">
        <v>71</v>
      </c>
      <c r="E109" s="300" t="s">
        <v>1178</v>
      </c>
      <c r="F109" s="300" t="s">
        <v>1458</v>
      </c>
      <c r="G109" s="207"/>
      <c r="H109" s="207"/>
      <c r="I109" s="210"/>
      <c r="J109" s="301">
        <f>BK109</f>
        <v>0</v>
      </c>
      <c r="K109" s="207"/>
      <c r="L109" s="212"/>
      <c r="M109" s="213"/>
      <c r="N109" s="214"/>
      <c r="O109" s="214"/>
      <c r="P109" s="215">
        <f>SUM(P110:P117)</f>
        <v>0</v>
      </c>
      <c r="Q109" s="214"/>
      <c r="R109" s="215">
        <f>SUM(R110:R117)</f>
        <v>0</v>
      </c>
      <c r="S109" s="214"/>
      <c r="T109" s="216">
        <f>SUM(T110:T117)</f>
        <v>0</v>
      </c>
      <c r="U109" s="11"/>
      <c r="V109" s="11"/>
      <c r="W109" s="11"/>
      <c r="X109" s="11"/>
      <c r="Y109" s="11"/>
      <c r="Z109" s="11"/>
      <c r="AA109" s="11"/>
      <c r="AB109" s="11"/>
      <c r="AC109" s="11"/>
      <c r="AD109" s="11"/>
      <c r="AE109" s="11"/>
      <c r="AR109" s="217" t="s">
        <v>79</v>
      </c>
      <c r="AT109" s="218" t="s">
        <v>71</v>
      </c>
      <c r="AU109" s="218" t="s">
        <v>79</v>
      </c>
      <c r="AY109" s="217" t="s">
        <v>159</v>
      </c>
      <c r="BK109" s="219">
        <f>SUM(BK110:BK117)</f>
        <v>0</v>
      </c>
    </row>
    <row r="110" s="2" customFormat="1" ht="16.5" customHeight="1">
      <c r="A110" s="40"/>
      <c r="B110" s="41"/>
      <c r="C110" s="256" t="s">
        <v>8</v>
      </c>
      <c r="D110" s="256" t="s">
        <v>400</v>
      </c>
      <c r="E110" s="257" t="s">
        <v>1459</v>
      </c>
      <c r="F110" s="258" t="s">
        <v>1460</v>
      </c>
      <c r="G110" s="259" t="s">
        <v>1121</v>
      </c>
      <c r="H110" s="260">
        <v>9</v>
      </c>
      <c r="I110" s="261"/>
      <c r="J110" s="262">
        <f>ROUND(I110*H110,2)</f>
        <v>0</v>
      </c>
      <c r="K110" s="258" t="s">
        <v>19</v>
      </c>
      <c r="L110" s="263"/>
      <c r="M110" s="264" t="s">
        <v>19</v>
      </c>
      <c r="N110" s="265" t="s">
        <v>43</v>
      </c>
      <c r="O110" s="86"/>
      <c r="P110" s="229">
        <f>O110*H110</f>
        <v>0</v>
      </c>
      <c r="Q110" s="229">
        <v>0</v>
      </c>
      <c r="R110" s="229">
        <f>Q110*H110</f>
        <v>0</v>
      </c>
      <c r="S110" s="229">
        <v>0</v>
      </c>
      <c r="T110" s="230">
        <f>S110*H110</f>
        <v>0</v>
      </c>
      <c r="U110" s="40"/>
      <c r="V110" s="40"/>
      <c r="W110" s="40"/>
      <c r="X110" s="40"/>
      <c r="Y110" s="40"/>
      <c r="Z110" s="40"/>
      <c r="AA110" s="40"/>
      <c r="AB110" s="40"/>
      <c r="AC110" s="40"/>
      <c r="AD110" s="40"/>
      <c r="AE110" s="40"/>
      <c r="AR110" s="231" t="s">
        <v>174</v>
      </c>
      <c r="AT110" s="231" t="s">
        <v>400</v>
      </c>
      <c r="AU110" s="231" t="s">
        <v>81</v>
      </c>
      <c r="AY110" s="19" t="s">
        <v>159</v>
      </c>
      <c r="BE110" s="232">
        <f>IF(N110="základní",J110,0)</f>
        <v>0</v>
      </c>
      <c r="BF110" s="232">
        <f>IF(N110="snížená",J110,0)</f>
        <v>0</v>
      </c>
      <c r="BG110" s="232">
        <f>IF(N110="zákl. přenesená",J110,0)</f>
        <v>0</v>
      </c>
      <c r="BH110" s="232">
        <f>IF(N110="sníž. přenesená",J110,0)</f>
        <v>0</v>
      </c>
      <c r="BI110" s="232">
        <f>IF(N110="nulová",J110,0)</f>
        <v>0</v>
      </c>
      <c r="BJ110" s="19" t="s">
        <v>79</v>
      </c>
      <c r="BK110" s="232">
        <f>ROUND(I110*H110,2)</f>
        <v>0</v>
      </c>
      <c r="BL110" s="19" t="s">
        <v>164</v>
      </c>
      <c r="BM110" s="231" t="s">
        <v>242</v>
      </c>
    </row>
    <row r="111" s="2" customFormat="1" ht="16.5" customHeight="1">
      <c r="A111" s="40"/>
      <c r="B111" s="41"/>
      <c r="C111" s="256" t="s">
        <v>192</v>
      </c>
      <c r="D111" s="256" t="s">
        <v>400</v>
      </c>
      <c r="E111" s="257" t="s">
        <v>1461</v>
      </c>
      <c r="F111" s="258" t="s">
        <v>1462</v>
      </c>
      <c r="G111" s="259" t="s">
        <v>1121</v>
      </c>
      <c r="H111" s="260">
        <v>3</v>
      </c>
      <c r="I111" s="261"/>
      <c r="J111" s="262">
        <f>ROUND(I111*H111,2)</f>
        <v>0</v>
      </c>
      <c r="K111" s="258" t="s">
        <v>19</v>
      </c>
      <c r="L111" s="263"/>
      <c r="M111" s="264" t="s">
        <v>19</v>
      </c>
      <c r="N111" s="265" t="s">
        <v>43</v>
      </c>
      <c r="O111" s="86"/>
      <c r="P111" s="229">
        <f>O111*H111</f>
        <v>0</v>
      </c>
      <c r="Q111" s="229">
        <v>0</v>
      </c>
      <c r="R111" s="229">
        <f>Q111*H111</f>
        <v>0</v>
      </c>
      <c r="S111" s="229">
        <v>0</v>
      </c>
      <c r="T111" s="230">
        <f>S111*H111</f>
        <v>0</v>
      </c>
      <c r="U111" s="40"/>
      <c r="V111" s="40"/>
      <c r="W111" s="40"/>
      <c r="X111" s="40"/>
      <c r="Y111" s="40"/>
      <c r="Z111" s="40"/>
      <c r="AA111" s="40"/>
      <c r="AB111" s="40"/>
      <c r="AC111" s="40"/>
      <c r="AD111" s="40"/>
      <c r="AE111" s="40"/>
      <c r="AR111" s="231" t="s">
        <v>174</v>
      </c>
      <c r="AT111" s="231" t="s">
        <v>400</v>
      </c>
      <c r="AU111" s="231" t="s">
        <v>81</v>
      </c>
      <c r="AY111" s="19" t="s">
        <v>159</v>
      </c>
      <c r="BE111" s="232">
        <f>IF(N111="základní",J111,0)</f>
        <v>0</v>
      </c>
      <c r="BF111" s="232">
        <f>IF(N111="snížená",J111,0)</f>
        <v>0</v>
      </c>
      <c r="BG111" s="232">
        <f>IF(N111="zákl. přenesená",J111,0)</f>
        <v>0</v>
      </c>
      <c r="BH111" s="232">
        <f>IF(N111="sníž. přenesená",J111,0)</f>
        <v>0</v>
      </c>
      <c r="BI111" s="232">
        <f>IF(N111="nulová",J111,0)</f>
        <v>0</v>
      </c>
      <c r="BJ111" s="19" t="s">
        <v>79</v>
      </c>
      <c r="BK111" s="232">
        <f>ROUND(I111*H111,2)</f>
        <v>0</v>
      </c>
      <c r="BL111" s="19" t="s">
        <v>164</v>
      </c>
      <c r="BM111" s="231" t="s">
        <v>255</v>
      </c>
    </row>
    <row r="112" s="2" customFormat="1" ht="16.5" customHeight="1">
      <c r="A112" s="40"/>
      <c r="B112" s="41"/>
      <c r="C112" s="256" t="s">
        <v>256</v>
      </c>
      <c r="D112" s="256" t="s">
        <v>400</v>
      </c>
      <c r="E112" s="257" t="s">
        <v>1463</v>
      </c>
      <c r="F112" s="258" t="s">
        <v>1464</v>
      </c>
      <c r="G112" s="259" t="s">
        <v>1121</v>
      </c>
      <c r="H112" s="260">
        <v>6</v>
      </c>
      <c r="I112" s="261"/>
      <c r="J112" s="262">
        <f>ROUND(I112*H112,2)</f>
        <v>0</v>
      </c>
      <c r="K112" s="258" t="s">
        <v>19</v>
      </c>
      <c r="L112" s="263"/>
      <c r="M112" s="264" t="s">
        <v>19</v>
      </c>
      <c r="N112" s="265" t="s">
        <v>43</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174</v>
      </c>
      <c r="AT112" s="231" t="s">
        <v>400</v>
      </c>
      <c r="AU112" s="231" t="s">
        <v>81</v>
      </c>
      <c r="AY112" s="19" t="s">
        <v>159</v>
      </c>
      <c r="BE112" s="232">
        <f>IF(N112="základní",J112,0)</f>
        <v>0</v>
      </c>
      <c r="BF112" s="232">
        <f>IF(N112="snížená",J112,0)</f>
        <v>0</v>
      </c>
      <c r="BG112" s="232">
        <f>IF(N112="zákl. přenesená",J112,0)</f>
        <v>0</v>
      </c>
      <c r="BH112" s="232">
        <f>IF(N112="sníž. přenesená",J112,0)</f>
        <v>0</v>
      </c>
      <c r="BI112" s="232">
        <f>IF(N112="nulová",J112,0)</f>
        <v>0</v>
      </c>
      <c r="BJ112" s="19" t="s">
        <v>79</v>
      </c>
      <c r="BK112" s="232">
        <f>ROUND(I112*H112,2)</f>
        <v>0</v>
      </c>
      <c r="BL112" s="19" t="s">
        <v>164</v>
      </c>
      <c r="BM112" s="231" t="s">
        <v>259</v>
      </c>
    </row>
    <row r="113" s="2" customFormat="1" ht="16.5" customHeight="1">
      <c r="A113" s="40"/>
      <c r="B113" s="41"/>
      <c r="C113" s="256" t="s">
        <v>201</v>
      </c>
      <c r="D113" s="256" t="s">
        <v>400</v>
      </c>
      <c r="E113" s="257" t="s">
        <v>1465</v>
      </c>
      <c r="F113" s="258" t="s">
        <v>1466</v>
      </c>
      <c r="G113" s="259" t="s">
        <v>1121</v>
      </c>
      <c r="H113" s="260">
        <v>1</v>
      </c>
      <c r="I113" s="261"/>
      <c r="J113" s="262">
        <f>ROUND(I113*H113,2)</f>
        <v>0</v>
      </c>
      <c r="K113" s="258" t="s">
        <v>19</v>
      </c>
      <c r="L113" s="263"/>
      <c r="M113" s="264" t="s">
        <v>19</v>
      </c>
      <c r="N113" s="265" t="s">
        <v>43</v>
      </c>
      <c r="O113" s="86"/>
      <c r="P113" s="229">
        <f>O113*H113</f>
        <v>0</v>
      </c>
      <c r="Q113" s="229">
        <v>0</v>
      </c>
      <c r="R113" s="229">
        <f>Q113*H113</f>
        <v>0</v>
      </c>
      <c r="S113" s="229">
        <v>0</v>
      </c>
      <c r="T113" s="230">
        <f>S113*H113</f>
        <v>0</v>
      </c>
      <c r="U113" s="40"/>
      <c r="V113" s="40"/>
      <c r="W113" s="40"/>
      <c r="X113" s="40"/>
      <c r="Y113" s="40"/>
      <c r="Z113" s="40"/>
      <c r="AA113" s="40"/>
      <c r="AB113" s="40"/>
      <c r="AC113" s="40"/>
      <c r="AD113" s="40"/>
      <c r="AE113" s="40"/>
      <c r="AR113" s="231" t="s">
        <v>174</v>
      </c>
      <c r="AT113" s="231" t="s">
        <v>400</v>
      </c>
      <c r="AU113" s="231" t="s">
        <v>81</v>
      </c>
      <c r="AY113" s="19" t="s">
        <v>159</v>
      </c>
      <c r="BE113" s="232">
        <f>IF(N113="základní",J113,0)</f>
        <v>0</v>
      </c>
      <c r="BF113" s="232">
        <f>IF(N113="snížená",J113,0)</f>
        <v>0</v>
      </c>
      <c r="BG113" s="232">
        <f>IF(N113="zákl. přenesená",J113,0)</f>
        <v>0</v>
      </c>
      <c r="BH113" s="232">
        <f>IF(N113="sníž. přenesená",J113,0)</f>
        <v>0</v>
      </c>
      <c r="BI113" s="232">
        <f>IF(N113="nulová",J113,0)</f>
        <v>0</v>
      </c>
      <c r="BJ113" s="19" t="s">
        <v>79</v>
      </c>
      <c r="BK113" s="232">
        <f>ROUND(I113*H113,2)</f>
        <v>0</v>
      </c>
      <c r="BL113" s="19" t="s">
        <v>164</v>
      </c>
      <c r="BM113" s="231" t="s">
        <v>262</v>
      </c>
    </row>
    <row r="114" s="2" customFormat="1" ht="21.75" customHeight="1">
      <c r="A114" s="40"/>
      <c r="B114" s="41"/>
      <c r="C114" s="256" t="s">
        <v>264</v>
      </c>
      <c r="D114" s="256" t="s">
        <v>400</v>
      </c>
      <c r="E114" s="257" t="s">
        <v>1467</v>
      </c>
      <c r="F114" s="258" t="s">
        <v>1468</v>
      </c>
      <c r="G114" s="259" t="s">
        <v>1121</v>
      </c>
      <c r="H114" s="260">
        <v>11</v>
      </c>
      <c r="I114" s="261"/>
      <c r="J114" s="262">
        <f>ROUND(I114*H114,2)</f>
        <v>0</v>
      </c>
      <c r="K114" s="258" t="s">
        <v>19</v>
      </c>
      <c r="L114" s="263"/>
      <c r="M114" s="264" t="s">
        <v>19</v>
      </c>
      <c r="N114" s="265" t="s">
        <v>43</v>
      </c>
      <c r="O114" s="86"/>
      <c r="P114" s="229">
        <f>O114*H114</f>
        <v>0</v>
      </c>
      <c r="Q114" s="229">
        <v>0</v>
      </c>
      <c r="R114" s="229">
        <f>Q114*H114</f>
        <v>0</v>
      </c>
      <c r="S114" s="229">
        <v>0</v>
      </c>
      <c r="T114" s="230">
        <f>S114*H114</f>
        <v>0</v>
      </c>
      <c r="U114" s="40"/>
      <c r="V114" s="40"/>
      <c r="W114" s="40"/>
      <c r="X114" s="40"/>
      <c r="Y114" s="40"/>
      <c r="Z114" s="40"/>
      <c r="AA114" s="40"/>
      <c r="AB114" s="40"/>
      <c r="AC114" s="40"/>
      <c r="AD114" s="40"/>
      <c r="AE114" s="40"/>
      <c r="AR114" s="231" t="s">
        <v>174</v>
      </c>
      <c r="AT114" s="231" t="s">
        <v>400</v>
      </c>
      <c r="AU114" s="231" t="s">
        <v>81</v>
      </c>
      <c r="AY114" s="19" t="s">
        <v>159</v>
      </c>
      <c r="BE114" s="232">
        <f>IF(N114="základní",J114,0)</f>
        <v>0</v>
      </c>
      <c r="BF114" s="232">
        <f>IF(N114="snížená",J114,0)</f>
        <v>0</v>
      </c>
      <c r="BG114" s="232">
        <f>IF(N114="zákl. přenesená",J114,0)</f>
        <v>0</v>
      </c>
      <c r="BH114" s="232">
        <f>IF(N114="sníž. přenesená",J114,0)</f>
        <v>0</v>
      </c>
      <c r="BI114" s="232">
        <f>IF(N114="nulová",J114,0)</f>
        <v>0</v>
      </c>
      <c r="BJ114" s="19" t="s">
        <v>79</v>
      </c>
      <c r="BK114" s="232">
        <f>ROUND(I114*H114,2)</f>
        <v>0</v>
      </c>
      <c r="BL114" s="19" t="s">
        <v>164</v>
      </c>
      <c r="BM114" s="231" t="s">
        <v>267</v>
      </c>
    </row>
    <row r="115" s="2" customFormat="1" ht="16.5" customHeight="1">
      <c r="A115" s="40"/>
      <c r="B115" s="41"/>
      <c r="C115" s="256" t="s">
        <v>208</v>
      </c>
      <c r="D115" s="256" t="s">
        <v>400</v>
      </c>
      <c r="E115" s="257" t="s">
        <v>1469</v>
      </c>
      <c r="F115" s="258" t="s">
        <v>1470</v>
      </c>
      <c r="G115" s="259" t="s">
        <v>1121</v>
      </c>
      <c r="H115" s="260">
        <v>52</v>
      </c>
      <c r="I115" s="261"/>
      <c r="J115" s="262">
        <f>ROUND(I115*H115,2)</f>
        <v>0</v>
      </c>
      <c r="K115" s="258" t="s">
        <v>19</v>
      </c>
      <c r="L115" s="263"/>
      <c r="M115" s="264" t="s">
        <v>19</v>
      </c>
      <c r="N115" s="265" t="s">
        <v>43</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174</v>
      </c>
      <c r="AT115" s="231" t="s">
        <v>400</v>
      </c>
      <c r="AU115" s="231" t="s">
        <v>81</v>
      </c>
      <c r="AY115" s="19" t="s">
        <v>159</v>
      </c>
      <c r="BE115" s="232">
        <f>IF(N115="základní",J115,0)</f>
        <v>0</v>
      </c>
      <c r="BF115" s="232">
        <f>IF(N115="snížená",J115,0)</f>
        <v>0</v>
      </c>
      <c r="BG115" s="232">
        <f>IF(N115="zákl. přenesená",J115,0)</f>
        <v>0</v>
      </c>
      <c r="BH115" s="232">
        <f>IF(N115="sníž. přenesená",J115,0)</f>
        <v>0</v>
      </c>
      <c r="BI115" s="232">
        <f>IF(N115="nulová",J115,0)</f>
        <v>0</v>
      </c>
      <c r="BJ115" s="19" t="s">
        <v>79</v>
      </c>
      <c r="BK115" s="232">
        <f>ROUND(I115*H115,2)</f>
        <v>0</v>
      </c>
      <c r="BL115" s="19" t="s">
        <v>164</v>
      </c>
      <c r="BM115" s="231" t="s">
        <v>272</v>
      </c>
    </row>
    <row r="116" s="2" customFormat="1" ht="21.75" customHeight="1">
      <c r="A116" s="40"/>
      <c r="B116" s="41"/>
      <c r="C116" s="256" t="s">
        <v>7</v>
      </c>
      <c r="D116" s="256" t="s">
        <v>400</v>
      </c>
      <c r="E116" s="257" t="s">
        <v>1471</v>
      </c>
      <c r="F116" s="258" t="s">
        <v>1472</v>
      </c>
      <c r="G116" s="259" t="s">
        <v>1121</v>
      </c>
      <c r="H116" s="260">
        <v>1</v>
      </c>
      <c r="I116" s="261"/>
      <c r="J116" s="262">
        <f>ROUND(I116*H116,2)</f>
        <v>0</v>
      </c>
      <c r="K116" s="258" t="s">
        <v>19</v>
      </c>
      <c r="L116" s="263"/>
      <c r="M116" s="264" t="s">
        <v>19</v>
      </c>
      <c r="N116" s="265" t="s">
        <v>43</v>
      </c>
      <c r="O116" s="86"/>
      <c r="P116" s="229">
        <f>O116*H116</f>
        <v>0</v>
      </c>
      <c r="Q116" s="229">
        <v>0</v>
      </c>
      <c r="R116" s="229">
        <f>Q116*H116</f>
        <v>0</v>
      </c>
      <c r="S116" s="229">
        <v>0</v>
      </c>
      <c r="T116" s="230">
        <f>S116*H116</f>
        <v>0</v>
      </c>
      <c r="U116" s="40"/>
      <c r="V116" s="40"/>
      <c r="W116" s="40"/>
      <c r="X116" s="40"/>
      <c r="Y116" s="40"/>
      <c r="Z116" s="40"/>
      <c r="AA116" s="40"/>
      <c r="AB116" s="40"/>
      <c r="AC116" s="40"/>
      <c r="AD116" s="40"/>
      <c r="AE116" s="40"/>
      <c r="AR116" s="231" t="s">
        <v>174</v>
      </c>
      <c r="AT116" s="231" t="s">
        <v>400</v>
      </c>
      <c r="AU116" s="231" t="s">
        <v>81</v>
      </c>
      <c r="AY116" s="19" t="s">
        <v>159</v>
      </c>
      <c r="BE116" s="232">
        <f>IF(N116="základní",J116,0)</f>
        <v>0</v>
      </c>
      <c r="BF116" s="232">
        <f>IF(N116="snížená",J116,0)</f>
        <v>0</v>
      </c>
      <c r="BG116" s="232">
        <f>IF(N116="zákl. přenesená",J116,0)</f>
        <v>0</v>
      </c>
      <c r="BH116" s="232">
        <f>IF(N116="sníž. přenesená",J116,0)</f>
        <v>0</v>
      </c>
      <c r="BI116" s="232">
        <f>IF(N116="nulová",J116,0)</f>
        <v>0</v>
      </c>
      <c r="BJ116" s="19" t="s">
        <v>79</v>
      </c>
      <c r="BK116" s="232">
        <f>ROUND(I116*H116,2)</f>
        <v>0</v>
      </c>
      <c r="BL116" s="19" t="s">
        <v>164</v>
      </c>
      <c r="BM116" s="231" t="s">
        <v>279</v>
      </c>
    </row>
    <row r="117" s="2" customFormat="1" ht="21.75" customHeight="1">
      <c r="A117" s="40"/>
      <c r="B117" s="41"/>
      <c r="C117" s="256" t="s">
        <v>212</v>
      </c>
      <c r="D117" s="256" t="s">
        <v>400</v>
      </c>
      <c r="E117" s="257" t="s">
        <v>1473</v>
      </c>
      <c r="F117" s="258" t="s">
        <v>1474</v>
      </c>
      <c r="G117" s="259" t="s">
        <v>1121</v>
      </c>
      <c r="H117" s="260">
        <v>2</v>
      </c>
      <c r="I117" s="261"/>
      <c r="J117" s="262">
        <f>ROUND(I117*H117,2)</f>
        <v>0</v>
      </c>
      <c r="K117" s="258" t="s">
        <v>19</v>
      </c>
      <c r="L117" s="263"/>
      <c r="M117" s="264" t="s">
        <v>19</v>
      </c>
      <c r="N117" s="265" t="s">
        <v>43</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174</v>
      </c>
      <c r="AT117" s="231" t="s">
        <v>400</v>
      </c>
      <c r="AU117" s="231" t="s">
        <v>81</v>
      </c>
      <c r="AY117" s="19" t="s">
        <v>159</v>
      </c>
      <c r="BE117" s="232">
        <f>IF(N117="základní",J117,0)</f>
        <v>0</v>
      </c>
      <c r="BF117" s="232">
        <f>IF(N117="snížená",J117,0)</f>
        <v>0</v>
      </c>
      <c r="BG117" s="232">
        <f>IF(N117="zákl. přenesená",J117,0)</f>
        <v>0</v>
      </c>
      <c r="BH117" s="232">
        <f>IF(N117="sníž. přenesená",J117,0)</f>
        <v>0</v>
      </c>
      <c r="BI117" s="232">
        <f>IF(N117="nulová",J117,0)</f>
        <v>0</v>
      </c>
      <c r="BJ117" s="19" t="s">
        <v>79</v>
      </c>
      <c r="BK117" s="232">
        <f>ROUND(I117*H117,2)</f>
        <v>0</v>
      </c>
      <c r="BL117" s="19" t="s">
        <v>164</v>
      </c>
      <c r="BM117" s="231" t="s">
        <v>287</v>
      </c>
    </row>
    <row r="118" s="11" customFormat="1" ht="22.8" customHeight="1">
      <c r="A118" s="11"/>
      <c r="B118" s="206"/>
      <c r="C118" s="207"/>
      <c r="D118" s="208" t="s">
        <v>71</v>
      </c>
      <c r="E118" s="300" t="s">
        <v>1180</v>
      </c>
      <c r="F118" s="300" t="s">
        <v>1475</v>
      </c>
      <c r="G118" s="207"/>
      <c r="H118" s="207"/>
      <c r="I118" s="210"/>
      <c r="J118" s="301">
        <f>BK118</f>
        <v>0</v>
      </c>
      <c r="K118" s="207"/>
      <c r="L118" s="212"/>
      <c r="M118" s="213"/>
      <c r="N118" s="214"/>
      <c r="O118" s="214"/>
      <c r="P118" s="215">
        <f>SUM(P119:P126)</f>
        <v>0</v>
      </c>
      <c r="Q118" s="214"/>
      <c r="R118" s="215">
        <f>SUM(R119:R126)</f>
        <v>0</v>
      </c>
      <c r="S118" s="214"/>
      <c r="T118" s="216">
        <f>SUM(T119:T126)</f>
        <v>0</v>
      </c>
      <c r="U118" s="11"/>
      <c r="V118" s="11"/>
      <c r="W118" s="11"/>
      <c r="X118" s="11"/>
      <c r="Y118" s="11"/>
      <c r="Z118" s="11"/>
      <c r="AA118" s="11"/>
      <c r="AB118" s="11"/>
      <c r="AC118" s="11"/>
      <c r="AD118" s="11"/>
      <c r="AE118" s="11"/>
      <c r="AR118" s="217" t="s">
        <v>79</v>
      </c>
      <c r="AT118" s="218" t="s">
        <v>71</v>
      </c>
      <c r="AU118" s="218" t="s">
        <v>79</v>
      </c>
      <c r="AY118" s="217" t="s">
        <v>159</v>
      </c>
      <c r="BK118" s="219">
        <f>SUM(BK119:BK126)</f>
        <v>0</v>
      </c>
    </row>
    <row r="119" s="2" customFormat="1" ht="44.25" customHeight="1">
      <c r="A119" s="40"/>
      <c r="B119" s="41"/>
      <c r="C119" s="256" t="s">
        <v>290</v>
      </c>
      <c r="D119" s="256" t="s">
        <v>400</v>
      </c>
      <c r="E119" s="257" t="s">
        <v>1476</v>
      </c>
      <c r="F119" s="258" t="s">
        <v>1477</v>
      </c>
      <c r="G119" s="259" t="s">
        <v>1121</v>
      </c>
      <c r="H119" s="260">
        <v>3</v>
      </c>
      <c r="I119" s="261"/>
      <c r="J119" s="262">
        <f>ROUND(I119*H119,2)</f>
        <v>0</v>
      </c>
      <c r="K119" s="258" t="s">
        <v>19</v>
      </c>
      <c r="L119" s="263"/>
      <c r="M119" s="264" t="s">
        <v>19</v>
      </c>
      <c r="N119" s="265" t="s">
        <v>43</v>
      </c>
      <c r="O119" s="86"/>
      <c r="P119" s="229">
        <f>O119*H119</f>
        <v>0</v>
      </c>
      <c r="Q119" s="229">
        <v>0</v>
      </c>
      <c r="R119" s="229">
        <f>Q119*H119</f>
        <v>0</v>
      </c>
      <c r="S119" s="229">
        <v>0</v>
      </c>
      <c r="T119" s="230">
        <f>S119*H119</f>
        <v>0</v>
      </c>
      <c r="U119" s="40"/>
      <c r="V119" s="40"/>
      <c r="W119" s="40"/>
      <c r="X119" s="40"/>
      <c r="Y119" s="40"/>
      <c r="Z119" s="40"/>
      <c r="AA119" s="40"/>
      <c r="AB119" s="40"/>
      <c r="AC119" s="40"/>
      <c r="AD119" s="40"/>
      <c r="AE119" s="40"/>
      <c r="AR119" s="231" t="s">
        <v>174</v>
      </c>
      <c r="AT119" s="231" t="s">
        <v>400</v>
      </c>
      <c r="AU119" s="231" t="s">
        <v>81</v>
      </c>
      <c r="AY119" s="19" t="s">
        <v>159</v>
      </c>
      <c r="BE119" s="232">
        <f>IF(N119="základní",J119,0)</f>
        <v>0</v>
      </c>
      <c r="BF119" s="232">
        <f>IF(N119="snížená",J119,0)</f>
        <v>0</v>
      </c>
      <c r="BG119" s="232">
        <f>IF(N119="zákl. přenesená",J119,0)</f>
        <v>0</v>
      </c>
      <c r="BH119" s="232">
        <f>IF(N119="sníž. přenesená",J119,0)</f>
        <v>0</v>
      </c>
      <c r="BI119" s="232">
        <f>IF(N119="nulová",J119,0)</f>
        <v>0</v>
      </c>
      <c r="BJ119" s="19" t="s">
        <v>79</v>
      </c>
      <c r="BK119" s="232">
        <f>ROUND(I119*H119,2)</f>
        <v>0</v>
      </c>
      <c r="BL119" s="19" t="s">
        <v>164</v>
      </c>
      <c r="BM119" s="231" t="s">
        <v>293</v>
      </c>
    </row>
    <row r="120" s="2" customFormat="1" ht="44.25" customHeight="1">
      <c r="A120" s="40"/>
      <c r="B120" s="41"/>
      <c r="C120" s="256" t="s">
        <v>217</v>
      </c>
      <c r="D120" s="256" t="s">
        <v>400</v>
      </c>
      <c r="E120" s="257" t="s">
        <v>1478</v>
      </c>
      <c r="F120" s="258" t="s">
        <v>1479</v>
      </c>
      <c r="G120" s="259" t="s">
        <v>1121</v>
      </c>
      <c r="H120" s="260">
        <v>10</v>
      </c>
      <c r="I120" s="261"/>
      <c r="J120" s="262">
        <f>ROUND(I120*H120,2)</f>
        <v>0</v>
      </c>
      <c r="K120" s="258" t="s">
        <v>19</v>
      </c>
      <c r="L120" s="263"/>
      <c r="M120" s="264" t="s">
        <v>19</v>
      </c>
      <c r="N120" s="265" t="s">
        <v>43</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174</v>
      </c>
      <c r="AT120" s="231" t="s">
        <v>400</v>
      </c>
      <c r="AU120" s="231" t="s">
        <v>81</v>
      </c>
      <c r="AY120" s="19" t="s">
        <v>159</v>
      </c>
      <c r="BE120" s="232">
        <f>IF(N120="základní",J120,0)</f>
        <v>0</v>
      </c>
      <c r="BF120" s="232">
        <f>IF(N120="snížená",J120,0)</f>
        <v>0</v>
      </c>
      <c r="BG120" s="232">
        <f>IF(N120="zákl. přenesená",J120,0)</f>
        <v>0</v>
      </c>
      <c r="BH120" s="232">
        <f>IF(N120="sníž. přenesená",J120,0)</f>
        <v>0</v>
      </c>
      <c r="BI120" s="232">
        <f>IF(N120="nulová",J120,0)</f>
        <v>0</v>
      </c>
      <c r="BJ120" s="19" t="s">
        <v>79</v>
      </c>
      <c r="BK120" s="232">
        <f>ROUND(I120*H120,2)</f>
        <v>0</v>
      </c>
      <c r="BL120" s="19" t="s">
        <v>164</v>
      </c>
      <c r="BM120" s="231" t="s">
        <v>298</v>
      </c>
    </row>
    <row r="121" s="2" customFormat="1" ht="44.25" customHeight="1">
      <c r="A121" s="40"/>
      <c r="B121" s="41"/>
      <c r="C121" s="256" t="s">
        <v>301</v>
      </c>
      <c r="D121" s="256" t="s">
        <v>400</v>
      </c>
      <c r="E121" s="257" t="s">
        <v>1480</v>
      </c>
      <c r="F121" s="258" t="s">
        <v>1481</v>
      </c>
      <c r="G121" s="259" t="s">
        <v>1121</v>
      </c>
      <c r="H121" s="260">
        <v>4</v>
      </c>
      <c r="I121" s="261"/>
      <c r="J121" s="262">
        <f>ROUND(I121*H121,2)</f>
        <v>0</v>
      </c>
      <c r="K121" s="258" t="s">
        <v>19</v>
      </c>
      <c r="L121" s="263"/>
      <c r="M121" s="264" t="s">
        <v>19</v>
      </c>
      <c r="N121" s="265" t="s">
        <v>43</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174</v>
      </c>
      <c r="AT121" s="231" t="s">
        <v>400</v>
      </c>
      <c r="AU121" s="231" t="s">
        <v>81</v>
      </c>
      <c r="AY121" s="19" t="s">
        <v>159</v>
      </c>
      <c r="BE121" s="232">
        <f>IF(N121="základní",J121,0)</f>
        <v>0</v>
      </c>
      <c r="BF121" s="232">
        <f>IF(N121="snížená",J121,0)</f>
        <v>0</v>
      </c>
      <c r="BG121" s="232">
        <f>IF(N121="zákl. přenesená",J121,0)</f>
        <v>0</v>
      </c>
      <c r="BH121" s="232">
        <f>IF(N121="sníž. přenesená",J121,0)</f>
        <v>0</v>
      </c>
      <c r="BI121" s="232">
        <f>IF(N121="nulová",J121,0)</f>
        <v>0</v>
      </c>
      <c r="BJ121" s="19" t="s">
        <v>79</v>
      </c>
      <c r="BK121" s="232">
        <f>ROUND(I121*H121,2)</f>
        <v>0</v>
      </c>
      <c r="BL121" s="19" t="s">
        <v>164</v>
      </c>
      <c r="BM121" s="231" t="s">
        <v>304</v>
      </c>
    </row>
    <row r="122" s="2" customFormat="1" ht="33" customHeight="1">
      <c r="A122" s="40"/>
      <c r="B122" s="41"/>
      <c r="C122" s="256" t="s">
        <v>228</v>
      </c>
      <c r="D122" s="256" t="s">
        <v>400</v>
      </c>
      <c r="E122" s="257" t="s">
        <v>1482</v>
      </c>
      <c r="F122" s="258" t="s">
        <v>1483</v>
      </c>
      <c r="G122" s="259" t="s">
        <v>1121</v>
      </c>
      <c r="H122" s="260">
        <v>5</v>
      </c>
      <c r="I122" s="261"/>
      <c r="J122" s="262">
        <f>ROUND(I122*H122,2)</f>
        <v>0</v>
      </c>
      <c r="K122" s="258" t="s">
        <v>19</v>
      </c>
      <c r="L122" s="263"/>
      <c r="M122" s="264" t="s">
        <v>19</v>
      </c>
      <c r="N122" s="265" t="s">
        <v>43</v>
      </c>
      <c r="O122" s="86"/>
      <c r="P122" s="229">
        <f>O122*H122</f>
        <v>0</v>
      </c>
      <c r="Q122" s="229">
        <v>0</v>
      </c>
      <c r="R122" s="229">
        <f>Q122*H122</f>
        <v>0</v>
      </c>
      <c r="S122" s="229">
        <v>0</v>
      </c>
      <c r="T122" s="230">
        <f>S122*H122</f>
        <v>0</v>
      </c>
      <c r="U122" s="40"/>
      <c r="V122" s="40"/>
      <c r="W122" s="40"/>
      <c r="X122" s="40"/>
      <c r="Y122" s="40"/>
      <c r="Z122" s="40"/>
      <c r="AA122" s="40"/>
      <c r="AB122" s="40"/>
      <c r="AC122" s="40"/>
      <c r="AD122" s="40"/>
      <c r="AE122" s="40"/>
      <c r="AR122" s="231" t="s">
        <v>174</v>
      </c>
      <c r="AT122" s="231" t="s">
        <v>400</v>
      </c>
      <c r="AU122" s="231" t="s">
        <v>81</v>
      </c>
      <c r="AY122" s="19" t="s">
        <v>159</v>
      </c>
      <c r="BE122" s="232">
        <f>IF(N122="základní",J122,0)</f>
        <v>0</v>
      </c>
      <c r="BF122" s="232">
        <f>IF(N122="snížená",J122,0)</f>
        <v>0</v>
      </c>
      <c r="BG122" s="232">
        <f>IF(N122="zákl. přenesená",J122,0)</f>
        <v>0</v>
      </c>
      <c r="BH122" s="232">
        <f>IF(N122="sníž. přenesená",J122,0)</f>
        <v>0</v>
      </c>
      <c r="BI122" s="232">
        <f>IF(N122="nulová",J122,0)</f>
        <v>0</v>
      </c>
      <c r="BJ122" s="19" t="s">
        <v>79</v>
      </c>
      <c r="BK122" s="232">
        <f>ROUND(I122*H122,2)</f>
        <v>0</v>
      </c>
      <c r="BL122" s="19" t="s">
        <v>164</v>
      </c>
      <c r="BM122" s="231" t="s">
        <v>315</v>
      </c>
    </row>
    <row r="123" s="2" customFormat="1" ht="33" customHeight="1">
      <c r="A123" s="40"/>
      <c r="B123" s="41"/>
      <c r="C123" s="256" t="s">
        <v>317</v>
      </c>
      <c r="D123" s="256" t="s">
        <v>400</v>
      </c>
      <c r="E123" s="257" t="s">
        <v>1484</v>
      </c>
      <c r="F123" s="258" t="s">
        <v>1485</v>
      </c>
      <c r="G123" s="259" t="s">
        <v>1121</v>
      </c>
      <c r="H123" s="260">
        <v>1</v>
      </c>
      <c r="I123" s="261"/>
      <c r="J123" s="262">
        <f>ROUND(I123*H123,2)</f>
        <v>0</v>
      </c>
      <c r="K123" s="258" t="s">
        <v>19</v>
      </c>
      <c r="L123" s="263"/>
      <c r="M123" s="264" t="s">
        <v>19</v>
      </c>
      <c r="N123" s="265" t="s">
        <v>43</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174</v>
      </c>
      <c r="AT123" s="231" t="s">
        <v>400</v>
      </c>
      <c r="AU123" s="231" t="s">
        <v>81</v>
      </c>
      <c r="AY123" s="19" t="s">
        <v>159</v>
      </c>
      <c r="BE123" s="232">
        <f>IF(N123="základní",J123,0)</f>
        <v>0</v>
      </c>
      <c r="BF123" s="232">
        <f>IF(N123="snížená",J123,0)</f>
        <v>0</v>
      </c>
      <c r="BG123" s="232">
        <f>IF(N123="zákl. přenesená",J123,0)</f>
        <v>0</v>
      </c>
      <c r="BH123" s="232">
        <f>IF(N123="sníž. přenesená",J123,0)</f>
        <v>0</v>
      </c>
      <c r="BI123" s="232">
        <f>IF(N123="nulová",J123,0)</f>
        <v>0</v>
      </c>
      <c r="BJ123" s="19" t="s">
        <v>79</v>
      </c>
      <c r="BK123" s="232">
        <f>ROUND(I123*H123,2)</f>
        <v>0</v>
      </c>
      <c r="BL123" s="19" t="s">
        <v>164</v>
      </c>
      <c r="BM123" s="231" t="s">
        <v>320</v>
      </c>
    </row>
    <row r="124" s="2" customFormat="1" ht="21.75" customHeight="1">
      <c r="A124" s="40"/>
      <c r="B124" s="41"/>
      <c r="C124" s="256" t="s">
        <v>235</v>
      </c>
      <c r="D124" s="256" t="s">
        <v>400</v>
      </c>
      <c r="E124" s="257" t="s">
        <v>1486</v>
      </c>
      <c r="F124" s="258" t="s">
        <v>1487</v>
      </c>
      <c r="G124" s="259" t="s">
        <v>1121</v>
      </c>
      <c r="H124" s="260">
        <v>6</v>
      </c>
      <c r="I124" s="261"/>
      <c r="J124" s="262">
        <f>ROUND(I124*H124,2)</f>
        <v>0</v>
      </c>
      <c r="K124" s="258" t="s">
        <v>19</v>
      </c>
      <c r="L124" s="263"/>
      <c r="M124" s="264" t="s">
        <v>19</v>
      </c>
      <c r="N124" s="265" t="s">
        <v>43</v>
      </c>
      <c r="O124" s="86"/>
      <c r="P124" s="229">
        <f>O124*H124</f>
        <v>0</v>
      </c>
      <c r="Q124" s="229">
        <v>0</v>
      </c>
      <c r="R124" s="229">
        <f>Q124*H124</f>
        <v>0</v>
      </c>
      <c r="S124" s="229">
        <v>0</v>
      </c>
      <c r="T124" s="230">
        <f>S124*H124</f>
        <v>0</v>
      </c>
      <c r="U124" s="40"/>
      <c r="V124" s="40"/>
      <c r="W124" s="40"/>
      <c r="X124" s="40"/>
      <c r="Y124" s="40"/>
      <c r="Z124" s="40"/>
      <c r="AA124" s="40"/>
      <c r="AB124" s="40"/>
      <c r="AC124" s="40"/>
      <c r="AD124" s="40"/>
      <c r="AE124" s="40"/>
      <c r="AR124" s="231" t="s">
        <v>174</v>
      </c>
      <c r="AT124" s="231" t="s">
        <v>400</v>
      </c>
      <c r="AU124" s="231" t="s">
        <v>81</v>
      </c>
      <c r="AY124" s="19" t="s">
        <v>159</v>
      </c>
      <c r="BE124" s="232">
        <f>IF(N124="základní",J124,0)</f>
        <v>0</v>
      </c>
      <c r="BF124" s="232">
        <f>IF(N124="snížená",J124,0)</f>
        <v>0</v>
      </c>
      <c r="BG124" s="232">
        <f>IF(N124="zákl. přenesená",J124,0)</f>
        <v>0</v>
      </c>
      <c r="BH124" s="232">
        <f>IF(N124="sníž. přenesená",J124,0)</f>
        <v>0</v>
      </c>
      <c r="BI124" s="232">
        <f>IF(N124="nulová",J124,0)</f>
        <v>0</v>
      </c>
      <c r="BJ124" s="19" t="s">
        <v>79</v>
      </c>
      <c r="BK124" s="232">
        <f>ROUND(I124*H124,2)</f>
        <v>0</v>
      </c>
      <c r="BL124" s="19" t="s">
        <v>164</v>
      </c>
      <c r="BM124" s="231" t="s">
        <v>325</v>
      </c>
    </row>
    <row r="125" s="2" customFormat="1" ht="21.75" customHeight="1">
      <c r="A125" s="40"/>
      <c r="B125" s="41"/>
      <c r="C125" s="256" t="s">
        <v>332</v>
      </c>
      <c r="D125" s="256" t="s">
        <v>400</v>
      </c>
      <c r="E125" s="257" t="s">
        <v>1488</v>
      </c>
      <c r="F125" s="258" t="s">
        <v>1489</v>
      </c>
      <c r="G125" s="259" t="s">
        <v>1121</v>
      </c>
      <c r="H125" s="260">
        <v>2</v>
      </c>
      <c r="I125" s="261"/>
      <c r="J125" s="262">
        <f>ROUND(I125*H125,2)</f>
        <v>0</v>
      </c>
      <c r="K125" s="258" t="s">
        <v>19</v>
      </c>
      <c r="L125" s="263"/>
      <c r="M125" s="264" t="s">
        <v>19</v>
      </c>
      <c r="N125" s="265" t="s">
        <v>43</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174</v>
      </c>
      <c r="AT125" s="231" t="s">
        <v>400</v>
      </c>
      <c r="AU125" s="231" t="s">
        <v>81</v>
      </c>
      <c r="AY125" s="19" t="s">
        <v>159</v>
      </c>
      <c r="BE125" s="232">
        <f>IF(N125="základní",J125,0)</f>
        <v>0</v>
      </c>
      <c r="BF125" s="232">
        <f>IF(N125="snížená",J125,0)</f>
        <v>0</v>
      </c>
      <c r="BG125" s="232">
        <f>IF(N125="zákl. přenesená",J125,0)</f>
        <v>0</v>
      </c>
      <c r="BH125" s="232">
        <f>IF(N125="sníž. přenesená",J125,0)</f>
        <v>0</v>
      </c>
      <c r="BI125" s="232">
        <f>IF(N125="nulová",J125,0)</f>
        <v>0</v>
      </c>
      <c r="BJ125" s="19" t="s">
        <v>79</v>
      </c>
      <c r="BK125" s="232">
        <f>ROUND(I125*H125,2)</f>
        <v>0</v>
      </c>
      <c r="BL125" s="19" t="s">
        <v>164</v>
      </c>
      <c r="BM125" s="231" t="s">
        <v>335</v>
      </c>
    </row>
    <row r="126" s="2" customFormat="1" ht="44.25" customHeight="1">
      <c r="A126" s="40"/>
      <c r="B126" s="41"/>
      <c r="C126" s="256" t="s">
        <v>242</v>
      </c>
      <c r="D126" s="256" t="s">
        <v>400</v>
      </c>
      <c r="E126" s="257" t="s">
        <v>1490</v>
      </c>
      <c r="F126" s="258" t="s">
        <v>1491</v>
      </c>
      <c r="G126" s="259" t="s">
        <v>1121</v>
      </c>
      <c r="H126" s="260">
        <v>1</v>
      </c>
      <c r="I126" s="261"/>
      <c r="J126" s="262">
        <f>ROUND(I126*H126,2)</f>
        <v>0</v>
      </c>
      <c r="K126" s="258" t="s">
        <v>19</v>
      </c>
      <c r="L126" s="263"/>
      <c r="M126" s="264" t="s">
        <v>19</v>
      </c>
      <c r="N126" s="265" t="s">
        <v>43</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174</v>
      </c>
      <c r="AT126" s="231" t="s">
        <v>400</v>
      </c>
      <c r="AU126" s="231" t="s">
        <v>81</v>
      </c>
      <c r="AY126" s="19" t="s">
        <v>159</v>
      </c>
      <c r="BE126" s="232">
        <f>IF(N126="základní",J126,0)</f>
        <v>0</v>
      </c>
      <c r="BF126" s="232">
        <f>IF(N126="snížená",J126,0)</f>
        <v>0</v>
      </c>
      <c r="BG126" s="232">
        <f>IF(N126="zákl. přenesená",J126,0)</f>
        <v>0</v>
      </c>
      <c r="BH126" s="232">
        <f>IF(N126="sníž. přenesená",J126,0)</f>
        <v>0</v>
      </c>
      <c r="BI126" s="232">
        <f>IF(N126="nulová",J126,0)</f>
        <v>0</v>
      </c>
      <c r="BJ126" s="19" t="s">
        <v>79</v>
      </c>
      <c r="BK126" s="232">
        <f>ROUND(I126*H126,2)</f>
        <v>0</v>
      </c>
      <c r="BL126" s="19" t="s">
        <v>164</v>
      </c>
      <c r="BM126" s="231" t="s">
        <v>343</v>
      </c>
    </row>
    <row r="127" s="11" customFormat="1" ht="22.8" customHeight="1">
      <c r="A127" s="11"/>
      <c r="B127" s="206"/>
      <c r="C127" s="207"/>
      <c r="D127" s="208" t="s">
        <v>71</v>
      </c>
      <c r="E127" s="300" t="s">
        <v>1190</v>
      </c>
      <c r="F127" s="300" t="s">
        <v>1492</v>
      </c>
      <c r="G127" s="207"/>
      <c r="H127" s="207"/>
      <c r="I127" s="210"/>
      <c r="J127" s="301">
        <f>BK127</f>
        <v>0</v>
      </c>
      <c r="K127" s="207"/>
      <c r="L127" s="212"/>
      <c r="M127" s="213"/>
      <c r="N127" s="214"/>
      <c r="O127" s="214"/>
      <c r="P127" s="215">
        <f>SUM(P128:P138)</f>
        <v>0</v>
      </c>
      <c r="Q127" s="214"/>
      <c r="R127" s="215">
        <f>SUM(R128:R138)</f>
        <v>0</v>
      </c>
      <c r="S127" s="214"/>
      <c r="T127" s="216">
        <f>SUM(T128:T138)</f>
        <v>0</v>
      </c>
      <c r="U127" s="11"/>
      <c r="V127" s="11"/>
      <c r="W127" s="11"/>
      <c r="X127" s="11"/>
      <c r="Y127" s="11"/>
      <c r="Z127" s="11"/>
      <c r="AA127" s="11"/>
      <c r="AB127" s="11"/>
      <c r="AC127" s="11"/>
      <c r="AD127" s="11"/>
      <c r="AE127" s="11"/>
      <c r="AR127" s="217" t="s">
        <v>79</v>
      </c>
      <c r="AT127" s="218" t="s">
        <v>71</v>
      </c>
      <c r="AU127" s="218" t="s">
        <v>79</v>
      </c>
      <c r="AY127" s="217" t="s">
        <v>159</v>
      </c>
      <c r="BK127" s="219">
        <f>SUM(BK128:BK138)</f>
        <v>0</v>
      </c>
    </row>
    <row r="128" s="2" customFormat="1" ht="16.5" customHeight="1">
      <c r="A128" s="40"/>
      <c r="B128" s="41"/>
      <c r="C128" s="220" t="s">
        <v>351</v>
      </c>
      <c r="D128" s="220" t="s">
        <v>160</v>
      </c>
      <c r="E128" s="221" t="s">
        <v>1493</v>
      </c>
      <c r="F128" s="222" t="s">
        <v>1494</v>
      </c>
      <c r="G128" s="223" t="s">
        <v>1307</v>
      </c>
      <c r="H128" s="224">
        <v>3</v>
      </c>
      <c r="I128" s="225"/>
      <c r="J128" s="226">
        <f>ROUND(I128*H128,2)</f>
        <v>0</v>
      </c>
      <c r="K128" s="222" t="s">
        <v>19</v>
      </c>
      <c r="L128" s="46"/>
      <c r="M128" s="227" t="s">
        <v>19</v>
      </c>
      <c r="N128" s="228" t="s">
        <v>43</v>
      </c>
      <c r="O128" s="86"/>
      <c r="P128" s="229">
        <f>O128*H128</f>
        <v>0</v>
      </c>
      <c r="Q128" s="229">
        <v>0</v>
      </c>
      <c r="R128" s="229">
        <f>Q128*H128</f>
        <v>0</v>
      </c>
      <c r="S128" s="229">
        <v>0</v>
      </c>
      <c r="T128" s="230">
        <f>S128*H128</f>
        <v>0</v>
      </c>
      <c r="U128" s="40"/>
      <c r="V128" s="40"/>
      <c r="W128" s="40"/>
      <c r="X128" s="40"/>
      <c r="Y128" s="40"/>
      <c r="Z128" s="40"/>
      <c r="AA128" s="40"/>
      <c r="AB128" s="40"/>
      <c r="AC128" s="40"/>
      <c r="AD128" s="40"/>
      <c r="AE128" s="40"/>
      <c r="AR128" s="231" t="s">
        <v>164</v>
      </c>
      <c r="AT128" s="231" t="s">
        <v>160</v>
      </c>
      <c r="AU128" s="231" t="s">
        <v>81</v>
      </c>
      <c r="AY128" s="19" t="s">
        <v>159</v>
      </c>
      <c r="BE128" s="232">
        <f>IF(N128="základní",J128,0)</f>
        <v>0</v>
      </c>
      <c r="BF128" s="232">
        <f>IF(N128="snížená",J128,0)</f>
        <v>0</v>
      </c>
      <c r="BG128" s="232">
        <f>IF(N128="zákl. přenesená",J128,0)</f>
        <v>0</v>
      </c>
      <c r="BH128" s="232">
        <f>IF(N128="sníž. přenesená",J128,0)</f>
        <v>0</v>
      </c>
      <c r="BI128" s="232">
        <f>IF(N128="nulová",J128,0)</f>
        <v>0</v>
      </c>
      <c r="BJ128" s="19" t="s">
        <v>79</v>
      </c>
      <c r="BK128" s="232">
        <f>ROUND(I128*H128,2)</f>
        <v>0</v>
      </c>
      <c r="BL128" s="19" t="s">
        <v>164</v>
      </c>
      <c r="BM128" s="231" t="s">
        <v>354</v>
      </c>
    </row>
    <row r="129" s="2" customFormat="1" ht="16.5" customHeight="1">
      <c r="A129" s="40"/>
      <c r="B129" s="41"/>
      <c r="C129" s="220" t="s">
        <v>255</v>
      </c>
      <c r="D129" s="220" t="s">
        <v>160</v>
      </c>
      <c r="E129" s="221" t="s">
        <v>1495</v>
      </c>
      <c r="F129" s="222" t="s">
        <v>1496</v>
      </c>
      <c r="G129" s="223" t="s">
        <v>1307</v>
      </c>
      <c r="H129" s="224">
        <v>1</v>
      </c>
      <c r="I129" s="225"/>
      <c r="J129" s="226">
        <f>ROUND(I129*H129,2)</f>
        <v>0</v>
      </c>
      <c r="K129" s="222" t="s">
        <v>19</v>
      </c>
      <c r="L129" s="46"/>
      <c r="M129" s="227" t="s">
        <v>19</v>
      </c>
      <c r="N129" s="228" t="s">
        <v>43</v>
      </c>
      <c r="O129" s="86"/>
      <c r="P129" s="229">
        <f>O129*H129</f>
        <v>0</v>
      </c>
      <c r="Q129" s="229">
        <v>0</v>
      </c>
      <c r="R129" s="229">
        <f>Q129*H129</f>
        <v>0</v>
      </c>
      <c r="S129" s="229">
        <v>0</v>
      </c>
      <c r="T129" s="230">
        <f>S129*H129</f>
        <v>0</v>
      </c>
      <c r="U129" s="40"/>
      <c r="V129" s="40"/>
      <c r="W129" s="40"/>
      <c r="X129" s="40"/>
      <c r="Y129" s="40"/>
      <c r="Z129" s="40"/>
      <c r="AA129" s="40"/>
      <c r="AB129" s="40"/>
      <c r="AC129" s="40"/>
      <c r="AD129" s="40"/>
      <c r="AE129" s="40"/>
      <c r="AR129" s="231" t="s">
        <v>164</v>
      </c>
      <c r="AT129" s="231" t="s">
        <v>160</v>
      </c>
      <c r="AU129" s="231" t="s">
        <v>81</v>
      </c>
      <c r="AY129" s="19" t="s">
        <v>159</v>
      </c>
      <c r="BE129" s="232">
        <f>IF(N129="základní",J129,0)</f>
        <v>0</v>
      </c>
      <c r="BF129" s="232">
        <f>IF(N129="snížená",J129,0)</f>
        <v>0</v>
      </c>
      <c r="BG129" s="232">
        <f>IF(N129="zákl. přenesená",J129,0)</f>
        <v>0</v>
      </c>
      <c r="BH129" s="232">
        <f>IF(N129="sníž. přenesená",J129,0)</f>
        <v>0</v>
      </c>
      <c r="BI129" s="232">
        <f>IF(N129="nulová",J129,0)</f>
        <v>0</v>
      </c>
      <c r="BJ129" s="19" t="s">
        <v>79</v>
      </c>
      <c r="BK129" s="232">
        <f>ROUND(I129*H129,2)</f>
        <v>0</v>
      </c>
      <c r="BL129" s="19" t="s">
        <v>164</v>
      </c>
      <c r="BM129" s="231" t="s">
        <v>362</v>
      </c>
    </row>
    <row r="130" s="2" customFormat="1" ht="16.5" customHeight="1">
      <c r="A130" s="40"/>
      <c r="B130" s="41"/>
      <c r="C130" s="220" t="s">
        <v>377</v>
      </c>
      <c r="D130" s="220" t="s">
        <v>160</v>
      </c>
      <c r="E130" s="221" t="s">
        <v>1497</v>
      </c>
      <c r="F130" s="222" t="s">
        <v>1498</v>
      </c>
      <c r="G130" s="223" t="s">
        <v>1307</v>
      </c>
      <c r="H130" s="224">
        <v>1</v>
      </c>
      <c r="I130" s="225"/>
      <c r="J130" s="226">
        <f>ROUND(I130*H130,2)</f>
        <v>0</v>
      </c>
      <c r="K130" s="222" t="s">
        <v>19</v>
      </c>
      <c r="L130" s="46"/>
      <c r="M130" s="227" t="s">
        <v>19</v>
      </c>
      <c r="N130" s="228" t="s">
        <v>43</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164</v>
      </c>
      <c r="AT130" s="231" t="s">
        <v>160</v>
      </c>
      <c r="AU130" s="231" t="s">
        <v>81</v>
      </c>
      <c r="AY130" s="19" t="s">
        <v>159</v>
      </c>
      <c r="BE130" s="232">
        <f>IF(N130="základní",J130,0)</f>
        <v>0</v>
      </c>
      <c r="BF130" s="232">
        <f>IF(N130="snížená",J130,0)</f>
        <v>0</v>
      </c>
      <c r="BG130" s="232">
        <f>IF(N130="zákl. přenesená",J130,0)</f>
        <v>0</v>
      </c>
      <c r="BH130" s="232">
        <f>IF(N130="sníž. přenesená",J130,0)</f>
        <v>0</v>
      </c>
      <c r="BI130" s="232">
        <f>IF(N130="nulová",J130,0)</f>
        <v>0</v>
      </c>
      <c r="BJ130" s="19" t="s">
        <v>79</v>
      </c>
      <c r="BK130" s="232">
        <f>ROUND(I130*H130,2)</f>
        <v>0</v>
      </c>
      <c r="BL130" s="19" t="s">
        <v>164</v>
      </c>
      <c r="BM130" s="231" t="s">
        <v>380</v>
      </c>
    </row>
    <row r="131" s="2" customFormat="1" ht="16.5" customHeight="1">
      <c r="A131" s="40"/>
      <c r="B131" s="41"/>
      <c r="C131" s="220" t="s">
        <v>259</v>
      </c>
      <c r="D131" s="220" t="s">
        <v>160</v>
      </c>
      <c r="E131" s="221" t="s">
        <v>1499</v>
      </c>
      <c r="F131" s="222" t="s">
        <v>1500</v>
      </c>
      <c r="G131" s="223" t="s">
        <v>1307</v>
      </c>
      <c r="H131" s="224">
        <v>1</v>
      </c>
      <c r="I131" s="225"/>
      <c r="J131" s="226">
        <f>ROUND(I131*H131,2)</f>
        <v>0</v>
      </c>
      <c r="K131" s="222" t="s">
        <v>19</v>
      </c>
      <c r="L131" s="46"/>
      <c r="M131" s="227" t="s">
        <v>19</v>
      </c>
      <c r="N131" s="228" t="s">
        <v>43</v>
      </c>
      <c r="O131" s="86"/>
      <c r="P131" s="229">
        <f>O131*H131</f>
        <v>0</v>
      </c>
      <c r="Q131" s="229">
        <v>0</v>
      </c>
      <c r="R131" s="229">
        <f>Q131*H131</f>
        <v>0</v>
      </c>
      <c r="S131" s="229">
        <v>0</v>
      </c>
      <c r="T131" s="230">
        <f>S131*H131</f>
        <v>0</v>
      </c>
      <c r="U131" s="40"/>
      <c r="V131" s="40"/>
      <c r="W131" s="40"/>
      <c r="X131" s="40"/>
      <c r="Y131" s="40"/>
      <c r="Z131" s="40"/>
      <c r="AA131" s="40"/>
      <c r="AB131" s="40"/>
      <c r="AC131" s="40"/>
      <c r="AD131" s="40"/>
      <c r="AE131" s="40"/>
      <c r="AR131" s="231" t="s">
        <v>164</v>
      </c>
      <c r="AT131" s="231" t="s">
        <v>160</v>
      </c>
      <c r="AU131" s="231" t="s">
        <v>81</v>
      </c>
      <c r="AY131" s="19" t="s">
        <v>159</v>
      </c>
      <c r="BE131" s="232">
        <f>IF(N131="základní",J131,0)</f>
        <v>0</v>
      </c>
      <c r="BF131" s="232">
        <f>IF(N131="snížená",J131,0)</f>
        <v>0</v>
      </c>
      <c r="BG131" s="232">
        <f>IF(N131="zákl. přenesená",J131,0)</f>
        <v>0</v>
      </c>
      <c r="BH131" s="232">
        <f>IF(N131="sníž. přenesená",J131,0)</f>
        <v>0</v>
      </c>
      <c r="BI131" s="232">
        <f>IF(N131="nulová",J131,0)</f>
        <v>0</v>
      </c>
      <c r="BJ131" s="19" t="s">
        <v>79</v>
      </c>
      <c r="BK131" s="232">
        <f>ROUND(I131*H131,2)</f>
        <v>0</v>
      </c>
      <c r="BL131" s="19" t="s">
        <v>164</v>
      </c>
      <c r="BM131" s="231" t="s">
        <v>383</v>
      </c>
    </row>
    <row r="132" s="2" customFormat="1" ht="16.5" customHeight="1">
      <c r="A132" s="40"/>
      <c r="B132" s="41"/>
      <c r="C132" s="220" t="s">
        <v>385</v>
      </c>
      <c r="D132" s="220" t="s">
        <v>160</v>
      </c>
      <c r="E132" s="221" t="s">
        <v>1501</v>
      </c>
      <c r="F132" s="222" t="s">
        <v>1502</v>
      </c>
      <c r="G132" s="223" t="s">
        <v>1307</v>
      </c>
      <c r="H132" s="224">
        <v>16</v>
      </c>
      <c r="I132" s="225"/>
      <c r="J132" s="226">
        <f>ROUND(I132*H132,2)</f>
        <v>0</v>
      </c>
      <c r="K132" s="222" t="s">
        <v>19</v>
      </c>
      <c r="L132" s="46"/>
      <c r="M132" s="227" t="s">
        <v>19</v>
      </c>
      <c r="N132" s="228" t="s">
        <v>43</v>
      </c>
      <c r="O132" s="86"/>
      <c r="P132" s="229">
        <f>O132*H132</f>
        <v>0</v>
      </c>
      <c r="Q132" s="229">
        <v>0</v>
      </c>
      <c r="R132" s="229">
        <f>Q132*H132</f>
        <v>0</v>
      </c>
      <c r="S132" s="229">
        <v>0</v>
      </c>
      <c r="T132" s="230">
        <f>S132*H132</f>
        <v>0</v>
      </c>
      <c r="U132" s="40"/>
      <c r="V132" s="40"/>
      <c r="W132" s="40"/>
      <c r="X132" s="40"/>
      <c r="Y132" s="40"/>
      <c r="Z132" s="40"/>
      <c r="AA132" s="40"/>
      <c r="AB132" s="40"/>
      <c r="AC132" s="40"/>
      <c r="AD132" s="40"/>
      <c r="AE132" s="40"/>
      <c r="AR132" s="231" t="s">
        <v>164</v>
      </c>
      <c r="AT132" s="231" t="s">
        <v>160</v>
      </c>
      <c r="AU132" s="231" t="s">
        <v>81</v>
      </c>
      <c r="AY132" s="19" t="s">
        <v>159</v>
      </c>
      <c r="BE132" s="232">
        <f>IF(N132="základní",J132,0)</f>
        <v>0</v>
      </c>
      <c r="BF132" s="232">
        <f>IF(N132="snížená",J132,0)</f>
        <v>0</v>
      </c>
      <c r="BG132" s="232">
        <f>IF(N132="zákl. přenesená",J132,0)</f>
        <v>0</v>
      </c>
      <c r="BH132" s="232">
        <f>IF(N132="sníž. přenesená",J132,0)</f>
        <v>0</v>
      </c>
      <c r="BI132" s="232">
        <f>IF(N132="nulová",J132,0)</f>
        <v>0</v>
      </c>
      <c r="BJ132" s="19" t="s">
        <v>79</v>
      </c>
      <c r="BK132" s="232">
        <f>ROUND(I132*H132,2)</f>
        <v>0</v>
      </c>
      <c r="BL132" s="19" t="s">
        <v>164</v>
      </c>
      <c r="BM132" s="231" t="s">
        <v>388</v>
      </c>
    </row>
    <row r="133" s="2" customFormat="1" ht="16.5" customHeight="1">
      <c r="A133" s="40"/>
      <c r="B133" s="41"/>
      <c r="C133" s="220" t="s">
        <v>262</v>
      </c>
      <c r="D133" s="220" t="s">
        <v>160</v>
      </c>
      <c r="E133" s="221" t="s">
        <v>1503</v>
      </c>
      <c r="F133" s="222" t="s">
        <v>1504</v>
      </c>
      <c r="G133" s="223" t="s">
        <v>1505</v>
      </c>
      <c r="H133" s="224">
        <v>1</v>
      </c>
      <c r="I133" s="225"/>
      <c r="J133" s="226">
        <f>ROUND(I133*H133,2)</f>
        <v>0</v>
      </c>
      <c r="K133" s="222" t="s">
        <v>19</v>
      </c>
      <c r="L133" s="46"/>
      <c r="M133" s="227" t="s">
        <v>19</v>
      </c>
      <c r="N133" s="228" t="s">
        <v>43</v>
      </c>
      <c r="O133" s="86"/>
      <c r="P133" s="229">
        <f>O133*H133</f>
        <v>0</v>
      </c>
      <c r="Q133" s="229">
        <v>0</v>
      </c>
      <c r="R133" s="229">
        <f>Q133*H133</f>
        <v>0</v>
      </c>
      <c r="S133" s="229">
        <v>0</v>
      </c>
      <c r="T133" s="230">
        <f>S133*H133</f>
        <v>0</v>
      </c>
      <c r="U133" s="40"/>
      <c r="V133" s="40"/>
      <c r="W133" s="40"/>
      <c r="X133" s="40"/>
      <c r="Y133" s="40"/>
      <c r="Z133" s="40"/>
      <c r="AA133" s="40"/>
      <c r="AB133" s="40"/>
      <c r="AC133" s="40"/>
      <c r="AD133" s="40"/>
      <c r="AE133" s="40"/>
      <c r="AR133" s="231" t="s">
        <v>164</v>
      </c>
      <c r="AT133" s="231" t="s">
        <v>160</v>
      </c>
      <c r="AU133" s="231" t="s">
        <v>81</v>
      </c>
      <c r="AY133" s="19" t="s">
        <v>159</v>
      </c>
      <c r="BE133" s="232">
        <f>IF(N133="základní",J133,0)</f>
        <v>0</v>
      </c>
      <c r="BF133" s="232">
        <f>IF(N133="snížená",J133,0)</f>
        <v>0</v>
      </c>
      <c r="BG133" s="232">
        <f>IF(N133="zákl. přenesená",J133,0)</f>
        <v>0</v>
      </c>
      <c r="BH133" s="232">
        <f>IF(N133="sníž. přenesená",J133,0)</f>
        <v>0</v>
      </c>
      <c r="BI133" s="232">
        <f>IF(N133="nulová",J133,0)</f>
        <v>0</v>
      </c>
      <c r="BJ133" s="19" t="s">
        <v>79</v>
      </c>
      <c r="BK133" s="232">
        <f>ROUND(I133*H133,2)</f>
        <v>0</v>
      </c>
      <c r="BL133" s="19" t="s">
        <v>164</v>
      </c>
      <c r="BM133" s="231" t="s">
        <v>393</v>
      </c>
    </row>
    <row r="134" s="2" customFormat="1" ht="16.5" customHeight="1">
      <c r="A134" s="40"/>
      <c r="B134" s="41"/>
      <c r="C134" s="220" t="s">
        <v>396</v>
      </c>
      <c r="D134" s="220" t="s">
        <v>160</v>
      </c>
      <c r="E134" s="221" t="s">
        <v>1506</v>
      </c>
      <c r="F134" s="222" t="s">
        <v>1507</v>
      </c>
      <c r="G134" s="223" t="s">
        <v>1307</v>
      </c>
      <c r="H134" s="224">
        <v>80</v>
      </c>
      <c r="I134" s="225"/>
      <c r="J134" s="226">
        <f>ROUND(I134*H134,2)</f>
        <v>0</v>
      </c>
      <c r="K134" s="222" t="s">
        <v>19</v>
      </c>
      <c r="L134" s="46"/>
      <c r="M134" s="227" t="s">
        <v>19</v>
      </c>
      <c r="N134" s="228" t="s">
        <v>43</v>
      </c>
      <c r="O134" s="86"/>
      <c r="P134" s="229">
        <f>O134*H134</f>
        <v>0</v>
      </c>
      <c r="Q134" s="229">
        <v>0</v>
      </c>
      <c r="R134" s="229">
        <f>Q134*H134</f>
        <v>0</v>
      </c>
      <c r="S134" s="229">
        <v>0</v>
      </c>
      <c r="T134" s="230">
        <f>S134*H134</f>
        <v>0</v>
      </c>
      <c r="U134" s="40"/>
      <c r="V134" s="40"/>
      <c r="W134" s="40"/>
      <c r="X134" s="40"/>
      <c r="Y134" s="40"/>
      <c r="Z134" s="40"/>
      <c r="AA134" s="40"/>
      <c r="AB134" s="40"/>
      <c r="AC134" s="40"/>
      <c r="AD134" s="40"/>
      <c r="AE134" s="40"/>
      <c r="AR134" s="231" t="s">
        <v>164</v>
      </c>
      <c r="AT134" s="231" t="s">
        <v>160</v>
      </c>
      <c r="AU134" s="231" t="s">
        <v>81</v>
      </c>
      <c r="AY134" s="19" t="s">
        <v>159</v>
      </c>
      <c r="BE134" s="232">
        <f>IF(N134="základní",J134,0)</f>
        <v>0</v>
      </c>
      <c r="BF134" s="232">
        <f>IF(N134="snížená",J134,0)</f>
        <v>0</v>
      </c>
      <c r="BG134" s="232">
        <f>IF(N134="zákl. přenesená",J134,0)</f>
        <v>0</v>
      </c>
      <c r="BH134" s="232">
        <f>IF(N134="sníž. přenesená",J134,0)</f>
        <v>0</v>
      </c>
      <c r="BI134" s="232">
        <f>IF(N134="nulová",J134,0)</f>
        <v>0</v>
      </c>
      <c r="BJ134" s="19" t="s">
        <v>79</v>
      </c>
      <c r="BK134" s="232">
        <f>ROUND(I134*H134,2)</f>
        <v>0</v>
      </c>
      <c r="BL134" s="19" t="s">
        <v>164</v>
      </c>
      <c r="BM134" s="231" t="s">
        <v>399</v>
      </c>
    </row>
    <row r="135" s="2" customFormat="1" ht="16.5" customHeight="1">
      <c r="A135" s="40"/>
      <c r="B135" s="41"/>
      <c r="C135" s="220" t="s">
        <v>267</v>
      </c>
      <c r="D135" s="220" t="s">
        <v>160</v>
      </c>
      <c r="E135" s="221" t="s">
        <v>1508</v>
      </c>
      <c r="F135" s="222" t="s">
        <v>1509</v>
      </c>
      <c r="G135" s="223" t="s">
        <v>1177</v>
      </c>
      <c r="H135" s="224">
        <v>100</v>
      </c>
      <c r="I135" s="225"/>
      <c r="J135" s="226">
        <f>ROUND(I135*H135,2)</f>
        <v>0</v>
      </c>
      <c r="K135" s="222" t="s">
        <v>19</v>
      </c>
      <c r="L135" s="46"/>
      <c r="M135" s="227" t="s">
        <v>19</v>
      </c>
      <c r="N135" s="228" t="s">
        <v>43</v>
      </c>
      <c r="O135" s="86"/>
      <c r="P135" s="229">
        <f>O135*H135</f>
        <v>0</v>
      </c>
      <c r="Q135" s="229">
        <v>0</v>
      </c>
      <c r="R135" s="229">
        <f>Q135*H135</f>
        <v>0</v>
      </c>
      <c r="S135" s="229">
        <v>0</v>
      </c>
      <c r="T135" s="230">
        <f>S135*H135</f>
        <v>0</v>
      </c>
      <c r="U135" s="40"/>
      <c r="V135" s="40"/>
      <c r="W135" s="40"/>
      <c r="X135" s="40"/>
      <c r="Y135" s="40"/>
      <c r="Z135" s="40"/>
      <c r="AA135" s="40"/>
      <c r="AB135" s="40"/>
      <c r="AC135" s="40"/>
      <c r="AD135" s="40"/>
      <c r="AE135" s="40"/>
      <c r="AR135" s="231" t="s">
        <v>164</v>
      </c>
      <c r="AT135" s="231" t="s">
        <v>160</v>
      </c>
      <c r="AU135" s="231" t="s">
        <v>81</v>
      </c>
      <c r="AY135" s="19" t="s">
        <v>159</v>
      </c>
      <c r="BE135" s="232">
        <f>IF(N135="základní",J135,0)</f>
        <v>0</v>
      </c>
      <c r="BF135" s="232">
        <f>IF(N135="snížená",J135,0)</f>
        <v>0</v>
      </c>
      <c r="BG135" s="232">
        <f>IF(N135="zákl. přenesená",J135,0)</f>
        <v>0</v>
      </c>
      <c r="BH135" s="232">
        <f>IF(N135="sníž. přenesená",J135,0)</f>
        <v>0</v>
      </c>
      <c r="BI135" s="232">
        <f>IF(N135="nulová",J135,0)</f>
        <v>0</v>
      </c>
      <c r="BJ135" s="19" t="s">
        <v>79</v>
      </c>
      <c r="BK135" s="232">
        <f>ROUND(I135*H135,2)</f>
        <v>0</v>
      </c>
      <c r="BL135" s="19" t="s">
        <v>164</v>
      </c>
      <c r="BM135" s="231" t="s">
        <v>403</v>
      </c>
    </row>
    <row r="136" s="2" customFormat="1" ht="16.5" customHeight="1">
      <c r="A136" s="40"/>
      <c r="B136" s="41"/>
      <c r="C136" s="220" t="s">
        <v>404</v>
      </c>
      <c r="D136" s="220" t="s">
        <v>160</v>
      </c>
      <c r="E136" s="221" t="s">
        <v>1510</v>
      </c>
      <c r="F136" s="222" t="s">
        <v>1511</v>
      </c>
      <c r="G136" s="223" t="s">
        <v>1177</v>
      </c>
      <c r="H136" s="224">
        <v>50</v>
      </c>
      <c r="I136" s="225"/>
      <c r="J136" s="226">
        <f>ROUND(I136*H136,2)</f>
        <v>0</v>
      </c>
      <c r="K136" s="222" t="s">
        <v>19</v>
      </c>
      <c r="L136" s="46"/>
      <c r="M136" s="227" t="s">
        <v>19</v>
      </c>
      <c r="N136" s="228" t="s">
        <v>43</v>
      </c>
      <c r="O136" s="86"/>
      <c r="P136" s="229">
        <f>O136*H136</f>
        <v>0</v>
      </c>
      <c r="Q136" s="229">
        <v>0</v>
      </c>
      <c r="R136" s="229">
        <f>Q136*H136</f>
        <v>0</v>
      </c>
      <c r="S136" s="229">
        <v>0</v>
      </c>
      <c r="T136" s="230">
        <f>S136*H136</f>
        <v>0</v>
      </c>
      <c r="U136" s="40"/>
      <c r="V136" s="40"/>
      <c r="W136" s="40"/>
      <c r="X136" s="40"/>
      <c r="Y136" s="40"/>
      <c r="Z136" s="40"/>
      <c r="AA136" s="40"/>
      <c r="AB136" s="40"/>
      <c r="AC136" s="40"/>
      <c r="AD136" s="40"/>
      <c r="AE136" s="40"/>
      <c r="AR136" s="231" t="s">
        <v>164</v>
      </c>
      <c r="AT136" s="231" t="s">
        <v>160</v>
      </c>
      <c r="AU136" s="231" t="s">
        <v>81</v>
      </c>
      <c r="AY136" s="19" t="s">
        <v>159</v>
      </c>
      <c r="BE136" s="232">
        <f>IF(N136="základní",J136,0)</f>
        <v>0</v>
      </c>
      <c r="BF136" s="232">
        <f>IF(N136="snížená",J136,0)</f>
        <v>0</v>
      </c>
      <c r="BG136" s="232">
        <f>IF(N136="zákl. přenesená",J136,0)</f>
        <v>0</v>
      </c>
      <c r="BH136" s="232">
        <f>IF(N136="sníž. přenesená",J136,0)</f>
        <v>0</v>
      </c>
      <c r="BI136" s="232">
        <f>IF(N136="nulová",J136,0)</f>
        <v>0</v>
      </c>
      <c r="BJ136" s="19" t="s">
        <v>79</v>
      </c>
      <c r="BK136" s="232">
        <f>ROUND(I136*H136,2)</f>
        <v>0</v>
      </c>
      <c r="BL136" s="19" t="s">
        <v>164</v>
      </c>
      <c r="BM136" s="231" t="s">
        <v>407</v>
      </c>
    </row>
    <row r="137" s="2" customFormat="1" ht="16.5" customHeight="1">
      <c r="A137" s="40"/>
      <c r="B137" s="41"/>
      <c r="C137" s="220" t="s">
        <v>272</v>
      </c>
      <c r="D137" s="220" t="s">
        <v>160</v>
      </c>
      <c r="E137" s="221" t="s">
        <v>1512</v>
      </c>
      <c r="F137" s="222" t="s">
        <v>1513</v>
      </c>
      <c r="G137" s="223" t="s">
        <v>1307</v>
      </c>
      <c r="H137" s="224">
        <v>5</v>
      </c>
      <c r="I137" s="225"/>
      <c r="J137" s="226">
        <f>ROUND(I137*H137,2)</f>
        <v>0</v>
      </c>
      <c r="K137" s="222" t="s">
        <v>19</v>
      </c>
      <c r="L137" s="46"/>
      <c r="M137" s="227" t="s">
        <v>19</v>
      </c>
      <c r="N137" s="228" t="s">
        <v>43</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164</v>
      </c>
      <c r="AT137" s="231" t="s">
        <v>160</v>
      </c>
      <c r="AU137" s="231" t="s">
        <v>81</v>
      </c>
      <c r="AY137" s="19" t="s">
        <v>159</v>
      </c>
      <c r="BE137" s="232">
        <f>IF(N137="základní",J137,0)</f>
        <v>0</v>
      </c>
      <c r="BF137" s="232">
        <f>IF(N137="snížená",J137,0)</f>
        <v>0</v>
      </c>
      <c r="BG137" s="232">
        <f>IF(N137="zákl. přenesená",J137,0)</f>
        <v>0</v>
      </c>
      <c r="BH137" s="232">
        <f>IF(N137="sníž. přenesená",J137,0)</f>
        <v>0</v>
      </c>
      <c r="BI137" s="232">
        <f>IF(N137="nulová",J137,0)</f>
        <v>0</v>
      </c>
      <c r="BJ137" s="19" t="s">
        <v>79</v>
      </c>
      <c r="BK137" s="232">
        <f>ROUND(I137*H137,2)</f>
        <v>0</v>
      </c>
      <c r="BL137" s="19" t="s">
        <v>164</v>
      </c>
      <c r="BM137" s="231" t="s">
        <v>410</v>
      </c>
    </row>
    <row r="138" s="2" customFormat="1" ht="16.5" customHeight="1">
      <c r="A138" s="40"/>
      <c r="B138" s="41"/>
      <c r="C138" s="220" t="s">
        <v>413</v>
      </c>
      <c r="D138" s="220" t="s">
        <v>160</v>
      </c>
      <c r="E138" s="221" t="s">
        <v>1514</v>
      </c>
      <c r="F138" s="222" t="s">
        <v>1515</v>
      </c>
      <c r="G138" s="223" t="s">
        <v>1516</v>
      </c>
      <c r="H138" s="224">
        <v>15</v>
      </c>
      <c r="I138" s="225"/>
      <c r="J138" s="226">
        <f>ROUND(I138*H138,2)</f>
        <v>0</v>
      </c>
      <c r="K138" s="222" t="s">
        <v>19</v>
      </c>
      <c r="L138" s="46"/>
      <c r="M138" s="287" t="s">
        <v>19</v>
      </c>
      <c r="N138" s="288" t="s">
        <v>43</v>
      </c>
      <c r="O138" s="289"/>
      <c r="P138" s="290">
        <f>O138*H138</f>
        <v>0</v>
      </c>
      <c r="Q138" s="290">
        <v>0</v>
      </c>
      <c r="R138" s="290">
        <f>Q138*H138</f>
        <v>0</v>
      </c>
      <c r="S138" s="290">
        <v>0</v>
      </c>
      <c r="T138" s="291">
        <f>S138*H138</f>
        <v>0</v>
      </c>
      <c r="U138" s="40"/>
      <c r="V138" s="40"/>
      <c r="W138" s="40"/>
      <c r="X138" s="40"/>
      <c r="Y138" s="40"/>
      <c r="Z138" s="40"/>
      <c r="AA138" s="40"/>
      <c r="AB138" s="40"/>
      <c r="AC138" s="40"/>
      <c r="AD138" s="40"/>
      <c r="AE138" s="40"/>
      <c r="AR138" s="231" t="s">
        <v>164</v>
      </c>
      <c r="AT138" s="231" t="s">
        <v>160</v>
      </c>
      <c r="AU138" s="231" t="s">
        <v>81</v>
      </c>
      <c r="AY138" s="19" t="s">
        <v>159</v>
      </c>
      <c r="BE138" s="232">
        <f>IF(N138="základní",J138,0)</f>
        <v>0</v>
      </c>
      <c r="BF138" s="232">
        <f>IF(N138="snížená",J138,0)</f>
        <v>0</v>
      </c>
      <c r="BG138" s="232">
        <f>IF(N138="zákl. přenesená",J138,0)</f>
        <v>0</v>
      </c>
      <c r="BH138" s="232">
        <f>IF(N138="sníž. přenesená",J138,0)</f>
        <v>0</v>
      </c>
      <c r="BI138" s="232">
        <f>IF(N138="nulová",J138,0)</f>
        <v>0</v>
      </c>
      <c r="BJ138" s="19" t="s">
        <v>79</v>
      </c>
      <c r="BK138" s="232">
        <f>ROUND(I138*H138,2)</f>
        <v>0</v>
      </c>
      <c r="BL138" s="19" t="s">
        <v>164</v>
      </c>
      <c r="BM138" s="231" t="s">
        <v>416</v>
      </c>
    </row>
    <row r="139" s="2" customFormat="1" ht="6.96" customHeight="1">
      <c r="A139" s="40"/>
      <c r="B139" s="61"/>
      <c r="C139" s="62"/>
      <c r="D139" s="62"/>
      <c r="E139" s="62"/>
      <c r="F139" s="62"/>
      <c r="G139" s="62"/>
      <c r="H139" s="62"/>
      <c r="I139" s="177"/>
      <c r="J139" s="62"/>
      <c r="K139" s="62"/>
      <c r="L139" s="46"/>
      <c r="M139" s="40"/>
      <c r="O139" s="40"/>
      <c r="P139" s="40"/>
      <c r="Q139" s="40"/>
      <c r="R139" s="40"/>
      <c r="S139" s="40"/>
      <c r="T139" s="40"/>
      <c r="U139" s="40"/>
      <c r="V139" s="40"/>
      <c r="W139" s="40"/>
      <c r="X139" s="40"/>
      <c r="Y139" s="40"/>
      <c r="Z139" s="40"/>
      <c r="AA139" s="40"/>
      <c r="AB139" s="40"/>
      <c r="AC139" s="40"/>
      <c r="AD139" s="40"/>
      <c r="AE139" s="40"/>
    </row>
  </sheetData>
  <sheetProtection sheet="1" autoFilter="0" formatColumns="0" formatRows="0" objects="1" scenarios="1" spinCount="100000" saltValue="F34RWS2VGE/JmbEn6BCTZy2CIzU59NWRaisg3IjMLi7kBuvxELUJ3zOOytjVfAnMaxxaziYyV40cNV643PZzZg==" hashValue="Ccbovegh97vNU4Y1FzgAvR6iMnZcNhdpQ1FuI0PMyO3iijMBa+Nx6Arhn0g3jJt/w47j9TZo0t/51wXZctNWFg==" algorithmName="SHA-512" password="CC35"/>
  <autoFilter ref="C87:K138"/>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0"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0"/>
      <c r="L2" s="1"/>
      <c r="M2" s="1"/>
      <c r="N2" s="1"/>
      <c r="O2" s="1"/>
      <c r="P2" s="1"/>
      <c r="Q2" s="1"/>
      <c r="R2" s="1"/>
      <c r="S2" s="1"/>
      <c r="T2" s="1"/>
      <c r="U2" s="1"/>
      <c r="V2" s="1"/>
      <c r="AT2" s="19" t="s">
        <v>107</v>
      </c>
    </row>
    <row r="3" s="1" customFormat="1" ht="6.96" customHeight="1">
      <c r="B3" s="141"/>
      <c r="C3" s="142"/>
      <c r="D3" s="142"/>
      <c r="E3" s="142"/>
      <c r="F3" s="142"/>
      <c r="G3" s="142"/>
      <c r="H3" s="142"/>
      <c r="I3" s="143"/>
      <c r="J3" s="142"/>
      <c r="K3" s="142"/>
      <c r="L3" s="22"/>
      <c r="AT3" s="19" t="s">
        <v>81</v>
      </c>
    </row>
    <row r="4" s="1" customFormat="1" ht="24.96" customHeight="1">
      <c r="B4" s="22"/>
      <c r="D4" s="144" t="s">
        <v>119</v>
      </c>
      <c r="I4" s="140"/>
      <c r="L4" s="22"/>
      <c r="M4" s="145" t="s">
        <v>10</v>
      </c>
      <c r="AT4" s="19" t="s">
        <v>4</v>
      </c>
    </row>
    <row r="5" s="1" customFormat="1" ht="6.96" customHeight="1">
      <c r="B5" s="22"/>
      <c r="I5" s="140"/>
      <c r="L5" s="22"/>
    </row>
    <row r="6" s="1" customFormat="1" ht="12" customHeight="1">
      <c r="B6" s="22"/>
      <c r="D6" s="146" t="s">
        <v>16</v>
      </c>
      <c r="I6" s="140"/>
      <c r="L6" s="22"/>
    </row>
    <row r="7" s="1" customFormat="1" ht="16.5" customHeight="1">
      <c r="B7" s="22"/>
      <c r="E7" s="147" t="str">
        <f>'Rekapitulace stavby'!K6</f>
        <v>WELCOME CENTRE ČZU</v>
      </c>
      <c r="F7" s="146"/>
      <c r="G7" s="146"/>
      <c r="H7" s="146"/>
      <c r="I7" s="140"/>
      <c r="L7" s="22"/>
    </row>
    <row r="8" s="1" customFormat="1" ht="12" customHeight="1">
      <c r="B8" s="22"/>
      <c r="D8" s="146" t="s">
        <v>120</v>
      </c>
      <c r="I8" s="140"/>
      <c r="L8" s="22"/>
    </row>
    <row r="9" s="2" customFormat="1" ht="16.5" customHeight="1">
      <c r="A9" s="40"/>
      <c r="B9" s="46"/>
      <c r="C9" s="40"/>
      <c r="D9" s="40"/>
      <c r="E9" s="147" t="s">
        <v>1517</v>
      </c>
      <c r="F9" s="40"/>
      <c r="G9" s="40"/>
      <c r="H9" s="40"/>
      <c r="I9" s="148"/>
      <c r="J9" s="40"/>
      <c r="K9" s="40"/>
      <c r="L9" s="149"/>
      <c r="S9" s="40"/>
      <c r="T9" s="40"/>
      <c r="U9" s="40"/>
      <c r="V9" s="40"/>
      <c r="W9" s="40"/>
      <c r="X9" s="40"/>
      <c r="Y9" s="40"/>
      <c r="Z9" s="40"/>
      <c r="AA9" s="40"/>
      <c r="AB9" s="40"/>
      <c r="AC9" s="40"/>
      <c r="AD9" s="40"/>
      <c r="AE9" s="40"/>
    </row>
    <row r="10" s="2" customFormat="1" ht="12" customHeight="1">
      <c r="A10" s="40"/>
      <c r="B10" s="46"/>
      <c r="C10" s="40"/>
      <c r="D10" s="146" t="s">
        <v>122</v>
      </c>
      <c r="E10" s="40"/>
      <c r="F10" s="40"/>
      <c r="G10" s="40"/>
      <c r="H10" s="40"/>
      <c r="I10" s="148"/>
      <c r="J10" s="40"/>
      <c r="K10" s="40"/>
      <c r="L10" s="149"/>
      <c r="S10" s="40"/>
      <c r="T10" s="40"/>
      <c r="U10" s="40"/>
      <c r="V10" s="40"/>
      <c r="W10" s="40"/>
      <c r="X10" s="40"/>
      <c r="Y10" s="40"/>
      <c r="Z10" s="40"/>
      <c r="AA10" s="40"/>
      <c r="AB10" s="40"/>
      <c r="AC10" s="40"/>
      <c r="AD10" s="40"/>
      <c r="AE10" s="40"/>
    </row>
    <row r="11" s="2" customFormat="1" ht="16.5" customHeight="1">
      <c r="A11" s="40"/>
      <c r="B11" s="46"/>
      <c r="C11" s="40"/>
      <c r="D11" s="40"/>
      <c r="E11" s="150" t="s">
        <v>1518</v>
      </c>
      <c r="F11" s="40"/>
      <c r="G11" s="40"/>
      <c r="H11" s="40"/>
      <c r="I11" s="148"/>
      <c r="J11" s="40"/>
      <c r="K11" s="40"/>
      <c r="L11" s="149"/>
      <c r="S11" s="40"/>
      <c r="T11" s="40"/>
      <c r="U11" s="40"/>
      <c r="V11" s="40"/>
      <c r="W11" s="40"/>
      <c r="X11" s="40"/>
      <c r="Y11" s="40"/>
      <c r="Z11" s="40"/>
      <c r="AA11" s="40"/>
      <c r="AB11" s="40"/>
      <c r="AC11" s="40"/>
      <c r="AD11" s="40"/>
      <c r="AE11" s="40"/>
    </row>
    <row r="12" s="2" customFormat="1">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2" customFormat="1" ht="12" customHeight="1">
      <c r="A14" s="40"/>
      <c r="B14" s="46"/>
      <c r="C14" s="40"/>
      <c r="D14" s="146" t="s">
        <v>21</v>
      </c>
      <c r="E14" s="40"/>
      <c r="F14" s="135" t="s">
        <v>22</v>
      </c>
      <c r="G14" s="40"/>
      <c r="H14" s="40"/>
      <c r="I14" s="151" t="s">
        <v>23</v>
      </c>
      <c r="J14" s="152" t="str">
        <f>'Rekapitulace stavby'!AN8</f>
        <v>25. 5. 2020</v>
      </c>
      <c r="K14" s="40"/>
      <c r="L14" s="149"/>
      <c r="S14" s="40"/>
      <c r="T14" s="40"/>
      <c r="U14" s="40"/>
      <c r="V14" s="40"/>
      <c r="W14" s="40"/>
      <c r="X14" s="40"/>
      <c r="Y14" s="40"/>
      <c r="Z14" s="40"/>
      <c r="AA14" s="40"/>
      <c r="AB14" s="40"/>
      <c r="AC14" s="40"/>
      <c r="AD14" s="40"/>
      <c r="AE14" s="40"/>
    </row>
    <row r="15"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2" customFormat="1" ht="6.96"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2" customFormat="1" ht="6.96"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2" customFormat="1" ht="6.96"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2" customFormat="1" ht="12" customHeight="1">
      <c r="A25" s="40"/>
      <c r="B25" s="46"/>
      <c r="C25" s="40"/>
      <c r="D25" s="146" t="s">
        <v>34</v>
      </c>
      <c r="E25" s="40"/>
      <c r="F25" s="40"/>
      <c r="G25" s="40"/>
      <c r="H25" s="40"/>
      <c r="I25" s="151" t="s">
        <v>26</v>
      </c>
      <c r="J25" s="135" t="str">
        <f>IF('Rekapitulace stavby'!AN19="","",'Rekapitulace stavby'!AN19)</f>
        <v/>
      </c>
      <c r="K25" s="40"/>
      <c r="L25" s="149"/>
      <c r="S25" s="40"/>
      <c r="T25" s="40"/>
      <c r="U25" s="40"/>
      <c r="V25" s="40"/>
      <c r="W25" s="40"/>
      <c r="X25" s="40"/>
      <c r="Y25" s="40"/>
      <c r="Z25" s="40"/>
      <c r="AA25" s="40"/>
      <c r="AB25" s="40"/>
      <c r="AC25" s="40"/>
      <c r="AD25" s="40"/>
      <c r="AE25" s="40"/>
    </row>
    <row r="26" s="2" customFormat="1" ht="18" customHeight="1">
      <c r="A26" s="40"/>
      <c r="B26" s="46"/>
      <c r="C26" s="40"/>
      <c r="D26" s="40"/>
      <c r="E26" s="135" t="str">
        <f>IF('Rekapitulace stavby'!E20="","",'Rekapitulace stavby'!E20)</f>
        <v xml:space="preserve"> </v>
      </c>
      <c r="F26" s="40"/>
      <c r="G26" s="40"/>
      <c r="H26" s="40"/>
      <c r="I26" s="151" t="s">
        <v>28</v>
      </c>
      <c r="J26" s="135" t="str">
        <f>IF('Rekapitulace stavby'!AN20="","",'Rekapitulace stavby'!AN20)</f>
        <v/>
      </c>
      <c r="K26" s="40"/>
      <c r="L26" s="149"/>
      <c r="S26" s="40"/>
      <c r="T26" s="40"/>
      <c r="U26" s="40"/>
      <c r="V26" s="40"/>
      <c r="W26" s="40"/>
      <c r="X26" s="40"/>
      <c r="Y26" s="40"/>
      <c r="Z26" s="40"/>
      <c r="AA26" s="40"/>
      <c r="AB26" s="40"/>
      <c r="AC26" s="40"/>
      <c r="AD26" s="40"/>
      <c r="AE26" s="40"/>
    </row>
    <row r="27" s="2" customFormat="1" ht="6.96"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2" customFormat="1" ht="6.96"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2" customFormat="1" ht="6.96"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2" customFormat="1" ht="25.44" customHeight="1">
      <c r="A32" s="40"/>
      <c r="B32" s="46"/>
      <c r="C32" s="40"/>
      <c r="D32" s="160" t="s">
        <v>38</v>
      </c>
      <c r="E32" s="40"/>
      <c r="F32" s="40"/>
      <c r="G32" s="40"/>
      <c r="H32" s="40"/>
      <c r="I32" s="148"/>
      <c r="J32" s="161">
        <f>ROUND(J90, 2)</f>
        <v>0</v>
      </c>
      <c r="K32" s="40"/>
      <c r="L32" s="149"/>
      <c r="S32" s="40"/>
      <c r="T32" s="40"/>
      <c r="U32" s="40"/>
      <c r="V32" s="40"/>
      <c r="W32" s="40"/>
      <c r="X32" s="40"/>
      <c r="Y32" s="40"/>
      <c r="Z32" s="40"/>
      <c r="AA32" s="40"/>
      <c r="AB32" s="40"/>
      <c r="AC32" s="40"/>
      <c r="AD32" s="40"/>
      <c r="AE32" s="40"/>
    </row>
    <row r="33" s="2" customFormat="1" ht="6.96"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2" customFormat="1" ht="14.4" customHeight="1">
      <c r="A35" s="40"/>
      <c r="B35" s="46"/>
      <c r="C35" s="40"/>
      <c r="D35" s="164" t="s">
        <v>42</v>
      </c>
      <c r="E35" s="146" t="s">
        <v>43</v>
      </c>
      <c r="F35" s="165">
        <f>ROUND((SUM(BE90:BE111)),  2)</f>
        <v>0</v>
      </c>
      <c r="G35" s="40"/>
      <c r="H35" s="40"/>
      <c r="I35" s="166">
        <v>0.20999999999999999</v>
      </c>
      <c r="J35" s="165">
        <f>ROUND(((SUM(BE90:BE111))*I35),  2)</f>
        <v>0</v>
      </c>
      <c r="K35" s="40"/>
      <c r="L35" s="149"/>
      <c r="S35" s="40"/>
      <c r="T35" s="40"/>
      <c r="U35" s="40"/>
      <c r="V35" s="40"/>
      <c r="W35" s="40"/>
      <c r="X35" s="40"/>
      <c r="Y35" s="40"/>
      <c r="Z35" s="40"/>
      <c r="AA35" s="40"/>
      <c r="AB35" s="40"/>
      <c r="AC35" s="40"/>
      <c r="AD35" s="40"/>
      <c r="AE35" s="40"/>
    </row>
    <row r="36" s="2" customFormat="1" ht="14.4" customHeight="1">
      <c r="A36" s="40"/>
      <c r="B36" s="46"/>
      <c r="C36" s="40"/>
      <c r="D36" s="40"/>
      <c r="E36" s="146" t="s">
        <v>44</v>
      </c>
      <c r="F36" s="165">
        <f>ROUND((SUM(BF90:BF111)),  2)</f>
        <v>0</v>
      </c>
      <c r="G36" s="40"/>
      <c r="H36" s="40"/>
      <c r="I36" s="166">
        <v>0.14999999999999999</v>
      </c>
      <c r="J36" s="165">
        <f>ROUND(((SUM(BF90:BF111))*I36),  2)</f>
        <v>0</v>
      </c>
      <c r="K36" s="40"/>
      <c r="L36" s="149"/>
      <c r="S36" s="40"/>
      <c r="T36" s="40"/>
      <c r="U36" s="40"/>
      <c r="V36" s="40"/>
      <c r="W36" s="40"/>
      <c r="X36" s="40"/>
      <c r="Y36" s="40"/>
      <c r="Z36" s="40"/>
      <c r="AA36" s="40"/>
      <c r="AB36" s="40"/>
      <c r="AC36" s="40"/>
      <c r="AD36" s="40"/>
      <c r="AE36" s="40"/>
    </row>
    <row r="37" hidden="1" s="2" customFormat="1" ht="14.4" customHeight="1">
      <c r="A37" s="40"/>
      <c r="B37" s="46"/>
      <c r="C37" s="40"/>
      <c r="D37" s="40"/>
      <c r="E37" s="146" t="s">
        <v>45</v>
      </c>
      <c r="F37" s="165">
        <f>ROUND((SUM(BG90:BG111)),  2)</f>
        <v>0</v>
      </c>
      <c r="G37" s="40"/>
      <c r="H37" s="40"/>
      <c r="I37" s="166">
        <v>0.20999999999999999</v>
      </c>
      <c r="J37" s="165">
        <f>0</f>
        <v>0</v>
      </c>
      <c r="K37" s="40"/>
      <c r="L37" s="149"/>
      <c r="S37" s="40"/>
      <c r="T37" s="40"/>
      <c r="U37" s="40"/>
      <c r="V37" s="40"/>
      <c r="W37" s="40"/>
      <c r="X37" s="40"/>
      <c r="Y37" s="40"/>
      <c r="Z37" s="40"/>
      <c r="AA37" s="40"/>
      <c r="AB37" s="40"/>
      <c r="AC37" s="40"/>
      <c r="AD37" s="40"/>
      <c r="AE37" s="40"/>
    </row>
    <row r="38" hidden="1" s="2" customFormat="1" ht="14.4" customHeight="1">
      <c r="A38" s="40"/>
      <c r="B38" s="46"/>
      <c r="C38" s="40"/>
      <c r="D38" s="40"/>
      <c r="E38" s="146" t="s">
        <v>46</v>
      </c>
      <c r="F38" s="165">
        <f>ROUND((SUM(BH90:BH111)),  2)</f>
        <v>0</v>
      </c>
      <c r="G38" s="40"/>
      <c r="H38" s="40"/>
      <c r="I38" s="166">
        <v>0.14999999999999999</v>
      </c>
      <c r="J38" s="165">
        <f>0</f>
        <v>0</v>
      </c>
      <c r="K38" s="40"/>
      <c r="L38" s="149"/>
      <c r="S38" s="40"/>
      <c r="T38" s="40"/>
      <c r="U38" s="40"/>
      <c r="V38" s="40"/>
      <c r="W38" s="40"/>
      <c r="X38" s="40"/>
      <c r="Y38" s="40"/>
      <c r="Z38" s="40"/>
      <c r="AA38" s="40"/>
      <c r="AB38" s="40"/>
      <c r="AC38" s="40"/>
      <c r="AD38" s="40"/>
      <c r="AE38" s="40"/>
    </row>
    <row r="39" hidden="1" s="2" customFormat="1" ht="14.4" customHeight="1">
      <c r="A39" s="40"/>
      <c r="B39" s="46"/>
      <c r="C39" s="40"/>
      <c r="D39" s="40"/>
      <c r="E39" s="146" t="s">
        <v>47</v>
      </c>
      <c r="F39" s="165">
        <f>ROUND((SUM(BI90:BI111)),  2)</f>
        <v>0</v>
      </c>
      <c r="G39" s="40"/>
      <c r="H39" s="40"/>
      <c r="I39" s="166">
        <v>0</v>
      </c>
      <c r="J39" s="165">
        <f>0</f>
        <v>0</v>
      </c>
      <c r="K39" s="40"/>
      <c r="L39" s="149"/>
      <c r="S39" s="40"/>
      <c r="T39" s="40"/>
      <c r="U39" s="40"/>
      <c r="V39" s="40"/>
      <c r="W39" s="40"/>
      <c r="X39" s="40"/>
      <c r="Y39" s="40"/>
      <c r="Z39" s="40"/>
      <c r="AA39" s="40"/>
      <c r="AB39" s="40"/>
      <c r="AC39" s="40"/>
      <c r="AD39" s="40"/>
      <c r="AE39" s="40"/>
    </row>
    <row r="40" s="2" customFormat="1" ht="6.96"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2" customFormat="1" ht="25.4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2" customFormat="1" ht="6.96"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2" customFormat="1" ht="24.96" customHeight="1">
      <c r="A47" s="40"/>
      <c r="B47" s="41"/>
      <c r="C47" s="25" t="s">
        <v>124</v>
      </c>
      <c r="D47" s="42"/>
      <c r="E47" s="42"/>
      <c r="F47" s="42"/>
      <c r="G47" s="42"/>
      <c r="H47" s="42"/>
      <c r="I47" s="148"/>
      <c r="J47" s="42"/>
      <c r="K47" s="42"/>
      <c r="L47" s="149"/>
      <c r="S47" s="40"/>
      <c r="T47" s="40"/>
      <c r="U47" s="40"/>
      <c r="V47" s="40"/>
      <c r="W47" s="40"/>
      <c r="X47" s="40"/>
      <c r="Y47" s="40"/>
      <c r="Z47" s="40"/>
      <c r="AA47" s="40"/>
      <c r="AB47" s="40"/>
      <c r="AC47" s="40"/>
      <c r="AD47" s="40"/>
      <c r="AE47" s="40"/>
    </row>
    <row r="48" s="2" customFormat="1" ht="6.96"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2" customFormat="1" ht="16.5" customHeight="1">
      <c r="A50" s="40"/>
      <c r="B50" s="41"/>
      <c r="C50" s="42"/>
      <c r="D50" s="42"/>
      <c r="E50" s="181" t="str">
        <f>E7</f>
        <v>WELCOME CENTRE ČZU</v>
      </c>
      <c r="F50" s="34"/>
      <c r="G50" s="34"/>
      <c r="H50" s="34"/>
      <c r="I50" s="148"/>
      <c r="J50" s="42"/>
      <c r="K50" s="42"/>
      <c r="L50" s="149"/>
      <c r="S50" s="40"/>
      <c r="T50" s="40"/>
      <c r="U50" s="40"/>
      <c r="V50" s="40"/>
      <c r="W50" s="40"/>
      <c r="X50" s="40"/>
      <c r="Y50" s="40"/>
      <c r="Z50" s="40"/>
      <c r="AA50" s="40"/>
      <c r="AB50" s="40"/>
      <c r="AC50" s="40"/>
      <c r="AD50" s="40"/>
      <c r="AE50" s="40"/>
    </row>
    <row r="51" s="1" customFormat="1" ht="12" customHeight="1">
      <c r="B51" s="23"/>
      <c r="C51" s="34" t="s">
        <v>120</v>
      </c>
      <c r="D51" s="24"/>
      <c r="E51" s="24"/>
      <c r="F51" s="24"/>
      <c r="G51" s="24"/>
      <c r="H51" s="24"/>
      <c r="I51" s="140"/>
      <c r="J51" s="24"/>
      <c r="K51" s="24"/>
      <c r="L51" s="22"/>
    </row>
    <row r="52" s="2" customFormat="1" ht="16.5" customHeight="1">
      <c r="A52" s="40"/>
      <c r="B52" s="41"/>
      <c r="C52" s="42"/>
      <c r="D52" s="42"/>
      <c r="E52" s="181" t="s">
        <v>1517</v>
      </c>
      <c r="F52" s="42"/>
      <c r="G52" s="42"/>
      <c r="H52" s="42"/>
      <c r="I52" s="148"/>
      <c r="J52" s="42"/>
      <c r="K52" s="42"/>
      <c r="L52" s="149"/>
      <c r="S52" s="40"/>
      <c r="T52" s="40"/>
      <c r="U52" s="40"/>
      <c r="V52" s="40"/>
      <c r="W52" s="40"/>
      <c r="X52" s="40"/>
      <c r="Y52" s="40"/>
      <c r="Z52" s="40"/>
      <c r="AA52" s="40"/>
      <c r="AB52" s="40"/>
      <c r="AC52" s="40"/>
      <c r="AD52" s="40"/>
      <c r="AE52" s="40"/>
    </row>
    <row r="53" s="2" customFormat="1" ht="12" customHeight="1">
      <c r="A53" s="40"/>
      <c r="B53" s="41"/>
      <c r="C53" s="34" t="s">
        <v>122</v>
      </c>
      <c r="D53" s="42"/>
      <c r="E53" s="42"/>
      <c r="F53" s="42"/>
      <c r="G53" s="42"/>
      <c r="H53" s="42"/>
      <c r="I53" s="148"/>
      <c r="J53" s="42"/>
      <c r="K53" s="42"/>
      <c r="L53" s="149"/>
      <c r="S53" s="40"/>
      <c r="T53" s="40"/>
      <c r="U53" s="40"/>
      <c r="V53" s="40"/>
      <c r="W53" s="40"/>
      <c r="X53" s="40"/>
      <c r="Y53" s="40"/>
      <c r="Z53" s="40"/>
      <c r="AA53" s="40"/>
      <c r="AB53" s="40"/>
      <c r="AC53" s="40"/>
      <c r="AD53" s="40"/>
      <c r="AE53" s="40"/>
    </row>
    <row r="54" s="2" customFormat="1" ht="16.5" customHeight="1">
      <c r="A54" s="40"/>
      <c r="B54" s="41"/>
      <c r="C54" s="42"/>
      <c r="D54" s="42"/>
      <c r="E54" s="71" t="str">
        <f>E11</f>
        <v>01 - CCTV</v>
      </c>
      <c r="F54" s="42"/>
      <c r="G54" s="42"/>
      <c r="H54" s="42"/>
      <c r="I54" s="148"/>
      <c r="J54" s="42"/>
      <c r="K54" s="42"/>
      <c r="L54" s="149"/>
      <c r="S54" s="40"/>
      <c r="T54" s="40"/>
      <c r="U54" s="40"/>
      <c r="V54" s="40"/>
      <c r="W54" s="40"/>
      <c r="X54" s="40"/>
      <c r="Y54" s="40"/>
      <c r="Z54" s="40"/>
      <c r="AA54" s="40"/>
      <c r="AB54" s="40"/>
      <c r="AC54" s="40"/>
      <c r="AD54" s="40"/>
      <c r="AE54" s="40"/>
    </row>
    <row r="55" s="2" customFormat="1" ht="6.96"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2" customFormat="1" ht="12" customHeight="1">
      <c r="A56" s="40"/>
      <c r="B56" s="41"/>
      <c r="C56" s="34" t="s">
        <v>21</v>
      </c>
      <c r="D56" s="42"/>
      <c r="E56" s="42"/>
      <c r="F56" s="29" t="str">
        <f>F14</f>
        <v>Praha 6 - Suchdol</v>
      </c>
      <c r="G56" s="42"/>
      <c r="H56" s="42"/>
      <c r="I56" s="151" t="s">
        <v>23</v>
      </c>
      <c r="J56" s="74" t="str">
        <f>IF(J14="","",J14)</f>
        <v>25. 5. 2020</v>
      </c>
      <c r="K56" s="42"/>
      <c r="L56" s="149"/>
      <c r="S56" s="40"/>
      <c r="T56" s="40"/>
      <c r="U56" s="40"/>
      <c r="V56" s="40"/>
      <c r="W56" s="40"/>
      <c r="X56" s="40"/>
      <c r="Y56" s="40"/>
      <c r="Z56" s="40"/>
      <c r="AA56" s="40"/>
      <c r="AB56" s="40"/>
      <c r="AC56" s="40"/>
      <c r="AD56" s="40"/>
      <c r="AE56" s="40"/>
    </row>
    <row r="57" s="2" customFormat="1" ht="6.96"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2" customFormat="1" ht="15.15" customHeight="1">
      <c r="A58" s="40"/>
      <c r="B58" s="41"/>
      <c r="C58" s="34" t="s">
        <v>25</v>
      </c>
      <c r="D58" s="42"/>
      <c r="E58" s="42"/>
      <c r="F58" s="29" t="str">
        <f>E17</f>
        <v>ČZU Praha</v>
      </c>
      <c r="G58" s="42"/>
      <c r="H58" s="42"/>
      <c r="I58" s="151" t="s">
        <v>31</v>
      </c>
      <c r="J58" s="38" t="str">
        <f>E23</f>
        <v>GREBNER</v>
      </c>
      <c r="K58" s="42"/>
      <c r="L58" s="149"/>
      <c r="S58" s="40"/>
      <c r="T58" s="40"/>
      <c r="U58" s="40"/>
      <c r="V58" s="40"/>
      <c r="W58" s="40"/>
      <c r="X58" s="40"/>
      <c r="Y58" s="40"/>
      <c r="Z58" s="40"/>
      <c r="AA58" s="40"/>
      <c r="AB58" s="40"/>
      <c r="AC58" s="40"/>
      <c r="AD58" s="40"/>
      <c r="AE58" s="40"/>
    </row>
    <row r="59" s="2" customFormat="1" ht="15.15" customHeight="1">
      <c r="A59" s="40"/>
      <c r="B59" s="41"/>
      <c r="C59" s="34" t="s">
        <v>29</v>
      </c>
      <c r="D59" s="42"/>
      <c r="E59" s="42"/>
      <c r="F59" s="29" t="str">
        <f>IF(E20="","",E20)</f>
        <v>Vyplň údaj</v>
      </c>
      <c r="G59" s="42"/>
      <c r="H59" s="42"/>
      <c r="I59" s="151" t="s">
        <v>34</v>
      </c>
      <c r="J59" s="38" t="str">
        <f>E26</f>
        <v xml:space="preserve"> </v>
      </c>
      <c r="K59" s="42"/>
      <c r="L59" s="149"/>
      <c r="S59" s="40"/>
      <c r="T59" s="40"/>
      <c r="U59" s="40"/>
      <c r="V59" s="40"/>
      <c r="W59" s="40"/>
      <c r="X59" s="40"/>
      <c r="Y59" s="40"/>
      <c r="Z59" s="40"/>
      <c r="AA59" s="40"/>
      <c r="AB59" s="40"/>
      <c r="AC59" s="40"/>
      <c r="AD59" s="40"/>
      <c r="AE59" s="40"/>
    </row>
    <row r="60" s="2" customFormat="1" ht="10.32"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2" customFormat="1" ht="29.28" customHeight="1">
      <c r="A61" s="40"/>
      <c r="B61" s="41"/>
      <c r="C61" s="182" t="s">
        <v>125</v>
      </c>
      <c r="D61" s="183"/>
      <c r="E61" s="183"/>
      <c r="F61" s="183"/>
      <c r="G61" s="183"/>
      <c r="H61" s="183"/>
      <c r="I61" s="184"/>
      <c r="J61" s="185" t="s">
        <v>126</v>
      </c>
      <c r="K61" s="183"/>
      <c r="L61" s="149"/>
      <c r="S61" s="40"/>
      <c r="T61" s="40"/>
      <c r="U61" s="40"/>
      <c r="V61" s="40"/>
      <c r="W61" s="40"/>
      <c r="X61" s="40"/>
      <c r="Y61" s="40"/>
      <c r="Z61" s="40"/>
      <c r="AA61" s="40"/>
      <c r="AB61" s="40"/>
      <c r="AC61" s="40"/>
      <c r="AD61" s="40"/>
      <c r="AE61" s="40"/>
    </row>
    <row r="62" s="2" customFormat="1" ht="10.32"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2" customFormat="1" ht="22.8" customHeight="1">
      <c r="A63" s="40"/>
      <c r="B63" s="41"/>
      <c r="C63" s="186" t="s">
        <v>70</v>
      </c>
      <c r="D63" s="42"/>
      <c r="E63" s="42"/>
      <c r="F63" s="42"/>
      <c r="G63" s="42"/>
      <c r="H63" s="42"/>
      <c r="I63" s="148"/>
      <c r="J63" s="104">
        <f>J90</f>
        <v>0</v>
      </c>
      <c r="K63" s="42"/>
      <c r="L63" s="149"/>
      <c r="S63" s="40"/>
      <c r="T63" s="40"/>
      <c r="U63" s="40"/>
      <c r="V63" s="40"/>
      <c r="W63" s="40"/>
      <c r="X63" s="40"/>
      <c r="Y63" s="40"/>
      <c r="Z63" s="40"/>
      <c r="AA63" s="40"/>
      <c r="AB63" s="40"/>
      <c r="AC63" s="40"/>
      <c r="AD63" s="40"/>
      <c r="AE63" s="40"/>
      <c r="AU63" s="19" t="s">
        <v>127</v>
      </c>
    </row>
    <row r="64" s="9" customFormat="1" ht="24.96" customHeight="1">
      <c r="A64" s="9"/>
      <c r="B64" s="187"/>
      <c r="C64" s="188"/>
      <c r="D64" s="189" t="s">
        <v>1519</v>
      </c>
      <c r="E64" s="190"/>
      <c r="F64" s="190"/>
      <c r="G64" s="190"/>
      <c r="H64" s="190"/>
      <c r="I64" s="191"/>
      <c r="J64" s="192">
        <f>J91</f>
        <v>0</v>
      </c>
      <c r="K64" s="188"/>
      <c r="L64" s="193"/>
      <c r="S64" s="9"/>
      <c r="T64" s="9"/>
      <c r="U64" s="9"/>
      <c r="V64" s="9"/>
      <c r="W64" s="9"/>
      <c r="X64" s="9"/>
      <c r="Y64" s="9"/>
      <c r="Z64" s="9"/>
      <c r="AA64" s="9"/>
      <c r="AB64" s="9"/>
      <c r="AC64" s="9"/>
      <c r="AD64" s="9"/>
      <c r="AE64" s="9"/>
    </row>
    <row r="65" s="16" customFormat="1" ht="19.92" customHeight="1">
      <c r="A65" s="16"/>
      <c r="B65" s="294"/>
      <c r="C65" s="127"/>
      <c r="D65" s="295" t="s">
        <v>1520</v>
      </c>
      <c r="E65" s="296"/>
      <c r="F65" s="296"/>
      <c r="G65" s="296"/>
      <c r="H65" s="296"/>
      <c r="I65" s="297"/>
      <c r="J65" s="298">
        <f>J92</f>
        <v>0</v>
      </c>
      <c r="K65" s="127"/>
      <c r="L65" s="299"/>
      <c r="S65" s="16"/>
      <c r="T65" s="16"/>
      <c r="U65" s="16"/>
      <c r="V65" s="16"/>
      <c r="W65" s="16"/>
      <c r="X65" s="16"/>
      <c r="Y65" s="16"/>
      <c r="Z65" s="16"/>
      <c r="AA65" s="16"/>
      <c r="AB65" s="16"/>
      <c r="AC65" s="16"/>
      <c r="AD65" s="16"/>
      <c r="AE65" s="16"/>
    </row>
    <row r="66" s="16" customFormat="1" ht="19.92" customHeight="1">
      <c r="A66" s="16"/>
      <c r="B66" s="294"/>
      <c r="C66" s="127"/>
      <c r="D66" s="295" t="s">
        <v>1521</v>
      </c>
      <c r="E66" s="296"/>
      <c r="F66" s="296"/>
      <c r="G66" s="296"/>
      <c r="H66" s="296"/>
      <c r="I66" s="297"/>
      <c r="J66" s="298">
        <f>J96</f>
        <v>0</v>
      </c>
      <c r="K66" s="127"/>
      <c r="L66" s="299"/>
      <c r="S66" s="16"/>
      <c r="T66" s="16"/>
      <c r="U66" s="16"/>
      <c r="V66" s="16"/>
      <c r="W66" s="16"/>
      <c r="X66" s="16"/>
      <c r="Y66" s="16"/>
      <c r="Z66" s="16"/>
      <c r="AA66" s="16"/>
      <c r="AB66" s="16"/>
      <c r="AC66" s="16"/>
      <c r="AD66" s="16"/>
      <c r="AE66" s="16"/>
    </row>
    <row r="67" s="16" customFormat="1" ht="19.92" customHeight="1">
      <c r="A67" s="16"/>
      <c r="B67" s="294"/>
      <c r="C67" s="127"/>
      <c r="D67" s="295" t="s">
        <v>1522</v>
      </c>
      <c r="E67" s="296"/>
      <c r="F67" s="296"/>
      <c r="G67" s="296"/>
      <c r="H67" s="296"/>
      <c r="I67" s="297"/>
      <c r="J67" s="298">
        <f>J99</f>
        <v>0</v>
      </c>
      <c r="K67" s="127"/>
      <c r="L67" s="299"/>
      <c r="S67" s="16"/>
      <c r="T67" s="16"/>
      <c r="U67" s="16"/>
      <c r="V67" s="16"/>
      <c r="W67" s="16"/>
      <c r="X67" s="16"/>
      <c r="Y67" s="16"/>
      <c r="Z67" s="16"/>
      <c r="AA67" s="16"/>
      <c r="AB67" s="16"/>
      <c r="AC67" s="16"/>
      <c r="AD67" s="16"/>
      <c r="AE67" s="16"/>
    </row>
    <row r="68" s="9" customFormat="1" ht="24.96" customHeight="1">
      <c r="A68" s="9"/>
      <c r="B68" s="187"/>
      <c r="C68" s="188"/>
      <c r="D68" s="189" t="s">
        <v>1523</v>
      </c>
      <c r="E68" s="190"/>
      <c r="F68" s="190"/>
      <c r="G68" s="190"/>
      <c r="H68" s="190"/>
      <c r="I68" s="191"/>
      <c r="J68" s="192">
        <f>J110</f>
        <v>0</v>
      </c>
      <c r="K68" s="188"/>
      <c r="L68" s="193"/>
      <c r="S68" s="9"/>
      <c r="T68" s="9"/>
      <c r="U68" s="9"/>
      <c r="V68" s="9"/>
      <c r="W68" s="9"/>
      <c r="X68" s="9"/>
      <c r="Y68" s="9"/>
      <c r="Z68" s="9"/>
      <c r="AA68" s="9"/>
      <c r="AB68" s="9"/>
      <c r="AC68" s="9"/>
      <c r="AD68" s="9"/>
      <c r="AE68" s="9"/>
    </row>
    <row r="69" s="2" customFormat="1" ht="21.84" customHeight="1">
      <c r="A69" s="40"/>
      <c r="B69" s="41"/>
      <c r="C69" s="42"/>
      <c r="D69" s="42"/>
      <c r="E69" s="42"/>
      <c r="F69" s="42"/>
      <c r="G69" s="42"/>
      <c r="H69" s="42"/>
      <c r="I69" s="148"/>
      <c r="J69" s="42"/>
      <c r="K69" s="42"/>
      <c r="L69" s="149"/>
      <c r="S69" s="40"/>
      <c r="T69" s="40"/>
      <c r="U69" s="40"/>
      <c r="V69" s="40"/>
      <c r="W69" s="40"/>
      <c r="X69" s="40"/>
      <c r="Y69" s="40"/>
      <c r="Z69" s="40"/>
      <c r="AA69" s="40"/>
      <c r="AB69" s="40"/>
      <c r="AC69" s="40"/>
      <c r="AD69" s="40"/>
      <c r="AE69" s="40"/>
    </row>
    <row r="70" s="2" customFormat="1" ht="6.96" customHeight="1">
      <c r="A70" s="40"/>
      <c r="B70" s="61"/>
      <c r="C70" s="62"/>
      <c r="D70" s="62"/>
      <c r="E70" s="62"/>
      <c r="F70" s="62"/>
      <c r="G70" s="62"/>
      <c r="H70" s="62"/>
      <c r="I70" s="177"/>
      <c r="J70" s="62"/>
      <c r="K70" s="62"/>
      <c r="L70" s="149"/>
      <c r="S70" s="40"/>
      <c r="T70" s="40"/>
      <c r="U70" s="40"/>
      <c r="V70" s="40"/>
      <c r="W70" s="40"/>
      <c r="X70" s="40"/>
      <c r="Y70" s="40"/>
      <c r="Z70" s="40"/>
      <c r="AA70" s="40"/>
      <c r="AB70" s="40"/>
      <c r="AC70" s="40"/>
      <c r="AD70" s="40"/>
      <c r="AE70" s="40"/>
    </row>
    <row r="74" s="2" customFormat="1" ht="6.96" customHeight="1">
      <c r="A74" s="40"/>
      <c r="B74" s="63"/>
      <c r="C74" s="64"/>
      <c r="D74" s="64"/>
      <c r="E74" s="64"/>
      <c r="F74" s="64"/>
      <c r="G74" s="64"/>
      <c r="H74" s="64"/>
      <c r="I74" s="180"/>
      <c r="J74" s="64"/>
      <c r="K74" s="64"/>
      <c r="L74" s="149"/>
      <c r="S74" s="40"/>
      <c r="T74" s="40"/>
      <c r="U74" s="40"/>
      <c r="V74" s="40"/>
      <c r="W74" s="40"/>
      <c r="X74" s="40"/>
      <c r="Y74" s="40"/>
      <c r="Z74" s="40"/>
      <c r="AA74" s="40"/>
      <c r="AB74" s="40"/>
      <c r="AC74" s="40"/>
      <c r="AD74" s="40"/>
      <c r="AE74" s="40"/>
    </row>
    <row r="75" s="2" customFormat="1" ht="24.96" customHeight="1">
      <c r="A75" s="40"/>
      <c r="B75" s="41"/>
      <c r="C75" s="25" t="s">
        <v>144</v>
      </c>
      <c r="D75" s="42"/>
      <c r="E75" s="42"/>
      <c r="F75" s="42"/>
      <c r="G75" s="42"/>
      <c r="H75" s="42"/>
      <c r="I75" s="148"/>
      <c r="J75" s="42"/>
      <c r="K75" s="42"/>
      <c r="L75" s="149"/>
      <c r="S75" s="40"/>
      <c r="T75" s="40"/>
      <c r="U75" s="40"/>
      <c r="V75" s="40"/>
      <c r="W75" s="40"/>
      <c r="X75" s="40"/>
      <c r="Y75" s="40"/>
      <c r="Z75" s="40"/>
      <c r="AA75" s="40"/>
      <c r="AB75" s="40"/>
      <c r="AC75" s="40"/>
      <c r="AD75" s="40"/>
      <c r="AE75" s="40"/>
    </row>
    <row r="76" s="2" customFormat="1" ht="6.96" customHeight="1">
      <c r="A76" s="40"/>
      <c r="B76" s="41"/>
      <c r="C76" s="42"/>
      <c r="D76" s="42"/>
      <c r="E76" s="42"/>
      <c r="F76" s="42"/>
      <c r="G76" s="42"/>
      <c r="H76" s="42"/>
      <c r="I76" s="148"/>
      <c r="J76" s="42"/>
      <c r="K76" s="42"/>
      <c r="L76" s="149"/>
      <c r="S76" s="40"/>
      <c r="T76" s="40"/>
      <c r="U76" s="40"/>
      <c r="V76" s="40"/>
      <c r="W76" s="40"/>
      <c r="X76" s="40"/>
      <c r="Y76" s="40"/>
      <c r="Z76" s="40"/>
      <c r="AA76" s="40"/>
      <c r="AB76" s="40"/>
      <c r="AC76" s="40"/>
      <c r="AD76" s="40"/>
      <c r="AE76" s="40"/>
    </row>
    <row r="77" s="2" customFormat="1" ht="12" customHeight="1">
      <c r="A77" s="40"/>
      <c r="B77" s="41"/>
      <c r="C77" s="34" t="s">
        <v>16</v>
      </c>
      <c r="D77" s="42"/>
      <c r="E77" s="42"/>
      <c r="F77" s="42"/>
      <c r="G77" s="42"/>
      <c r="H77" s="42"/>
      <c r="I77" s="148"/>
      <c r="J77" s="42"/>
      <c r="K77" s="42"/>
      <c r="L77" s="149"/>
      <c r="S77" s="40"/>
      <c r="T77" s="40"/>
      <c r="U77" s="40"/>
      <c r="V77" s="40"/>
      <c r="W77" s="40"/>
      <c r="X77" s="40"/>
      <c r="Y77" s="40"/>
      <c r="Z77" s="40"/>
      <c r="AA77" s="40"/>
      <c r="AB77" s="40"/>
      <c r="AC77" s="40"/>
      <c r="AD77" s="40"/>
      <c r="AE77" s="40"/>
    </row>
    <row r="78" s="2" customFormat="1" ht="16.5" customHeight="1">
      <c r="A78" s="40"/>
      <c r="B78" s="41"/>
      <c r="C78" s="42"/>
      <c r="D78" s="42"/>
      <c r="E78" s="181" t="str">
        <f>E7</f>
        <v>WELCOME CENTRE ČZU</v>
      </c>
      <c r="F78" s="34"/>
      <c r="G78" s="34"/>
      <c r="H78" s="34"/>
      <c r="I78" s="148"/>
      <c r="J78" s="42"/>
      <c r="K78" s="42"/>
      <c r="L78" s="149"/>
      <c r="S78" s="40"/>
      <c r="T78" s="40"/>
      <c r="U78" s="40"/>
      <c r="V78" s="40"/>
      <c r="W78" s="40"/>
      <c r="X78" s="40"/>
      <c r="Y78" s="40"/>
      <c r="Z78" s="40"/>
      <c r="AA78" s="40"/>
      <c r="AB78" s="40"/>
      <c r="AC78" s="40"/>
      <c r="AD78" s="40"/>
      <c r="AE78" s="40"/>
    </row>
    <row r="79" s="1" customFormat="1" ht="12" customHeight="1">
      <c r="B79" s="23"/>
      <c r="C79" s="34" t="s">
        <v>120</v>
      </c>
      <c r="D79" s="24"/>
      <c r="E79" s="24"/>
      <c r="F79" s="24"/>
      <c r="G79" s="24"/>
      <c r="H79" s="24"/>
      <c r="I79" s="140"/>
      <c r="J79" s="24"/>
      <c r="K79" s="24"/>
      <c r="L79" s="22"/>
    </row>
    <row r="80" s="2" customFormat="1" ht="16.5" customHeight="1">
      <c r="A80" s="40"/>
      <c r="B80" s="41"/>
      <c r="C80" s="42"/>
      <c r="D80" s="42"/>
      <c r="E80" s="181" t="s">
        <v>1517</v>
      </c>
      <c r="F80" s="42"/>
      <c r="G80" s="42"/>
      <c r="H80" s="42"/>
      <c r="I80" s="148"/>
      <c r="J80" s="42"/>
      <c r="K80" s="42"/>
      <c r="L80" s="149"/>
      <c r="S80" s="40"/>
      <c r="T80" s="40"/>
      <c r="U80" s="40"/>
      <c r="V80" s="40"/>
      <c r="W80" s="40"/>
      <c r="X80" s="40"/>
      <c r="Y80" s="40"/>
      <c r="Z80" s="40"/>
      <c r="AA80" s="40"/>
      <c r="AB80" s="40"/>
      <c r="AC80" s="40"/>
      <c r="AD80" s="40"/>
      <c r="AE80" s="40"/>
    </row>
    <row r="81" s="2" customFormat="1" ht="12" customHeight="1">
      <c r="A81" s="40"/>
      <c r="B81" s="41"/>
      <c r="C81" s="34" t="s">
        <v>122</v>
      </c>
      <c r="D81" s="42"/>
      <c r="E81" s="42"/>
      <c r="F81" s="42"/>
      <c r="G81" s="42"/>
      <c r="H81" s="42"/>
      <c r="I81" s="148"/>
      <c r="J81" s="42"/>
      <c r="K81" s="42"/>
      <c r="L81" s="149"/>
      <c r="S81" s="40"/>
      <c r="T81" s="40"/>
      <c r="U81" s="40"/>
      <c r="V81" s="40"/>
      <c r="W81" s="40"/>
      <c r="X81" s="40"/>
      <c r="Y81" s="40"/>
      <c r="Z81" s="40"/>
      <c r="AA81" s="40"/>
      <c r="AB81" s="40"/>
      <c r="AC81" s="40"/>
      <c r="AD81" s="40"/>
      <c r="AE81" s="40"/>
    </row>
    <row r="82" s="2" customFormat="1" ht="16.5" customHeight="1">
      <c r="A82" s="40"/>
      <c r="B82" s="41"/>
      <c r="C82" s="42"/>
      <c r="D82" s="42"/>
      <c r="E82" s="71" t="str">
        <f>E11</f>
        <v>01 - CCTV</v>
      </c>
      <c r="F82" s="42"/>
      <c r="G82" s="42"/>
      <c r="H82" s="42"/>
      <c r="I82" s="148"/>
      <c r="J82" s="42"/>
      <c r="K82" s="42"/>
      <c r="L82" s="149"/>
      <c r="S82" s="40"/>
      <c r="T82" s="40"/>
      <c r="U82" s="40"/>
      <c r="V82" s="40"/>
      <c r="W82" s="40"/>
      <c r="X82" s="40"/>
      <c r="Y82" s="40"/>
      <c r="Z82" s="40"/>
      <c r="AA82" s="40"/>
      <c r="AB82" s="40"/>
      <c r="AC82" s="40"/>
      <c r="AD82" s="40"/>
      <c r="AE82" s="40"/>
    </row>
    <row r="83" s="2" customFormat="1" ht="6.96" customHeight="1">
      <c r="A83" s="40"/>
      <c r="B83" s="41"/>
      <c r="C83" s="42"/>
      <c r="D83" s="42"/>
      <c r="E83" s="42"/>
      <c r="F83" s="42"/>
      <c r="G83" s="42"/>
      <c r="H83" s="42"/>
      <c r="I83" s="148"/>
      <c r="J83" s="42"/>
      <c r="K83" s="42"/>
      <c r="L83" s="149"/>
      <c r="S83" s="40"/>
      <c r="T83" s="40"/>
      <c r="U83" s="40"/>
      <c r="V83" s="40"/>
      <c r="W83" s="40"/>
      <c r="X83" s="40"/>
      <c r="Y83" s="40"/>
      <c r="Z83" s="40"/>
      <c r="AA83" s="40"/>
      <c r="AB83" s="40"/>
      <c r="AC83" s="40"/>
      <c r="AD83" s="40"/>
      <c r="AE83" s="40"/>
    </row>
    <row r="84" s="2" customFormat="1" ht="12" customHeight="1">
      <c r="A84" s="40"/>
      <c r="B84" s="41"/>
      <c r="C84" s="34" t="s">
        <v>21</v>
      </c>
      <c r="D84" s="42"/>
      <c r="E84" s="42"/>
      <c r="F84" s="29" t="str">
        <f>F14</f>
        <v>Praha 6 - Suchdol</v>
      </c>
      <c r="G84" s="42"/>
      <c r="H84" s="42"/>
      <c r="I84" s="151" t="s">
        <v>23</v>
      </c>
      <c r="J84" s="74" t="str">
        <f>IF(J14="","",J14)</f>
        <v>25. 5. 2020</v>
      </c>
      <c r="K84" s="42"/>
      <c r="L84" s="149"/>
      <c r="S84" s="40"/>
      <c r="T84" s="40"/>
      <c r="U84" s="40"/>
      <c r="V84" s="40"/>
      <c r="W84" s="40"/>
      <c r="X84" s="40"/>
      <c r="Y84" s="40"/>
      <c r="Z84" s="40"/>
      <c r="AA84" s="40"/>
      <c r="AB84" s="40"/>
      <c r="AC84" s="40"/>
      <c r="AD84" s="40"/>
      <c r="AE84" s="40"/>
    </row>
    <row r="85" s="2" customFormat="1" ht="6.96" customHeight="1">
      <c r="A85" s="40"/>
      <c r="B85" s="41"/>
      <c r="C85" s="42"/>
      <c r="D85" s="42"/>
      <c r="E85" s="42"/>
      <c r="F85" s="42"/>
      <c r="G85" s="42"/>
      <c r="H85" s="42"/>
      <c r="I85" s="148"/>
      <c r="J85" s="42"/>
      <c r="K85" s="42"/>
      <c r="L85" s="149"/>
      <c r="S85" s="40"/>
      <c r="T85" s="40"/>
      <c r="U85" s="40"/>
      <c r="V85" s="40"/>
      <c r="W85" s="40"/>
      <c r="X85" s="40"/>
      <c r="Y85" s="40"/>
      <c r="Z85" s="40"/>
      <c r="AA85" s="40"/>
      <c r="AB85" s="40"/>
      <c r="AC85" s="40"/>
      <c r="AD85" s="40"/>
      <c r="AE85" s="40"/>
    </row>
    <row r="86" s="2" customFormat="1" ht="15.15" customHeight="1">
      <c r="A86" s="40"/>
      <c r="B86" s="41"/>
      <c r="C86" s="34" t="s">
        <v>25</v>
      </c>
      <c r="D86" s="42"/>
      <c r="E86" s="42"/>
      <c r="F86" s="29" t="str">
        <f>E17</f>
        <v>ČZU Praha</v>
      </c>
      <c r="G86" s="42"/>
      <c r="H86" s="42"/>
      <c r="I86" s="151" t="s">
        <v>31</v>
      </c>
      <c r="J86" s="38" t="str">
        <f>E23</f>
        <v>GREBNER</v>
      </c>
      <c r="K86" s="42"/>
      <c r="L86" s="149"/>
      <c r="S86" s="40"/>
      <c r="T86" s="40"/>
      <c r="U86" s="40"/>
      <c r="V86" s="40"/>
      <c r="W86" s="40"/>
      <c r="X86" s="40"/>
      <c r="Y86" s="40"/>
      <c r="Z86" s="40"/>
      <c r="AA86" s="40"/>
      <c r="AB86" s="40"/>
      <c r="AC86" s="40"/>
      <c r="AD86" s="40"/>
      <c r="AE86" s="40"/>
    </row>
    <row r="87" s="2" customFormat="1" ht="15.15" customHeight="1">
      <c r="A87" s="40"/>
      <c r="B87" s="41"/>
      <c r="C87" s="34" t="s">
        <v>29</v>
      </c>
      <c r="D87" s="42"/>
      <c r="E87" s="42"/>
      <c r="F87" s="29" t="str">
        <f>IF(E20="","",E20)</f>
        <v>Vyplň údaj</v>
      </c>
      <c r="G87" s="42"/>
      <c r="H87" s="42"/>
      <c r="I87" s="151" t="s">
        <v>34</v>
      </c>
      <c r="J87" s="38" t="str">
        <f>E26</f>
        <v xml:space="preserve"> </v>
      </c>
      <c r="K87" s="42"/>
      <c r="L87" s="149"/>
      <c r="S87" s="40"/>
      <c r="T87" s="40"/>
      <c r="U87" s="40"/>
      <c r="V87" s="40"/>
      <c r="W87" s="40"/>
      <c r="X87" s="40"/>
      <c r="Y87" s="40"/>
      <c r="Z87" s="40"/>
      <c r="AA87" s="40"/>
      <c r="AB87" s="40"/>
      <c r="AC87" s="40"/>
      <c r="AD87" s="40"/>
      <c r="AE87" s="40"/>
    </row>
    <row r="88" s="2" customFormat="1" ht="10.32" customHeight="1">
      <c r="A88" s="40"/>
      <c r="B88" s="41"/>
      <c r="C88" s="42"/>
      <c r="D88" s="42"/>
      <c r="E88" s="42"/>
      <c r="F88" s="42"/>
      <c r="G88" s="42"/>
      <c r="H88" s="42"/>
      <c r="I88" s="148"/>
      <c r="J88" s="42"/>
      <c r="K88" s="42"/>
      <c r="L88" s="149"/>
      <c r="S88" s="40"/>
      <c r="T88" s="40"/>
      <c r="U88" s="40"/>
      <c r="V88" s="40"/>
      <c r="W88" s="40"/>
      <c r="X88" s="40"/>
      <c r="Y88" s="40"/>
      <c r="Z88" s="40"/>
      <c r="AA88" s="40"/>
      <c r="AB88" s="40"/>
      <c r="AC88" s="40"/>
      <c r="AD88" s="40"/>
      <c r="AE88" s="40"/>
    </row>
    <row r="89" s="10" customFormat="1" ht="29.28" customHeight="1">
      <c r="A89" s="194"/>
      <c r="B89" s="195"/>
      <c r="C89" s="196" t="s">
        <v>145</v>
      </c>
      <c r="D89" s="197" t="s">
        <v>57</v>
      </c>
      <c r="E89" s="197" t="s">
        <v>53</v>
      </c>
      <c r="F89" s="197" t="s">
        <v>54</v>
      </c>
      <c r="G89" s="197" t="s">
        <v>146</v>
      </c>
      <c r="H89" s="197" t="s">
        <v>147</v>
      </c>
      <c r="I89" s="198" t="s">
        <v>148</v>
      </c>
      <c r="J89" s="197" t="s">
        <v>126</v>
      </c>
      <c r="K89" s="199" t="s">
        <v>149</v>
      </c>
      <c r="L89" s="200"/>
      <c r="M89" s="94" t="s">
        <v>19</v>
      </c>
      <c r="N89" s="95" t="s">
        <v>42</v>
      </c>
      <c r="O89" s="95" t="s">
        <v>150</v>
      </c>
      <c r="P89" s="95" t="s">
        <v>151</v>
      </c>
      <c r="Q89" s="95" t="s">
        <v>152</v>
      </c>
      <c r="R89" s="95" t="s">
        <v>153</v>
      </c>
      <c r="S89" s="95" t="s">
        <v>154</v>
      </c>
      <c r="T89" s="96" t="s">
        <v>155</v>
      </c>
      <c r="U89" s="194"/>
      <c r="V89" s="194"/>
      <c r="W89" s="194"/>
      <c r="X89" s="194"/>
      <c r="Y89" s="194"/>
      <c r="Z89" s="194"/>
      <c r="AA89" s="194"/>
      <c r="AB89" s="194"/>
      <c r="AC89" s="194"/>
      <c r="AD89" s="194"/>
      <c r="AE89" s="194"/>
    </row>
    <row r="90" s="2" customFormat="1" ht="22.8" customHeight="1">
      <c r="A90" s="40"/>
      <c r="B90" s="41"/>
      <c r="C90" s="101" t="s">
        <v>156</v>
      </c>
      <c r="D90" s="42"/>
      <c r="E90" s="42"/>
      <c r="F90" s="42"/>
      <c r="G90" s="42"/>
      <c r="H90" s="42"/>
      <c r="I90" s="148"/>
      <c r="J90" s="201">
        <f>BK90</f>
        <v>0</v>
      </c>
      <c r="K90" s="42"/>
      <c r="L90" s="46"/>
      <c r="M90" s="97"/>
      <c r="N90" s="202"/>
      <c r="O90" s="98"/>
      <c r="P90" s="203">
        <f>P91+P110</f>
        <v>0</v>
      </c>
      <c r="Q90" s="98"/>
      <c r="R90" s="203">
        <f>R91+R110</f>
        <v>0</v>
      </c>
      <c r="S90" s="98"/>
      <c r="T90" s="204">
        <f>T91+T110</f>
        <v>0</v>
      </c>
      <c r="U90" s="40"/>
      <c r="V90" s="40"/>
      <c r="W90" s="40"/>
      <c r="X90" s="40"/>
      <c r="Y90" s="40"/>
      <c r="Z90" s="40"/>
      <c r="AA90" s="40"/>
      <c r="AB90" s="40"/>
      <c r="AC90" s="40"/>
      <c r="AD90" s="40"/>
      <c r="AE90" s="40"/>
      <c r="AT90" s="19" t="s">
        <v>71</v>
      </c>
      <c r="AU90" s="19" t="s">
        <v>127</v>
      </c>
      <c r="BK90" s="205">
        <f>BK91+BK110</f>
        <v>0</v>
      </c>
    </row>
    <row r="91" s="11" customFormat="1" ht="25.92" customHeight="1">
      <c r="A91" s="11"/>
      <c r="B91" s="206"/>
      <c r="C91" s="207"/>
      <c r="D91" s="208" t="s">
        <v>71</v>
      </c>
      <c r="E91" s="209" t="s">
        <v>1524</v>
      </c>
      <c r="F91" s="209" t="s">
        <v>1525</v>
      </c>
      <c r="G91" s="207"/>
      <c r="H91" s="207"/>
      <c r="I91" s="210"/>
      <c r="J91" s="211">
        <f>BK91</f>
        <v>0</v>
      </c>
      <c r="K91" s="207"/>
      <c r="L91" s="212"/>
      <c r="M91" s="213"/>
      <c r="N91" s="214"/>
      <c r="O91" s="214"/>
      <c r="P91" s="215">
        <f>P92+P96+P99</f>
        <v>0</v>
      </c>
      <c r="Q91" s="214"/>
      <c r="R91" s="215">
        <f>R92+R96+R99</f>
        <v>0</v>
      </c>
      <c r="S91" s="214"/>
      <c r="T91" s="216">
        <f>T92+T96+T99</f>
        <v>0</v>
      </c>
      <c r="U91" s="11"/>
      <c r="V91" s="11"/>
      <c r="W91" s="11"/>
      <c r="X91" s="11"/>
      <c r="Y91" s="11"/>
      <c r="Z91" s="11"/>
      <c r="AA91" s="11"/>
      <c r="AB91" s="11"/>
      <c r="AC91" s="11"/>
      <c r="AD91" s="11"/>
      <c r="AE91" s="11"/>
      <c r="AR91" s="217" t="s">
        <v>81</v>
      </c>
      <c r="AT91" s="218" t="s">
        <v>71</v>
      </c>
      <c r="AU91" s="218" t="s">
        <v>72</v>
      </c>
      <c r="AY91" s="217" t="s">
        <v>159</v>
      </c>
      <c r="BK91" s="219">
        <f>BK92+BK96+BK99</f>
        <v>0</v>
      </c>
    </row>
    <row r="92" s="11" customFormat="1" ht="22.8" customHeight="1">
      <c r="A92" s="11"/>
      <c r="B92" s="206"/>
      <c r="C92" s="207"/>
      <c r="D92" s="208" t="s">
        <v>71</v>
      </c>
      <c r="E92" s="300" t="s">
        <v>1526</v>
      </c>
      <c r="F92" s="300" t="s">
        <v>1527</v>
      </c>
      <c r="G92" s="207"/>
      <c r="H92" s="207"/>
      <c r="I92" s="210"/>
      <c r="J92" s="301">
        <f>BK92</f>
        <v>0</v>
      </c>
      <c r="K92" s="207"/>
      <c r="L92" s="212"/>
      <c r="M92" s="213"/>
      <c r="N92" s="214"/>
      <c r="O92" s="214"/>
      <c r="P92" s="215">
        <f>SUM(P93:P95)</f>
        <v>0</v>
      </c>
      <c r="Q92" s="214"/>
      <c r="R92" s="215">
        <f>SUM(R93:R95)</f>
        <v>0</v>
      </c>
      <c r="S92" s="214"/>
      <c r="T92" s="216">
        <f>SUM(T93:T95)</f>
        <v>0</v>
      </c>
      <c r="U92" s="11"/>
      <c r="V92" s="11"/>
      <c r="W92" s="11"/>
      <c r="X92" s="11"/>
      <c r="Y92" s="11"/>
      <c r="Z92" s="11"/>
      <c r="AA92" s="11"/>
      <c r="AB92" s="11"/>
      <c r="AC92" s="11"/>
      <c r="AD92" s="11"/>
      <c r="AE92" s="11"/>
      <c r="AR92" s="217" t="s">
        <v>79</v>
      </c>
      <c r="AT92" s="218" t="s">
        <v>71</v>
      </c>
      <c r="AU92" s="218" t="s">
        <v>79</v>
      </c>
      <c r="AY92" s="217" t="s">
        <v>159</v>
      </c>
      <c r="BK92" s="219">
        <f>SUM(BK93:BK95)</f>
        <v>0</v>
      </c>
    </row>
    <row r="93" s="2" customFormat="1" ht="78" customHeight="1">
      <c r="A93" s="40"/>
      <c r="B93" s="41"/>
      <c r="C93" s="256" t="s">
        <v>79</v>
      </c>
      <c r="D93" s="256" t="s">
        <v>400</v>
      </c>
      <c r="E93" s="257" t="s">
        <v>1528</v>
      </c>
      <c r="F93" s="258" t="s">
        <v>1529</v>
      </c>
      <c r="G93" s="259" t="s">
        <v>1121</v>
      </c>
      <c r="H93" s="260">
        <v>1</v>
      </c>
      <c r="I93" s="261"/>
      <c r="J93" s="262">
        <f>ROUND(I93*H93,2)</f>
        <v>0</v>
      </c>
      <c r="K93" s="258" t="s">
        <v>19</v>
      </c>
      <c r="L93" s="263"/>
      <c r="M93" s="264" t="s">
        <v>19</v>
      </c>
      <c r="N93" s="265" t="s">
        <v>43</v>
      </c>
      <c r="O93" s="86"/>
      <c r="P93" s="229">
        <f>O93*H93</f>
        <v>0</v>
      </c>
      <c r="Q93" s="229">
        <v>0</v>
      </c>
      <c r="R93" s="229">
        <f>Q93*H93</f>
        <v>0</v>
      </c>
      <c r="S93" s="229">
        <v>0</v>
      </c>
      <c r="T93" s="230">
        <f>S93*H93</f>
        <v>0</v>
      </c>
      <c r="U93" s="40"/>
      <c r="V93" s="40"/>
      <c r="W93" s="40"/>
      <c r="X93" s="40"/>
      <c r="Y93" s="40"/>
      <c r="Z93" s="40"/>
      <c r="AA93" s="40"/>
      <c r="AB93" s="40"/>
      <c r="AC93" s="40"/>
      <c r="AD93" s="40"/>
      <c r="AE93" s="40"/>
      <c r="AR93" s="231" t="s">
        <v>174</v>
      </c>
      <c r="AT93" s="231" t="s">
        <v>400</v>
      </c>
      <c r="AU93" s="231" t="s">
        <v>81</v>
      </c>
      <c r="AY93" s="19" t="s">
        <v>159</v>
      </c>
      <c r="BE93" s="232">
        <f>IF(N93="základní",J93,0)</f>
        <v>0</v>
      </c>
      <c r="BF93" s="232">
        <f>IF(N93="snížená",J93,0)</f>
        <v>0</v>
      </c>
      <c r="BG93" s="232">
        <f>IF(N93="zákl. přenesená",J93,0)</f>
        <v>0</v>
      </c>
      <c r="BH93" s="232">
        <f>IF(N93="sníž. přenesená",J93,0)</f>
        <v>0</v>
      </c>
      <c r="BI93" s="232">
        <f>IF(N93="nulová",J93,0)</f>
        <v>0</v>
      </c>
      <c r="BJ93" s="19" t="s">
        <v>79</v>
      </c>
      <c r="BK93" s="232">
        <f>ROUND(I93*H93,2)</f>
        <v>0</v>
      </c>
      <c r="BL93" s="19" t="s">
        <v>164</v>
      </c>
      <c r="BM93" s="231" t="s">
        <v>81</v>
      </c>
    </row>
    <row r="94" s="2" customFormat="1" ht="21.75" customHeight="1">
      <c r="A94" s="40"/>
      <c r="B94" s="41"/>
      <c r="C94" s="256" t="s">
        <v>81</v>
      </c>
      <c r="D94" s="256" t="s">
        <v>400</v>
      </c>
      <c r="E94" s="257" t="s">
        <v>1530</v>
      </c>
      <c r="F94" s="258" t="s">
        <v>1531</v>
      </c>
      <c r="G94" s="259" t="s">
        <v>1121</v>
      </c>
      <c r="H94" s="260">
        <v>1</v>
      </c>
      <c r="I94" s="261"/>
      <c r="J94" s="262">
        <f>ROUND(I94*H94,2)</f>
        <v>0</v>
      </c>
      <c r="K94" s="258" t="s">
        <v>19</v>
      </c>
      <c r="L94" s="263"/>
      <c r="M94" s="264" t="s">
        <v>19</v>
      </c>
      <c r="N94" s="265" t="s">
        <v>43</v>
      </c>
      <c r="O94" s="86"/>
      <c r="P94" s="229">
        <f>O94*H94</f>
        <v>0</v>
      </c>
      <c r="Q94" s="229">
        <v>0</v>
      </c>
      <c r="R94" s="229">
        <f>Q94*H94</f>
        <v>0</v>
      </c>
      <c r="S94" s="229">
        <v>0</v>
      </c>
      <c r="T94" s="230">
        <f>S94*H94</f>
        <v>0</v>
      </c>
      <c r="U94" s="40"/>
      <c r="V94" s="40"/>
      <c r="W94" s="40"/>
      <c r="X94" s="40"/>
      <c r="Y94" s="40"/>
      <c r="Z94" s="40"/>
      <c r="AA94" s="40"/>
      <c r="AB94" s="40"/>
      <c r="AC94" s="40"/>
      <c r="AD94" s="40"/>
      <c r="AE94" s="40"/>
      <c r="AR94" s="231" t="s">
        <v>174</v>
      </c>
      <c r="AT94" s="231" t="s">
        <v>400</v>
      </c>
      <c r="AU94" s="231" t="s">
        <v>81</v>
      </c>
      <c r="AY94" s="19" t="s">
        <v>159</v>
      </c>
      <c r="BE94" s="232">
        <f>IF(N94="základní",J94,0)</f>
        <v>0</v>
      </c>
      <c r="BF94" s="232">
        <f>IF(N94="snížená",J94,0)</f>
        <v>0</v>
      </c>
      <c r="BG94" s="232">
        <f>IF(N94="zákl. přenesená",J94,0)</f>
        <v>0</v>
      </c>
      <c r="BH94" s="232">
        <f>IF(N94="sníž. přenesená",J94,0)</f>
        <v>0</v>
      </c>
      <c r="BI94" s="232">
        <f>IF(N94="nulová",J94,0)</f>
        <v>0</v>
      </c>
      <c r="BJ94" s="19" t="s">
        <v>79</v>
      </c>
      <c r="BK94" s="232">
        <f>ROUND(I94*H94,2)</f>
        <v>0</v>
      </c>
      <c r="BL94" s="19" t="s">
        <v>164</v>
      </c>
      <c r="BM94" s="231" t="s">
        <v>164</v>
      </c>
    </row>
    <row r="95" s="2" customFormat="1" ht="21.75" customHeight="1">
      <c r="A95" s="40"/>
      <c r="B95" s="41"/>
      <c r="C95" s="256" t="s">
        <v>167</v>
      </c>
      <c r="D95" s="256" t="s">
        <v>400</v>
      </c>
      <c r="E95" s="257" t="s">
        <v>1532</v>
      </c>
      <c r="F95" s="258" t="s">
        <v>1533</v>
      </c>
      <c r="G95" s="259" t="s">
        <v>1121</v>
      </c>
      <c r="H95" s="260">
        <v>1</v>
      </c>
      <c r="I95" s="261"/>
      <c r="J95" s="262">
        <f>ROUND(I95*H95,2)</f>
        <v>0</v>
      </c>
      <c r="K95" s="258" t="s">
        <v>19</v>
      </c>
      <c r="L95" s="263"/>
      <c r="M95" s="264" t="s">
        <v>19</v>
      </c>
      <c r="N95" s="265" t="s">
        <v>43</v>
      </c>
      <c r="O95" s="86"/>
      <c r="P95" s="229">
        <f>O95*H95</f>
        <v>0</v>
      </c>
      <c r="Q95" s="229">
        <v>0</v>
      </c>
      <c r="R95" s="229">
        <f>Q95*H95</f>
        <v>0</v>
      </c>
      <c r="S95" s="229">
        <v>0</v>
      </c>
      <c r="T95" s="230">
        <f>S95*H95</f>
        <v>0</v>
      </c>
      <c r="U95" s="40"/>
      <c r="V95" s="40"/>
      <c r="W95" s="40"/>
      <c r="X95" s="40"/>
      <c r="Y95" s="40"/>
      <c r="Z95" s="40"/>
      <c r="AA95" s="40"/>
      <c r="AB95" s="40"/>
      <c r="AC95" s="40"/>
      <c r="AD95" s="40"/>
      <c r="AE95" s="40"/>
      <c r="AR95" s="231" t="s">
        <v>174</v>
      </c>
      <c r="AT95" s="231" t="s">
        <v>400</v>
      </c>
      <c r="AU95" s="231" t="s">
        <v>81</v>
      </c>
      <c r="AY95" s="19" t="s">
        <v>159</v>
      </c>
      <c r="BE95" s="232">
        <f>IF(N95="základní",J95,0)</f>
        <v>0</v>
      </c>
      <c r="BF95" s="232">
        <f>IF(N95="snížená",J95,0)</f>
        <v>0</v>
      </c>
      <c r="BG95" s="232">
        <f>IF(N95="zákl. přenesená",J95,0)</f>
        <v>0</v>
      </c>
      <c r="BH95" s="232">
        <f>IF(N95="sníž. přenesená",J95,0)</f>
        <v>0</v>
      </c>
      <c r="BI95" s="232">
        <f>IF(N95="nulová",J95,0)</f>
        <v>0</v>
      </c>
      <c r="BJ95" s="19" t="s">
        <v>79</v>
      </c>
      <c r="BK95" s="232">
        <f>ROUND(I95*H95,2)</f>
        <v>0</v>
      </c>
      <c r="BL95" s="19" t="s">
        <v>164</v>
      </c>
      <c r="BM95" s="231" t="s">
        <v>170</v>
      </c>
    </row>
    <row r="96" s="11" customFormat="1" ht="22.8" customHeight="1">
      <c r="A96" s="11"/>
      <c r="B96" s="206"/>
      <c r="C96" s="207"/>
      <c r="D96" s="208" t="s">
        <v>71</v>
      </c>
      <c r="E96" s="300" t="s">
        <v>1534</v>
      </c>
      <c r="F96" s="300" t="s">
        <v>1535</v>
      </c>
      <c r="G96" s="207"/>
      <c r="H96" s="207"/>
      <c r="I96" s="210"/>
      <c r="J96" s="301">
        <f>BK96</f>
        <v>0</v>
      </c>
      <c r="K96" s="207"/>
      <c r="L96" s="212"/>
      <c r="M96" s="213"/>
      <c r="N96" s="214"/>
      <c r="O96" s="214"/>
      <c r="P96" s="215">
        <f>SUM(P97:P98)</f>
        <v>0</v>
      </c>
      <c r="Q96" s="214"/>
      <c r="R96" s="215">
        <f>SUM(R97:R98)</f>
        <v>0</v>
      </c>
      <c r="S96" s="214"/>
      <c r="T96" s="216">
        <f>SUM(T97:T98)</f>
        <v>0</v>
      </c>
      <c r="U96" s="11"/>
      <c r="V96" s="11"/>
      <c r="W96" s="11"/>
      <c r="X96" s="11"/>
      <c r="Y96" s="11"/>
      <c r="Z96" s="11"/>
      <c r="AA96" s="11"/>
      <c r="AB96" s="11"/>
      <c r="AC96" s="11"/>
      <c r="AD96" s="11"/>
      <c r="AE96" s="11"/>
      <c r="AR96" s="217" t="s">
        <v>79</v>
      </c>
      <c r="AT96" s="218" t="s">
        <v>71</v>
      </c>
      <c r="AU96" s="218" t="s">
        <v>79</v>
      </c>
      <c r="AY96" s="217" t="s">
        <v>159</v>
      </c>
      <c r="BK96" s="219">
        <f>SUM(BK97:BK98)</f>
        <v>0</v>
      </c>
    </row>
    <row r="97" s="2" customFormat="1" ht="21.75" customHeight="1">
      <c r="A97" s="40"/>
      <c r="B97" s="41"/>
      <c r="C97" s="220" t="s">
        <v>164</v>
      </c>
      <c r="D97" s="220" t="s">
        <v>160</v>
      </c>
      <c r="E97" s="221" t="s">
        <v>1536</v>
      </c>
      <c r="F97" s="222" t="s">
        <v>1537</v>
      </c>
      <c r="G97" s="223" t="s">
        <v>1121</v>
      </c>
      <c r="H97" s="224">
        <v>1</v>
      </c>
      <c r="I97" s="225"/>
      <c r="J97" s="226">
        <f>ROUND(I97*H97,2)</f>
        <v>0</v>
      </c>
      <c r="K97" s="222" t="s">
        <v>19</v>
      </c>
      <c r="L97" s="46"/>
      <c r="M97" s="227" t="s">
        <v>19</v>
      </c>
      <c r="N97" s="228" t="s">
        <v>43</v>
      </c>
      <c r="O97" s="86"/>
      <c r="P97" s="229">
        <f>O97*H97</f>
        <v>0</v>
      </c>
      <c r="Q97" s="229">
        <v>0</v>
      </c>
      <c r="R97" s="229">
        <f>Q97*H97</f>
        <v>0</v>
      </c>
      <c r="S97" s="229">
        <v>0</v>
      </c>
      <c r="T97" s="230">
        <f>S97*H97</f>
        <v>0</v>
      </c>
      <c r="U97" s="40"/>
      <c r="V97" s="40"/>
      <c r="W97" s="40"/>
      <c r="X97" s="40"/>
      <c r="Y97" s="40"/>
      <c r="Z97" s="40"/>
      <c r="AA97" s="40"/>
      <c r="AB97" s="40"/>
      <c r="AC97" s="40"/>
      <c r="AD97" s="40"/>
      <c r="AE97" s="40"/>
      <c r="AR97" s="231" t="s">
        <v>164</v>
      </c>
      <c r="AT97" s="231" t="s">
        <v>160</v>
      </c>
      <c r="AU97" s="231" t="s">
        <v>81</v>
      </c>
      <c r="AY97" s="19" t="s">
        <v>159</v>
      </c>
      <c r="BE97" s="232">
        <f>IF(N97="základní",J97,0)</f>
        <v>0</v>
      </c>
      <c r="BF97" s="232">
        <f>IF(N97="snížená",J97,0)</f>
        <v>0</v>
      </c>
      <c r="BG97" s="232">
        <f>IF(N97="zákl. přenesená",J97,0)</f>
        <v>0</v>
      </c>
      <c r="BH97" s="232">
        <f>IF(N97="sníž. přenesená",J97,0)</f>
        <v>0</v>
      </c>
      <c r="BI97" s="232">
        <f>IF(N97="nulová",J97,0)</f>
        <v>0</v>
      </c>
      <c r="BJ97" s="19" t="s">
        <v>79</v>
      </c>
      <c r="BK97" s="232">
        <f>ROUND(I97*H97,2)</f>
        <v>0</v>
      </c>
      <c r="BL97" s="19" t="s">
        <v>164</v>
      </c>
      <c r="BM97" s="231" t="s">
        <v>174</v>
      </c>
    </row>
    <row r="98" s="2" customFormat="1" ht="16.5" customHeight="1">
      <c r="A98" s="40"/>
      <c r="B98" s="41"/>
      <c r="C98" s="220" t="s">
        <v>178</v>
      </c>
      <c r="D98" s="220" t="s">
        <v>160</v>
      </c>
      <c r="E98" s="221" t="s">
        <v>1538</v>
      </c>
      <c r="F98" s="222" t="s">
        <v>1539</v>
      </c>
      <c r="G98" s="223" t="s">
        <v>1121</v>
      </c>
      <c r="H98" s="224">
        <v>0</v>
      </c>
      <c r="I98" s="225"/>
      <c r="J98" s="226">
        <f>ROUND(I98*H98,2)</f>
        <v>0</v>
      </c>
      <c r="K98" s="222" t="s">
        <v>19</v>
      </c>
      <c r="L98" s="46"/>
      <c r="M98" s="227" t="s">
        <v>19</v>
      </c>
      <c r="N98" s="228" t="s">
        <v>43</v>
      </c>
      <c r="O98" s="86"/>
      <c r="P98" s="229">
        <f>O98*H98</f>
        <v>0</v>
      </c>
      <c r="Q98" s="229">
        <v>0</v>
      </c>
      <c r="R98" s="229">
        <f>Q98*H98</f>
        <v>0</v>
      </c>
      <c r="S98" s="229">
        <v>0</v>
      </c>
      <c r="T98" s="230">
        <f>S98*H98</f>
        <v>0</v>
      </c>
      <c r="U98" s="40"/>
      <c r="V98" s="40"/>
      <c r="W98" s="40"/>
      <c r="X98" s="40"/>
      <c r="Y98" s="40"/>
      <c r="Z98" s="40"/>
      <c r="AA98" s="40"/>
      <c r="AB98" s="40"/>
      <c r="AC98" s="40"/>
      <c r="AD98" s="40"/>
      <c r="AE98" s="40"/>
      <c r="AR98" s="231" t="s">
        <v>164</v>
      </c>
      <c r="AT98" s="231" t="s">
        <v>160</v>
      </c>
      <c r="AU98" s="231" t="s">
        <v>81</v>
      </c>
      <c r="AY98" s="19" t="s">
        <v>159</v>
      </c>
      <c r="BE98" s="232">
        <f>IF(N98="základní",J98,0)</f>
        <v>0</v>
      </c>
      <c r="BF98" s="232">
        <f>IF(N98="snížená",J98,0)</f>
        <v>0</v>
      </c>
      <c r="BG98" s="232">
        <f>IF(N98="zákl. přenesená",J98,0)</f>
        <v>0</v>
      </c>
      <c r="BH98" s="232">
        <f>IF(N98="sníž. přenesená",J98,0)</f>
        <v>0</v>
      </c>
      <c r="BI98" s="232">
        <f>IF(N98="nulová",J98,0)</f>
        <v>0</v>
      </c>
      <c r="BJ98" s="19" t="s">
        <v>79</v>
      </c>
      <c r="BK98" s="232">
        <f>ROUND(I98*H98,2)</f>
        <v>0</v>
      </c>
      <c r="BL98" s="19" t="s">
        <v>164</v>
      </c>
      <c r="BM98" s="231" t="s">
        <v>181</v>
      </c>
    </row>
    <row r="99" s="11" customFormat="1" ht="22.8" customHeight="1">
      <c r="A99" s="11"/>
      <c r="B99" s="206"/>
      <c r="C99" s="207"/>
      <c r="D99" s="208" t="s">
        <v>71</v>
      </c>
      <c r="E99" s="300" t="s">
        <v>1540</v>
      </c>
      <c r="F99" s="300" t="s">
        <v>1541</v>
      </c>
      <c r="G99" s="207"/>
      <c r="H99" s="207"/>
      <c r="I99" s="210"/>
      <c r="J99" s="301">
        <f>BK99</f>
        <v>0</v>
      </c>
      <c r="K99" s="207"/>
      <c r="L99" s="212"/>
      <c r="M99" s="213"/>
      <c r="N99" s="214"/>
      <c r="O99" s="214"/>
      <c r="P99" s="215">
        <f>SUM(P100:P109)</f>
        <v>0</v>
      </c>
      <c r="Q99" s="214"/>
      <c r="R99" s="215">
        <f>SUM(R100:R109)</f>
        <v>0</v>
      </c>
      <c r="S99" s="214"/>
      <c r="T99" s="216">
        <f>SUM(T100:T109)</f>
        <v>0</v>
      </c>
      <c r="U99" s="11"/>
      <c r="V99" s="11"/>
      <c r="W99" s="11"/>
      <c r="X99" s="11"/>
      <c r="Y99" s="11"/>
      <c r="Z99" s="11"/>
      <c r="AA99" s="11"/>
      <c r="AB99" s="11"/>
      <c r="AC99" s="11"/>
      <c r="AD99" s="11"/>
      <c r="AE99" s="11"/>
      <c r="AR99" s="217" t="s">
        <v>79</v>
      </c>
      <c r="AT99" s="218" t="s">
        <v>71</v>
      </c>
      <c r="AU99" s="218" t="s">
        <v>79</v>
      </c>
      <c r="AY99" s="217" t="s">
        <v>159</v>
      </c>
      <c r="BK99" s="219">
        <f>SUM(BK100:BK109)</f>
        <v>0</v>
      </c>
    </row>
    <row r="100" s="2" customFormat="1" ht="16.5" customHeight="1">
      <c r="A100" s="40"/>
      <c r="B100" s="41"/>
      <c r="C100" s="220" t="s">
        <v>170</v>
      </c>
      <c r="D100" s="220" t="s">
        <v>160</v>
      </c>
      <c r="E100" s="221" t="s">
        <v>1542</v>
      </c>
      <c r="F100" s="222" t="s">
        <v>1543</v>
      </c>
      <c r="G100" s="223" t="s">
        <v>1121</v>
      </c>
      <c r="H100" s="224">
        <v>1</v>
      </c>
      <c r="I100" s="225"/>
      <c r="J100" s="226">
        <f>ROUND(I100*H100,2)</f>
        <v>0</v>
      </c>
      <c r="K100" s="222" t="s">
        <v>19</v>
      </c>
      <c r="L100" s="46"/>
      <c r="M100" s="227" t="s">
        <v>19</v>
      </c>
      <c r="N100" s="228" t="s">
        <v>43</v>
      </c>
      <c r="O100" s="86"/>
      <c r="P100" s="229">
        <f>O100*H100</f>
        <v>0</v>
      </c>
      <c r="Q100" s="229">
        <v>0</v>
      </c>
      <c r="R100" s="229">
        <f>Q100*H100</f>
        <v>0</v>
      </c>
      <c r="S100" s="229">
        <v>0</v>
      </c>
      <c r="T100" s="230">
        <f>S100*H100</f>
        <v>0</v>
      </c>
      <c r="U100" s="40"/>
      <c r="V100" s="40"/>
      <c r="W100" s="40"/>
      <c r="X100" s="40"/>
      <c r="Y100" s="40"/>
      <c r="Z100" s="40"/>
      <c r="AA100" s="40"/>
      <c r="AB100" s="40"/>
      <c r="AC100" s="40"/>
      <c r="AD100" s="40"/>
      <c r="AE100" s="40"/>
      <c r="AR100" s="231" t="s">
        <v>164</v>
      </c>
      <c r="AT100" s="231" t="s">
        <v>160</v>
      </c>
      <c r="AU100" s="231" t="s">
        <v>81</v>
      </c>
      <c r="AY100" s="19" t="s">
        <v>159</v>
      </c>
      <c r="BE100" s="232">
        <f>IF(N100="základní",J100,0)</f>
        <v>0</v>
      </c>
      <c r="BF100" s="232">
        <f>IF(N100="snížená",J100,0)</f>
        <v>0</v>
      </c>
      <c r="BG100" s="232">
        <f>IF(N100="zákl. přenesená",J100,0)</f>
        <v>0</v>
      </c>
      <c r="BH100" s="232">
        <f>IF(N100="sníž. přenesená",J100,0)</f>
        <v>0</v>
      </c>
      <c r="BI100" s="232">
        <f>IF(N100="nulová",J100,0)</f>
        <v>0</v>
      </c>
      <c r="BJ100" s="19" t="s">
        <v>79</v>
      </c>
      <c r="BK100" s="232">
        <f>ROUND(I100*H100,2)</f>
        <v>0</v>
      </c>
      <c r="BL100" s="19" t="s">
        <v>164</v>
      </c>
      <c r="BM100" s="231" t="s">
        <v>184</v>
      </c>
    </row>
    <row r="101" s="2" customFormat="1" ht="16.5" customHeight="1">
      <c r="A101" s="40"/>
      <c r="B101" s="41"/>
      <c r="C101" s="220" t="s">
        <v>185</v>
      </c>
      <c r="D101" s="220" t="s">
        <v>160</v>
      </c>
      <c r="E101" s="221" t="s">
        <v>1544</v>
      </c>
      <c r="F101" s="222" t="s">
        <v>1545</v>
      </c>
      <c r="G101" s="223" t="s">
        <v>1121</v>
      </c>
      <c r="H101" s="224">
        <v>1</v>
      </c>
      <c r="I101" s="225"/>
      <c r="J101" s="226">
        <f>ROUND(I101*H101,2)</f>
        <v>0</v>
      </c>
      <c r="K101" s="222" t="s">
        <v>19</v>
      </c>
      <c r="L101" s="46"/>
      <c r="M101" s="227" t="s">
        <v>19</v>
      </c>
      <c r="N101" s="228" t="s">
        <v>43</v>
      </c>
      <c r="O101" s="86"/>
      <c r="P101" s="229">
        <f>O101*H101</f>
        <v>0</v>
      </c>
      <c r="Q101" s="229">
        <v>0</v>
      </c>
      <c r="R101" s="229">
        <f>Q101*H101</f>
        <v>0</v>
      </c>
      <c r="S101" s="229">
        <v>0</v>
      </c>
      <c r="T101" s="230">
        <f>S101*H101</f>
        <v>0</v>
      </c>
      <c r="U101" s="40"/>
      <c r="V101" s="40"/>
      <c r="W101" s="40"/>
      <c r="X101" s="40"/>
      <c r="Y101" s="40"/>
      <c r="Z101" s="40"/>
      <c r="AA101" s="40"/>
      <c r="AB101" s="40"/>
      <c r="AC101" s="40"/>
      <c r="AD101" s="40"/>
      <c r="AE101" s="40"/>
      <c r="AR101" s="231" t="s">
        <v>164</v>
      </c>
      <c r="AT101" s="231" t="s">
        <v>160</v>
      </c>
      <c r="AU101" s="231" t="s">
        <v>81</v>
      </c>
      <c r="AY101" s="19" t="s">
        <v>159</v>
      </c>
      <c r="BE101" s="232">
        <f>IF(N101="základní",J101,0)</f>
        <v>0</v>
      </c>
      <c r="BF101" s="232">
        <f>IF(N101="snížená",J101,0)</f>
        <v>0</v>
      </c>
      <c r="BG101" s="232">
        <f>IF(N101="zákl. přenesená",J101,0)</f>
        <v>0</v>
      </c>
      <c r="BH101" s="232">
        <f>IF(N101="sníž. přenesená",J101,0)</f>
        <v>0</v>
      </c>
      <c r="BI101" s="232">
        <f>IF(N101="nulová",J101,0)</f>
        <v>0</v>
      </c>
      <c r="BJ101" s="19" t="s">
        <v>79</v>
      </c>
      <c r="BK101" s="232">
        <f>ROUND(I101*H101,2)</f>
        <v>0</v>
      </c>
      <c r="BL101" s="19" t="s">
        <v>164</v>
      </c>
      <c r="BM101" s="231" t="s">
        <v>188</v>
      </c>
    </row>
    <row r="102" s="2" customFormat="1" ht="16.5" customHeight="1">
      <c r="A102" s="40"/>
      <c r="B102" s="41"/>
      <c r="C102" s="220" t="s">
        <v>174</v>
      </c>
      <c r="D102" s="220" t="s">
        <v>160</v>
      </c>
      <c r="E102" s="221" t="s">
        <v>1546</v>
      </c>
      <c r="F102" s="222" t="s">
        <v>1547</v>
      </c>
      <c r="G102" s="223" t="s">
        <v>1121</v>
      </c>
      <c r="H102" s="224">
        <v>0</v>
      </c>
      <c r="I102" s="225"/>
      <c r="J102" s="226">
        <f>ROUND(I102*H102,2)</f>
        <v>0</v>
      </c>
      <c r="K102" s="222" t="s">
        <v>19</v>
      </c>
      <c r="L102" s="46"/>
      <c r="M102" s="227" t="s">
        <v>19</v>
      </c>
      <c r="N102" s="228" t="s">
        <v>43</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164</v>
      </c>
      <c r="AT102" s="231" t="s">
        <v>160</v>
      </c>
      <c r="AU102" s="231" t="s">
        <v>81</v>
      </c>
      <c r="AY102" s="19" t="s">
        <v>159</v>
      </c>
      <c r="BE102" s="232">
        <f>IF(N102="základní",J102,0)</f>
        <v>0</v>
      </c>
      <c r="BF102" s="232">
        <f>IF(N102="snížená",J102,0)</f>
        <v>0</v>
      </c>
      <c r="BG102" s="232">
        <f>IF(N102="zákl. přenesená",J102,0)</f>
        <v>0</v>
      </c>
      <c r="BH102" s="232">
        <f>IF(N102="sníž. přenesená",J102,0)</f>
        <v>0</v>
      </c>
      <c r="BI102" s="232">
        <f>IF(N102="nulová",J102,0)</f>
        <v>0</v>
      </c>
      <c r="BJ102" s="19" t="s">
        <v>79</v>
      </c>
      <c r="BK102" s="232">
        <f>ROUND(I102*H102,2)</f>
        <v>0</v>
      </c>
      <c r="BL102" s="19" t="s">
        <v>164</v>
      </c>
      <c r="BM102" s="231" t="s">
        <v>192</v>
      </c>
    </row>
    <row r="103" s="2" customFormat="1" ht="16.5" customHeight="1">
      <c r="A103" s="40"/>
      <c r="B103" s="41"/>
      <c r="C103" s="220" t="s">
        <v>198</v>
      </c>
      <c r="D103" s="220" t="s">
        <v>160</v>
      </c>
      <c r="E103" s="221" t="s">
        <v>1548</v>
      </c>
      <c r="F103" s="222" t="s">
        <v>1549</v>
      </c>
      <c r="G103" s="223" t="s">
        <v>1121</v>
      </c>
      <c r="H103" s="224">
        <v>1</v>
      </c>
      <c r="I103" s="225"/>
      <c r="J103" s="226">
        <f>ROUND(I103*H103,2)</f>
        <v>0</v>
      </c>
      <c r="K103" s="222" t="s">
        <v>19</v>
      </c>
      <c r="L103" s="46"/>
      <c r="M103" s="227" t="s">
        <v>19</v>
      </c>
      <c r="N103" s="228" t="s">
        <v>43</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164</v>
      </c>
      <c r="AT103" s="231" t="s">
        <v>160</v>
      </c>
      <c r="AU103" s="231" t="s">
        <v>81</v>
      </c>
      <c r="AY103" s="19" t="s">
        <v>159</v>
      </c>
      <c r="BE103" s="232">
        <f>IF(N103="základní",J103,0)</f>
        <v>0</v>
      </c>
      <c r="BF103" s="232">
        <f>IF(N103="snížená",J103,0)</f>
        <v>0</v>
      </c>
      <c r="BG103" s="232">
        <f>IF(N103="zákl. přenesená",J103,0)</f>
        <v>0</v>
      </c>
      <c r="BH103" s="232">
        <f>IF(N103="sníž. přenesená",J103,0)</f>
        <v>0</v>
      </c>
      <c r="BI103" s="232">
        <f>IF(N103="nulová",J103,0)</f>
        <v>0</v>
      </c>
      <c r="BJ103" s="19" t="s">
        <v>79</v>
      </c>
      <c r="BK103" s="232">
        <f>ROUND(I103*H103,2)</f>
        <v>0</v>
      </c>
      <c r="BL103" s="19" t="s">
        <v>164</v>
      </c>
      <c r="BM103" s="231" t="s">
        <v>201</v>
      </c>
    </row>
    <row r="104" s="2" customFormat="1" ht="16.5" customHeight="1">
      <c r="A104" s="40"/>
      <c r="B104" s="41"/>
      <c r="C104" s="220" t="s">
        <v>181</v>
      </c>
      <c r="D104" s="220" t="s">
        <v>160</v>
      </c>
      <c r="E104" s="221" t="s">
        <v>1550</v>
      </c>
      <c r="F104" s="222" t="s">
        <v>1405</v>
      </c>
      <c r="G104" s="223" t="s">
        <v>1121</v>
      </c>
      <c r="H104" s="224">
        <v>1</v>
      </c>
      <c r="I104" s="225"/>
      <c r="J104" s="226">
        <f>ROUND(I104*H104,2)</f>
        <v>0</v>
      </c>
      <c r="K104" s="222" t="s">
        <v>19</v>
      </c>
      <c r="L104" s="46"/>
      <c r="M104" s="227" t="s">
        <v>19</v>
      </c>
      <c r="N104" s="228" t="s">
        <v>43</v>
      </c>
      <c r="O104" s="86"/>
      <c r="P104" s="229">
        <f>O104*H104</f>
        <v>0</v>
      </c>
      <c r="Q104" s="229">
        <v>0</v>
      </c>
      <c r="R104" s="229">
        <f>Q104*H104</f>
        <v>0</v>
      </c>
      <c r="S104" s="229">
        <v>0</v>
      </c>
      <c r="T104" s="230">
        <f>S104*H104</f>
        <v>0</v>
      </c>
      <c r="U104" s="40"/>
      <c r="V104" s="40"/>
      <c r="W104" s="40"/>
      <c r="X104" s="40"/>
      <c r="Y104" s="40"/>
      <c r="Z104" s="40"/>
      <c r="AA104" s="40"/>
      <c r="AB104" s="40"/>
      <c r="AC104" s="40"/>
      <c r="AD104" s="40"/>
      <c r="AE104" s="40"/>
      <c r="AR104" s="231" t="s">
        <v>164</v>
      </c>
      <c r="AT104" s="231" t="s">
        <v>160</v>
      </c>
      <c r="AU104" s="231" t="s">
        <v>81</v>
      </c>
      <c r="AY104" s="19" t="s">
        <v>159</v>
      </c>
      <c r="BE104" s="232">
        <f>IF(N104="základní",J104,0)</f>
        <v>0</v>
      </c>
      <c r="BF104" s="232">
        <f>IF(N104="snížená",J104,0)</f>
        <v>0</v>
      </c>
      <c r="BG104" s="232">
        <f>IF(N104="zákl. přenesená",J104,0)</f>
        <v>0</v>
      </c>
      <c r="BH104" s="232">
        <f>IF(N104="sníž. přenesená",J104,0)</f>
        <v>0</v>
      </c>
      <c r="BI104" s="232">
        <f>IF(N104="nulová",J104,0)</f>
        <v>0</v>
      </c>
      <c r="BJ104" s="19" t="s">
        <v>79</v>
      </c>
      <c r="BK104" s="232">
        <f>ROUND(I104*H104,2)</f>
        <v>0</v>
      </c>
      <c r="BL104" s="19" t="s">
        <v>164</v>
      </c>
      <c r="BM104" s="231" t="s">
        <v>208</v>
      </c>
    </row>
    <row r="105" s="2" customFormat="1" ht="16.5" customHeight="1">
      <c r="A105" s="40"/>
      <c r="B105" s="41"/>
      <c r="C105" s="220" t="s">
        <v>209</v>
      </c>
      <c r="D105" s="220" t="s">
        <v>160</v>
      </c>
      <c r="E105" s="221" t="s">
        <v>1551</v>
      </c>
      <c r="F105" s="222" t="s">
        <v>1552</v>
      </c>
      <c r="G105" s="223" t="s">
        <v>1121</v>
      </c>
      <c r="H105" s="224">
        <v>1</v>
      </c>
      <c r="I105" s="225"/>
      <c r="J105" s="226">
        <f>ROUND(I105*H105,2)</f>
        <v>0</v>
      </c>
      <c r="K105" s="222" t="s">
        <v>19</v>
      </c>
      <c r="L105" s="46"/>
      <c r="M105" s="227" t="s">
        <v>19</v>
      </c>
      <c r="N105" s="228" t="s">
        <v>43</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164</v>
      </c>
      <c r="AT105" s="231" t="s">
        <v>160</v>
      </c>
      <c r="AU105" s="231" t="s">
        <v>81</v>
      </c>
      <c r="AY105" s="19" t="s">
        <v>159</v>
      </c>
      <c r="BE105" s="232">
        <f>IF(N105="základní",J105,0)</f>
        <v>0</v>
      </c>
      <c r="BF105" s="232">
        <f>IF(N105="snížená",J105,0)</f>
        <v>0</v>
      </c>
      <c r="BG105" s="232">
        <f>IF(N105="zákl. přenesená",J105,0)</f>
        <v>0</v>
      </c>
      <c r="BH105" s="232">
        <f>IF(N105="sníž. přenesená",J105,0)</f>
        <v>0</v>
      </c>
      <c r="BI105" s="232">
        <f>IF(N105="nulová",J105,0)</f>
        <v>0</v>
      </c>
      <c r="BJ105" s="19" t="s">
        <v>79</v>
      </c>
      <c r="BK105" s="232">
        <f>ROUND(I105*H105,2)</f>
        <v>0</v>
      </c>
      <c r="BL105" s="19" t="s">
        <v>164</v>
      </c>
      <c r="BM105" s="231" t="s">
        <v>212</v>
      </c>
    </row>
    <row r="106" s="2" customFormat="1" ht="16.5" customHeight="1">
      <c r="A106" s="40"/>
      <c r="B106" s="41"/>
      <c r="C106" s="220" t="s">
        <v>184</v>
      </c>
      <c r="D106" s="220" t="s">
        <v>160</v>
      </c>
      <c r="E106" s="221" t="s">
        <v>1553</v>
      </c>
      <c r="F106" s="222" t="s">
        <v>1554</v>
      </c>
      <c r="G106" s="223" t="s">
        <v>1121</v>
      </c>
      <c r="H106" s="224">
        <v>0</v>
      </c>
      <c r="I106" s="225"/>
      <c r="J106" s="226">
        <f>ROUND(I106*H106,2)</f>
        <v>0</v>
      </c>
      <c r="K106" s="222" t="s">
        <v>19</v>
      </c>
      <c r="L106" s="46"/>
      <c r="M106" s="227" t="s">
        <v>19</v>
      </c>
      <c r="N106" s="228" t="s">
        <v>43</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164</v>
      </c>
      <c r="AT106" s="231" t="s">
        <v>160</v>
      </c>
      <c r="AU106" s="231" t="s">
        <v>81</v>
      </c>
      <c r="AY106" s="19" t="s">
        <v>159</v>
      </c>
      <c r="BE106" s="232">
        <f>IF(N106="základní",J106,0)</f>
        <v>0</v>
      </c>
      <c r="BF106" s="232">
        <f>IF(N106="snížená",J106,0)</f>
        <v>0</v>
      </c>
      <c r="BG106" s="232">
        <f>IF(N106="zákl. přenesená",J106,0)</f>
        <v>0</v>
      </c>
      <c r="BH106" s="232">
        <f>IF(N106="sníž. přenesená",J106,0)</f>
        <v>0</v>
      </c>
      <c r="BI106" s="232">
        <f>IF(N106="nulová",J106,0)</f>
        <v>0</v>
      </c>
      <c r="BJ106" s="19" t="s">
        <v>79</v>
      </c>
      <c r="BK106" s="232">
        <f>ROUND(I106*H106,2)</f>
        <v>0</v>
      </c>
      <c r="BL106" s="19" t="s">
        <v>164</v>
      </c>
      <c r="BM106" s="231" t="s">
        <v>217</v>
      </c>
    </row>
    <row r="107" s="2" customFormat="1" ht="21.75" customHeight="1">
      <c r="A107" s="40"/>
      <c r="B107" s="41"/>
      <c r="C107" s="220" t="s">
        <v>225</v>
      </c>
      <c r="D107" s="220" t="s">
        <v>160</v>
      </c>
      <c r="E107" s="221" t="s">
        <v>1555</v>
      </c>
      <c r="F107" s="222" t="s">
        <v>1556</v>
      </c>
      <c r="G107" s="223" t="s">
        <v>1121</v>
      </c>
      <c r="H107" s="224">
        <v>1</v>
      </c>
      <c r="I107" s="225"/>
      <c r="J107" s="226">
        <f>ROUND(I107*H107,2)</f>
        <v>0</v>
      </c>
      <c r="K107" s="222" t="s">
        <v>19</v>
      </c>
      <c r="L107" s="46"/>
      <c r="M107" s="227" t="s">
        <v>19</v>
      </c>
      <c r="N107" s="228" t="s">
        <v>43</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164</v>
      </c>
      <c r="AT107" s="231" t="s">
        <v>160</v>
      </c>
      <c r="AU107" s="231" t="s">
        <v>81</v>
      </c>
      <c r="AY107" s="19" t="s">
        <v>159</v>
      </c>
      <c r="BE107" s="232">
        <f>IF(N107="základní",J107,0)</f>
        <v>0</v>
      </c>
      <c r="BF107" s="232">
        <f>IF(N107="snížená",J107,0)</f>
        <v>0</v>
      </c>
      <c r="BG107" s="232">
        <f>IF(N107="zákl. přenesená",J107,0)</f>
        <v>0</v>
      </c>
      <c r="BH107" s="232">
        <f>IF(N107="sníž. přenesená",J107,0)</f>
        <v>0</v>
      </c>
      <c r="BI107" s="232">
        <f>IF(N107="nulová",J107,0)</f>
        <v>0</v>
      </c>
      <c r="BJ107" s="19" t="s">
        <v>79</v>
      </c>
      <c r="BK107" s="232">
        <f>ROUND(I107*H107,2)</f>
        <v>0</v>
      </c>
      <c r="BL107" s="19" t="s">
        <v>164</v>
      </c>
      <c r="BM107" s="231" t="s">
        <v>228</v>
      </c>
    </row>
    <row r="108" s="2" customFormat="1" ht="16.5" customHeight="1">
      <c r="A108" s="40"/>
      <c r="B108" s="41"/>
      <c r="C108" s="220" t="s">
        <v>188</v>
      </c>
      <c r="D108" s="220" t="s">
        <v>160</v>
      </c>
      <c r="E108" s="221" t="s">
        <v>1557</v>
      </c>
      <c r="F108" s="222" t="s">
        <v>1558</v>
      </c>
      <c r="G108" s="223" t="s">
        <v>1121</v>
      </c>
      <c r="H108" s="224">
        <v>0</v>
      </c>
      <c r="I108" s="225"/>
      <c r="J108" s="226">
        <f>ROUND(I108*H108,2)</f>
        <v>0</v>
      </c>
      <c r="K108" s="222" t="s">
        <v>19</v>
      </c>
      <c r="L108" s="46"/>
      <c r="M108" s="227" t="s">
        <v>19</v>
      </c>
      <c r="N108" s="228" t="s">
        <v>43</v>
      </c>
      <c r="O108" s="86"/>
      <c r="P108" s="229">
        <f>O108*H108</f>
        <v>0</v>
      </c>
      <c r="Q108" s="229">
        <v>0</v>
      </c>
      <c r="R108" s="229">
        <f>Q108*H108</f>
        <v>0</v>
      </c>
      <c r="S108" s="229">
        <v>0</v>
      </c>
      <c r="T108" s="230">
        <f>S108*H108</f>
        <v>0</v>
      </c>
      <c r="U108" s="40"/>
      <c r="V108" s="40"/>
      <c r="W108" s="40"/>
      <c r="X108" s="40"/>
      <c r="Y108" s="40"/>
      <c r="Z108" s="40"/>
      <c r="AA108" s="40"/>
      <c r="AB108" s="40"/>
      <c r="AC108" s="40"/>
      <c r="AD108" s="40"/>
      <c r="AE108" s="40"/>
      <c r="AR108" s="231" t="s">
        <v>164</v>
      </c>
      <c r="AT108" s="231" t="s">
        <v>160</v>
      </c>
      <c r="AU108" s="231" t="s">
        <v>81</v>
      </c>
      <c r="AY108" s="19" t="s">
        <v>159</v>
      </c>
      <c r="BE108" s="232">
        <f>IF(N108="základní",J108,0)</f>
        <v>0</v>
      </c>
      <c r="BF108" s="232">
        <f>IF(N108="snížená",J108,0)</f>
        <v>0</v>
      </c>
      <c r="BG108" s="232">
        <f>IF(N108="zákl. přenesená",J108,0)</f>
        <v>0</v>
      </c>
      <c r="BH108" s="232">
        <f>IF(N108="sníž. přenesená",J108,0)</f>
        <v>0</v>
      </c>
      <c r="BI108" s="232">
        <f>IF(N108="nulová",J108,0)</f>
        <v>0</v>
      </c>
      <c r="BJ108" s="19" t="s">
        <v>79</v>
      </c>
      <c r="BK108" s="232">
        <f>ROUND(I108*H108,2)</f>
        <v>0</v>
      </c>
      <c r="BL108" s="19" t="s">
        <v>164</v>
      </c>
      <c r="BM108" s="231" t="s">
        <v>235</v>
      </c>
    </row>
    <row r="109" s="2" customFormat="1" ht="16.5" customHeight="1">
      <c r="A109" s="40"/>
      <c r="B109" s="41"/>
      <c r="C109" s="220" t="s">
        <v>8</v>
      </c>
      <c r="D109" s="220" t="s">
        <v>160</v>
      </c>
      <c r="E109" s="221" t="s">
        <v>1559</v>
      </c>
      <c r="F109" s="222" t="s">
        <v>1560</v>
      </c>
      <c r="G109" s="223" t="s">
        <v>1121</v>
      </c>
      <c r="H109" s="224">
        <v>1</v>
      </c>
      <c r="I109" s="225"/>
      <c r="J109" s="226">
        <f>ROUND(I109*H109,2)</f>
        <v>0</v>
      </c>
      <c r="K109" s="222" t="s">
        <v>19</v>
      </c>
      <c r="L109" s="46"/>
      <c r="M109" s="227" t="s">
        <v>19</v>
      </c>
      <c r="N109" s="228" t="s">
        <v>43</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164</v>
      </c>
      <c r="AT109" s="231" t="s">
        <v>160</v>
      </c>
      <c r="AU109" s="231" t="s">
        <v>81</v>
      </c>
      <c r="AY109" s="19" t="s">
        <v>159</v>
      </c>
      <c r="BE109" s="232">
        <f>IF(N109="základní",J109,0)</f>
        <v>0</v>
      </c>
      <c r="BF109" s="232">
        <f>IF(N109="snížená",J109,0)</f>
        <v>0</v>
      </c>
      <c r="BG109" s="232">
        <f>IF(N109="zákl. přenesená",J109,0)</f>
        <v>0</v>
      </c>
      <c r="BH109" s="232">
        <f>IF(N109="sníž. přenesená",J109,0)</f>
        <v>0</v>
      </c>
      <c r="BI109" s="232">
        <f>IF(N109="nulová",J109,0)</f>
        <v>0</v>
      </c>
      <c r="BJ109" s="19" t="s">
        <v>79</v>
      </c>
      <c r="BK109" s="232">
        <f>ROUND(I109*H109,2)</f>
        <v>0</v>
      </c>
      <c r="BL109" s="19" t="s">
        <v>164</v>
      </c>
      <c r="BM109" s="231" t="s">
        <v>242</v>
      </c>
    </row>
    <row r="110" s="11" customFormat="1" ht="25.92" customHeight="1">
      <c r="A110" s="11"/>
      <c r="B110" s="206"/>
      <c r="C110" s="207"/>
      <c r="D110" s="208" t="s">
        <v>71</v>
      </c>
      <c r="E110" s="209" t="s">
        <v>1492</v>
      </c>
      <c r="F110" s="209" t="s">
        <v>1561</v>
      </c>
      <c r="G110" s="207"/>
      <c r="H110" s="207"/>
      <c r="I110" s="210"/>
      <c r="J110" s="211">
        <f>BK110</f>
        <v>0</v>
      </c>
      <c r="K110" s="207"/>
      <c r="L110" s="212"/>
      <c r="M110" s="213"/>
      <c r="N110" s="214"/>
      <c r="O110" s="214"/>
      <c r="P110" s="215">
        <f>P111</f>
        <v>0</v>
      </c>
      <c r="Q110" s="214"/>
      <c r="R110" s="215">
        <f>R111</f>
        <v>0</v>
      </c>
      <c r="S110" s="214"/>
      <c r="T110" s="216">
        <f>T111</f>
        <v>0</v>
      </c>
      <c r="U110" s="11"/>
      <c r="V110" s="11"/>
      <c r="W110" s="11"/>
      <c r="X110" s="11"/>
      <c r="Y110" s="11"/>
      <c r="Z110" s="11"/>
      <c r="AA110" s="11"/>
      <c r="AB110" s="11"/>
      <c r="AC110" s="11"/>
      <c r="AD110" s="11"/>
      <c r="AE110" s="11"/>
      <c r="AR110" s="217" t="s">
        <v>164</v>
      </c>
      <c r="AT110" s="218" t="s">
        <v>71</v>
      </c>
      <c r="AU110" s="218" t="s">
        <v>72</v>
      </c>
      <c r="AY110" s="217" t="s">
        <v>159</v>
      </c>
      <c r="BK110" s="219">
        <f>BK111</f>
        <v>0</v>
      </c>
    </row>
    <row r="111" s="2" customFormat="1" ht="33" customHeight="1">
      <c r="A111" s="40"/>
      <c r="B111" s="41"/>
      <c r="C111" s="220" t="s">
        <v>192</v>
      </c>
      <c r="D111" s="220" t="s">
        <v>160</v>
      </c>
      <c r="E111" s="221" t="s">
        <v>1562</v>
      </c>
      <c r="F111" s="222" t="s">
        <v>1563</v>
      </c>
      <c r="G111" s="223" t="s">
        <v>1307</v>
      </c>
      <c r="H111" s="224">
        <v>4</v>
      </c>
      <c r="I111" s="225"/>
      <c r="J111" s="226">
        <f>ROUND(I111*H111,2)</f>
        <v>0</v>
      </c>
      <c r="K111" s="222" t="s">
        <v>19</v>
      </c>
      <c r="L111" s="46"/>
      <c r="M111" s="287" t="s">
        <v>19</v>
      </c>
      <c r="N111" s="288" t="s">
        <v>43</v>
      </c>
      <c r="O111" s="289"/>
      <c r="P111" s="290">
        <f>O111*H111</f>
        <v>0</v>
      </c>
      <c r="Q111" s="290">
        <v>0</v>
      </c>
      <c r="R111" s="290">
        <f>Q111*H111</f>
        <v>0</v>
      </c>
      <c r="S111" s="290">
        <v>0</v>
      </c>
      <c r="T111" s="291">
        <f>S111*H111</f>
        <v>0</v>
      </c>
      <c r="U111" s="40"/>
      <c r="V111" s="40"/>
      <c r="W111" s="40"/>
      <c r="X111" s="40"/>
      <c r="Y111" s="40"/>
      <c r="Z111" s="40"/>
      <c r="AA111" s="40"/>
      <c r="AB111" s="40"/>
      <c r="AC111" s="40"/>
      <c r="AD111" s="40"/>
      <c r="AE111" s="40"/>
      <c r="AR111" s="231" t="s">
        <v>1564</v>
      </c>
      <c r="AT111" s="231" t="s">
        <v>160</v>
      </c>
      <c r="AU111" s="231" t="s">
        <v>79</v>
      </c>
      <c r="AY111" s="19" t="s">
        <v>159</v>
      </c>
      <c r="BE111" s="232">
        <f>IF(N111="základní",J111,0)</f>
        <v>0</v>
      </c>
      <c r="BF111" s="232">
        <f>IF(N111="snížená",J111,0)</f>
        <v>0</v>
      </c>
      <c r="BG111" s="232">
        <f>IF(N111="zákl. přenesená",J111,0)</f>
        <v>0</v>
      </c>
      <c r="BH111" s="232">
        <f>IF(N111="sníž. přenesená",J111,0)</f>
        <v>0</v>
      </c>
      <c r="BI111" s="232">
        <f>IF(N111="nulová",J111,0)</f>
        <v>0</v>
      </c>
      <c r="BJ111" s="19" t="s">
        <v>79</v>
      </c>
      <c r="BK111" s="232">
        <f>ROUND(I111*H111,2)</f>
        <v>0</v>
      </c>
      <c r="BL111" s="19" t="s">
        <v>1564</v>
      </c>
      <c r="BM111" s="231" t="s">
        <v>255</v>
      </c>
    </row>
    <row r="112" s="2" customFormat="1" ht="6.96" customHeight="1">
      <c r="A112" s="40"/>
      <c r="B112" s="61"/>
      <c r="C112" s="62"/>
      <c r="D112" s="62"/>
      <c r="E112" s="62"/>
      <c r="F112" s="62"/>
      <c r="G112" s="62"/>
      <c r="H112" s="62"/>
      <c r="I112" s="177"/>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sheet="1" autoFilter="0" formatColumns="0" formatRows="0" objects="1" scenarios="1" spinCount="100000" saltValue="MjcFUehQXhwIBpKqW+Wg2HIxnV5qBkpoQ8HUe58GG6VxwfSrLWBsc6x0tfMGUzPCmpeaS+z48fI4CtsxIns6KQ==" hashValue="3LzwbLirWl758rAzw8yzKEFNvbWGotSsqltxXrEJ2LOevpM8MEsDpP1hyQ8JqvTywM8G1bpl6Kuxwv+22A9ysg==" algorithmName="SHA-512" password="CC35"/>
  <autoFilter ref="C89:K111"/>
  <mergeCells count="12">
    <mergeCell ref="E7:H7"/>
    <mergeCell ref="E9:H9"/>
    <mergeCell ref="E11:H11"/>
    <mergeCell ref="E20:H20"/>
    <mergeCell ref="E29:H29"/>
    <mergeCell ref="E50:H50"/>
    <mergeCell ref="E52:H52"/>
    <mergeCell ref="E54:H54"/>
    <mergeCell ref="E78:H78"/>
    <mergeCell ref="E80:H80"/>
    <mergeCell ref="E82:H8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EVA-DELL\Eva</dc:creator>
  <cp:lastModifiedBy>EVA-DELL\Eva</cp:lastModifiedBy>
  <dcterms:created xsi:type="dcterms:W3CDTF">2020-06-01T13:39:16Z</dcterms:created>
  <dcterms:modified xsi:type="dcterms:W3CDTF">2020-06-01T13:39:37Z</dcterms:modified>
</cp:coreProperties>
</file>