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90" yWindow="525" windowWidth="20775" windowHeight="11445"/>
  </bookViews>
  <sheets>
    <sheet name="Rekapitulace stavby" sheetId="1" r:id="rId1"/>
    <sheet name="01 - Stavební část" sheetId="2" r:id="rId2"/>
    <sheet name="02 - Interier" sheetId="3" r:id="rId3"/>
    <sheet name="02 - Zdravotně technické ..." sheetId="4" r:id="rId4"/>
    <sheet name="03 - Vzduchotechnika" sheetId="5" r:id="rId5"/>
    <sheet name="04 - Chlazení a vytápění" sheetId="6" r:id="rId6"/>
    <sheet name="05 - Měření a regulace" sheetId="7" r:id="rId7"/>
    <sheet name="06 - Silnoproudá elektrot..." sheetId="8" r:id="rId8"/>
    <sheet name="01 - CCTV" sheetId="9" r:id="rId9"/>
    <sheet name="02 - EKV" sheetId="10" r:id="rId10"/>
    <sheet name="03 - PZTS" sheetId="11" r:id="rId11"/>
    <sheet name="04 - STK - pasivní prvky" sheetId="12" r:id="rId12"/>
    <sheet name="05 - STK - aktivní prvky" sheetId="13" r:id="rId13"/>
    <sheet name="08 - Vedlejší a ostatní n..." sheetId="14" r:id="rId14"/>
    <sheet name="Pokyny pro vyplnění" sheetId="15" r:id="rId15"/>
    <sheet name="List1" sheetId="16" r:id="rId16"/>
  </sheets>
  <definedNames>
    <definedName name="_xlnm._FilterDatabase" localSheetId="8" hidden="1">'01 - CCTV'!$C$89:$K$111</definedName>
    <definedName name="_xlnm._FilterDatabase" localSheetId="1" hidden="1">'01 - Stavební část'!$C$100:$K$732</definedName>
    <definedName name="_xlnm._FilterDatabase" localSheetId="9" hidden="1">'02 - EKV'!$C$90:$K$146</definedName>
    <definedName name="_xlnm._FilterDatabase" localSheetId="2" hidden="1">'02 - Interier'!$C$88:$K$144</definedName>
    <definedName name="_xlnm._FilterDatabase" localSheetId="3" hidden="1">'02 - Zdravotně technické ...'!$C$88:$K$134</definedName>
    <definedName name="_xlnm._FilterDatabase" localSheetId="10" hidden="1">'03 - PZTS'!$C$90:$K$137</definedName>
    <definedName name="_xlnm._FilterDatabase" localSheetId="4" hidden="1">'03 - Vzduchotechnika'!$C$82:$K$148</definedName>
    <definedName name="_xlnm._FilterDatabase" localSheetId="5" hidden="1">'04 - Chlazení a vytápění'!$C$82:$K$117</definedName>
    <definedName name="_xlnm._FilterDatabase" localSheetId="11" hidden="1">'04 - STK - pasivní prvky'!$C$90:$K$131</definedName>
    <definedName name="_xlnm._FilterDatabase" localSheetId="6" hidden="1">'05 - Měření a regulace'!$C$82:$K$102</definedName>
    <definedName name="_xlnm._FilterDatabase" localSheetId="12" hidden="1">'05 - STK - aktivní prvky'!$C$91:$K$119</definedName>
    <definedName name="_xlnm._FilterDatabase" localSheetId="7" hidden="1">'06 - Silnoproudá elektrot...'!$C$87:$K$138</definedName>
    <definedName name="_xlnm._FilterDatabase" localSheetId="13" hidden="1">'08 - Vedlejší a ostatní n...'!$C$79:$K$86</definedName>
    <definedName name="_xlnm.Print_Titles" localSheetId="8">'01 - CCTV'!$89:$89</definedName>
    <definedName name="_xlnm.Print_Titles" localSheetId="1">'01 - Stavební část'!$100:$100</definedName>
    <definedName name="_xlnm.Print_Titles" localSheetId="9">'02 - EKV'!$90:$90</definedName>
    <definedName name="_xlnm.Print_Titles" localSheetId="2">'02 - Interier'!$88:$88</definedName>
    <definedName name="_xlnm.Print_Titles" localSheetId="3">'02 - Zdravotně technické ...'!$88:$88</definedName>
    <definedName name="_xlnm.Print_Titles" localSheetId="10">'03 - PZTS'!$90:$90</definedName>
    <definedName name="_xlnm.Print_Titles" localSheetId="4">'03 - Vzduchotechnika'!$82:$82</definedName>
    <definedName name="_xlnm.Print_Titles" localSheetId="5">'04 - Chlazení a vytápění'!$82:$82</definedName>
    <definedName name="_xlnm.Print_Titles" localSheetId="11">'04 - STK - pasivní prvky'!$90:$90</definedName>
    <definedName name="_xlnm.Print_Titles" localSheetId="6">'05 - Měření a regulace'!$82:$82</definedName>
    <definedName name="_xlnm.Print_Titles" localSheetId="12">'05 - STK - aktivní prvky'!$91:$91</definedName>
    <definedName name="_xlnm.Print_Titles" localSheetId="7">'06 - Silnoproudá elektrot...'!$87:$87</definedName>
    <definedName name="_xlnm.Print_Titles" localSheetId="13">'08 - Vedlejší a ostatní n...'!$79:$79</definedName>
    <definedName name="_xlnm.Print_Titles" localSheetId="0">'Rekapitulace stavby'!$52:$52</definedName>
    <definedName name="_xlnm.Print_Area" localSheetId="8">'01 - CCTV'!$C$4:$J$41,'01 - CCTV'!$C$47:$J$69,'01 - CCTV'!$C$75:$K$111</definedName>
    <definedName name="_xlnm.Print_Area" localSheetId="1">'01 - Stavební část'!$C$4:$J$41,'01 - Stavební část'!$C$47:$J$80,'01 - Stavební část'!$C$86:$K$732</definedName>
    <definedName name="_xlnm.Print_Area" localSheetId="9">'02 - EKV'!$C$4:$J$41,'02 - EKV'!$C$47:$J$70,'02 - EKV'!$C$76:$K$146</definedName>
    <definedName name="_xlnm.Print_Area" localSheetId="2">'02 - Interier'!$C$4:$J$41,'02 - Interier'!$C$47:$J$68,'02 - Interier'!$C$74:$K$144</definedName>
    <definedName name="_xlnm.Print_Area" localSheetId="3">'02 - Zdravotně technické ...'!$C$4:$J$39,'02 - Zdravotně technické ...'!$C$45:$J$70,'02 - Zdravotně technické ...'!$C$76:$K$134</definedName>
    <definedName name="_xlnm.Print_Area" localSheetId="10">'03 - PZTS'!$C$4:$J$41,'03 - PZTS'!$C$47:$J$70,'03 - PZTS'!$C$76:$K$137</definedName>
    <definedName name="_xlnm.Print_Area" localSheetId="4">'03 - Vzduchotechnika'!$C$4:$J$39,'03 - Vzduchotechnika'!$C$45:$J$64,'03 - Vzduchotechnika'!$C$70:$K$148</definedName>
    <definedName name="_xlnm.Print_Area" localSheetId="5">'04 - Chlazení a vytápění'!$C$4:$J$39,'04 - Chlazení a vytápění'!$C$45:$J$64,'04 - Chlazení a vytápění'!$C$70:$K$117</definedName>
    <definedName name="_xlnm.Print_Area" localSheetId="11">'04 - STK - pasivní prvky'!$C$4:$J$41,'04 - STK - pasivní prvky'!$C$47:$J$70,'04 - STK - pasivní prvky'!$C$76:$K$131</definedName>
    <definedName name="_xlnm.Print_Area" localSheetId="6">'05 - Měření a regulace'!$C$4:$J$39,'05 - Měření a regulace'!$C$45:$J$64,'05 - Měření a regulace'!$C$70:$K$102</definedName>
    <definedName name="_xlnm.Print_Area" localSheetId="12">'05 - STK - aktivní prvky'!$C$4:$J$41,'05 - STK - aktivní prvky'!$C$47:$J$71,'05 - STK - aktivní prvky'!$C$77:$K$119</definedName>
    <definedName name="_xlnm.Print_Area" localSheetId="7">'06 - Silnoproudá elektrot...'!$C$4:$J$39,'06 - Silnoproudá elektrot...'!$C$45:$J$69,'06 - Silnoproudá elektrot...'!$C$75:$K$138</definedName>
    <definedName name="_xlnm.Print_Area" localSheetId="13">'08 - Vedlejší a ostatní n...'!$C$4:$J$39,'08 - Vedlejší a ostatní n...'!$C$45:$J$61,'08 - Vedlejší a ostatní n...'!$C$67:$K$86</definedName>
    <definedName name="_xlnm.Print_Area" localSheetId="14">'Pokyny pro vyplnění'!$B$2:$K$71,'Pokyny pro vyplnění'!$B$74:$K$118,'Pokyny pro vyplnění'!$B$121:$K$190,'Pokyny pro vyplnění'!$B$198:$K$218</definedName>
    <definedName name="_xlnm.Print_Area" localSheetId="0">'Rekapitulace stavby'!$D$4:$AO$36,'Rekapitulace stavby'!$C$42:$AQ$70</definedName>
  </definedNames>
  <calcPr calcId="145621"/>
</workbook>
</file>

<file path=xl/calcChain.xml><?xml version="1.0" encoding="utf-8"?>
<calcChain xmlns="http://schemas.openxmlformats.org/spreadsheetml/2006/main">
  <c r="J37" i="14" l="1"/>
  <c r="J36" i="14"/>
  <c r="AY69" i="1" s="1"/>
  <c r="J35" i="14"/>
  <c r="AX69" i="1" s="1"/>
  <c r="BI86" i="14"/>
  <c r="BH86" i="14"/>
  <c r="BG86" i="14"/>
  <c r="BF86" i="14"/>
  <c r="T86" i="14"/>
  <c r="R86" i="14"/>
  <c r="P86" i="14"/>
  <c r="BI85" i="14"/>
  <c r="BH85" i="14"/>
  <c r="BG85" i="14"/>
  <c r="BF85" i="14"/>
  <c r="T85" i="14"/>
  <c r="R85" i="14"/>
  <c r="P85" i="14"/>
  <c r="BI84" i="14"/>
  <c r="BH84" i="14"/>
  <c r="BG84" i="14"/>
  <c r="BF84" i="14"/>
  <c r="T84" i="14"/>
  <c r="R84" i="14"/>
  <c r="P84" i="14"/>
  <c r="BI83" i="14"/>
  <c r="BH83" i="14"/>
  <c r="BG83" i="14"/>
  <c r="BF83" i="14"/>
  <c r="T83" i="14"/>
  <c r="R83" i="14"/>
  <c r="P83" i="14"/>
  <c r="BI82" i="14"/>
  <c r="BH82" i="14"/>
  <c r="BG82" i="14"/>
  <c r="BF82" i="14"/>
  <c r="T82" i="14"/>
  <c r="R82" i="14"/>
  <c r="P82" i="14"/>
  <c r="J76" i="14"/>
  <c r="F76" i="14"/>
  <c r="F74" i="14"/>
  <c r="E72" i="14"/>
  <c r="J54" i="14"/>
  <c r="F54" i="14"/>
  <c r="F52" i="14"/>
  <c r="E50" i="14"/>
  <c r="J24" i="14"/>
  <c r="E24" i="14"/>
  <c r="J77" i="14" s="1"/>
  <c r="J23" i="14"/>
  <c r="J18" i="14"/>
  <c r="E18" i="14"/>
  <c r="F77" i="14" s="1"/>
  <c r="J17" i="14"/>
  <c r="J12" i="14"/>
  <c r="J74" i="14"/>
  <c r="E7" i="14"/>
  <c r="E70" i="14"/>
  <c r="J39" i="13"/>
  <c r="J38" i="13"/>
  <c r="AY68" i="1" s="1"/>
  <c r="J37" i="13"/>
  <c r="AX68" i="1" s="1"/>
  <c r="BI119" i="13"/>
  <c r="BH119" i="13"/>
  <c r="BG119" i="13"/>
  <c r="BF119" i="13"/>
  <c r="T119" i="13"/>
  <c r="T118" i="13" s="1"/>
  <c r="R119" i="13"/>
  <c r="R118" i="13" s="1"/>
  <c r="P119" i="13"/>
  <c r="P118" i="13" s="1"/>
  <c r="BI117" i="13"/>
  <c r="BH117" i="13"/>
  <c r="BG117" i="13"/>
  <c r="BF117" i="13"/>
  <c r="T117" i="13"/>
  <c r="R117" i="13"/>
  <c r="P117" i="13"/>
  <c r="BI116" i="13"/>
  <c r="BH116" i="13"/>
  <c r="BG116" i="13"/>
  <c r="BF116" i="13"/>
  <c r="T116" i="13"/>
  <c r="R116" i="13"/>
  <c r="P116" i="13"/>
  <c r="BI115" i="13"/>
  <c r="BH115" i="13"/>
  <c r="BG115" i="13"/>
  <c r="BF115" i="13"/>
  <c r="T115" i="13"/>
  <c r="R115" i="13"/>
  <c r="P115" i="13"/>
  <c r="BI114" i="13"/>
  <c r="BH114" i="13"/>
  <c r="BG114" i="13"/>
  <c r="BF114" i="13"/>
  <c r="T114" i="13"/>
  <c r="R114" i="13"/>
  <c r="P114" i="13"/>
  <c r="BI113" i="13"/>
  <c r="BH113" i="13"/>
  <c r="BG113" i="13"/>
  <c r="BF113" i="13"/>
  <c r="T113" i="13"/>
  <c r="R113" i="13"/>
  <c r="P113" i="13"/>
  <c r="BI112" i="13"/>
  <c r="BH112" i="13"/>
  <c r="BG112" i="13"/>
  <c r="BF112" i="13"/>
  <c r="T112" i="13"/>
  <c r="R112" i="13"/>
  <c r="P112" i="13"/>
  <c r="BI111" i="13"/>
  <c r="BH111" i="13"/>
  <c r="BG111" i="13"/>
  <c r="BF111" i="13"/>
  <c r="T111" i="13"/>
  <c r="R111" i="13"/>
  <c r="P111" i="13"/>
  <c r="BI110" i="13"/>
  <c r="BH110" i="13"/>
  <c r="BG110" i="13"/>
  <c r="BF110" i="13"/>
  <c r="T110" i="13"/>
  <c r="R110" i="13"/>
  <c r="P110" i="13"/>
  <c r="BI109" i="13"/>
  <c r="BH109" i="13"/>
  <c r="BG109" i="13"/>
  <c r="BF109" i="13"/>
  <c r="T109" i="13"/>
  <c r="R109" i="13"/>
  <c r="P109" i="13"/>
  <c r="BI108" i="13"/>
  <c r="BH108" i="13"/>
  <c r="BG108" i="13"/>
  <c r="BF108" i="13"/>
  <c r="T108" i="13"/>
  <c r="R108" i="13"/>
  <c r="P108" i="13"/>
  <c r="BI107" i="13"/>
  <c r="BH107" i="13"/>
  <c r="BG107" i="13"/>
  <c r="BF107" i="13"/>
  <c r="T107" i="13"/>
  <c r="R107" i="13"/>
  <c r="P107" i="13"/>
  <c r="BI105" i="13"/>
  <c r="BH105" i="13"/>
  <c r="BG105" i="13"/>
  <c r="BF105" i="13"/>
  <c r="T105" i="13"/>
  <c r="T104" i="13"/>
  <c r="R105" i="13"/>
  <c r="R104" i="13"/>
  <c r="P105" i="13"/>
  <c r="P104" i="13"/>
  <c r="BI103" i="13"/>
  <c r="BH103" i="13"/>
  <c r="BG103" i="13"/>
  <c r="BF103" i="13"/>
  <c r="T103" i="13"/>
  <c r="R103" i="13"/>
  <c r="P103" i="13"/>
  <c r="BI102" i="13"/>
  <c r="BH102" i="13"/>
  <c r="BG102" i="13"/>
  <c r="BF102" i="13"/>
  <c r="T102" i="13"/>
  <c r="R102" i="13"/>
  <c r="P102" i="13"/>
  <c r="BI101" i="13"/>
  <c r="BH101" i="13"/>
  <c r="BG101" i="13"/>
  <c r="BF101" i="13"/>
  <c r="T101" i="13"/>
  <c r="R101" i="13"/>
  <c r="P101" i="13"/>
  <c r="BI100" i="13"/>
  <c r="BH100" i="13"/>
  <c r="BG100" i="13"/>
  <c r="BF100" i="13"/>
  <c r="T100" i="13"/>
  <c r="R100" i="13"/>
  <c r="P100" i="13"/>
  <c r="BI99" i="13"/>
  <c r="BH99" i="13"/>
  <c r="BG99" i="13"/>
  <c r="BF99" i="13"/>
  <c r="T99" i="13"/>
  <c r="R99" i="13"/>
  <c r="P99" i="13"/>
  <c r="BI97" i="13"/>
  <c r="BH97" i="13"/>
  <c r="BG97" i="13"/>
  <c r="BF97" i="13"/>
  <c r="T97" i="13"/>
  <c r="T96" i="13" s="1"/>
  <c r="R97" i="13"/>
  <c r="R96" i="13" s="1"/>
  <c r="P97" i="13"/>
  <c r="P96" i="13" s="1"/>
  <c r="BI95" i="13"/>
  <c r="BH95" i="13"/>
  <c r="BG95" i="13"/>
  <c r="BF95" i="13"/>
  <c r="T95" i="13"/>
  <c r="T94" i="13" s="1"/>
  <c r="R95" i="13"/>
  <c r="R94" i="13" s="1"/>
  <c r="P95" i="13"/>
  <c r="P94" i="13" s="1"/>
  <c r="J88" i="13"/>
  <c r="F88" i="13"/>
  <c r="F86" i="13"/>
  <c r="E84" i="13"/>
  <c r="J58" i="13"/>
  <c r="F58" i="13"/>
  <c r="F56" i="13"/>
  <c r="E54" i="13"/>
  <c r="J26" i="13"/>
  <c r="E26" i="13"/>
  <c r="J59" i="13"/>
  <c r="J25" i="13"/>
  <c r="J20" i="13"/>
  <c r="E20" i="13"/>
  <c r="F89" i="13"/>
  <c r="J19" i="13"/>
  <c r="J14" i="13"/>
  <c r="J86" i="13" s="1"/>
  <c r="E7" i="13"/>
  <c r="E80" i="13" s="1"/>
  <c r="J39" i="12"/>
  <c r="J38" i="12"/>
  <c r="AY67" i="1"/>
  <c r="J37" i="12"/>
  <c r="AX67" i="1"/>
  <c r="BI131" i="12"/>
  <c r="BH131" i="12"/>
  <c r="BG131" i="12"/>
  <c r="BF131" i="12"/>
  <c r="T131" i="12"/>
  <c r="T130" i="12"/>
  <c r="R131" i="12"/>
  <c r="R130" i="12"/>
  <c r="P131" i="12"/>
  <c r="P130" i="12"/>
  <c r="BI129" i="12"/>
  <c r="BH129" i="12"/>
  <c r="BG129" i="12"/>
  <c r="BF129" i="12"/>
  <c r="T129" i="12"/>
  <c r="R129" i="12"/>
  <c r="P129" i="12"/>
  <c r="BI128" i="12"/>
  <c r="BH128" i="12"/>
  <c r="BG128" i="12"/>
  <c r="BF128" i="12"/>
  <c r="T128" i="12"/>
  <c r="R128" i="12"/>
  <c r="P128" i="12"/>
  <c r="BI127" i="12"/>
  <c r="BH127" i="12"/>
  <c r="BG127" i="12"/>
  <c r="BF127" i="12"/>
  <c r="T127" i="12"/>
  <c r="R127" i="12"/>
  <c r="P127" i="12"/>
  <c r="BI126" i="12"/>
  <c r="BH126" i="12"/>
  <c r="BG126" i="12"/>
  <c r="BF126" i="12"/>
  <c r="T126" i="12"/>
  <c r="R126" i="12"/>
  <c r="P126" i="12"/>
  <c r="BI125" i="12"/>
  <c r="BH125" i="12"/>
  <c r="BG125" i="12"/>
  <c r="BF125" i="12"/>
  <c r="T125" i="12"/>
  <c r="R125" i="12"/>
  <c r="P125" i="12"/>
  <c r="BI124" i="12"/>
  <c r="BH124" i="12"/>
  <c r="BG124" i="12"/>
  <c r="BF124" i="12"/>
  <c r="T124" i="12"/>
  <c r="R124" i="12"/>
  <c r="P124" i="12"/>
  <c r="BI123" i="12"/>
  <c r="BH123" i="12"/>
  <c r="BG123" i="12"/>
  <c r="BF123" i="12"/>
  <c r="T123" i="12"/>
  <c r="R123" i="12"/>
  <c r="P123" i="12"/>
  <c r="BI122" i="12"/>
  <c r="BH122" i="12"/>
  <c r="BG122" i="12"/>
  <c r="BF122" i="12"/>
  <c r="T122" i="12"/>
  <c r="R122" i="12"/>
  <c r="P122" i="12"/>
  <c r="BI121" i="12"/>
  <c r="BH121" i="12"/>
  <c r="BG121" i="12"/>
  <c r="BF121" i="12"/>
  <c r="T121" i="12"/>
  <c r="R121" i="12"/>
  <c r="P121" i="12"/>
  <c r="BI120" i="12"/>
  <c r="BH120" i="12"/>
  <c r="BG120" i="12"/>
  <c r="BF120" i="12"/>
  <c r="T120" i="12"/>
  <c r="R120" i="12"/>
  <c r="P120" i="12"/>
  <c r="BI119" i="12"/>
  <c r="BH119" i="12"/>
  <c r="BG119" i="12"/>
  <c r="BF119" i="12"/>
  <c r="T119" i="12"/>
  <c r="R119" i="12"/>
  <c r="P119" i="12"/>
  <c r="BI117" i="12"/>
  <c r="BH117" i="12"/>
  <c r="BG117" i="12"/>
  <c r="BF117" i="12"/>
  <c r="T117" i="12"/>
  <c r="R117" i="12"/>
  <c r="P117" i="12"/>
  <c r="BI116" i="12"/>
  <c r="BH116" i="12"/>
  <c r="BG116" i="12"/>
  <c r="BF116" i="12"/>
  <c r="T116" i="12"/>
  <c r="R116" i="12"/>
  <c r="P116" i="12"/>
  <c r="BI115" i="12"/>
  <c r="BH115" i="12"/>
  <c r="BG115" i="12"/>
  <c r="BF115" i="12"/>
  <c r="T115" i="12"/>
  <c r="R115" i="12"/>
  <c r="P115" i="12"/>
  <c r="BI114" i="12"/>
  <c r="BH114" i="12"/>
  <c r="BG114" i="12"/>
  <c r="BF114" i="12"/>
  <c r="T114" i="12"/>
  <c r="R114" i="12"/>
  <c r="P114" i="12"/>
  <c r="BI113" i="12"/>
  <c r="BH113" i="12"/>
  <c r="BG113" i="12"/>
  <c r="BF113" i="12"/>
  <c r="T113" i="12"/>
  <c r="R113" i="12"/>
  <c r="P113" i="12"/>
  <c r="BI111" i="12"/>
  <c r="BH111" i="12"/>
  <c r="BG111" i="12"/>
  <c r="BF111" i="12"/>
  <c r="T111" i="12"/>
  <c r="R111" i="12"/>
  <c r="P111" i="12"/>
  <c r="BI110" i="12"/>
  <c r="BH110" i="12"/>
  <c r="BG110" i="12"/>
  <c r="BF110" i="12"/>
  <c r="T110" i="12"/>
  <c r="R110" i="12"/>
  <c r="P110" i="12"/>
  <c r="BI109" i="12"/>
  <c r="BH109" i="12"/>
  <c r="BG109" i="12"/>
  <c r="BF109" i="12"/>
  <c r="T109" i="12"/>
  <c r="R109" i="12"/>
  <c r="P109" i="12"/>
  <c r="BI108" i="12"/>
  <c r="BH108" i="12"/>
  <c r="BG108" i="12"/>
  <c r="BF108" i="12"/>
  <c r="T108" i="12"/>
  <c r="R108" i="12"/>
  <c r="P108" i="12"/>
  <c r="BI107" i="12"/>
  <c r="BH107" i="12"/>
  <c r="BG107" i="12"/>
  <c r="BF107" i="12"/>
  <c r="T107" i="12"/>
  <c r="R107" i="12"/>
  <c r="P107" i="12"/>
  <c r="BI106" i="12"/>
  <c r="BH106" i="12"/>
  <c r="BG106" i="12"/>
  <c r="BF106" i="12"/>
  <c r="T106" i="12"/>
  <c r="R106" i="12"/>
  <c r="P106" i="12"/>
  <c r="BI105" i="12"/>
  <c r="BH105" i="12"/>
  <c r="BG105" i="12"/>
  <c r="BF105" i="12"/>
  <c r="T105" i="12"/>
  <c r="R105" i="12"/>
  <c r="P105" i="12"/>
  <c r="BI104" i="12"/>
  <c r="BH104" i="12"/>
  <c r="BG104" i="12"/>
  <c r="BF104" i="12"/>
  <c r="T104" i="12"/>
  <c r="R104" i="12"/>
  <c r="P104" i="12"/>
  <c r="BI103" i="12"/>
  <c r="BH103" i="12"/>
  <c r="BG103" i="12"/>
  <c r="BF103" i="12"/>
  <c r="T103" i="12"/>
  <c r="R103" i="12"/>
  <c r="P103" i="12"/>
  <c r="BI102" i="12"/>
  <c r="BH102" i="12"/>
  <c r="BG102" i="12"/>
  <c r="BF102" i="12"/>
  <c r="T102" i="12"/>
  <c r="R102" i="12"/>
  <c r="P102" i="12"/>
  <c r="BI100" i="12"/>
  <c r="BH100" i="12"/>
  <c r="BG100" i="12"/>
  <c r="BF100" i="12"/>
  <c r="T100" i="12"/>
  <c r="R100" i="12"/>
  <c r="P100" i="12"/>
  <c r="BI99" i="12"/>
  <c r="BH99" i="12"/>
  <c r="BG99" i="12"/>
  <c r="BF99" i="12"/>
  <c r="T99" i="12"/>
  <c r="R99" i="12"/>
  <c r="P99" i="12"/>
  <c r="BI98" i="12"/>
  <c r="BH98" i="12"/>
  <c r="BG98" i="12"/>
  <c r="BF98" i="12"/>
  <c r="T98" i="12"/>
  <c r="R98" i="12"/>
  <c r="P98" i="12"/>
  <c r="BI97" i="12"/>
  <c r="BH97" i="12"/>
  <c r="BG97" i="12"/>
  <c r="BF97" i="12"/>
  <c r="T97" i="12"/>
  <c r="R97" i="12"/>
  <c r="P97" i="12"/>
  <c r="BI96" i="12"/>
  <c r="BH96" i="12"/>
  <c r="BG96" i="12"/>
  <c r="BF96" i="12"/>
  <c r="T96" i="12"/>
  <c r="R96" i="12"/>
  <c r="P96" i="12"/>
  <c r="BI95" i="12"/>
  <c r="BH95" i="12"/>
  <c r="BG95" i="12"/>
  <c r="BF95" i="12"/>
  <c r="T95" i="12"/>
  <c r="R95" i="12"/>
  <c r="P95" i="12"/>
  <c r="BI94" i="12"/>
  <c r="BH94" i="12"/>
  <c r="BG94" i="12"/>
  <c r="BF94" i="12"/>
  <c r="T94" i="12"/>
  <c r="R94" i="12"/>
  <c r="P94" i="12"/>
  <c r="J87" i="12"/>
  <c r="F87" i="12"/>
  <c r="F85" i="12"/>
  <c r="E83" i="12"/>
  <c r="J58" i="12"/>
  <c r="F58" i="12"/>
  <c r="F56" i="12"/>
  <c r="E54" i="12"/>
  <c r="J26" i="12"/>
  <c r="E26" i="12"/>
  <c r="J59" i="12"/>
  <c r="J25" i="12"/>
  <c r="J20" i="12"/>
  <c r="E20" i="12"/>
  <c r="F88" i="12"/>
  <c r="J19" i="12"/>
  <c r="J14" i="12"/>
  <c r="J56" i="12" s="1"/>
  <c r="E7" i="12"/>
  <c r="E79" i="12" s="1"/>
  <c r="J39" i="11"/>
  <c r="J38" i="11"/>
  <c r="AY66" i="1"/>
  <c r="J37" i="11"/>
  <c r="AX66" i="1"/>
  <c r="BI137" i="11"/>
  <c r="BH137" i="11"/>
  <c r="BG137" i="11"/>
  <c r="BF137" i="11"/>
  <c r="T137" i="11"/>
  <c r="T136" i="11"/>
  <c r="R137" i="11"/>
  <c r="R136" i="11"/>
  <c r="P137" i="11"/>
  <c r="P136" i="11"/>
  <c r="BI135" i="11"/>
  <c r="BH135" i="11"/>
  <c r="BG135" i="11"/>
  <c r="BF135" i="11"/>
  <c r="T135" i="11"/>
  <c r="R135" i="11"/>
  <c r="P135" i="11"/>
  <c r="BI134" i="11"/>
  <c r="BH134" i="11"/>
  <c r="BG134" i="11"/>
  <c r="BF134" i="11"/>
  <c r="T134" i="11"/>
  <c r="R134" i="11"/>
  <c r="P134" i="11"/>
  <c r="BI133" i="11"/>
  <c r="BH133" i="11"/>
  <c r="BG133" i="11"/>
  <c r="BF133" i="11"/>
  <c r="T133" i="11"/>
  <c r="R133" i="11"/>
  <c r="P133" i="11"/>
  <c r="BI132" i="11"/>
  <c r="BH132" i="11"/>
  <c r="BG132" i="11"/>
  <c r="BF132" i="11"/>
  <c r="T132" i="11"/>
  <c r="R132" i="11"/>
  <c r="P132" i="11"/>
  <c r="BI131" i="11"/>
  <c r="BH131" i="11"/>
  <c r="BG131" i="11"/>
  <c r="BF131" i="11"/>
  <c r="T131" i="11"/>
  <c r="R131" i="11"/>
  <c r="P131" i="11"/>
  <c r="BI130" i="11"/>
  <c r="BH130" i="11"/>
  <c r="BG130" i="11"/>
  <c r="BF130" i="11"/>
  <c r="T130" i="11"/>
  <c r="R130" i="11"/>
  <c r="P130" i="11"/>
  <c r="BI129" i="11"/>
  <c r="BH129" i="11"/>
  <c r="BG129" i="11"/>
  <c r="BF129" i="11"/>
  <c r="T129" i="11"/>
  <c r="R129" i="11"/>
  <c r="P129" i="11"/>
  <c r="BI128" i="11"/>
  <c r="BH128" i="11"/>
  <c r="BG128" i="11"/>
  <c r="BF128" i="11"/>
  <c r="T128" i="11"/>
  <c r="R128" i="11"/>
  <c r="P128" i="11"/>
  <c r="BI127" i="11"/>
  <c r="BH127" i="11"/>
  <c r="BG127" i="11"/>
  <c r="BF127" i="11"/>
  <c r="T127" i="11"/>
  <c r="R127" i="11"/>
  <c r="P127" i="11"/>
  <c r="BI126" i="11"/>
  <c r="BH126" i="11"/>
  <c r="BG126" i="11"/>
  <c r="BF126" i="11"/>
  <c r="T126" i="11"/>
  <c r="R126" i="11"/>
  <c r="P126" i="11"/>
  <c r="BI124" i="11"/>
  <c r="BH124" i="11"/>
  <c r="BG124" i="11"/>
  <c r="BF124" i="11"/>
  <c r="T124" i="11"/>
  <c r="R124" i="11"/>
  <c r="P124" i="11"/>
  <c r="BI123" i="11"/>
  <c r="BH123" i="11"/>
  <c r="BG123" i="11"/>
  <c r="BF123" i="11"/>
  <c r="T123" i="11"/>
  <c r="R123" i="11"/>
  <c r="P123" i="11"/>
  <c r="BI122" i="11"/>
  <c r="BH122" i="11"/>
  <c r="BG122" i="11"/>
  <c r="BF122" i="11"/>
  <c r="T122" i="11"/>
  <c r="R122" i="11"/>
  <c r="P122" i="11"/>
  <c r="BI121" i="11"/>
  <c r="BH121" i="11"/>
  <c r="BG121" i="11"/>
  <c r="BF121" i="11"/>
  <c r="T121" i="11"/>
  <c r="R121" i="11"/>
  <c r="P121" i="11"/>
  <c r="BI120" i="11"/>
  <c r="BH120" i="11"/>
  <c r="BG120" i="11"/>
  <c r="BF120" i="11"/>
  <c r="T120" i="11"/>
  <c r="R120" i="11"/>
  <c r="P120" i="11"/>
  <c r="BI118" i="11"/>
  <c r="BH118" i="11"/>
  <c r="BG118" i="11"/>
  <c r="BF118" i="11"/>
  <c r="T118" i="11"/>
  <c r="R118" i="11"/>
  <c r="P118" i="11"/>
  <c r="BI117" i="11"/>
  <c r="BH117" i="11"/>
  <c r="BG117" i="11"/>
  <c r="BF117" i="11"/>
  <c r="T117" i="11"/>
  <c r="R117" i="11"/>
  <c r="P117" i="11"/>
  <c r="BI116" i="11"/>
  <c r="BH116" i="11"/>
  <c r="BG116" i="11"/>
  <c r="BF116" i="11"/>
  <c r="T116" i="11"/>
  <c r="R116" i="11"/>
  <c r="P116" i="11"/>
  <c r="BI115" i="11"/>
  <c r="BH115" i="11"/>
  <c r="BG115" i="11"/>
  <c r="BF115" i="11"/>
  <c r="T115" i="11"/>
  <c r="R115" i="11"/>
  <c r="P115" i="11"/>
  <c r="BI114" i="11"/>
  <c r="BH114" i="11"/>
  <c r="BG114" i="11"/>
  <c r="BF114" i="11"/>
  <c r="T114" i="11"/>
  <c r="R114" i="11"/>
  <c r="P114" i="11"/>
  <c r="BI113" i="11"/>
  <c r="BH113" i="11"/>
  <c r="BG113" i="11"/>
  <c r="BF113" i="11"/>
  <c r="T113" i="11"/>
  <c r="R113" i="11"/>
  <c r="P113" i="11"/>
  <c r="BI112" i="11"/>
  <c r="BH112" i="11"/>
  <c r="BG112" i="11"/>
  <c r="BF112" i="11"/>
  <c r="T112" i="11"/>
  <c r="R112" i="11"/>
  <c r="P112" i="11"/>
  <c r="BI111" i="11"/>
  <c r="BH111" i="11"/>
  <c r="BG111" i="11"/>
  <c r="BF111" i="11"/>
  <c r="T111" i="11"/>
  <c r="R111" i="11"/>
  <c r="P111" i="11"/>
  <c r="BI110" i="11"/>
  <c r="BH110" i="11"/>
  <c r="BG110" i="11"/>
  <c r="BF110" i="11"/>
  <c r="T110" i="11"/>
  <c r="R110" i="11"/>
  <c r="P110" i="11"/>
  <c r="BI109" i="11"/>
  <c r="BH109" i="11"/>
  <c r="BG109" i="11"/>
  <c r="BF109" i="11"/>
  <c r="T109" i="11"/>
  <c r="R109" i="11"/>
  <c r="P109" i="11"/>
  <c r="BI108" i="11"/>
  <c r="BH108" i="11"/>
  <c r="BG108" i="11"/>
  <c r="BF108" i="11"/>
  <c r="T108" i="11"/>
  <c r="R108" i="11"/>
  <c r="P108" i="11"/>
  <c r="BI106" i="11"/>
  <c r="BH106" i="11"/>
  <c r="BG106" i="11"/>
  <c r="BF106" i="11"/>
  <c r="T106" i="11"/>
  <c r="R106" i="11"/>
  <c r="P106" i="11"/>
  <c r="BI105" i="11"/>
  <c r="BH105" i="11"/>
  <c r="BG105" i="11"/>
  <c r="BF105" i="11"/>
  <c r="T105" i="11"/>
  <c r="R105" i="11"/>
  <c r="P105" i="11"/>
  <c r="BI104" i="11"/>
  <c r="BH104" i="11"/>
  <c r="BG104" i="11"/>
  <c r="BF104" i="11"/>
  <c r="T104" i="11"/>
  <c r="R104" i="11"/>
  <c r="P104" i="11"/>
  <c r="BI103" i="11"/>
  <c r="BH103" i="11"/>
  <c r="BG103" i="11"/>
  <c r="BF103" i="11"/>
  <c r="T103" i="11"/>
  <c r="R103" i="11"/>
  <c r="P103" i="11"/>
  <c r="BI102" i="11"/>
  <c r="BH102" i="11"/>
  <c r="BG102" i="11"/>
  <c r="BF102" i="11"/>
  <c r="T102" i="11"/>
  <c r="R102" i="11"/>
  <c r="P102" i="11"/>
  <c r="BI101" i="11"/>
  <c r="BH101" i="11"/>
  <c r="BG101" i="11"/>
  <c r="BF101" i="11"/>
  <c r="T101" i="11"/>
  <c r="R101" i="11"/>
  <c r="P101" i="11"/>
  <c r="BI100" i="11"/>
  <c r="BH100" i="11"/>
  <c r="BG100" i="11"/>
  <c r="BF100" i="11"/>
  <c r="T100" i="11"/>
  <c r="R100" i="11"/>
  <c r="P100" i="11"/>
  <c r="BI99" i="11"/>
  <c r="BH99" i="11"/>
  <c r="BG99" i="11"/>
  <c r="BF99" i="11"/>
  <c r="T99" i="11"/>
  <c r="R99" i="11"/>
  <c r="P99" i="11"/>
  <c r="BI98" i="11"/>
  <c r="BH98" i="11"/>
  <c r="BG98" i="11"/>
  <c r="BF98" i="11"/>
  <c r="T98" i="11"/>
  <c r="R98" i="11"/>
  <c r="P98" i="11"/>
  <c r="BI97" i="11"/>
  <c r="BH97" i="11"/>
  <c r="BG97" i="11"/>
  <c r="BF97" i="11"/>
  <c r="T97" i="11"/>
  <c r="R97" i="11"/>
  <c r="P97" i="11"/>
  <c r="BI96" i="11"/>
  <c r="BH96" i="11"/>
  <c r="BG96" i="11"/>
  <c r="BF96" i="11"/>
  <c r="T96" i="11"/>
  <c r="R96" i="11"/>
  <c r="P96" i="11"/>
  <c r="BI95" i="11"/>
  <c r="BH95" i="11"/>
  <c r="BG95" i="11"/>
  <c r="BF95" i="11"/>
  <c r="T95" i="11"/>
  <c r="R95" i="11"/>
  <c r="P95" i="11"/>
  <c r="BI94" i="11"/>
  <c r="BH94" i="11"/>
  <c r="BG94" i="11"/>
  <c r="BF94" i="11"/>
  <c r="T94" i="11"/>
  <c r="R94" i="11"/>
  <c r="P94" i="11"/>
  <c r="J87" i="11"/>
  <c r="F87" i="11"/>
  <c r="F85" i="11"/>
  <c r="E83" i="11"/>
  <c r="J58" i="11"/>
  <c r="F58" i="11"/>
  <c r="F56" i="11"/>
  <c r="E54" i="11"/>
  <c r="J26" i="11"/>
  <c r="E26" i="11"/>
  <c r="J59" i="11"/>
  <c r="J25" i="11"/>
  <c r="J20" i="11"/>
  <c r="E20" i="11"/>
  <c r="F88" i="11"/>
  <c r="J19" i="11"/>
  <c r="J14" i="11"/>
  <c r="J85" i="11" s="1"/>
  <c r="E7" i="11"/>
  <c r="E79" i="11" s="1"/>
  <c r="J39" i="10"/>
  <c r="J38" i="10"/>
  <c r="AY65" i="1"/>
  <c r="J37" i="10"/>
  <c r="AX65" i="1"/>
  <c r="BI146" i="10"/>
  <c r="BH146" i="10"/>
  <c r="BG146" i="10"/>
  <c r="BF146" i="10"/>
  <c r="T146" i="10"/>
  <c r="T145" i="10"/>
  <c r="R146" i="10"/>
  <c r="R145" i="10"/>
  <c r="P146" i="10"/>
  <c r="P145" i="10"/>
  <c r="BI144" i="10"/>
  <c r="BH144" i="10"/>
  <c r="BG144" i="10"/>
  <c r="BF144" i="10"/>
  <c r="T144" i="10"/>
  <c r="R144" i="10"/>
  <c r="P144" i="10"/>
  <c r="BI143" i="10"/>
  <c r="BH143" i="10"/>
  <c r="BG143" i="10"/>
  <c r="BF143" i="10"/>
  <c r="T143" i="10"/>
  <c r="R143" i="10"/>
  <c r="P143" i="10"/>
  <c r="BI142" i="10"/>
  <c r="BH142" i="10"/>
  <c r="BG142" i="10"/>
  <c r="BF142" i="10"/>
  <c r="T142" i="10"/>
  <c r="R142" i="10"/>
  <c r="P142" i="10"/>
  <c r="BI141" i="10"/>
  <c r="BH141" i="10"/>
  <c r="BG141" i="10"/>
  <c r="BF141" i="10"/>
  <c r="T141" i="10"/>
  <c r="R141" i="10"/>
  <c r="P141" i="10"/>
  <c r="BI140" i="10"/>
  <c r="BH140" i="10"/>
  <c r="BG140" i="10"/>
  <c r="BF140" i="10"/>
  <c r="T140" i="10"/>
  <c r="R140" i="10"/>
  <c r="P140" i="10"/>
  <c r="BI139" i="10"/>
  <c r="BH139" i="10"/>
  <c r="BG139" i="10"/>
  <c r="BF139" i="10"/>
  <c r="T139" i="10"/>
  <c r="R139" i="10"/>
  <c r="P139" i="10"/>
  <c r="BI138" i="10"/>
  <c r="BH138" i="10"/>
  <c r="BG138" i="10"/>
  <c r="BF138" i="10"/>
  <c r="T138" i="10"/>
  <c r="R138" i="10"/>
  <c r="P138" i="10"/>
  <c r="BI137" i="10"/>
  <c r="BH137" i="10"/>
  <c r="BG137" i="10"/>
  <c r="BF137" i="10"/>
  <c r="T137" i="10"/>
  <c r="R137" i="10"/>
  <c r="P137" i="10"/>
  <c r="BI136" i="10"/>
  <c r="BH136" i="10"/>
  <c r="BG136" i="10"/>
  <c r="BF136" i="10"/>
  <c r="T136" i="10"/>
  <c r="R136" i="10"/>
  <c r="P136" i="10"/>
  <c r="BI135" i="10"/>
  <c r="BH135" i="10"/>
  <c r="BG135" i="10"/>
  <c r="BF135" i="10"/>
  <c r="T135" i="10"/>
  <c r="R135" i="10"/>
  <c r="P135" i="10"/>
  <c r="BI134" i="10"/>
  <c r="BH134" i="10"/>
  <c r="BG134" i="10"/>
  <c r="BF134" i="10"/>
  <c r="T134" i="10"/>
  <c r="R134" i="10"/>
  <c r="P134" i="10"/>
  <c r="BI133" i="10"/>
  <c r="BH133" i="10"/>
  <c r="BG133" i="10"/>
  <c r="BF133" i="10"/>
  <c r="T133" i="10"/>
  <c r="R133" i="10"/>
  <c r="P133" i="10"/>
  <c r="BI131" i="10"/>
  <c r="BH131" i="10"/>
  <c r="BG131" i="10"/>
  <c r="BF131" i="10"/>
  <c r="T131" i="10"/>
  <c r="R131" i="10"/>
  <c r="P131" i="10"/>
  <c r="BI130" i="10"/>
  <c r="BH130" i="10"/>
  <c r="BG130" i="10"/>
  <c r="BF130" i="10"/>
  <c r="T130" i="10"/>
  <c r="R130" i="10"/>
  <c r="P130" i="10"/>
  <c r="BI129" i="10"/>
  <c r="BH129" i="10"/>
  <c r="BG129" i="10"/>
  <c r="BF129" i="10"/>
  <c r="T129" i="10"/>
  <c r="R129" i="10"/>
  <c r="P129" i="10"/>
  <c r="BI128" i="10"/>
  <c r="BH128" i="10"/>
  <c r="BG128" i="10"/>
  <c r="BF128" i="10"/>
  <c r="T128" i="10"/>
  <c r="R128" i="10"/>
  <c r="P128" i="10"/>
  <c r="BI126" i="10"/>
  <c r="BH126" i="10"/>
  <c r="BG126" i="10"/>
  <c r="BF126" i="10"/>
  <c r="T126" i="10"/>
  <c r="R126" i="10"/>
  <c r="P126" i="10"/>
  <c r="BI125" i="10"/>
  <c r="BH125" i="10"/>
  <c r="BG125" i="10"/>
  <c r="BF125" i="10"/>
  <c r="T125" i="10"/>
  <c r="R125" i="10"/>
  <c r="P125" i="10"/>
  <c r="BI124" i="10"/>
  <c r="BH124" i="10"/>
  <c r="BG124" i="10"/>
  <c r="BF124" i="10"/>
  <c r="T124" i="10"/>
  <c r="R124" i="10"/>
  <c r="P124" i="10"/>
  <c r="BI123" i="10"/>
  <c r="BH123" i="10"/>
  <c r="BG123" i="10"/>
  <c r="BF123" i="10"/>
  <c r="T123" i="10"/>
  <c r="R123" i="10"/>
  <c r="P123" i="10"/>
  <c r="BI122" i="10"/>
  <c r="BH122" i="10"/>
  <c r="BG122" i="10"/>
  <c r="BF122" i="10"/>
  <c r="T122" i="10"/>
  <c r="R122" i="10"/>
  <c r="P122" i="10"/>
  <c r="BI121" i="10"/>
  <c r="BH121" i="10"/>
  <c r="BG121" i="10"/>
  <c r="BF121" i="10"/>
  <c r="T121" i="10"/>
  <c r="R121" i="10"/>
  <c r="P121" i="10"/>
  <c r="BI120" i="10"/>
  <c r="BH120" i="10"/>
  <c r="BG120" i="10"/>
  <c r="BF120" i="10"/>
  <c r="T120" i="10"/>
  <c r="R120" i="10"/>
  <c r="P120" i="10"/>
  <c r="BI119" i="10"/>
  <c r="BH119" i="10"/>
  <c r="BG119" i="10"/>
  <c r="BF119" i="10"/>
  <c r="T119" i="10"/>
  <c r="R119" i="10"/>
  <c r="P119" i="10"/>
  <c r="BI118" i="10"/>
  <c r="BH118" i="10"/>
  <c r="BG118" i="10"/>
  <c r="BF118" i="10"/>
  <c r="T118" i="10"/>
  <c r="R118" i="10"/>
  <c r="P118" i="10"/>
  <c r="BI117" i="10"/>
  <c r="BH117" i="10"/>
  <c r="BG117" i="10"/>
  <c r="BF117" i="10"/>
  <c r="T117" i="10"/>
  <c r="R117" i="10"/>
  <c r="P117" i="10"/>
  <c r="BI116" i="10"/>
  <c r="BH116" i="10"/>
  <c r="BG116" i="10"/>
  <c r="BF116" i="10"/>
  <c r="T116" i="10"/>
  <c r="R116" i="10"/>
  <c r="P116" i="10"/>
  <c r="BI115" i="10"/>
  <c r="BH115" i="10"/>
  <c r="BG115" i="10"/>
  <c r="BF115" i="10"/>
  <c r="T115" i="10"/>
  <c r="R115" i="10"/>
  <c r="P115" i="10"/>
  <c r="BI114" i="10"/>
  <c r="BH114" i="10"/>
  <c r="BG114" i="10"/>
  <c r="BF114" i="10"/>
  <c r="T114" i="10"/>
  <c r="R114" i="10"/>
  <c r="P114" i="10"/>
  <c r="BI113" i="10"/>
  <c r="BH113" i="10"/>
  <c r="BG113" i="10"/>
  <c r="BF113" i="10"/>
  <c r="T113" i="10"/>
  <c r="R113" i="10"/>
  <c r="P113" i="10"/>
  <c r="BI112" i="10"/>
  <c r="BH112" i="10"/>
  <c r="BG112" i="10"/>
  <c r="BF112" i="10"/>
  <c r="T112" i="10"/>
  <c r="R112" i="10"/>
  <c r="P112" i="10"/>
  <c r="BI111" i="10"/>
  <c r="BH111" i="10"/>
  <c r="BG111" i="10"/>
  <c r="BF111" i="10"/>
  <c r="T111" i="10"/>
  <c r="R111" i="10"/>
  <c r="P111" i="10"/>
  <c r="BI109" i="10"/>
  <c r="BH109" i="10"/>
  <c r="BG109" i="10"/>
  <c r="BF109" i="10"/>
  <c r="T109" i="10"/>
  <c r="R109" i="10"/>
  <c r="P109" i="10"/>
  <c r="BI108" i="10"/>
  <c r="BH108" i="10"/>
  <c r="BG108" i="10"/>
  <c r="BF108" i="10"/>
  <c r="T108" i="10"/>
  <c r="R108" i="10"/>
  <c r="P108" i="10"/>
  <c r="BI107" i="10"/>
  <c r="BH107" i="10"/>
  <c r="BG107" i="10"/>
  <c r="BF107" i="10"/>
  <c r="T107" i="10"/>
  <c r="R107" i="10"/>
  <c r="P107" i="10"/>
  <c r="BI106" i="10"/>
  <c r="BH106" i="10"/>
  <c r="BG106" i="10"/>
  <c r="BF106" i="10"/>
  <c r="T106" i="10"/>
  <c r="R106" i="10"/>
  <c r="P106" i="10"/>
  <c r="BI105" i="10"/>
  <c r="BH105" i="10"/>
  <c r="BG105" i="10"/>
  <c r="BF105" i="10"/>
  <c r="T105" i="10"/>
  <c r="R105" i="10"/>
  <c r="P105" i="10"/>
  <c r="BI104" i="10"/>
  <c r="BH104" i="10"/>
  <c r="BG104" i="10"/>
  <c r="BF104" i="10"/>
  <c r="T104" i="10"/>
  <c r="R104" i="10"/>
  <c r="P104" i="10"/>
  <c r="BI103" i="10"/>
  <c r="BH103" i="10"/>
  <c r="BG103" i="10"/>
  <c r="BF103" i="10"/>
  <c r="T103" i="10"/>
  <c r="R103" i="10"/>
  <c r="P103" i="10"/>
  <c r="BI102" i="10"/>
  <c r="BH102" i="10"/>
  <c r="BG102" i="10"/>
  <c r="BF102" i="10"/>
  <c r="T102" i="10"/>
  <c r="R102" i="10"/>
  <c r="P102" i="10"/>
  <c r="BI101" i="10"/>
  <c r="BH101" i="10"/>
  <c r="BG101" i="10"/>
  <c r="BF101" i="10"/>
  <c r="T101" i="10"/>
  <c r="R101" i="10"/>
  <c r="P101" i="10"/>
  <c r="BI100" i="10"/>
  <c r="BH100" i="10"/>
  <c r="BG100" i="10"/>
  <c r="BF100" i="10"/>
  <c r="T100" i="10"/>
  <c r="R100" i="10"/>
  <c r="P100" i="10"/>
  <c r="BI99" i="10"/>
  <c r="BH99" i="10"/>
  <c r="BG99" i="10"/>
  <c r="BF99" i="10"/>
  <c r="T99" i="10"/>
  <c r="R99" i="10"/>
  <c r="P99" i="10"/>
  <c r="BI98" i="10"/>
  <c r="BH98" i="10"/>
  <c r="BG98" i="10"/>
  <c r="BF98" i="10"/>
  <c r="T98" i="10"/>
  <c r="R98" i="10"/>
  <c r="P98" i="10"/>
  <c r="BI97" i="10"/>
  <c r="BH97" i="10"/>
  <c r="BG97" i="10"/>
  <c r="BF97" i="10"/>
  <c r="T97" i="10"/>
  <c r="R97" i="10"/>
  <c r="P97" i="10"/>
  <c r="BI96" i="10"/>
  <c r="BH96" i="10"/>
  <c r="BG96" i="10"/>
  <c r="BF96" i="10"/>
  <c r="T96" i="10"/>
  <c r="R96" i="10"/>
  <c r="P96" i="10"/>
  <c r="BI95" i="10"/>
  <c r="BH95" i="10"/>
  <c r="BG95" i="10"/>
  <c r="BF95" i="10"/>
  <c r="T95" i="10"/>
  <c r="R95" i="10"/>
  <c r="P95" i="10"/>
  <c r="BI94" i="10"/>
  <c r="BH94" i="10"/>
  <c r="BG94" i="10"/>
  <c r="BF94" i="10"/>
  <c r="T94" i="10"/>
  <c r="R94" i="10"/>
  <c r="P94" i="10"/>
  <c r="J87" i="10"/>
  <c r="F87" i="10"/>
  <c r="F85" i="10"/>
  <c r="E83" i="10"/>
  <c r="J58" i="10"/>
  <c r="F58" i="10"/>
  <c r="F56" i="10"/>
  <c r="E54" i="10"/>
  <c r="J26" i="10"/>
  <c r="E26" i="10"/>
  <c r="J88" i="10" s="1"/>
  <c r="J25" i="10"/>
  <c r="J20" i="10"/>
  <c r="E20" i="10"/>
  <c r="F88" i="10" s="1"/>
  <c r="J19" i="10"/>
  <c r="J14" i="10"/>
  <c r="J56" i="10"/>
  <c r="E7" i="10"/>
  <c r="E50" i="10"/>
  <c r="J39" i="9"/>
  <c r="J38" i="9"/>
  <c r="AY64" i="1" s="1"/>
  <c r="J37" i="9"/>
  <c r="AX64" i="1" s="1"/>
  <c r="BI111" i="9"/>
  <c r="BH111" i="9"/>
  <c r="BG111" i="9"/>
  <c r="BF111" i="9"/>
  <c r="T111" i="9"/>
  <c r="T110" i="9" s="1"/>
  <c r="R111" i="9"/>
  <c r="R110" i="9" s="1"/>
  <c r="P111" i="9"/>
  <c r="P110" i="9" s="1"/>
  <c r="BI109" i="9"/>
  <c r="BH109" i="9"/>
  <c r="BG109" i="9"/>
  <c r="BF109" i="9"/>
  <c r="T109" i="9"/>
  <c r="R109" i="9"/>
  <c r="P109" i="9"/>
  <c r="BI108" i="9"/>
  <c r="BH108" i="9"/>
  <c r="BG108" i="9"/>
  <c r="BF108" i="9"/>
  <c r="T108" i="9"/>
  <c r="R108" i="9"/>
  <c r="P108" i="9"/>
  <c r="BI107" i="9"/>
  <c r="BH107" i="9"/>
  <c r="BG107" i="9"/>
  <c r="BF107" i="9"/>
  <c r="T107" i="9"/>
  <c r="R107" i="9"/>
  <c r="P107" i="9"/>
  <c r="BI106" i="9"/>
  <c r="BH106" i="9"/>
  <c r="BG106" i="9"/>
  <c r="BF106" i="9"/>
  <c r="T106" i="9"/>
  <c r="R106" i="9"/>
  <c r="P106" i="9"/>
  <c r="BI105" i="9"/>
  <c r="BH105" i="9"/>
  <c r="BG105" i="9"/>
  <c r="BF105" i="9"/>
  <c r="T105" i="9"/>
  <c r="R105" i="9"/>
  <c r="P105" i="9"/>
  <c r="BI104" i="9"/>
  <c r="BH104" i="9"/>
  <c r="BG104" i="9"/>
  <c r="BF104" i="9"/>
  <c r="T104" i="9"/>
  <c r="R104" i="9"/>
  <c r="P104" i="9"/>
  <c r="BI103" i="9"/>
  <c r="BH103" i="9"/>
  <c r="BG103" i="9"/>
  <c r="BF103" i="9"/>
  <c r="T103" i="9"/>
  <c r="R103" i="9"/>
  <c r="P103" i="9"/>
  <c r="BI102" i="9"/>
  <c r="BH102" i="9"/>
  <c r="BG102" i="9"/>
  <c r="BF102" i="9"/>
  <c r="T102" i="9"/>
  <c r="R102" i="9"/>
  <c r="P102" i="9"/>
  <c r="BI101" i="9"/>
  <c r="BH101" i="9"/>
  <c r="BG101" i="9"/>
  <c r="BF101" i="9"/>
  <c r="T101" i="9"/>
  <c r="R101" i="9"/>
  <c r="P101" i="9"/>
  <c r="BI100" i="9"/>
  <c r="BH100" i="9"/>
  <c r="BG100" i="9"/>
  <c r="BF100" i="9"/>
  <c r="T100" i="9"/>
  <c r="R100" i="9"/>
  <c r="P100" i="9"/>
  <c r="BI98" i="9"/>
  <c r="BH98" i="9"/>
  <c r="BG98" i="9"/>
  <c r="BF98" i="9"/>
  <c r="T98" i="9"/>
  <c r="R98" i="9"/>
  <c r="P98" i="9"/>
  <c r="BI97" i="9"/>
  <c r="BH97" i="9"/>
  <c r="BG97" i="9"/>
  <c r="BF97" i="9"/>
  <c r="T97" i="9"/>
  <c r="R97" i="9"/>
  <c r="P97" i="9"/>
  <c r="BI95" i="9"/>
  <c r="BH95" i="9"/>
  <c r="BG95" i="9"/>
  <c r="BF95" i="9"/>
  <c r="T95" i="9"/>
  <c r="R95" i="9"/>
  <c r="P95" i="9"/>
  <c r="BI94" i="9"/>
  <c r="BH94" i="9"/>
  <c r="BG94" i="9"/>
  <c r="BF94" i="9"/>
  <c r="T94" i="9"/>
  <c r="R94" i="9"/>
  <c r="P94" i="9"/>
  <c r="BI93" i="9"/>
  <c r="BH93" i="9"/>
  <c r="BG93" i="9"/>
  <c r="BF93" i="9"/>
  <c r="T93" i="9"/>
  <c r="R93" i="9"/>
  <c r="P93" i="9"/>
  <c r="J86" i="9"/>
  <c r="F86" i="9"/>
  <c r="F84" i="9"/>
  <c r="E82" i="9"/>
  <c r="J58" i="9"/>
  <c r="F58" i="9"/>
  <c r="F56" i="9"/>
  <c r="E54" i="9"/>
  <c r="J26" i="9"/>
  <c r="E26" i="9"/>
  <c r="J59" i="9" s="1"/>
  <c r="J25" i="9"/>
  <c r="J20" i="9"/>
  <c r="E20" i="9"/>
  <c r="F87" i="9" s="1"/>
  <c r="J19" i="9"/>
  <c r="J14" i="9"/>
  <c r="J56" i="9"/>
  <c r="E7" i="9"/>
  <c r="E50" i="9"/>
  <c r="J37" i="8"/>
  <c r="J36" i="8"/>
  <c r="AY62" i="1" s="1"/>
  <c r="J35" i="8"/>
  <c r="AX62" i="1" s="1"/>
  <c r="BI138" i="8"/>
  <c r="BH138" i="8"/>
  <c r="BG138" i="8"/>
  <c r="BF138" i="8"/>
  <c r="T138" i="8"/>
  <c r="R138" i="8"/>
  <c r="P138" i="8"/>
  <c r="BI137" i="8"/>
  <c r="BH137" i="8"/>
  <c r="BG137" i="8"/>
  <c r="BF137" i="8"/>
  <c r="T137" i="8"/>
  <c r="R137" i="8"/>
  <c r="P137" i="8"/>
  <c r="BI136" i="8"/>
  <c r="BH136" i="8"/>
  <c r="BG136" i="8"/>
  <c r="BF136" i="8"/>
  <c r="T136" i="8"/>
  <c r="R136" i="8"/>
  <c r="P136"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6" i="8"/>
  <c r="BH126" i="8"/>
  <c r="BG126" i="8"/>
  <c r="BF126" i="8"/>
  <c r="T126" i="8"/>
  <c r="R126" i="8"/>
  <c r="P126" i="8"/>
  <c r="BI125" i="8"/>
  <c r="BH125" i="8"/>
  <c r="BG125" i="8"/>
  <c r="BF125" i="8"/>
  <c r="T125" i="8"/>
  <c r="R125" i="8"/>
  <c r="P125" i="8"/>
  <c r="BI124" i="8"/>
  <c r="BH124" i="8"/>
  <c r="BG124" i="8"/>
  <c r="BF124" i="8"/>
  <c r="T124" i="8"/>
  <c r="R124" i="8"/>
  <c r="P124" i="8"/>
  <c r="BI123" i="8"/>
  <c r="BH123" i="8"/>
  <c r="BG123" i="8"/>
  <c r="BF123" i="8"/>
  <c r="T123" i="8"/>
  <c r="R123" i="8"/>
  <c r="P123" i="8"/>
  <c r="BI122" i="8"/>
  <c r="BH122" i="8"/>
  <c r="BG122" i="8"/>
  <c r="BF122" i="8"/>
  <c r="T122" i="8"/>
  <c r="R122" i="8"/>
  <c r="P122" i="8"/>
  <c r="BI121" i="8"/>
  <c r="BH121" i="8"/>
  <c r="BG121" i="8"/>
  <c r="BF121" i="8"/>
  <c r="T121" i="8"/>
  <c r="R121" i="8"/>
  <c r="P121" i="8"/>
  <c r="BI120" i="8"/>
  <c r="BH120" i="8"/>
  <c r="BG120" i="8"/>
  <c r="BF120" i="8"/>
  <c r="T120" i="8"/>
  <c r="R120" i="8"/>
  <c r="P120" i="8"/>
  <c r="BI119" i="8"/>
  <c r="BH119" i="8"/>
  <c r="BG119" i="8"/>
  <c r="BF119" i="8"/>
  <c r="T119" i="8"/>
  <c r="R119" i="8"/>
  <c r="P119" i="8"/>
  <c r="BI117" i="8"/>
  <c r="BH117" i="8"/>
  <c r="BG117" i="8"/>
  <c r="BF117" i="8"/>
  <c r="T117" i="8"/>
  <c r="R117" i="8"/>
  <c r="P117" i="8"/>
  <c r="BI116" i="8"/>
  <c r="BH116" i="8"/>
  <c r="BG116" i="8"/>
  <c r="BF116" i="8"/>
  <c r="T116" i="8"/>
  <c r="R116" i="8"/>
  <c r="P116" i="8"/>
  <c r="BI115" i="8"/>
  <c r="BH115" i="8"/>
  <c r="BG115" i="8"/>
  <c r="BF115" i="8"/>
  <c r="T115" i="8"/>
  <c r="R115" i="8"/>
  <c r="P115" i="8"/>
  <c r="BI114" i="8"/>
  <c r="BH114" i="8"/>
  <c r="BG114" i="8"/>
  <c r="BF114" i="8"/>
  <c r="T114" i="8"/>
  <c r="R114" i="8"/>
  <c r="P114" i="8"/>
  <c r="BI113" i="8"/>
  <c r="BH113" i="8"/>
  <c r="BG113" i="8"/>
  <c r="BF113" i="8"/>
  <c r="T113" i="8"/>
  <c r="R113" i="8"/>
  <c r="P113" i="8"/>
  <c r="BI112" i="8"/>
  <c r="BH112" i="8"/>
  <c r="BG112" i="8"/>
  <c r="BF112" i="8"/>
  <c r="T112" i="8"/>
  <c r="R112" i="8"/>
  <c r="P112" i="8"/>
  <c r="BI111" i="8"/>
  <c r="BH111" i="8"/>
  <c r="BG111" i="8"/>
  <c r="BF111" i="8"/>
  <c r="T111" i="8"/>
  <c r="R111" i="8"/>
  <c r="P111" i="8"/>
  <c r="BI110" i="8"/>
  <c r="BH110" i="8"/>
  <c r="BG110" i="8"/>
  <c r="BF110" i="8"/>
  <c r="T110" i="8"/>
  <c r="R110" i="8"/>
  <c r="P110" i="8"/>
  <c r="BI108" i="8"/>
  <c r="BH108" i="8"/>
  <c r="BG108" i="8"/>
  <c r="BF108" i="8"/>
  <c r="T108" i="8"/>
  <c r="T107" i="8"/>
  <c r="R108" i="8"/>
  <c r="R107" i="8"/>
  <c r="P108" i="8"/>
  <c r="P107" i="8"/>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2" i="8"/>
  <c r="BH102" i="8"/>
  <c r="BG102" i="8"/>
  <c r="BF102" i="8"/>
  <c r="T102" i="8"/>
  <c r="R102" i="8"/>
  <c r="P102" i="8"/>
  <c r="BI101" i="8"/>
  <c r="BH101" i="8"/>
  <c r="BG101" i="8"/>
  <c r="BF101" i="8"/>
  <c r="T101" i="8"/>
  <c r="R101" i="8"/>
  <c r="P101" i="8"/>
  <c r="BI99" i="8"/>
  <c r="BH99" i="8"/>
  <c r="BG99" i="8"/>
  <c r="BF99" i="8"/>
  <c r="T99" i="8"/>
  <c r="R99" i="8"/>
  <c r="P99" i="8"/>
  <c r="BI98" i="8"/>
  <c r="BH98" i="8"/>
  <c r="BG98" i="8"/>
  <c r="BF98" i="8"/>
  <c r="T98" i="8"/>
  <c r="R98" i="8"/>
  <c r="P98" i="8"/>
  <c r="BI97" i="8"/>
  <c r="BH97" i="8"/>
  <c r="BG97" i="8"/>
  <c r="BF97" i="8"/>
  <c r="T97" i="8"/>
  <c r="R97" i="8"/>
  <c r="P97" i="8"/>
  <c r="BI96" i="8"/>
  <c r="BH96" i="8"/>
  <c r="BG96" i="8"/>
  <c r="BF96" i="8"/>
  <c r="T96" i="8"/>
  <c r="R96" i="8"/>
  <c r="P96" i="8"/>
  <c r="BI95" i="8"/>
  <c r="BH95" i="8"/>
  <c r="BG95" i="8"/>
  <c r="BF95" i="8"/>
  <c r="T95" i="8"/>
  <c r="R95" i="8"/>
  <c r="P95" i="8"/>
  <c r="BI93" i="8"/>
  <c r="BH93" i="8"/>
  <c r="BG93" i="8"/>
  <c r="BF93" i="8"/>
  <c r="T93" i="8"/>
  <c r="R93" i="8"/>
  <c r="P93" i="8"/>
  <c r="BI91" i="8"/>
  <c r="BH91" i="8"/>
  <c r="BG91" i="8"/>
  <c r="BF91" i="8"/>
  <c r="T91" i="8"/>
  <c r="T90" i="8"/>
  <c r="T89" i="8" s="1"/>
  <c r="R91" i="8"/>
  <c r="R90" i="8" s="1"/>
  <c r="R89" i="8" s="1"/>
  <c r="P91" i="8"/>
  <c r="P90" i="8"/>
  <c r="P89" i="8" s="1"/>
  <c r="J84" i="8"/>
  <c r="F84" i="8"/>
  <c r="F82" i="8"/>
  <c r="E80" i="8"/>
  <c r="J54" i="8"/>
  <c r="F54" i="8"/>
  <c r="F52" i="8"/>
  <c r="E50" i="8"/>
  <c r="J24" i="8"/>
  <c r="E24" i="8"/>
  <c r="J55" i="8"/>
  <c r="J23" i="8"/>
  <c r="J18" i="8"/>
  <c r="E18" i="8"/>
  <c r="F55" i="8"/>
  <c r="J17" i="8"/>
  <c r="J12" i="8"/>
  <c r="J52" i="8" s="1"/>
  <c r="E7" i="8"/>
  <c r="E48" i="8" s="1"/>
  <c r="J37" i="7"/>
  <c r="J36" i="7"/>
  <c r="AY61" i="1"/>
  <c r="J35" i="7"/>
  <c r="AX61" i="1"/>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5" i="7"/>
  <c r="BH95" i="7"/>
  <c r="BG95" i="7"/>
  <c r="BF95" i="7"/>
  <c r="T95" i="7"/>
  <c r="R95" i="7"/>
  <c r="P95" i="7"/>
  <c r="BI94" i="7"/>
  <c r="BH94" i="7"/>
  <c r="BG94" i="7"/>
  <c r="BF94" i="7"/>
  <c r="T94" i="7"/>
  <c r="R94" i="7"/>
  <c r="P94" i="7"/>
  <c r="BI92" i="7"/>
  <c r="BH92" i="7"/>
  <c r="BG92" i="7"/>
  <c r="BF92" i="7"/>
  <c r="T92" i="7"/>
  <c r="R92" i="7"/>
  <c r="P92" i="7"/>
  <c r="BI91" i="7"/>
  <c r="BH91" i="7"/>
  <c r="BG91" i="7"/>
  <c r="BF91" i="7"/>
  <c r="T91" i="7"/>
  <c r="R91" i="7"/>
  <c r="P91" i="7"/>
  <c r="BI90" i="7"/>
  <c r="BH90" i="7"/>
  <c r="BG90" i="7"/>
  <c r="BF90" i="7"/>
  <c r="T90" i="7"/>
  <c r="R90" i="7"/>
  <c r="P90" i="7"/>
  <c r="BI88" i="7"/>
  <c r="BH88" i="7"/>
  <c r="BG88" i="7"/>
  <c r="BF88" i="7"/>
  <c r="T88" i="7"/>
  <c r="R88" i="7"/>
  <c r="P88" i="7"/>
  <c r="BI87" i="7"/>
  <c r="BH87" i="7"/>
  <c r="BG87" i="7"/>
  <c r="BF87" i="7"/>
  <c r="T87" i="7"/>
  <c r="R87" i="7"/>
  <c r="P87" i="7"/>
  <c r="BI86" i="7"/>
  <c r="BH86" i="7"/>
  <c r="BG86" i="7"/>
  <c r="BF86" i="7"/>
  <c r="T86" i="7"/>
  <c r="R86" i="7"/>
  <c r="P86" i="7"/>
  <c r="BI85" i="7"/>
  <c r="BH85" i="7"/>
  <c r="BG85" i="7"/>
  <c r="BF85" i="7"/>
  <c r="T85" i="7"/>
  <c r="R85" i="7"/>
  <c r="P85" i="7"/>
  <c r="J79" i="7"/>
  <c r="F79" i="7"/>
  <c r="F77" i="7"/>
  <c r="E75" i="7"/>
  <c r="J54" i="7"/>
  <c r="F54" i="7"/>
  <c r="F52" i="7"/>
  <c r="E50" i="7"/>
  <c r="J24" i="7"/>
  <c r="E24" i="7"/>
  <c r="J55" i="7"/>
  <c r="J23" i="7"/>
  <c r="J18" i="7"/>
  <c r="E18" i="7"/>
  <c r="F80" i="7"/>
  <c r="J17" i="7"/>
  <c r="J12" i="7"/>
  <c r="J52" i="7" s="1"/>
  <c r="E7" i="7"/>
  <c r="E48" i="7" s="1"/>
  <c r="J37" i="6"/>
  <c r="J36" i="6"/>
  <c r="AY60" i="1"/>
  <c r="J35" i="6"/>
  <c r="AX60" i="1"/>
  <c r="BI117" i="6"/>
  <c r="BH117" i="6"/>
  <c r="BG117" i="6"/>
  <c r="BF117" i="6"/>
  <c r="T117" i="6"/>
  <c r="R117" i="6"/>
  <c r="P117" i="6"/>
  <c r="BI116" i="6"/>
  <c r="BH116" i="6"/>
  <c r="BG116" i="6"/>
  <c r="BF116" i="6"/>
  <c r="T116" i="6"/>
  <c r="R116" i="6"/>
  <c r="P116" i="6"/>
  <c r="BI115" i="6"/>
  <c r="BH115" i="6"/>
  <c r="BG115" i="6"/>
  <c r="BF115" i="6"/>
  <c r="T115" i="6"/>
  <c r="R115" i="6"/>
  <c r="P115" i="6"/>
  <c r="BI114" i="6"/>
  <c r="BH114" i="6"/>
  <c r="BG114" i="6"/>
  <c r="BF114" i="6"/>
  <c r="T114" i="6"/>
  <c r="R114" i="6"/>
  <c r="P114" i="6"/>
  <c r="BI113" i="6"/>
  <c r="BH113" i="6"/>
  <c r="BG113" i="6"/>
  <c r="BF113" i="6"/>
  <c r="T113" i="6"/>
  <c r="R113" i="6"/>
  <c r="P113" i="6"/>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7" i="6"/>
  <c r="BH107" i="6"/>
  <c r="BG107" i="6"/>
  <c r="BF107" i="6"/>
  <c r="T107" i="6"/>
  <c r="R107" i="6"/>
  <c r="P107" i="6"/>
  <c r="BI106" i="6"/>
  <c r="BH106" i="6"/>
  <c r="BG106" i="6"/>
  <c r="BF106" i="6"/>
  <c r="T106" i="6"/>
  <c r="R106" i="6"/>
  <c r="P106" i="6"/>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1" i="6"/>
  <c r="BH101" i="6"/>
  <c r="BG101" i="6"/>
  <c r="BF101" i="6"/>
  <c r="T101" i="6"/>
  <c r="R101" i="6"/>
  <c r="P101"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BI96" i="6"/>
  <c r="BH96" i="6"/>
  <c r="BG96" i="6"/>
  <c r="BF96" i="6"/>
  <c r="T96" i="6"/>
  <c r="R96" i="6"/>
  <c r="P96" i="6"/>
  <c r="BI94" i="6"/>
  <c r="BH94" i="6"/>
  <c r="BG94" i="6"/>
  <c r="BF94" i="6"/>
  <c r="T94" i="6"/>
  <c r="R94" i="6"/>
  <c r="P94" i="6"/>
  <c r="BI93" i="6"/>
  <c r="BH93" i="6"/>
  <c r="BG93" i="6"/>
  <c r="BF93" i="6"/>
  <c r="T93" i="6"/>
  <c r="R93" i="6"/>
  <c r="P93" i="6"/>
  <c r="BI92" i="6"/>
  <c r="BH92" i="6"/>
  <c r="BG92" i="6"/>
  <c r="BF92" i="6"/>
  <c r="T92" i="6"/>
  <c r="R92" i="6"/>
  <c r="P92" i="6"/>
  <c r="BI91" i="6"/>
  <c r="BH91" i="6"/>
  <c r="BG91" i="6"/>
  <c r="BF91" i="6"/>
  <c r="T91" i="6"/>
  <c r="R91" i="6"/>
  <c r="P91" i="6"/>
  <c r="BI90" i="6"/>
  <c r="BH90" i="6"/>
  <c r="BG90" i="6"/>
  <c r="BF90" i="6"/>
  <c r="T90" i="6"/>
  <c r="R90" i="6"/>
  <c r="P90" i="6"/>
  <c r="BI88" i="6"/>
  <c r="BH88" i="6"/>
  <c r="BG88" i="6"/>
  <c r="BF88" i="6"/>
  <c r="T88" i="6"/>
  <c r="R88" i="6"/>
  <c r="P88" i="6"/>
  <c r="BI87" i="6"/>
  <c r="BH87" i="6"/>
  <c r="BG87" i="6"/>
  <c r="BF87" i="6"/>
  <c r="T87" i="6"/>
  <c r="R87" i="6"/>
  <c r="P87" i="6"/>
  <c r="BI86" i="6"/>
  <c r="BH86" i="6"/>
  <c r="BG86" i="6"/>
  <c r="BF86" i="6"/>
  <c r="T86" i="6"/>
  <c r="R86" i="6"/>
  <c r="P86" i="6"/>
  <c r="BI85" i="6"/>
  <c r="BH85" i="6"/>
  <c r="BG85" i="6"/>
  <c r="BF85" i="6"/>
  <c r="T85" i="6"/>
  <c r="R85" i="6"/>
  <c r="P85" i="6"/>
  <c r="J79" i="6"/>
  <c r="F79" i="6"/>
  <c r="F77" i="6"/>
  <c r="E75" i="6"/>
  <c r="J54" i="6"/>
  <c r="F54" i="6"/>
  <c r="F52" i="6"/>
  <c r="E50" i="6"/>
  <c r="J24" i="6"/>
  <c r="E24" i="6"/>
  <c r="J80" i="6" s="1"/>
  <c r="J23" i="6"/>
  <c r="J18" i="6"/>
  <c r="E18" i="6"/>
  <c r="F80" i="6" s="1"/>
  <c r="J17" i="6"/>
  <c r="J12" i="6"/>
  <c r="J77" i="6"/>
  <c r="E7" i="6"/>
  <c r="E48" i="6"/>
  <c r="J37" i="5"/>
  <c r="J36" i="5"/>
  <c r="AY59" i="1" s="1"/>
  <c r="J35" i="5"/>
  <c r="AX59" i="1" s="1"/>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2" i="5"/>
  <c r="BH112" i="5"/>
  <c r="BG112" i="5"/>
  <c r="BF112" i="5"/>
  <c r="T112" i="5"/>
  <c r="R112" i="5"/>
  <c r="P112"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3" i="5"/>
  <c r="BH93" i="5"/>
  <c r="BG93" i="5"/>
  <c r="BF93" i="5"/>
  <c r="T93" i="5"/>
  <c r="R93" i="5"/>
  <c r="P93" i="5"/>
  <c r="BI92" i="5"/>
  <c r="BH92" i="5"/>
  <c r="BG92" i="5"/>
  <c r="BF92" i="5"/>
  <c r="T92" i="5"/>
  <c r="R92" i="5"/>
  <c r="P92" i="5"/>
  <c r="BI91" i="5"/>
  <c r="BH91" i="5"/>
  <c r="BG91" i="5"/>
  <c r="BF91" i="5"/>
  <c r="T91" i="5"/>
  <c r="R91" i="5"/>
  <c r="P91" i="5"/>
  <c r="BI90" i="5"/>
  <c r="BH90" i="5"/>
  <c r="BG90" i="5"/>
  <c r="BF90" i="5"/>
  <c r="T90" i="5"/>
  <c r="R90" i="5"/>
  <c r="P90" i="5"/>
  <c r="BI89" i="5"/>
  <c r="BH89" i="5"/>
  <c r="BG89" i="5"/>
  <c r="BF89" i="5"/>
  <c r="T89" i="5"/>
  <c r="R89" i="5"/>
  <c r="P89" i="5"/>
  <c r="BI88" i="5"/>
  <c r="BH88" i="5"/>
  <c r="BG88" i="5"/>
  <c r="BF88" i="5"/>
  <c r="T88" i="5"/>
  <c r="R88" i="5"/>
  <c r="P88" i="5"/>
  <c r="BI87" i="5"/>
  <c r="BH87" i="5"/>
  <c r="BG87" i="5"/>
  <c r="BF87" i="5"/>
  <c r="T87" i="5"/>
  <c r="R87" i="5"/>
  <c r="P87" i="5"/>
  <c r="BI86" i="5"/>
  <c r="BH86" i="5"/>
  <c r="BG86" i="5"/>
  <c r="BF86" i="5"/>
  <c r="T86" i="5"/>
  <c r="R86" i="5"/>
  <c r="P86" i="5"/>
  <c r="BI85" i="5"/>
  <c r="BH85" i="5"/>
  <c r="BG85" i="5"/>
  <c r="BF85" i="5"/>
  <c r="T85" i="5"/>
  <c r="R85" i="5"/>
  <c r="P85" i="5"/>
  <c r="J79" i="5"/>
  <c r="F79" i="5"/>
  <c r="F77" i="5"/>
  <c r="E75" i="5"/>
  <c r="J54" i="5"/>
  <c r="F54" i="5"/>
  <c r="F52" i="5"/>
  <c r="E50" i="5"/>
  <c r="J24" i="5"/>
  <c r="E24" i="5"/>
  <c r="J55" i="5" s="1"/>
  <c r="J23" i="5"/>
  <c r="J18" i="5"/>
  <c r="E18" i="5"/>
  <c r="F80" i="5" s="1"/>
  <c r="J17" i="5"/>
  <c r="J12" i="5"/>
  <c r="J52" i="5"/>
  <c r="E7" i="5"/>
  <c r="E73" i="5"/>
  <c r="J37" i="4"/>
  <c r="J36" i="4"/>
  <c r="AY58" i="1" s="1"/>
  <c r="J35" i="4"/>
  <c r="AX58" i="1" s="1"/>
  <c r="BI134" i="4"/>
  <c r="BH134" i="4"/>
  <c r="BG134" i="4"/>
  <c r="BF134" i="4"/>
  <c r="T134" i="4"/>
  <c r="R134" i="4"/>
  <c r="P134" i="4"/>
  <c r="BI133" i="4"/>
  <c r="BH133" i="4"/>
  <c r="BG133" i="4"/>
  <c r="BF133" i="4"/>
  <c r="T133" i="4"/>
  <c r="R133" i="4"/>
  <c r="P133" i="4"/>
  <c r="BI132" i="4"/>
  <c r="BH132" i="4"/>
  <c r="BG132" i="4"/>
  <c r="BF132" i="4"/>
  <c r="T132" i="4"/>
  <c r="R132" i="4"/>
  <c r="P132" i="4"/>
  <c r="BI130" i="4"/>
  <c r="BH130" i="4"/>
  <c r="BG130" i="4"/>
  <c r="BF130" i="4"/>
  <c r="T130" i="4"/>
  <c r="R130" i="4"/>
  <c r="P130" i="4"/>
  <c r="BI129" i="4"/>
  <c r="BH129" i="4"/>
  <c r="BG129" i="4"/>
  <c r="BF129" i="4"/>
  <c r="T129" i="4"/>
  <c r="R129" i="4"/>
  <c r="P129"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7" i="4"/>
  <c r="BH107" i="4"/>
  <c r="BG107" i="4"/>
  <c r="BF107" i="4"/>
  <c r="T107" i="4"/>
  <c r="R107" i="4"/>
  <c r="P107" i="4"/>
  <c r="BI106" i="4"/>
  <c r="BH106" i="4"/>
  <c r="BG106" i="4"/>
  <c r="BF106" i="4"/>
  <c r="T106" i="4"/>
  <c r="R106" i="4"/>
  <c r="P106"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2" i="4"/>
  <c r="BH92" i="4"/>
  <c r="BG92" i="4"/>
  <c r="BF92" i="4"/>
  <c r="T92" i="4"/>
  <c r="R92" i="4"/>
  <c r="P92" i="4"/>
  <c r="J85" i="4"/>
  <c r="F85" i="4"/>
  <c r="F83" i="4"/>
  <c r="E81" i="4"/>
  <c r="J54" i="4"/>
  <c r="F54" i="4"/>
  <c r="F52" i="4"/>
  <c r="E50" i="4"/>
  <c r="J24" i="4"/>
  <c r="E24" i="4"/>
  <c r="J86" i="4" s="1"/>
  <c r="J23" i="4"/>
  <c r="J18" i="4"/>
  <c r="E18" i="4"/>
  <c r="F86" i="4" s="1"/>
  <c r="J17" i="4"/>
  <c r="J12" i="4"/>
  <c r="J83" i="4"/>
  <c r="E7" i="4"/>
  <c r="E79" i="4"/>
  <c r="J39" i="3"/>
  <c r="J38" i="3"/>
  <c r="AY57" i="1" s="1"/>
  <c r="J37" i="3"/>
  <c r="AX57" i="1" s="1"/>
  <c r="BI144" i="3"/>
  <c r="BH144" i="3"/>
  <c r="BG144" i="3"/>
  <c r="BF144" i="3"/>
  <c r="T144" i="3"/>
  <c r="R144" i="3"/>
  <c r="P144" i="3"/>
  <c r="BI143" i="3"/>
  <c r="BH143" i="3"/>
  <c r="BG143" i="3"/>
  <c r="BF143" i="3"/>
  <c r="T143" i="3"/>
  <c r="R143" i="3"/>
  <c r="P143" i="3"/>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BI121" i="3"/>
  <c r="BH121" i="3"/>
  <c r="BG121" i="3"/>
  <c r="BF121" i="3"/>
  <c r="T121" i="3"/>
  <c r="R121" i="3"/>
  <c r="P121" i="3"/>
  <c r="BI120" i="3"/>
  <c r="BH120" i="3"/>
  <c r="BG120" i="3"/>
  <c r="BF120" i="3"/>
  <c r="T120" i="3"/>
  <c r="R120" i="3"/>
  <c r="P120" i="3"/>
  <c r="BI119" i="3"/>
  <c r="BH119" i="3"/>
  <c r="BG119" i="3"/>
  <c r="BF119" i="3"/>
  <c r="T119" i="3"/>
  <c r="R119" i="3"/>
  <c r="P119" i="3"/>
  <c r="BI118" i="3"/>
  <c r="BH118" i="3"/>
  <c r="BG118" i="3"/>
  <c r="BF118" i="3"/>
  <c r="T118" i="3"/>
  <c r="R118" i="3"/>
  <c r="P118" i="3"/>
  <c r="BI117" i="3"/>
  <c r="BH117" i="3"/>
  <c r="BG117" i="3"/>
  <c r="BF117" i="3"/>
  <c r="T117" i="3"/>
  <c r="R117" i="3"/>
  <c r="P117" i="3"/>
  <c r="BI116" i="3"/>
  <c r="BH116" i="3"/>
  <c r="BG116" i="3"/>
  <c r="BF116" i="3"/>
  <c r="T116" i="3"/>
  <c r="R116" i="3"/>
  <c r="P116" i="3"/>
  <c r="BI115" i="3"/>
  <c r="BH115" i="3"/>
  <c r="BG115" i="3"/>
  <c r="BF115" i="3"/>
  <c r="T115" i="3"/>
  <c r="R115" i="3"/>
  <c r="P115" i="3"/>
  <c r="BI114" i="3"/>
  <c r="BH114" i="3"/>
  <c r="BG114" i="3"/>
  <c r="BF114" i="3"/>
  <c r="T114" i="3"/>
  <c r="R114" i="3"/>
  <c r="P114" i="3"/>
  <c r="BI113" i="3"/>
  <c r="BH113" i="3"/>
  <c r="BG113" i="3"/>
  <c r="BF113" i="3"/>
  <c r="T113" i="3"/>
  <c r="R113" i="3"/>
  <c r="P113" i="3"/>
  <c r="BI112" i="3"/>
  <c r="BH112" i="3"/>
  <c r="BG112" i="3"/>
  <c r="BF112" i="3"/>
  <c r="T112" i="3"/>
  <c r="R112" i="3"/>
  <c r="P112" i="3"/>
  <c r="BI111" i="3"/>
  <c r="BH111" i="3"/>
  <c r="BG111" i="3"/>
  <c r="BF111" i="3"/>
  <c r="T111" i="3"/>
  <c r="R111" i="3"/>
  <c r="P111" i="3"/>
  <c r="BI109" i="3"/>
  <c r="BH109" i="3"/>
  <c r="BG109" i="3"/>
  <c r="BF109" i="3"/>
  <c r="T109" i="3"/>
  <c r="R109" i="3"/>
  <c r="P109" i="3"/>
  <c r="BI108" i="3"/>
  <c r="BH108" i="3"/>
  <c r="BG108" i="3"/>
  <c r="BF108" i="3"/>
  <c r="T108" i="3"/>
  <c r="R108" i="3"/>
  <c r="P108" i="3"/>
  <c r="BI107" i="3"/>
  <c r="BH107" i="3"/>
  <c r="BG107" i="3"/>
  <c r="BF107" i="3"/>
  <c r="T107" i="3"/>
  <c r="R107" i="3"/>
  <c r="P107" i="3"/>
  <c r="BI106" i="3"/>
  <c r="BH106" i="3"/>
  <c r="BG106" i="3"/>
  <c r="BF106" i="3"/>
  <c r="T106" i="3"/>
  <c r="R106" i="3"/>
  <c r="P106"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BI91" i="3"/>
  <c r="BH91" i="3"/>
  <c r="BG91" i="3"/>
  <c r="BF91" i="3"/>
  <c r="T91" i="3"/>
  <c r="R91" i="3"/>
  <c r="P91" i="3"/>
  <c r="J85" i="3"/>
  <c r="F85" i="3"/>
  <c r="F83" i="3"/>
  <c r="E81" i="3"/>
  <c r="J58" i="3"/>
  <c r="F58" i="3"/>
  <c r="F56" i="3"/>
  <c r="E54" i="3"/>
  <c r="J26" i="3"/>
  <c r="E26" i="3"/>
  <c r="J86" i="3" s="1"/>
  <c r="J25" i="3"/>
  <c r="J20" i="3"/>
  <c r="E20" i="3"/>
  <c r="F59" i="3" s="1"/>
  <c r="J19" i="3"/>
  <c r="J14" i="3"/>
  <c r="J56" i="3"/>
  <c r="E7" i="3"/>
  <c r="E77" i="3"/>
  <c r="J39" i="2"/>
  <c r="J38" i="2"/>
  <c r="AY56" i="1" s="1"/>
  <c r="J37" i="2"/>
  <c r="AX56" i="1" s="1"/>
  <c r="BI732" i="2"/>
  <c r="BH732" i="2"/>
  <c r="BG732" i="2"/>
  <c r="BF732" i="2"/>
  <c r="T732" i="2"/>
  <c r="R732" i="2"/>
  <c r="P732" i="2"/>
  <c r="BI731" i="2"/>
  <c r="BH731" i="2"/>
  <c r="BG731" i="2"/>
  <c r="BF731" i="2"/>
  <c r="T731" i="2"/>
  <c r="R731" i="2"/>
  <c r="P731" i="2"/>
  <c r="BI721" i="2"/>
  <c r="BH721" i="2"/>
  <c r="BG721" i="2"/>
  <c r="BF721" i="2"/>
  <c r="T721" i="2"/>
  <c r="R721" i="2"/>
  <c r="P721" i="2"/>
  <c r="BI688" i="2"/>
  <c r="BH688" i="2"/>
  <c r="BG688" i="2"/>
  <c r="BF688" i="2"/>
  <c r="T688" i="2"/>
  <c r="R688" i="2"/>
  <c r="P688" i="2"/>
  <c r="BI686" i="2"/>
  <c r="BH686" i="2"/>
  <c r="BG686" i="2"/>
  <c r="BF686" i="2"/>
  <c r="T686" i="2"/>
  <c r="R686" i="2"/>
  <c r="P686" i="2"/>
  <c r="BI685" i="2"/>
  <c r="BH685" i="2"/>
  <c r="BG685" i="2"/>
  <c r="BF685" i="2"/>
  <c r="T685" i="2"/>
  <c r="R685" i="2"/>
  <c r="P685" i="2"/>
  <c r="BI684" i="2"/>
  <c r="BH684" i="2"/>
  <c r="BG684" i="2"/>
  <c r="BF684" i="2"/>
  <c r="T684" i="2"/>
  <c r="R684" i="2"/>
  <c r="P684" i="2"/>
  <c r="BI682" i="2"/>
  <c r="BH682" i="2"/>
  <c r="BG682" i="2"/>
  <c r="BF682" i="2"/>
  <c r="T682" i="2"/>
  <c r="R682" i="2"/>
  <c r="P682" i="2"/>
  <c r="BI675" i="2"/>
  <c r="BH675" i="2"/>
  <c r="BG675" i="2"/>
  <c r="BF675" i="2"/>
  <c r="T675" i="2"/>
  <c r="R675" i="2"/>
  <c r="P675" i="2"/>
  <c r="BI663" i="2"/>
  <c r="BH663" i="2"/>
  <c r="BG663" i="2"/>
  <c r="BF663" i="2"/>
  <c r="T663" i="2"/>
  <c r="R663" i="2"/>
  <c r="P663" i="2"/>
  <c r="BI655" i="2"/>
  <c r="BH655" i="2"/>
  <c r="BG655" i="2"/>
  <c r="BF655" i="2"/>
  <c r="T655" i="2"/>
  <c r="R655" i="2"/>
  <c r="P655" i="2"/>
  <c r="BI647" i="2"/>
  <c r="BH647" i="2"/>
  <c r="BG647" i="2"/>
  <c r="BF647" i="2"/>
  <c r="T647" i="2"/>
  <c r="R647" i="2"/>
  <c r="P647" i="2"/>
  <c r="BI646" i="2"/>
  <c r="BH646" i="2"/>
  <c r="BG646" i="2"/>
  <c r="BF646" i="2"/>
  <c r="T646" i="2"/>
  <c r="R646" i="2"/>
  <c r="P646" i="2"/>
  <c r="BI631" i="2"/>
  <c r="BH631" i="2"/>
  <c r="BG631" i="2"/>
  <c r="BF631" i="2"/>
  <c r="T631" i="2"/>
  <c r="R631" i="2"/>
  <c r="P631" i="2"/>
  <c r="BI629" i="2"/>
  <c r="BH629" i="2"/>
  <c r="BG629" i="2"/>
  <c r="BF629" i="2"/>
  <c r="T629" i="2"/>
  <c r="R629" i="2"/>
  <c r="P629" i="2"/>
  <c r="BI591" i="2"/>
  <c r="BH591" i="2"/>
  <c r="BG591" i="2"/>
  <c r="BF591" i="2"/>
  <c r="T591" i="2"/>
  <c r="R591" i="2"/>
  <c r="P591" i="2"/>
  <c r="BI555" i="2"/>
  <c r="BH555" i="2"/>
  <c r="BG555" i="2"/>
  <c r="BF555" i="2"/>
  <c r="T555" i="2"/>
  <c r="R555" i="2"/>
  <c r="P555" i="2"/>
  <c r="BI554" i="2"/>
  <c r="BH554" i="2"/>
  <c r="BG554" i="2"/>
  <c r="BF554" i="2"/>
  <c r="T554" i="2"/>
  <c r="R554" i="2"/>
  <c r="P554" i="2"/>
  <c r="BI553" i="2"/>
  <c r="BH553" i="2"/>
  <c r="BG553" i="2"/>
  <c r="BF553" i="2"/>
  <c r="T553" i="2"/>
  <c r="R553" i="2"/>
  <c r="P553" i="2"/>
  <c r="BI552" i="2"/>
  <c r="BH552" i="2"/>
  <c r="BG552" i="2"/>
  <c r="BF552" i="2"/>
  <c r="T552" i="2"/>
  <c r="R552" i="2"/>
  <c r="P552" i="2"/>
  <c r="BI551" i="2"/>
  <c r="BH551" i="2"/>
  <c r="BG551" i="2"/>
  <c r="BF551" i="2"/>
  <c r="T551" i="2"/>
  <c r="R551" i="2"/>
  <c r="P551" i="2"/>
  <c r="BI550" i="2"/>
  <c r="BH550" i="2"/>
  <c r="BG550" i="2"/>
  <c r="BF550" i="2"/>
  <c r="T550" i="2"/>
  <c r="R550" i="2"/>
  <c r="P550" i="2"/>
  <c r="BI549" i="2"/>
  <c r="BH549" i="2"/>
  <c r="BG549" i="2"/>
  <c r="BF549" i="2"/>
  <c r="T549" i="2"/>
  <c r="R549" i="2"/>
  <c r="P549" i="2"/>
  <c r="BI548" i="2"/>
  <c r="BH548" i="2"/>
  <c r="BG548" i="2"/>
  <c r="BF548" i="2"/>
  <c r="T548" i="2"/>
  <c r="R548" i="2"/>
  <c r="P548" i="2"/>
  <c r="BI541" i="2"/>
  <c r="BH541" i="2"/>
  <c r="BG541" i="2"/>
  <c r="BF541" i="2"/>
  <c r="T541" i="2"/>
  <c r="R541" i="2"/>
  <c r="P541" i="2"/>
  <c r="BI540" i="2"/>
  <c r="BH540" i="2"/>
  <c r="BG540" i="2"/>
  <c r="BF540" i="2"/>
  <c r="T540" i="2"/>
  <c r="R540" i="2"/>
  <c r="P540" i="2"/>
  <c r="BI539" i="2"/>
  <c r="BH539" i="2"/>
  <c r="BG539" i="2"/>
  <c r="BF539" i="2"/>
  <c r="T539" i="2"/>
  <c r="R539" i="2"/>
  <c r="P539" i="2"/>
  <c r="BI537" i="2"/>
  <c r="BH537" i="2"/>
  <c r="BG537" i="2"/>
  <c r="BF537" i="2"/>
  <c r="T537" i="2"/>
  <c r="R537" i="2"/>
  <c r="P537" i="2"/>
  <c r="BI536" i="2"/>
  <c r="BH536" i="2"/>
  <c r="BG536" i="2"/>
  <c r="BF536" i="2"/>
  <c r="T536" i="2"/>
  <c r="R536" i="2"/>
  <c r="P536" i="2"/>
  <c r="BI532" i="2"/>
  <c r="BH532" i="2"/>
  <c r="BG532" i="2"/>
  <c r="BF532" i="2"/>
  <c r="T532" i="2"/>
  <c r="R532" i="2"/>
  <c r="P532" i="2"/>
  <c r="BI530" i="2"/>
  <c r="BH530" i="2"/>
  <c r="BG530" i="2"/>
  <c r="BF530" i="2"/>
  <c r="T530" i="2"/>
  <c r="R530" i="2"/>
  <c r="P530" i="2"/>
  <c r="BI529" i="2"/>
  <c r="BH529" i="2"/>
  <c r="BG529" i="2"/>
  <c r="BF529" i="2"/>
  <c r="T529" i="2"/>
  <c r="R529" i="2"/>
  <c r="P529" i="2"/>
  <c r="BI528" i="2"/>
  <c r="BH528" i="2"/>
  <c r="BG528" i="2"/>
  <c r="BF528" i="2"/>
  <c r="T528" i="2"/>
  <c r="R528" i="2"/>
  <c r="P528" i="2"/>
  <c r="BI527" i="2"/>
  <c r="BH527" i="2"/>
  <c r="BG527" i="2"/>
  <c r="BF527" i="2"/>
  <c r="T527" i="2"/>
  <c r="R527" i="2"/>
  <c r="P527" i="2"/>
  <c r="BI526" i="2"/>
  <c r="BH526" i="2"/>
  <c r="BG526" i="2"/>
  <c r="BF526" i="2"/>
  <c r="T526" i="2"/>
  <c r="R526" i="2"/>
  <c r="P526" i="2"/>
  <c r="BI525" i="2"/>
  <c r="BH525" i="2"/>
  <c r="BG525" i="2"/>
  <c r="BF525" i="2"/>
  <c r="T525" i="2"/>
  <c r="R525" i="2"/>
  <c r="P525" i="2"/>
  <c r="BI524" i="2"/>
  <c r="BH524" i="2"/>
  <c r="BG524" i="2"/>
  <c r="BF524" i="2"/>
  <c r="T524" i="2"/>
  <c r="R524" i="2"/>
  <c r="P524" i="2"/>
  <c r="BI522" i="2"/>
  <c r="BH522" i="2"/>
  <c r="BG522" i="2"/>
  <c r="BF522" i="2"/>
  <c r="T522" i="2"/>
  <c r="R522" i="2"/>
  <c r="P522" i="2"/>
  <c r="BI521" i="2"/>
  <c r="BH521" i="2"/>
  <c r="BG521" i="2"/>
  <c r="BF521" i="2"/>
  <c r="T521" i="2"/>
  <c r="R521" i="2"/>
  <c r="P521" i="2"/>
  <c r="BI520" i="2"/>
  <c r="BH520" i="2"/>
  <c r="BG520" i="2"/>
  <c r="BF520" i="2"/>
  <c r="T520" i="2"/>
  <c r="R520" i="2"/>
  <c r="P520" i="2"/>
  <c r="BI519" i="2"/>
  <c r="BH519" i="2"/>
  <c r="BG519" i="2"/>
  <c r="BF519" i="2"/>
  <c r="T519" i="2"/>
  <c r="R519" i="2"/>
  <c r="P519" i="2"/>
  <c r="BI512" i="2"/>
  <c r="BH512" i="2"/>
  <c r="BG512" i="2"/>
  <c r="BF512" i="2"/>
  <c r="T512" i="2"/>
  <c r="R512" i="2"/>
  <c r="P512" i="2"/>
  <c r="BI508" i="2"/>
  <c r="BH508" i="2"/>
  <c r="BG508" i="2"/>
  <c r="BF508" i="2"/>
  <c r="T508" i="2"/>
  <c r="R508" i="2"/>
  <c r="P508" i="2"/>
  <c r="BI497" i="2"/>
  <c r="BH497" i="2"/>
  <c r="BG497" i="2"/>
  <c r="BF497" i="2"/>
  <c r="T497" i="2"/>
  <c r="R497" i="2"/>
  <c r="P497" i="2"/>
  <c r="BI496" i="2"/>
  <c r="BH496" i="2"/>
  <c r="BG496" i="2"/>
  <c r="BF496" i="2"/>
  <c r="T496" i="2"/>
  <c r="R496" i="2"/>
  <c r="P496" i="2"/>
  <c r="BI495" i="2"/>
  <c r="BH495" i="2"/>
  <c r="BG495" i="2"/>
  <c r="BF495" i="2"/>
  <c r="T495" i="2"/>
  <c r="R495" i="2"/>
  <c r="P495" i="2"/>
  <c r="BI494" i="2"/>
  <c r="BH494" i="2"/>
  <c r="BG494" i="2"/>
  <c r="BF494" i="2"/>
  <c r="T494" i="2"/>
  <c r="R494" i="2"/>
  <c r="P494" i="2"/>
  <c r="BI490" i="2"/>
  <c r="BH490" i="2"/>
  <c r="BG490" i="2"/>
  <c r="BF490" i="2"/>
  <c r="T490" i="2"/>
  <c r="R490" i="2"/>
  <c r="P490" i="2"/>
  <c r="BI486" i="2"/>
  <c r="BH486" i="2"/>
  <c r="BG486" i="2"/>
  <c r="BF486" i="2"/>
  <c r="T486" i="2"/>
  <c r="R486" i="2"/>
  <c r="P486" i="2"/>
  <c r="BI483" i="2"/>
  <c r="BH483" i="2"/>
  <c r="BG483" i="2"/>
  <c r="BF483" i="2"/>
  <c r="T483" i="2"/>
  <c r="R483" i="2"/>
  <c r="P483" i="2"/>
  <c r="BI478" i="2"/>
  <c r="BH478" i="2"/>
  <c r="BG478" i="2"/>
  <c r="BF478" i="2"/>
  <c r="T478" i="2"/>
  <c r="R478" i="2"/>
  <c r="P478" i="2"/>
  <c r="BI474" i="2"/>
  <c r="BH474" i="2"/>
  <c r="BG474" i="2"/>
  <c r="BF474" i="2"/>
  <c r="T474" i="2"/>
  <c r="R474" i="2"/>
  <c r="P474" i="2"/>
  <c r="BI469" i="2"/>
  <c r="BH469" i="2"/>
  <c r="BG469" i="2"/>
  <c r="BF469" i="2"/>
  <c r="T469" i="2"/>
  <c r="R469" i="2"/>
  <c r="P469" i="2"/>
  <c r="BI465" i="2"/>
  <c r="BH465" i="2"/>
  <c r="BG465" i="2"/>
  <c r="BF465" i="2"/>
  <c r="T465" i="2"/>
  <c r="R465" i="2"/>
  <c r="P465" i="2"/>
  <c r="BI459" i="2"/>
  <c r="BH459" i="2"/>
  <c r="BG459" i="2"/>
  <c r="BF459" i="2"/>
  <c r="T459" i="2"/>
  <c r="R459" i="2"/>
  <c r="P459" i="2"/>
  <c r="BI455" i="2"/>
  <c r="BH455" i="2"/>
  <c r="BG455" i="2"/>
  <c r="BF455" i="2"/>
  <c r="T455" i="2"/>
  <c r="R455" i="2"/>
  <c r="P455" i="2"/>
  <c r="BI451" i="2"/>
  <c r="BH451" i="2"/>
  <c r="BG451" i="2"/>
  <c r="BF451" i="2"/>
  <c r="T451" i="2"/>
  <c r="R451" i="2"/>
  <c r="P451" i="2"/>
  <c r="BI447" i="2"/>
  <c r="BH447" i="2"/>
  <c r="BG447" i="2"/>
  <c r="BF447" i="2"/>
  <c r="T447" i="2"/>
  <c r="R447" i="2"/>
  <c r="P447" i="2"/>
  <c r="BI443" i="2"/>
  <c r="BH443" i="2"/>
  <c r="BG443" i="2"/>
  <c r="BF443" i="2"/>
  <c r="T443" i="2"/>
  <c r="R443" i="2"/>
  <c r="P443" i="2"/>
  <c r="BI442" i="2"/>
  <c r="BH442" i="2"/>
  <c r="BG442" i="2"/>
  <c r="BF442" i="2"/>
  <c r="T442" i="2"/>
  <c r="R442" i="2"/>
  <c r="P442" i="2"/>
  <c r="BI440" i="2"/>
  <c r="BH440" i="2"/>
  <c r="BG440" i="2"/>
  <c r="BF440" i="2"/>
  <c r="T440" i="2"/>
  <c r="R440" i="2"/>
  <c r="P440" i="2"/>
  <c r="BI439" i="2"/>
  <c r="BH439" i="2"/>
  <c r="BG439" i="2"/>
  <c r="BF439" i="2"/>
  <c r="T439" i="2"/>
  <c r="R439" i="2"/>
  <c r="P439" i="2"/>
  <c r="BI438" i="2"/>
  <c r="BH438" i="2"/>
  <c r="BG438" i="2"/>
  <c r="BF438" i="2"/>
  <c r="T438" i="2"/>
  <c r="R438" i="2"/>
  <c r="P438" i="2"/>
  <c r="BI436" i="2"/>
  <c r="BH436" i="2"/>
  <c r="BG436" i="2"/>
  <c r="BF436" i="2"/>
  <c r="T436" i="2"/>
  <c r="T435" i="2"/>
  <c r="R436" i="2"/>
  <c r="R435" i="2"/>
  <c r="P436" i="2"/>
  <c r="P435" i="2"/>
  <c r="BI434" i="2"/>
  <c r="BH434" i="2"/>
  <c r="BG434" i="2"/>
  <c r="BF434" i="2"/>
  <c r="T434" i="2"/>
  <c r="R434" i="2"/>
  <c r="P434" i="2"/>
  <c r="BI433" i="2"/>
  <c r="BH433" i="2"/>
  <c r="BG433" i="2"/>
  <c r="BF433" i="2"/>
  <c r="T433" i="2"/>
  <c r="R433" i="2"/>
  <c r="P433" i="2"/>
  <c r="BI432" i="2"/>
  <c r="BH432" i="2"/>
  <c r="BG432" i="2"/>
  <c r="BF432" i="2"/>
  <c r="T432" i="2"/>
  <c r="R432" i="2"/>
  <c r="P432" i="2"/>
  <c r="BI426" i="2"/>
  <c r="BH426" i="2"/>
  <c r="BG426" i="2"/>
  <c r="BF426" i="2"/>
  <c r="T426" i="2"/>
  <c r="R426" i="2"/>
  <c r="P426" i="2"/>
  <c r="BI421" i="2"/>
  <c r="BH421" i="2"/>
  <c r="BG421" i="2"/>
  <c r="BF421" i="2"/>
  <c r="T421" i="2"/>
  <c r="R421" i="2"/>
  <c r="P421" i="2"/>
  <c r="BI420" i="2"/>
  <c r="BH420" i="2"/>
  <c r="BG420" i="2"/>
  <c r="BF420" i="2"/>
  <c r="T420" i="2"/>
  <c r="R420" i="2"/>
  <c r="P420" i="2"/>
  <c r="BI419" i="2"/>
  <c r="BH419" i="2"/>
  <c r="BG419" i="2"/>
  <c r="BF419" i="2"/>
  <c r="T419" i="2"/>
  <c r="R419" i="2"/>
  <c r="P419" i="2"/>
  <c r="BI418" i="2"/>
  <c r="BH418" i="2"/>
  <c r="BG418" i="2"/>
  <c r="BF418" i="2"/>
  <c r="T418" i="2"/>
  <c r="R418" i="2"/>
  <c r="P418" i="2"/>
  <c r="BI417" i="2"/>
  <c r="BH417" i="2"/>
  <c r="BG417" i="2"/>
  <c r="BF417" i="2"/>
  <c r="T417" i="2"/>
  <c r="R417" i="2"/>
  <c r="P417" i="2"/>
  <c r="BI416" i="2"/>
  <c r="BH416" i="2"/>
  <c r="BG416" i="2"/>
  <c r="BF416" i="2"/>
  <c r="T416" i="2"/>
  <c r="R416" i="2"/>
  <c r="P416" i="2"/>
  <c r="BI408" i="2"/>
  <c r="BH408" i="2"/>
  <c r="BG408" i="2"/>
  <c r="BF408" i="2"/>
  <c r="T408" i="2"/>
  <c r="R408" i="2"/>
  <c r="P408" i="2"/>
  <c r="BI403" i="2"/>
  <c r="BH403" i="2"/>
  <c r="BG403" i="2"/>
  <c r="BF403" i="2"/>
  <c r="T403" i="2"/>
  <c r="R403" i="2"/>
  <c r="P403" i="2"/>
  <c r="BI392" i="2"/>
  <c r="BH392" i="2"/>
  <c r="BG392" i="2"/>
  <c r="BF392" i="2"/>
  <c r="T392" i="2"/>
  <c r="R392" i="2"/>
  <c r="P392" i="2"/>
  <c r="BI390" i="2"/>
  <c r="BH390" i="2"/>
  <c r="BG390" i="2"/>
  <c r="BF390" i="2"/>
  <c r="T390" i="2"/>
  <c r="R390" i="2"/>
  <c r="P390" i="2"/>
  <c r="BI379" i="2"/>
  <c r="BH379" i="2"/>
  <c r="BG379" i="2"/>
  <c r="BF379" i="2"/>
  <c r="T379" i="2"/>
  <c r="R379" i="2"/>
  <c r="P379" i="2"/>
  <c r="BI378" i="2"/>
  <c r="BH378" i="2"/>
  <c r="BG378" i="2"/>
  <c r="BF378" i="2"/>
  <c r="T378" i="2"/>
  <c r="R378" i="2"/>
  <c r="P378" i="2"/>
  <c r="BI377" i="2"/>
  <c r="BH377" i="2"/>
  <c r="BG377" i="2"/>
  <c r="BF377" i="2"/>
  <c r="T377" i="2"/>
  <c r="R377" i="2"/>
  <c r="P377" i="2"/>
  <c r="BI359" i="2"/>
  <c r="BH359" i="2"/>
  <c r="BG359" i="2"/>
  <c r="BF359" i="2"/>
  <c r="T359" i="2"/>
  <c r="R359" i="2"/>
  <c r="P359" i="2"/>
  <c r="BI358" i="2"/>
  <c r="BH358" i="2"/>
  <c r="BG358" i="2"/>
  <c r="BF358" i="2"/>
  <c r="T358" i="2"/>
  <c r="R358" i="2"/>
  <c r="P358" i="2"/>
  <c r="BI353" i="2"/>
  <c r="BH353" i="2"/>
  <c r="BG353" i="2"/>
  <c r="BF353" i="2"/>
  <c r="T353" i="2"/>
  <c r="R353" i="2"/>
  <c r="P353" i="2"/>
  <c r="BI352" i="2"/>
  <c r="BH352" i="2"/>
  <c r="BG352" i="2"/>
  <c r="BF352" i="2"/>
  <c r="T352" i="2"/>
  <c r="R352" i="2"/>
  <c r="P352" i="2"/>
  <c r="BI336" i="2"/>
  <c r="BH336" i="2"/>
  <c r="BG336" i="2"/>
  <c r="BF336" i="2"/>
  <c r="T336" i="2"/>
  <c r="R336" i="2"/>
  <c r="P336" i="2"/>
  <c r="BI335" i="2"/>
  <c r="BH335" i="2"/>
  <c r="BG335" i="2"/>
  <c r="BF335" i="2"/>
  <c r="T335" i="2"/>
  <c r="R335" i="2"/>
  <c r="P335" i="2"/>
  <c r="BI327" i="2"/>
  <c r="BH327" i="2"/>
  <c r="BG327" i="2"/>
  <c r="BF327" i="2"/>
  <c r="T327" i="2"/>
  <c r="R327" i="2"/>
  <c r="P327" i="2"/>
  <c r="BI326" i="2"/>
  <c r="BH326" i="2"/>
  <c r="BG326" i="2"/>
  <c r="BF326" i="2"/>
  <c r="T326" i="2"/>
  <c r="R326" i="2"/>
  <c r="P326" i="2"/>
  <c r="BI319" i="2"/>
  <c r="BH319" i="2"/>
  <c r="BG319" i="2"/>
  <c r="BF319" i="2"/>
  <c r="T319" i="2"/>
  <c r="R319" i="2"/>
  <c r="P319" i="2"/>
  <c r="BI318" i="2"/>
  <c r="BH318" i="2"/>
  <c r="BG318" i="2"/>
  <c r="BF318" i="2"/>
  <c r="T318" i="2"/>
  <c r="R318" i="2"/>
  <c r="P318" i="2"/>
  <c r="BI312" i="2"/>
  <c r="BH312" i="2"/>
  <c r="BG312" i="2"/>
  <c r="BF312" i="2"/>
  <c r="T312" i="2"/>
  <c r="R312" i="2"/>
  <c r="P312" i="2"/>
  <c r="BI311" i="2"/>
  <c r="BH311" i="2"/>
  <c r="BG311" i="2"/>
  <c r="BF311" i="2"/>
  <c r="T311" i="2"/>
  <c r="R311" i="2"/>
  <c r="P311" i="2"/>
  <c r="BI310" i="2"/>
  <c r="BH310" i="2"/>
  <c r="BG310" i="2"/>
  <c r="BF310" i="2"/>
  <c r="T310" i="2"/>
  <c r="R310" i="2"/>
  <c r="P310" i="2"/>
  <c r="BI308" i="2"/>
  <c r="BH308" i="2"/>
  <c r="BG308" i="2"/>
  <c r="BF308" i="2"/>
  <c r="T308" i="2"/>
  <c r="R308" i="2"/>
  <c r="P308" i="2"/>
  <c r="BI307" i="2"/>
  <c r="BH307" i="2"/>
  <c r="BG307" i="2"/>
  <c r="BF307" i="2"/>
  <c r="T307" i="2"/>
  <c r="R307" i="2"/>
  <c r="P307" i="2"/>
  <c r="BI285" i="2"/>
  <c r="BH285" i="2"/>
  <c r="BG285" i="2"/>
  <c r="BF285" i="2"/>
  <c r="T285" i="2"/>
  <c r="R285" i="2"/>
  <c r="P285" i="2"/>
  <c r="BI283" i="2"/>
  <c r="BH283" i="2"/>
  <c r="BG283" i="2"/>
  <c r="BF283" i="2"/>
  <c r="T283" i="2"/>
  <c r="R283" i="2"/>
  <c r="P283" i="2"/>
  <c r="BI282" i="2"/>
  <c r="BH282" i="2"/>
  <c r="BG282" i="2"/>
  <c r="BF282" i="2"/>
  <c r="T282" i="2"/>
  <c r="R282" i="2"/>
  <c r="P282" i="2"/>
  <c r="BI281" i="2"/>
  <c r="BH281" i="2"/>
  <c r="BG281" i="2"/>
  <c r="BF281" i="2"/>
  <c r="T281" i="2"/>
  <c r="R281" i="2"/>
  <c r="P281" i="2"/>
  <c r="BI280" i="2"/>
  <c r="BH280" i="2"/>
  <c r="BG280" i="2"/>
  <c r="BF280" i="2"/>
  <c r="T280" i="2"/>
  <c r="R280" i="2"/>
  <c r="P280" i="2"/>
  <c r="BI274" i="2"/>
  <c r="BH274" i="2"/>
  <c r="BG274" i="2"/>
  <c r="BF274" i="2"/>
  <c r="T274" i="2"/>
  <c r="R274" i="2"/>
  <c r="P274" i="2"/>
  <c r="BI270" i="2"/>
  <c r="BH270" i="2"/>
  <c r="BG270" i="2"/>
  <c r="BF270" i="2"/>
  <c r="T270" i="2"/>
  <c r="R270" i="2"/>
  <c r="P270" i="2"/>
  <c r="BI267" i="2"/>
  <c r="BH267" i="2"/>
  <c r="BG267" i="2"/>
  <c r="BF267" i="2"/>
  <c r="T267" i="2"/>
  <c r="R267" i="2"/>
  <c r="P267" i="2"/>
  <c r="BI266" i="2"/>
  <c r="BH266" i="2"/>
  <c r="BG266" i="2"/>
  <c r="BF266" i="2"/>
  <c r="T266" i="2"/>
  <c r="R266" i="2"/>
  <c r="P266" i="2"/>
  <c r="BI246" i="2"/>
  <c r="BH246" i="2"/>
  <c r="BG246" i="2"/>
  <c r="BF246" i="2"/>
  <c r="T246" i="2"/>
  <c r="R246" i="2"/>
  <c r="P246" i="2"/>
  <c r="BI239" i="2"/>
  <c r="BH239" i="2"/>
  <c r="BG239" i="2"/>
  <c r="BF239" i="2"/>
  <c r="T239" i="2"/>
  <c r="R239" i="2"/>
  <c r="P239" i="2"/>
  <c r="BI231" i="2"/>
  <c r="BH231" i="2"/>
  <c r="BG231" i="2"/>
  <c r="BF231" i="2"/>
  <c r="T231" i="2"/>
  <c r="R231" i="2"/>
  <c r="P231" i="2"/>
  <c r="BI224" i="2"/>
  <c r="BH224" i="2"/>
  <c r="BG224" i="2"/>
  <c r="BF224" i="2"/>
  <c r="T224" i="2"/>
  <c r="R224" i="2"/>
  <c r="P224" i="2"/>
  <c r="BI216" i="2"/>
  <c r="BH216" i="2"/>
  <c r="BG216" i="2"/>
  <c r="BF216" i="2"/>
  <c r="T216" i="2"/>
  <c r="R216" i="2"/>
  <c r="P216" i="2"/>
  <c r="BI212" i="2"/>
  <c r="BH212" i="2"/>
  <c r="BG212" i="2"/>
  <c r="BF212" i="2"/>
  <c r="T212" i="2"/>
  <c r="R212" i="2"/>
  <c r="P212" i="2"/>
  <c r="BI209" i="2"/>
  <c r="BH209" i="2"/>
  <c r="BG209" i="2"/>
  <c r="BF209" i="2"/>
  <c r="T209" i="2"/>
  <c r="R209" i="2"/>
  <c r="P209" i="2"/>
  <c r="BI199" i="2"/>
  <c r="BH199" i="2"/>
  <c r="BG199" i="2"/>
  <c r="BF199" i="2"/>
  <c r="T199" i="2"/>
  <c r="R199" i="2"/>
  <c r="P199" i="2"/>
  <c r="BI195" i="2"/>
  <c r="BH195" i="2"/>
  <c r="BG195" i="2"/>
  <c r="BF195" i="2"/>
  <c r="T195" i="2"/>
  <c r="R195" i="2"/>
  <c r="P195" i="2"/>
  <c r="BI191" i="2"/>
  <c r="BH191" i="2"/>
  <c r="BG191" i="2"/>
  <c r="BF191" i="2"/>
  <c r="T191" i="2"/>
  <c r="R191" i="2"/>
  <c r="P191" i="2"/>
  <c r="BI187" i="2"/>
  <c r="BH187" i="2"/>
  <c r="BG187" i="2"/>
  <c r="BF187" i="2"/>
  <c r="T187" i="2"/>
  <c r="R187" i="2"/>
  <c r="P187" i="2"/>
  <c r="BI180" i="2"/>
  <c r="BH180" i="2"/>
  <c r="BG180" i="2"/>
  <c r="BF180" i="2"/>
  <c r="T180" i="2"/>
  <c r="R180" i="2"/>
  <c r="P180" i="2"/>
  <c r="BI174" i="2"/>
  <c r="BH174" i="2"/>
  <c r="BG174" i="2"/>
  <c r="BF174" i="2"/>
  <c r="T174" i="2"/>
  <c r="R174" i="2"/>
  <c r="P174" i="2"/>
  <c r="BI170" i="2"/>
  <c r="BH170" i="2"/>
  <c r="BG170" i="2"/>
  <c r="BF170" i="2"/>
  <c r="T170" i="2"/>
  <c r="R170" i="2"/>
  <c r="P170" i="2"/>
  <c r="BI166" i="2"/>
  <c r="BH166" i="2"/>
  <c r="BG166" i="2"/>
  <c r="BF166" i="2"/>
  <c r="T166" i="2"/>
  <c r="R166" i="2"/>
  <c r="P166" i="2"/>
  <c r="BI165" i="2"/>
  <c r="BH165" i="2"/>
  <c r="BG165" i="2"/>
  <c r="BF165" i="2"/>
  <c r="T165" i="2"/>
  <c r="R165" i="2"/>
  <c r="P165" i="2"/>
  <c r="BI164" i="2"/>
  <c r="BH164" i="2"/>
  <c r="BG164" i="2"/>
  <c r="BF164" i="2"/>
  <c r="T164" i="2"/>
  <c r="R164" i="2"/>
  <c r="P164" i="2"/>
  <c r="BI152" i="2"/>
  <c r="BH152" i="2"/>
  <c r="BG152" i="2"/>
  <c r="BF152" i="2"/>
  <c r="T152" i="2"/>
  <c r="R152" i="2"/>
  <c r="P152" i="2"/>
  <c r="BI146" i="2"/>
  <c r="BH146" i="2"/>
  <c r="BG146" i="2"/>
  <c r="BF146" i="2"/>
  <c r="T146" i="2"/>
  <c r="R146" i="2"/>
  <c r="P146" i="2"/>
  <c r="BI140" i="2"/>
  <c r="BH140" i="2"/>
  <c r="BG140" i="2"/>
  <c r="BF140" i="2"/>
  <c r="T140" i="2"/>
  <c r="R140" i="2"/>
  <c r="P140" i="2"/>
  <c r="BI127" i="2"/>
  <c r="BH127" i="2"/>
  <c r="BG127" i="2"/>
  <c r="BF127" i="2"/>
  <c r="T127" i="2"/>
  <c r="R127" i="2"/>
  <c r="P127" i="2"/>
  <c r="BI125" i="2"/>
  <c r="BH125" i="2"/>
  <c r="BG125" i="2"/>
  <c r="BF125" i="2"/>
  <c r="T125" i="2"/>
  <c r="R125" i="2"/>
  <c r="P125" i="2"/>
  <c r="BI124" i="2"/>
  <c r="BH124" i="2"/>
  <c r="BG124" i="2"/>
  <c r="BF124" i="2"/>
  <c r="T124" i="2"/>
  <c r="R124" i="2"/>
  <c r="P124" i="2"/>
  <c r="BI118" i="2"/>
  <c r="BH118" i="2"/>
  <c r="BG118" i="2"/>
  <c r="BF118" i="2"/>
  <c r="T118" i="2"/>
  <c r="R118" i="2"/>
  <c r="P118" i="2"/>
  <c r="BI112" i="2"/>
  <c r="BH112" i="2"/>
  <c r="BG112" i="2"/>
  <c r="BF112" i="2"/>
  <c r="T112" i="2"/>
  <c r="R112" i="2"/>
  <c r="P112" i="2"/>
  <c r="BI111" i="2"/>
  <c r="BH111" i="2"/>
  <c r="BG111" i="2"/>
  <c r="BF111" i="2"/>
  <c r="T111" i="2"/>
  <c r="R111" i="2"/>
  <c r="P111" i="2"/>
  <c r="BI110" i="2"/>
  <c r="BH110" i="2"/>
  <c r="BG110" i="2"/>
  <c r="BF110" i="2"/>
  <c r="T110" i="2"/>
  <c r="R110" i="2"/>
  <c r="P110" i="2"/>
  <c r="BI109" i="2"/>
  <c r="BH109" i="2"/>
  <c r="BG109" i="2"/>
  <c r="BF109" i="2"/>
  <c r="T109" i="2"/>
  <c r="R109" i="2"/>
  <c r="P109" i="2"/>
  <c r="BI106" i="2"/>
  <c r="BH106" i="2"/>
  <c r="BG106" i="2"/>
  <c r="BF106" i="2"/>
  <c r="T106" i="2"/>
  <c r="R106" i="2"/>
  <c r="P106" i="2"/>
  <c r="BI105" i="2"/>
  <c r="BH105" i="2"/>
  <c r="BG105" i="2"/>
  <c r="BF105" i="2"/>
  <c r="T105" i="2"/>
  <c r="R105" i="2"/>
  <c r="P105" i="2"/>
  <c r="BI104" i="2"/>
  <c r="BH104" i="2"/>
  <c r="BG104" i="2"/>
  <c r="BF104" i="2"/>
  <c r="T104" i="2"/>
  <c r="R104" i="2"/>
  <c r="P104" i="2"/>
  <c r="BI103" i="2"/>
  <c r="BH103" i="2"/>
  <c r="BG103" i="2"/>
  <c r="BF103" i="2"/>
  <c r="T103" i="2"/>
  <c r="R103" i="2"/>
  <c r="P103" i="2"/>
  <c r="J97" i="2"/>
  <c r="F97" i="2"/>
  <c r="F95" i="2"/>
  <c r="E93" i="2"/>
  <c r="J58" i="2"/>
  <c r="F58" i="2"/>
  <c r="F56" i="2"/>
  <c r="E54" i="2"/>
  <c r="J26" i="2"/>
  <c r="E26" i="2"/>
  <c r="J59" i="2"/>
  <c r="J25" i="2"/>
  <c r="J20" i="2"/>
  <c r="E20" i="2"/>
  <c r="F98" i="2"/>
  <c r="J19" i="2"/>
  <c r="J14" i="2"/>
  <c r="J95" i="2" s="1"/>
  <c r="E7" i="2"/>
  <c r="E89" i="2" s="1"/>
  <c r="L50" i="1"/>
  <c r="AM50" i="1"/>
  <c r="AM49" i="1"/>
  <c r="L49" i="1"/>
  <c r="AM47" i="1"/>
  <c r="L47" i="1"/>
  <c r="L45" i="1"/>
  <c r="L44" i="1"/>
  <c r="BK113" i="13"/>
  <c r="BK95" i="13"/>
  <c r="BK125" i="12"/>
  <c r="J113" i="12"/>
  <c r="BK102" i="12"/>
  <c r="J97" i="12"/>
  <c r="J127" i="11"/>
  <c r="J117" i="11"/>
  <c r="BK114" i="11"/>
  <c r="J102" i="11"/>
  <c r="J146" i="10"/>
  <c r="BK140" i="10"/>
  <c r="BK134" i="10"/>
  <c r="J123" i="10"/>
  <c r="BK113" i="10"/>
  <c r="J106" i="10"/>
  <c r="BK100" i="10"/>
  <c r="J111" i="9"/>
  <c r="J100" i="9"/>
  <c r="BK93" i="9"/>
  <c r="BK134" i="8"/>
  <c r="BK124" i="8"/>
  <c r="J114" i="8"/>
  <c r="J108" i="8"/>
  <c r="BK93" i="8"/>
  <c r="BK99" i="7"/>
  <c r="J92" i="7"/>
  <c r="BK86" i="7"/>
  <c r="BK111" i="6"/>
  <c r="BK102" i="6"/>
  <c r="BK99" i="6"/>
  <c r="J92" i="6"/>
  <c r="J148" i="5"/>
  <c r="J144" i="5"/>
  <c r="BK138" i="5"/>
  <c r="BK128" i="5"/>
  <c r="BK122" i="5"/>
  <c r="BK114" i="5"/>
  <c r="BK102" i="5"/>
  <c r="J87" i="5"/>
  <c r="BK129" i="4"/>
  <c r="BK117" i="4"/>
  <c r="J100" i="4"/>
  <c r="J96" i="4"/>
  <c r="J137" i="3"/>
  <c r="BK121" i="3"/>
  <c r="BK106" i="3"/>
  <c r="BK98" i="3"/>
  <c r="J685" i="2"/>
  <c r="BK631" i="2"/>
  <c r="J552" i="2"/>
  <c r="BK522" i="2"/>
  <c r="BK496" i="2"/>
  <c r="BK459" i="2"/>
  <c r="J443" i="2"/>
  <c r="BK433" i="2"/>
  <c r="BK419" i="2"/>
  <c r="J408" i="2"/>
  <c r="BK377" i="2"/>
  <c r="J335" i="2"/>
  <c r="BK312" i="2"/>
  <c r="J280" i="2"/>
  <c r="BK246" i="2"/>
  <c r="J199" i="2"/>
  <c r="BK170" i="2"/>
  <c r="J140" i="2"/>
  <c r="J109" i="2"/>
  <c r="J103" i="2"/>
  <c r="BK116" i="13"/>
  <c r="J109" i="13"/>
  <c r="J102" i="13"/>
  <c r="BK97" i="13"/>
  <c r="J129" i="12"/>
  <c r="J122" i="12"/>
  <c r="BK119" i="12"/>
  <c r="BK114" i="12"/>
  <c r="J104" i="12"/>
  <c r="J96" i="12"/>
  <c r="J131" i="11"/>
  <c r="BK120" i="11"/>
  <c r="J111" i="11"/>
  <c r="J104" i="11"/>
  <c r="BK98" i="11"/>
  <c r="J139" i="10"/>
  <c r="BK130" i="10"/>
  <c r="J119" i="10"/>
  <c r="J112" i="10"/>
  <c r="BK104" i="10"/>
  <c r="BK94" i="10"/>
  <c r="BK137" i="8"/>
  <c r="BK120" i="8"/>
  <c r="BK108" i="8"/>
  <c r="J98" i="8"/>
  <c r="BK101" i="7"/>
  <c r="J97" i="7"/>
  <c r="BK112" i="6"/>
  <c r="BK106" i="6"/>
  <c r="J98" i="6"/>
  <c r="J88" i="6"/>
  <c r="J138" i="5"/>
  <c r="J131" i="5"/>
  <c r="BK127" i="5"/>
  <c r="J114" i="5"/>
  <c r="BK103" i="5"/>
  <c r="BK93" i="5"/>
  <c r="BK86" i="5"/>
  <c r="BK124" i="4"/>
  <c r="J117" i="4"/>
  <c r="BK106" i="4"/>
  <c r="J99" i="4"/>
  <c r="J139" i="3"/>
  <c r="J129" i="3"/>
  <c r="J121" i="3"/>
  <c r="BK117" i="3"/>
  <c r="BK104" i="3"/>
  <c r="J96" i="3"/>
  <c r="BK686" i="2"/>
  <c r="BK86" i="14"/>
  <c r="BK119" i="13"/>
  <c r="BK110" i="13"/>
  <c r="J128" i="12"/>
  <c r="BK122" i="12"/>
  <c r="BK107" i="12"/>
  <c r="J103" i="12"/>
  <c r="BK137" i="11"/>
  <c r="J134" i="11"/>
  <c r="BK124" i="11"/>
  <c r="BK112" i="11"/>
  <c r="BK104" i="11"/>
  <c r="J96" i="11"/>
  <c r="J144" i="10"/>
  <c r="BK133" i="10"/>
  <c r="BK126" i="10"/>
  <c r="J121" i="10"/>
  <c r="BK118" i="10"/>
  <c r="J101" i="10"/>
  <c r="BK100" i="9"/>
  <c r="J133" i="8"/>
  <c r="J130" i="8"/>
  <c r="BK119" i="8"/>
  <c r="J112" i="8"/>
  <c r="BK101" i="8"/>
  <c r="BK95" i="8"/>
  <c r="BK95" i="7"/>
  <c r="J88" i="7"/>
  <c r="J115" i="6"/>
  <c r="BK110" i="6"/>
  <c r="J99" i="6"/>
  <c r="J91" i="6"/>
  <c r="BK147" i="5"/>
  <c r="BK135" i="5"/>
  <c r="J130" i="5"/>
  <c r="J121" i="5"/>
  <c r="BK110" i="5"/>
  <c r="J101" i="5"/>
  <c r="J96" i="5"/>
  <c r="J85" i="5"/>
  <c r="J124" i="4"/>
  <c r="BK111" i="4"/>
  <c r="J97" i="4"/>
  <c r="BK141" i="3"/>
  <c r="BK137" i="3"/>
  <c r="BK127" i="3"/>
  <c r="BK119" i="3"/>
  <c r="J116" i="3"/>
  <c r="BK112" i="3"/>
  <c r="J103" i="3"/>
  <c r="J97" i="3"/>
  <c r="J732" i="2"/>
  <c r="BK721" i="2"/>
  <c r="BK655" i="2"/>
  <c r="BK591" i="2"/>
  <c r="J550" i="2"/>
  <c r="BK537" i="2"/>
  <c r="J528" i="2"/>
  <c r="BK521" i="2"/>
  <c r="J497" i="2"/>
  <c r="J495" i="2"/>
  <c r="BK483" i="2"/>
  <c r="J465" i="2"/>
  <c r="BK442" i="2"/>
  <c r="J433" i="2"/>
  <c r="BK421" i="2"/>
  <c r="BK390" i="2"/>
  <c r="BK353" i="2"/>
  <c r="BK310" i="2"/>
  <c r="J283" i="2"/>
  <c r="BK239" i="2"/>
  <c r="BK180" i="2"/>
  <c r="J127" i="2"/>
  <c r="BK106" i="2"/>
  <c r="BK85" i="14"/>
  <c r="J82" i="14"/>
  <c r="BK115" i="13"/>
  <c r="J112" i="13"/>
  <c r="BK101" i="13"/>
  <c r="J126" i="12"/>
  <c r="J119" i="12"/>
  <c r="BK110" i="12"/>
  <c r="BK95" i="12"/>
  <c r="J132" i="11"/>
  <c r="BK126" i="11"/>
  <c r="J122" i="11"/>
  <c r="BK113" i="11"/>
  <c r="BK103" i="11"/>
  <c r="BK96" i="11"/>
  <c r="J133" i="10"/>
  <c r="J118" i="10"/>
  <c r="J111" i="10"/>
  <c r="J99" i="10"/>
  <c r="J109" i="9"/>
  <c r="J107" i="9"/>
  <c r="J104" i="9"/>
  <c r="BK94" i="9"/>
  <c r="J137" i="8"/>
  <c r="BK128" i="8"/>
  <c r="J124" i="8"/>
  <c r="J117" i="8"/>
  <c r="J102" i="8"/>
  <c r="J102" i="7"/>
  <c r="BK87" i="7"/>
  <c r="BK105" i="6"/>
  <c r="BK91" i="6"/>
  <c r="BK136" i="5"/>
  <c r="J123" i="5"/>
  <c r="BK112" i="5"/>
  <c r="BK107" i="5"/>
  <c r="J103" i="5"/>
  <c r="BK96" i="5"/>
  <c r="J90" i="5"/>
  <c r="J133" i="4"/>
  <c r="BK119" i="4"/>
  <c r="J113" i="4"/>
  <c r="J101" i="4"/>
  <c r="BK96" i="4"/>
  <c r="J143" i="3"/>
  <c r="J140" i="3"/>
  <c r="J125" i="3"/>
  <c r="J114" i="3"/>
  <c r="BK108" i="3"/>
  <c r="BK99" i="3"/>
  <c r="J93" i="3"/>
  <c r="BK684" i="2"/>
  <c r="BK663" i="2"/>
  <c r="BK555" i="2"/>
  <c r="J549" i="2"/>
  <c r="BK539" i="2"/>
  <c r="J530" i="2"/>
  <c r="BK526" i="2"/>
  <c r="J521" i="2"/>
  <c r="BK497" i="2"/>
  <c r="BK486" i="2"/>
  <c r="J451" i="2"/>
  <c r="J440" i="2"/>
  <c r="BK426" i="2"/>
  <c r="BK416" i="2"/>
  <c r="J379" i="2"/>
  <c r="J352" i="2"/>
  <c r="BK326" i="2"/>
  <c r="J310" i="2"/>
  <c r="BK282" i="2"/>
  <c r="BK270" i="2"/>
  <c r="J216" i="2"/>
  <c r="J195" i="2"/>
  <c r="J170" i="2"/>
  <c r="J164" i="2"/>
  <c r="BK125" i="2"/>
  <c r="BK111" i="2"/>
  <c r="J110" i="13"/>
  <c r="J97" i="13"/>
  <c r="BK128" i="12"/>
  <c r="J124" i="12"/>
  <c r="J108" i="12"/>
  <c r="J100" i="12"/>
  <c r="J137" i="11"/>
  <c r="J126" i="11"/>
  <c r="BK115" i="11"/>
  <c r="BK108" i="11"/>
  <c r="BK99" i="11"/>
  <c r="BK142" i="10"/>
  <c r="BK139" i="10"/>
  <c r="BK128" i="10"/>
  <c r="J116" i="10"/>
  <c r="J109" i="10"/>
  <c r="J104" i="10"/>
  <c r="BK101" i="10"/>
  <c r="BK96" i="10"/>
  <c r="BK104" i="9"/>
  <c r="J98" i="9"/>
  <c r="J136" i="8"/>
  <c r="BK130" i="8"/>
  <c r="BK116" i="8"/>
  <c r="BK112" i="8"/>
  <c r="BK106" i="8"/>
  <c r="BK91" i="8"/>
  <c r="BK98" i="7"/>
  <c r="BK91" i="7"/>
  <c r="BK85" i="7"/>
  <c r="BK107" i="6"/>
  <c r="BK100" i="6"/>
  <c r="J93" i="6"/>
  <c r="BK88" i="6"/>
  <c r="J146" i="5"/>
  <c r="BK141" i="5"/>
  <c r="J133" i="5"/>
  <c r="J127" i="5"/>
  <c r="BK119" i="5"/>
  <c r="J109" i="5"/>
  <c r="BK105" i="5"/>
  <c r="BK89" i="5"/>
  <c r="BK133" i="4"/>
  <c r="BK121" i="4"/>
  <c r="BK109" i="4"/>
  <c r="J98" i="4"/>
  <c r="BK135" i="3"/>
  <c r="J124" i="3"/>
  <c r="J109" i="3"/>
  <c r="J100" i="3"/>
  <c r="BK92" i="3"/>
  <c r="J663" i="2"/>
  <c r="J591" i="2"/>
  <c r="J548" i="2"/>
  <c r="J478" i="2"/>
  <c r="J455" i="2"/>
  <c r="J436" i="2"/>
  <c r="J421" i="2"/>
  <c r="J416" i="2"/>
  <c r="BK379" i="2"/>
  <c r="J336" i="2"/>
  <c r="J326" i="2"/>
  <c r="J307" i="2"/>
  <c r="J267" i="2"/>
  <c r="BK231" i="2"/>
  <c r="BK195" i="2"/>
  <c r="J174" i="2"/>
  <c r="J146" i="2"/>
  <c r="J111" i="2"/>
  <c r="BK104" i="2"/>
  <c r="J117" i="13"/>
  <c r="BK112" i="13"/>
  <c r="BK108" i="13"/>
  <c r="BK105" i="13"/>
  <c r="J101" i="13"/>
  <c r="J95" i="13"/>
  <c r="BK121" i="12"/>
  <c r="BK117" i="12"/>
  <c r="J111" i="12"/>
  <c r="BK108" i="12"/>
  <c r="BK99" i="12"/>
  <c r="BK127" i="11"/>
  <c r="BK117" i="11"/>
  <c r="BK109" i="11"/>
  <c r="BK101" i="11"/>
  <c r="BK144" i="10"/>
  <c r="J138" i="10"/>
  <c r="J128" i="10"/>
  <c r="BK117" i="10"/>
  <c r="BK105" i="10"/>
  <c r="BK99" i="10"/>
  <c r="J101" i="9"/>
  <c r="J135" i="8"/>
  <c r="BK121" i="8"/>
  <c r="J115" i="8"/>
  <c r="J106" i="8"/>
  <c r="J97" i="8"/>
  <c r="J100" i="7"/>
  <c r="BK116" i="6"/>
  <c r="J107" i="6"/>
  <c r="J104" i="6"/>
  <c r="J97" i="6"/>
  <c r="BK85" i="6"/>
  <c r="BK137" i="5"/>
  <c r="J128" i="5"/>
  <c r="J115" i="5"/>
  <c r="BK109" i="5"/>
  <c r="J99" i="5"/>
  <c r="BK87" i="5"/>
  <c r="J132" i="4"/>
  <c r="BK120" i="4"/>
  <c r="J110" i="4"/>
  <c r="BK101" i="4"/>
  <c r="J144" i="3"/>
  <c r="J135" i="3"/>
  <c r="BK128" i="3"/>
  <c r="BK125" i="3"/>
  <c r="J118" i="3"/>
  <c r="BK111" i="3"/>
  <c r="BK97" i="3"/>
  <c r="BK91" i="3"/>
  <c r="BK675" i="2"/>
  <c r="BK84" i="14"/>
  <c r="BK114" i="13"/>
  <c r="J103" i="13"/>
  <c r="BK124" i="12"/>
  <c r="J109" i="12"/>
  <c r="J98" i="12"/>
  <c r="J94" i="12"/>
  <c r="J133" i="11"/>
  <c r="BK121" i="11"/>
  <c r="J110" i="11"/>
  <c r="J103" i="11"/>
  <c r="BK146" i="10"/>
  <c r="BK135" i="10"/>
  <c r="J130" i="10"/>
  <c r="J122" i="10"/>
  <c r="BK119" i="10"/>
  <c r="J107" i="10"/>
  <c r="J94" i="10"/>
  <c r="J94" i="9"/>
  <c r="BK131" i="8"/>
  <c r="BK125" i="8"/>
  <c r="BK117" i="8"/>
  <c r="BK105" i="8"/>
  <c r="BK98" i="8"/>
  <c r="BK100" i="7"/>
  <c r="J91" i="7"/>
  <c r="J85" i="7"/>
  <c r="BK113" i="6"/>
  <c r="BK101" i="6"/>
  <c r="J94" i="6"/>
  <c r="BK148" i="5"/>
  <c r="BK142" i="5"/>
  <c r="BK132" i="5"/>
  <c r="BK125" i="5"/>
  <c r="J119" i="5"/>
  <c r="BK108" i="5"/>
  <c r="BK99" i="5"/>
  <c r="BK97" i="5"/>
  <c r="J88" i="5"/>
  <c r="BK118" i="4"/>
  <c r="BK113" i="4"/>
  <c r="BK103" i="4"/>
  <c r="J94" i="4"/>
  <c r="BK140" i="3"/>
  <c r="BK134" i="3"/>
  <c r="J126" i="3"/>
  <c r="BK115" i="3"/>
  <c r="J111" i="3"/>
  <c r="J102" i="3"/>
  <c r="BK95" i="3"/>
  <c r="J731" i="2"/>
  <c r="J684" i="2"/>
  <c r="BK629" i="2"/>
  <c r="BK551" i="2"/>
  <c r="J540" i="2"/>
  <c r="BK530" i="2"/>
  <c r="J525" i="2"/>
  <c r="J519" i="2"/>
  <c r="BK494" i="2"/>
  <c r="J474" i="2"/>
  <c r="J447" i="2"/>
  <c r="BK436" i="2"/>
  <c r="BK418" i="2"/>
  <c r="J378" i="2"/>
  <c r="BK352" i="2"/>
  <c r="J308" i="2"/>
  <c r="BK281" i="2"/>
  <c r="J231" i="2"/>
  <c r="BK140" i="2"/>
  <c r="BK112" i="2"/>
  <c r="AS55" i="1"/>
  <c r="J105" i="13"/>
  <c r="BK99" i="13"/>
  <c r="J120" i="12"/>
  <c r="J114" i="12"/>
  <c r="BK104" i="12"/>
  <c r="BK131" i="11"/>
  <c r="J124" i="11"/>
  <c r="J118" i="11"/>
  <c r="J112" i="11"/>
  <c r="BK100" i="11"/>
  <c r="J95" i="11"/>
  <c r="J143" i="10"/>
  <c r="J135" i="10"/>
  <c r="BK124" i="10"/>
  <c r="J120" i="10"/>
  <c r="BK114" i="10"/>
  <c r="J103" i="10"/>
  <c r="BK111" i="9"/>
  <c r="J108" i="9"/>
  <c r="J105" i="9"/>
  <c r="BK97" i="9"/>
  <c r="J134" i="8"/>
  <c r="J125" i="8"/>
  <c r="J120" i="8"/>
  <c r="BK103" i="8"/>
  <c r="J91" i="8"/>
  <c r="J94" i="7"/>
  <c r="J111" i="6"/>
  <c r="BK94" i="6"/>
  <c r="J87" i="6"/>
  <c r="J141" i="5"/>
  <c r="BK129" i="5"/>
  <c r="BK121" i="5"/>
  <c r="J111" i="5"/>
  <c r="J105" i="5"/>
  <c r="J100" i="5"/>
  <c r="BK92" i="5"/>
  <c r="J130" i="4"/>
  <c r="BK125" i="4"/>
  <c r="J115" i="4"/>
  <c r="J106" i="4"/>
  <c r="BK97" i="4"/>
  <c r="J92" i="4"/>
  <c r="J134" i="3"/>
  <c r="J127" i="3"/>
  <c r="J119" i="3"/>
  <c r="BK109" i="3"/>
  <c r="J104" i="3"/>
  <c r="J95" i="3"/>
  <c r="BK682" i="2"/>
  <c r="BK647" i="2"/>
  <c r="BK552" i="2"/>
  <c r="BK548" i="2"/>
  <c r="J537" i="2"/>
  <c r="BK527" i="2"/>
  <c r="J522" i="2"/>
  <c r="J508" i="2"/>
  <c r="J490" i="2"/>
  <c r="J459" i="2"/>
  <c r="J438" i="2"/>
  <c r="J419" i="2"/>
  <c r="BK392" i="2"/>
  <c r="J359" i="2"/>
  <c r="BK335" i="2"/>
  <c r="J311" i="2"/>
  <c r="BK283" i="2"/>
  <c r="J274" i="2"/>
  <c r="J224" i="2"/>
  <c r="BK199" i="2"/>
  <c r="BK174" i="2"/>
  <c r="J152" i="2"/>
  <c r="J118" i="2"/>
  <c r="BK109" i="2"/>
  <c r="BK103" i="13"/>
  <c r="J99" i="13"/>
  <c r="J127" i="12"/>
  <c r="J121" i="12"/>
  <c r="J107" i="12"/>
  <c r="BK98" i="12"/>
  <c r="J128" i="11"/>
  <c r="BK116" i="11"/>
  <c r="BK110" i="11"/>
  <c r="J101" i="11"/>
  <c r="BK143" i="10"/>
  <c r="BK138" i="10"/>
  <c r="J126" i="10"/>
  <c r="J115" i="10"/>
  <c r="BK108" i="10"/>
  <c r="BK103" i="10"/>
  <c r="J98" i="10"/>
  <c r="BK95" i="10"/>
  <c r="J103" i="9"/>
  <c r="J97" i="9"/>
  <c r="BK135" i="8"/>
  <c r="J128" i="8"/>
  <c r="BK115" i="8"/>
  <c r="BK111" i="8"/>
  <c r="J99" i="8"/>
  <c r="BK102" i="7"/>
  <c r="BK94" i="7"/>
  <c r="BK90" i="7"/>
  <c r="J117" i="6"/>
  <c r="J110" i="6"/>
  <c r="J101" i="6"/>
  <c r="BK96" i="6"/>
  <c r="BK86" i="6"/>
  <c r="J145" i="5"/>
  <c r="J140" i="5"/>
  <c r="BK131" i="5"/>
  <c r="BK123" i="5"/>
  <c r="J117" i="5"/>
  <c r="J107" i="5"/>
  <c r="J93" i="5"/>
  <c r="BK85" i="5"/>
  <c r="BK126" i="4"/>
  <c r="BK110" i="4"/>
  <c r="BK99" i="4"/>
  <c r="BK143" i="3"/>
  <c r="BK131" i="3"/>
  <c r="BK120" i="3"/>
  <c r="BK107" i="3"/>
  <c r="J99" i="3"/>
  <c r="BK688" i="2"/>
  <c r="J655" i="2"/>
  <c r="BK553" i="2"/>
  <c r="J526" i="2"/>
  <c r="BK512" i="2"/>
  <c r="BK465" i="2"/>
  <c r="BK439" i="2"/>
  <c r="BK434" i="2"/>
  <c r="J418" i="2"/>
  <c r="BK403" i="2"/>
  <c r="BK358" i="2"/>
  <c r="BK327" i="2"/>
  <c r="BK311" i="2"/>
  <c r="BK274" i="2"/>
  <c r="J239" i="2"/>
  <c r="J212" i="2"/>
  <c r="J191" i="2"/>
  <c r="BK164" i="2"/>
  <c r="J125" i="2"/>
  <c r="J106" i="2"/>
  <c r="AS63" i="1"/>
  <c r="J110" i="12"/>
  <c r="J102" i="12"/>
  <c r="BK94" i="12"/>
  <c r="J123" i="11"/>
  <c r="J113" i="11"/>
  <c r="J105" i="11"/>
  <c r="J100" i="11"/>
  <c r="J141" i="10"/>
  <c r="BK136" i="10"/>
  <c r="BK125" i="10"/>
  <c r="BK116" i="10"/>
  <c r="J108" i="10"/>
  <c r="J100" i="10"/>
  <c r="BK97" i="10"/>
  <c r="BK98" i="9"/>
  <c r="J131" i="8"/>
  <c r="J119" i="8"/>
  <c r="J111" i="8"/>
  <c r="BK102" i="8"/>
  <c r="J95" i="8"/>
  <c r="J87" i="7"/>
  <c r="BK109" i="6"/>
  <c r="BK103" i="6"/>
  <c r="BK92" i="6"/>
  <c r="BK145" i="5"/>
  <c r="J135" i="5"/>
  <c r="BK130" i="5"/>
  <c r="J122" i="5"/>
  <c r="BK113" i="5"/>
  <c r="BK100" i="5"/>
  <c r="J89" i="5"/>
  <c r="BK130" i="4"/>
  <c r="J118" i="4"/>
  <c r="BK107" i="4"/>
  <c r="BK94" i="4"/>
  <c r="BK136" i="3"/>
  <c r="BK132" i="3"/>
  <c r="J123" i="3"/>
  <c r="J112" i="3"/>
  <c r="J101" i="3"/>
  <c r="BK93" i="3"/>
  <c r="J682" i="2"/>
  <c r="J85" i="14"/>
  <c r="BK82" i="14"/>
  <c r="J111" i="13"/>
  <c r="BK131" i="12"/>
  <c r="BK123" i="12"/>
  <c r="BK113" i="12"/>
  <c r="BK105" i="12"/>
  <c r="J95" i="12"/>
  <c r="BK134" i="11"/>
  <c r="BK128" i="11"/>
  <c r="BK118" i="11"/>
  <c r="BK106" i="11"/>
  <c r="BK95" i="11"/>
  <c r="BK137" i="10"/>
  <c r="J129" i="10"/>
  <c r="J124" i="10"/>
  <c r="BK112" i="10"/>
  <c r="BK106" i="10"/>
  <c r="J102" i="9"/>
  <c r="BK136" i="8"/>
  <c r="BK129" i="8"/>
  <c r="BK123" i="8"/>
  <c r="J113" i="8"/>
  <c r="J103" i="8"/>
  <c r="J93" i="8"/>
  <c r="BK92" i="7"/>
  <c r="J116" i="6"/>
  <c r="J112" i="6"/>
  <c r="J103" i="6"/>
  <c r="BK97" i="6"/>
  <c r="BK87" i="6"/>
  <c r="BK146" i="5"/>
  <c r="J136" i="5"/>
  <c r="J126" i="5"/>
  <c r="J120" i="5"/>
  <c r="BK111" i="5"/>
  <c r="BK104" i="5"/>
  <c r="J98" i="5"/>
  <c r="J91" i="5"/>
  <c r="J125" i="4"/>
  <c r="BK115" i="4"/>
  <c r="J107" i="4"/>
  <c r="J95" i="4"/>
  <c r="J142" i="3"/>
  <c r="BK138" i="3"/>
  <c r="BK129" i="3"/>
  <c r="BK122" i="3"/>
  <c r="BK114" i="3"/>
  <c r="J108" i="3"/>
  <c r="BK101" i="3"/>
  <c r="BK732" i="2"/>
  <c r="J721" i="2"/>
  <c r="J647" i="2"/>
  <c r="J555" i="2"/>
  <c r="BK549" i="2"/>
  <c r="J536" i="2"/>
  <c r="BK529" i="2"/>
  <c r="BK524" i="2"/>
  <c r="BK508" i="2"/>
  <c r="J486" i="2"/>
  <c r="BK469" i="2"/>
  <c r="BK451" i="2"/>
  <c r="J439" i="2"/>
  <c r="J426" i="2"/>
  <c r="BK408" i="2"/>
  <c r="BK359" i="2"/>
  <c r="J312" i="2"/>
  <c r="J285" i="2"/>
  <c r="BK267" i="2"/>
  <c r="BK187" i="2"/>
  <c r="BK165" i="2"/>
  <c r="J110" i="2"/>
  <c r="J86" i="14"/>
  <c r="J83" i="14"/>
  <c r="J116" i="13"/>
  <c r="J113" i="13"/>
  <c r="BK102" i="13"/>
  <c r="BK127" i="12"/>
  <c r="J117" i="12"/>
  <c r="BK111" i="12"/>
  <c r="BK103" i="12"/>
  <c r="BK135" i="11"/>
  <c r="J130" i="11"/>
  <c r="BK123" i="11"/>
  <c r="J114" i="11"/>
  <c r="J109" i="11"/>
  <c r="J137" i="10"/>
  <c r="J131" i="10"/>
  <c r="BK123" i="10"/>
  <c r="BK115" i="10"/>
  <c r="J105" i="10"/>
  <c r="J95" i="10"/>
  <c r="BK108" i="9"/>
  <c r="BK107" i="9"/>
  <c r="J106" i="9"/>
  <c r="BK101" i="9"/>
  <c r="BK138" i="8"/>
  <c r="J129" i="8"/>
  <c r="J122" i="8"/>
  <c r="BK104" i="8"/>
  <c r="BK99" i="8"/>
  <c r="BK97" i="7"/>
  <c r="J86" i="7"/>
  <c r="J109" i="6"/>
  <c r="BK93" i="6"/>
  <c r="J142" i="5"/>
  <c r="J132" i="5"/>
  <c r="J124" i="5"/>
  <c r="BK115" i="5"/>
  <c r="J108" i="5"/>
  <c r="J104" i="5"/>
  <c r="J97" i="5"/>
  <c r="BK91" i="5"/>
  <c r="J134" i="4"/>
  <c r="BK127" i="4"/>
  <c r="J120" i="4"/>
  <c r="J112" i="4"/>
  <c r="BK100" i="4"/>
  <c r="BK95" i="4"/>
  <c r="BK142" i="3"/>
  <c r="J131" i="3"/>
  <c r="BK124" i="3"/>
  <c r="J115" i="3"/>
  <c r="J106" i="3"/>
  <c r="J98" i="3"/>
  <c r="J91" i="3"/>
  <c r="J675" i="2"/>
  <c r="J629" i="2"/>
  <c r="J551" i="2"/>
  <c r="J541" i="2"/>
  <c r="BK536" i="2"/>
  <c r="J529" i="2"/>
  <c r="J524" i="2"/>
  <c r="BK519" i="2"/>
  <c r="BK495" i="2"/>
  <c r="J483" i="2"/>
  <c r="BK443" i="2"/>
  <c r="J434" i="2"/>
  <c r="J403" i="2"/>
  <c r="BK378" i="2"/>
  <c r="BK336" i="2"/>
  <c r="J319" i="2"/>
  <c r="BK308" i="2"/>
  <c r="J281" i="2"/>
  <c r="J246" i="2"/>
  <c r="BK212" i="2"/>
  <c r="BK191" i="2"/>
  <c r="BK166" i="2"/>
  <c r="BK146" i="2"/>
  <c r="BK124" i="2"/>
  <c r="BK110" i="2"/>
  <c r="BK103" i="2"/>
  <c r="J108" i="13"/>
  <c r="BK100" i="13"/>
  <c r="BK129" i="12"/>
  <c r="BK115" i="12"/>
  <c r="J105" i="12"/>
  <c r="J99" i="12"/>
  <c r="BK129" i="11"/>
  <c r="J121" i="11"/>
  <c r="BK111" i="11"/>
  <c r="BK105" i="11"/>
  <c r="BK97" i="11"/>
  <c r="BK141" i="10"/>
  <c r="J136" i="10"/>
  <c r="BK122" i="10"/>
  <c r="J114" i="10"/>
  <c r="BK107" i="10"/>
  <c r="J102" i="10"/>
  <c r="J97" i="10"/>
  <c r="BK105" i="9"/>
  <c r="BK102" i="9"/>
  <c r="J138" i="8"/>
  <c r="BK133" i="8"/>
  <c r="BK122" i="8"/>
  <c r="BK113" i="8"/>
  <c r="J110" i="8"/>
  <c r="BK97" i="8"/>
  <c r="J95" i="7"/>
  <c r="BK88" i="7"/>
  <c r="BK115" i="6"/>
  <c r="BK104" i="6"/>
  <c r="BK98" i="6"/>
  <c r="J90" i="6"/>
  <c r="J147" i="5"/>
  <c r="J143" i="5"/>
  <c r="J137" i="5"/>
  <c r="BK126" i="5"/>
  <c r="BK120" i="5"/>
  <c r="J113" i="5"/>
  <c r="BK95" i="5"/>
  <c r="BK88" i="5"/>
  <c r="J127" i="4"/>
  <c r="J119" i="4"/>
  <c r="BK102" i="4"/>
  <c r="J93" i="4"/>
  <c r="J138" i="3"/>
  <c r="J128" i="3"/>
  <c r="J117" i="3"/>
  <c r="BK103" i="3"/>
  <c r="J94" i="3"/>
  <c r="J686" i="2"/>
  <c r="J554" i="2"/>
  <c r="J539" i="2"/>
  <c r="BK520" i="2"/>
  <c r="BK474" i="2"/>
  <c r="BK447" i="2"/>
  <c r="BK438" i="2"/>
  <c r="BK420" i="2"/>
  <c r="J417" i="2"/>
  <c r="J392" i="2"/>
  <c r="J353" i="2"/>
  <c r="BK319" i="2"/>
  <c r="J282" i="2"/>
  <c r="J266" i="2"/>
  <c r="BK216" i="2"/>
  <c r="BK209" i="2"/>
  <c r="J180" i="2"/>
  <c r="BK152" i="2"/>
  <c r="BK118" i="2"/>
  <c r="J105" i="2"/>
  <c r="J115" i="13"/>
  <c r="BK111" i="13"/>
  <c r="J107" i="13"/>
  <c r="J100" i="13"/>
  <c r="J131" i="12"/>
  <c r="BK126" i="12"/>
  <c r="BK120" i="12"/>
  <c r="J115" i="12"/>
  <c r="BK109" i="12"/>
  <c r="BK100" i="12"/>
  <c r="BK132" i="11"/>
  <c r="BK122" i="11"/>
  <c r="J116" i="11"/>
  <c r="BK102" i="11"/>
  <c r="J99" i="11"/>
  <c r="J140" i="10"/>
  <c r="J134" i="10"/>
  <c r="BK121" i="10"/>
  <c r="J113" i="10"/>
  <c r="BK102" i="10"/>
  <c r="BK98" i="10"/>
  <c r="BK95" i="9"/>
  <c r="J123" i="8"/>
  <c r="J116" i="8"/>
  <c r="J105" i="8"/>
  <c r="J96" i="8"/>
  <c r="J98" i="7"/>
  <c r="J114" i="6"/>
  <c r="J105" i="6"/>
  <c r="J102" i="6"/>
  <c r="BK90" i="6"/>
  <c r="BK143" i="5"/>
  <c r="J134" i="5"/>
  <c r="J129" i="5"/>
  <c r="BK117" i="5"/>
  <c r="J112" i="5"/>
  <c r="J102" i="5"/>
  <c r="BK90" i="5"/>
  <c r="BK134" i="4"/>
  <c r="J121" i="4"/>
  <c r="BK112" i="4"/>
  <c r="J103" i="4"/>
  <c r="BK92" i="4"/>
  <c r="J136" i="3"/>
  <c r="BK133" i="3"/>
  <c r="BK126" i="3"/>
  <c r="J120" i="3"/>
  <c r="BK116" i="3"/>
  <c r="BK100" i="3"/>
  <c r="J92" i="3"/>
  <c r="J631" i="2"/>
  <c r="BK83" i="14"/>
  <c r="BK117" i="13"/>
  <c r="BK107" i="13"/>
  <c r="J125" i="12"/>
  <c r="BK116" i="12"/>
  <c r="J106" i="12"/>
  <c r="BK97" i="12"/>
  <c r="J135" i="11"/>
  <c r="BK130" i="11"/>
  <c r="J120" i="11"/>
  <c r="J108" i="11"/>
  <c r="J98" i="11"/>
  <c r="J94" i="11"/>
  <c r="J142" i="10"/>
  <c r="BK131" i="10"/>
  <c r="J125" i="10"/>
  <c r="BK120" i="10"/>
  <c r="BK111" i="10"/>
  <c r="J96" i="10"/>
  <c r="J95" i="9"/>
  <c r="J132" i="8"/>
  <c r="J126" i="8"/>
  <c r="BK114" i="8"/>
  <c r="J104" i="8"/>
  <c r="BK96" i="8"/>
  <c r="J99" i="7"/>
  <c r="J90" i="7"/>
  <c r="BK117" i="6"/>
  <c r="BK114" i="6"/>
  <c r="J106" i="6"/>
  <c r="J96" i="6"/>
  <c r="J85" i="6"/>
  <c r="BK144" i="5"/>
  <c r="BK134" i="5"/>
  <c r="BK124" i="5"/>
  <c r="J116" i="5"/>
  <c r="BK106" i="5"/>
  <c r="BK98" i="5"/>
  <c r="J92" i="5"/>
  <c r="J129" i="4"/>
  <c r="BK116" i="4"/>
  <c r="J109" i="4"/>
  <c r="J102" i="4"/>
  <c r="BK144" i="3"/>
  <c r="BK139" i="3"/>
  <c r="J132" i="3"/>
  <c r="BK123" i="3"/>
  <c r="BK118" i="3"/>
  <c r="J113" i="3"/>
  <c r="J107" i="3"/>
  <c r="BK96" i="3"/>
  <c r="BK731" i="2"/>
  <c r="J688" i="2"/>
  <c r="BK646" i="2"/>
  <c r="J553" i="2"/>
  <c r="BK541" i="2"/>
  <c r="BK532" i="2"/>
  <c r="J527" i="2"/>
  <c r="J520" i="2"/>
  <c r="J496" i="2"/>
  <c r="BK490" i="2"/>
  <c r="BK478" i="2"/>
  <c r="BK455" i="2"/>
  <c r="BK440" i="2"/>
  <c r="J432" i="2"/>
  <c r="J420" i="2"/>
  <c r="J377" i="2"/>
  <c r="BK318" i="2"/>
  <c r="BK307" i="2"/>
  <c r="J270" i="2"/>
  <c r="BK224" i="2"/>
  <c r="J166" i="2"/>
  <c r="J124" i="2"/>
  <c r="BK105" i="2"/>
  <c r="J84" i="14"/>
  <c r="J119" i="13"/>
  <c r="J114" i="13"/>
  <c r="BK109" i="13"/>
  <c r="J123" i="12"/>
  <c r="J116" i="12"/>
  <c r="BK106" i="12"/>
  <c r="BK96" i="12"/>
  <c r="BK133" i="11"/>
  <c r="J129" i="11"/>
  <c r="J115" i="11"/>
  <c r="J106" i="11"/>
  <c r="J97" i="11"/>
  <c r="BK94" i="11"/>
  <c r="BK129" i="10"/>
  <c r="J117" i="10"/>
  <c r="BK109" i="10"/>
  <c r="BK109" i="9"/>
  <c r="BK106" i="9"/>
  <c r="BK103" i="9"/>
  <c r="J93" i="9"/>
  <c r="BK132" i="8"/>
  <c r="BK126" i="8"/>
  <c r="J121" i="8"/>
  <c r="BK110" i="8"/>
  <c r="J101" i="8"/>
  <c r="J101" i="7"/>
  <c r="J113" i="6"/>
  <c r="J100" i="6"/>
  <c r="J86" i="6"/>
  <c r="BK140" i="5"/>
  <c r="BK133" i="5"/>
  <c r="J125" i="5"/>
  <c r="BK116" i="5"/>
  <c r="J110" i="5"/>
  <c r="J106" i="5"/>
  <c r="BK101" i="5"/>
  <c r="J95" i="5"/>
  <c r="J86" i="5"/>
  <c r="BK132" i="4"/>
  <c r="J126" i="4"/>
  <c r="J116" i="4"/>
  <c r="J111" i="4"/>
  <c r="BK98" i="4"/>
  <c r="BK93" i="4"/>
  <c r="J141" i="3"/>
  <c r="J133" i="3"/>
  <c r="J122" i="3"/>
  <c r="BK113" i="3"/>
  <c r="BK102" i="3"/>
  <c r="BK94" i="3"/>
  <c r="BK685" i="2"/>
  <c r="J646" i="2"/>
  <c r="BK554" i="2"/>
  <c r="BK550" i="2"/>
  <c r="BK540" i="2"/>
  <c r="J532" i="2"/>
  <c r="BK528" i="2"/>
  <c r="BK525" i="2"/>
  <c r="J512" i="2"/>
  <c r="J494" i="2"/>
  <c r="J469" i="2"/>
  <c r="J442" i="2"/>
  <c r="BK432" i="2"/>
  <c r="BK417" i="2"/>
  <c r="J390" i="2"/>
  <c r="J358" i="2"/>
  <c r="J327" i="2"/>
  <c r="J318" i="2"/>
  <c r="BK285" i="2"/>
  <c r="BK280" i="2"/>
  <c r="BK266" i="2"/>
  <c r="J209" i="2"/>
  <c r="J187" i="2"/>
  <c r="J165" i="2"/>
  <c r="BK127" i="2"/>
  <c r="J112" i="2"/>
  <c r="J104" i="2"/>
  <c r="R81" i="14" l="1"/>
  <c r="R80" i="14"/>
  <c r="T81" i="14"/>
  <c r="T80" i="14"/>
  <c r="BK126" i="2"/>
  <c r="J126" i="2"/>
  <c r="J65" i="2" s="1"/>
  <c r="BK238" i="2"/>
  <c r="J238" i="2" s="1"/>
  <c r="J66" i="2"/>
  <c r="BK284" i="2"/>
  <c r="J284" i="2"/>
  <c r="J67" i="2" s="1"/>
  <c r="BK309" i="2"/>
  <c r="J309" i="2" s="1"/>
  <c r="J68" i="2"/>
  <c r="BK391" i="2"/>
  <c r="J391" i="2"/>
  <c r="J69" i="2" s="1"/>
  <c r="BK431" i="2"/>
  <c r="J431" i="2" s="1"/>
  <c r="J70" i="2"/>
  <c r="P437" i="2"/>
  <c r="R441" i="2"/>
  <c r="T523" i="2"/>
  <c r="P531" i="2"/>
  <c r="R538" i="2"/>
  <c r="T630" i="2"/>
  <c r="P683" i="2"/>
  <c r="P687" i="2"/>
  <c r="R90" i="3"/>
  <c r="T105" i="3"/>
  <c r="T89" i="3" s="1"/>
  <c r="T110" i="3"/>
  <c r="P130" i="3"/>
  <c r="P91" i="4"/>
  <c r="P90" i="4"/>
  <c r="BK105" i="4"/>
  <c r="BK108" i="4"/>
  <c r="J108" i="4" s="1"/>
  <c r="J64" i="4" s="1"/>
  <c r="T108" i="4"/>
  <c r="T114" i="4"/>
  <c r="R123" i="4"/>
  <c r="T128" i="4"/>
  <c r="P131" i="4"/>
  <c r="BK94" i="5"/>
  <c r="J94" i="5" s="1"/>
  <c r="J61" i="5"/>
  <c r="BK118" i="5"/>
  <c r="J118" i="5"/>
  <c r="J62" i="5" s="1"/>
  <c r="BK139" i="5"/>
  <c r="J139" i="5" s="1"/>
  <c r="J63" i="5"/>
  <c r="R84" i="6"/>
  <c r="T89" i="6"/>
  <c r="T95" i="6"/>
  <c r="P108" i="6"/>
  <c r="BK84" i="7"/>
  <c r="J84" i="7"/>
  <c r="J60" i="7" s="1"/>
  <c r="R84" i="7"/>
  <c r="P89" i="7"/>
  <c r="P93" i="7"/>
  <c r="R96" i="7"/>
  <c r="T94" i="8"/>
  <c r="T100" i="8"/>
  <c r="T109" i="8"/>
  <c r="R118" i="8"/>
  <c r="BK127" i="8"/>
  <c r="J127" i="8" s="1"/>
  <c r="J68" i="8"/>
  <c r="T92" i="9"/>
  <c r="T96" i="9"/>
  <c r="R99" i="9"/>
  <c r="R93" i="10"/>
  <c r="R110" i="10"/>
  <c r="T127" i="10"/>
  <c r="R132" i="10"/>
  <c r="P93" i="11"/>
  <c r="P107" i="11"/>
  <c r="P119" i="11"/>
  <c r="BK125" i="11"/>
  <c r="J125" i="11"/>
  <c r="J68" i="11" s="1"/>
  <c r="T93" i="12"/>
  <c r="P101" i="12"/>
  <c r="P112" i="12"/>
  <c r="R118" i="12"/>
  <c r="BK98" i="13"/>
  <c r="J98" i="13" s="1"/>
  <c r="J67" i="13"/>
  <c r="T98" i="13"/>
  <c r="P106" i="13"/>
  <c r="R106" i="13"/>
  <c r="BK81" i="14"/>
  <c r="BK80" i="14" s="1"/>
  <c r="J80" i="14" s="1"/>
  <c r="J30" i="14" s="1"/>
  <c r="AG69" i="1" s="1"/>
  <c r="T102" i="2"/>
  <c r="P126" i="2"/>
  <c r="P238" i="2"/>
  <c r="P284" i="2"/>
  <c r="P309" i="2"/>
  <c r="R391" i="2"/>
  <c r="P431" i="2"/>
  <c r="T437" i="2"/>
  <c r="T441" i="2"/>
  <c r="P523" i="2"/>
  <c r="BK531" i="2"/>
  <c r="J531" i="2"/>
  <c r="J75" i="2" s="1"/>
  <c r="BK538" i="2"/>
  <c r="J538" i="2" s="1"/>
  <c r="J76" i="2" s="1"/>
  <c r="BK630" i="2"/>
  <c r="J630" i="2"/>
  <c r="J77" i="2" s="1"/>
  <c r="BK683" i="2"/>
  <c r="J683" i="2" s="1"/>
  <c r="J78" i="2" s="1"/>
  <c r="R683" i="2"/>
  <c r="BK687" i="2"/>
  <c r="J687" i="2" s="1"/>
  <c r="J79" i="2"/>
  <c r="P90" i="3"/>
  <c r="R105" i="3"/>
  <c r="R110" i="3"/>
  <c r="T130" i="3"/>
  <c r="T91" i="4"/>
  <c r="T90" i="4"/>
  <c r="P105" i="4"/>
  <c r="P108" i="4"/>
  <c r="BK114" i="4"/>
  <c r="J114" i="4"/>
  <c r="J65" i="4" s="1"/>
  <c r="R114" i="4"/>
  <c r="T123" i="4"/>
  <c r="R128" i="4"/>
  <c r="R131" i="4"/>
  <c r="T84" i="5"/>
  <c r="T94" i="5"/>
  <c r="P118" i="5"/>
  <c r="R139" i="5"/>
  <c r="P84" i="6"/>
  <c r="BK95" i="6"/>
  <c r="J95" i="6"/>
  <c r="J62" i="6" s="1"/>
  <c r="BK108" i="6"/>
  <c r="J108" i="6" s="1"/>
  <c r="J63" i="6" s="1"/>
  <c r="T84" i="7"/>
  <c r="R89" i="7"/>
  <c r="R93" i="7"/>
  <c r="P96" i="7"/>
  <c r="R94" i="8"/>
  <c r="P100" i="8"/>
  <c r="P109" i="8"/>
  <c r="T118" i="8"/>
  <c r="P127" i="8"/>
  <c r="R92" i="9"/>
  <c r="P96" i="9"/>
  <c r="P99" i="9"/>
  <c r="BK93" i="10"/>
  <c r="BK110" i="10"/>
  <c r="J110" i="10" s="1"/>
  <c r="J66" i="10"/>
  <c r="BK127" i="10"/>
  <c r="J127" i="10"/>
  <c r="J67" i="10" s="1"/>
  <c r="T132" i="10"/>
  <c r="BK93" i="11"/>
  <c r="J93" i="11"/>
  <c r="J65" i="11" s="1"/>
  <c r="BK107" i="11"/>
  <c r="J107" i="11" s="1"/>
  <c r="J66" i="11" s="1"/>
  <c r="BK119" i="11"/>
  <c r="J119" i="11"/>
  <c r="J67" i="11" s="1"/>
  <c r="T125" i="11"/>
  <c r="P93" i="12"/>
  <c r="R101" i="12"/>
  <c r="T112" i="12"/>
  <c r="T118" i="12"/>
  <c r="P98" i="13"/>
  <c r="P93" i="13"/>
  <c r="P92" i="13" s="1"/>
  <c r="AU68" i="1" s="1"/>
  <c r="R98" i="13"/>
  <c r="R93" i="13"/>
  <c r="R92" i="13" s="1"/>
  <c r="BK106" i="13"/>
  <c r="J106" i="13" s="1"/>
  <c r="J69" i="13" s="1"/>
  <c r="T106" i="13"/>
  <c r="P81" i="14"/>
  <c r="P80" i="14" s="1"/>
  <c r="AU69" i="1"/>
  <c r="R102" i="2"/>
  <c r="R126" i="2"/>
  <c r="T238" i="2"/>
  <c r="T284" i="2"/>
  <c r="R309" i="2"/>
  <c r="T391" i="2"/>
  <c r="R431" i="2"/>
  <c r="BK437" i="2"/>
  <c r="J437" i="2" s="1"/>
  <c r="J72" i="2" s="1"/>
  <c r="BK441" i="2"/>
  <c r="J441" i="2"/>
  <c r="J73" i="2" s="1"/>
  <c r="BK523" i="2"/>
  <c r="J523" i="2" s="1"/>
  <c r="J74" i="2" s="1"/>
  <c r="R531" i="2"/>
  <c r="P538" i="2"/>
  <c r="P630" i="2"/>
  <c r="R687" i="2"/>
  <c r="T90" i="3"/>
  <c r="P105" i="3"/>
  <c r="BK110" i="3"/>
  <c r="J110" i="3" s="1"/>
  <c r="J66" i="3"/>
  <c r="R130" i="3"/>
  <c r="R91" i="4"/>
  <c r="R90" i="4" s="1"/>
  <c r="R105" i="4"/>
  <c r="R108" i="4"/>
  <c r="P114" i="4"/>
  <c r="P123" i="4"/>
  <c r="P122" i="4"/>
  <c r="P128" i="4"/>
  <c r="T131" i="4"/>
  <c r="BK84" i="5"/>
  <c r="BK83" i="5"/>
  <c r="J83" i="5" s="1"/>
  <c r="J59" i="5"/>
  <c r="R84" i="5"/>
  <c r="R94" i="5"/>
  <c r="T118" i="5"/>
  <c r="P139" i="5"/>
  <c r="BK89" i="6"/>
  <c r="J89" i="6"/>
  <c r="J61" i="6" s="1"/>
  <c r="R89" i="6"/>
  <c r="R95" i="6"/>
  <c r="R108" i="6"/>
  <c r="P84" i="7"/>
  <c r="P83" i="7"/>
  <c r="AU61" i="1" s="1"/>
  <c r="T89" i="7"/>
  <c r="T93" i="7"/>
  <c r="T96" i="7"/>
  <c r="BK94" i="8"/>
  <c r="J94" i="8"/>
  <c r="J63" i="8" s="1"/>
  <c r="BK100" i="8"/>
  <c r="J100" i="8" s="1"/>
  <c r="J64" i="8"/>
  <c r="BK109" i="8"/>
  <c r="J109" i="8"/>
  <c r="J66" i="8" s="1"/>
  <c r="P118" i="8"/>
  <c r="T127" i="8"/>
  <c r="BK92" i="9"/>
  <c r="BK96" i="9"/>
  <c r="J96" i="9"/>
  <c r="J66" i="9" s="1"/>
  <c r="R96" i="9"/>
  <c r="BK99" i="9"/>
  <c r="J99" i="9"/>
  <c r="J67" i="9" s="1"/>
  <c r="P93" i="10"/>
  <c r="P110" i="10"/>
  <c r="P127" i="10"/>
  <c r="BK132" i="10"/>
  <c r="J132" i="10"/>
  <c r="J68" i="10" s="1"/>
  <c r="R93" i="11"/>
  <c r="T107" i="11"/>
  <c r="T119" i="11"/>
  <c r="R125" i="11"/>
  <c r="R93" i="12"/>
  <c r="T101" i="12"/>
  <c r="R112" i="12"/>
  <c r="BK118" i="12"/>
  <c r="J118" i="12"/>
  <c r="J68" i="12" s="1"/>
  <c r="BK102" i="2"/>
  <c r="J102" i="2" s="1"/>
  <c r="J64" i="2"/>
  <c r="P102" i="2"/>
  <c r="T126" i="2"/>
  <c r="R238" i="2"/>
  <c r="R284" i="2"/>
  <c r="T309" i="2"/>
  <c r="P391" i="2"/>
  <c r="T431" i="2"/>
  <c r="R437" i="2"/>
  <c r="P441" i="2"/>
  <c r="R523" i="2"/>
  <c r="T531" i="2"/>
  <c r="T538" i="2"/>
  <c r="R630" i="2"/>
  <c r="T683" i="2"/>
  <c r="T687" i="2"/>
  <c r="BK90" i="3"/>
  <c r="J90" i="3" s="1"/>
  <c r="J64" i="3" s="1"/>
  <c r="BK105" i="3"/>
  <c r="J105" i="3"/>
  <c r="J65" i="3" s="1"/>
  <c r="P110" i="3"/>
  <c r="BK130" i="3"/>
  <c r="J130" i="3"/>
  <c r="J67" i="3" s="1"/>
  <c r="BK91" i="4"/>
  <c r="J91" i="4" s="1"/>
  <c r="J61" i="4"/>
  <c r="T105" i="4"/>
  <c r="T104" i="4"/>
  <c r="BK123" i="4"/>
  <c r="J123" i="4"/>
  <c r="J67" i="4" s="1"/>
  <c r="BK128" i="4"/>
  <c r="J128" i="4" s="1"/>
  <c r="J68" i="4"/>
  <c r="BK131" i="4"/>
  <c r="J131" i="4"/>
  <c r="J69" i="4" s="1"/>
  <c r="P84" i="5"/>
  <c r="P94" i="5"/>
  <c r="R118" i="5"/>
  <c r="T139" i="5"/>
  <c r="BK84" i="6"/>
  <c r="J84" i="6" s="1"/>
  <c r="J60" i="6"/>
  <c r="T84" i="6"/>
  <c r="P89" i="6"/>
  <c r="P95" i="6"/>
  <c r="T108" i="6"/>
  <c r="BK89" i="7"/>
  <c r="J89" i="7"/>
  <c r="J61" i="7" s="1"/>
  <c r="BK93" i="7"/>
  <c r="J93" i="7" s="1"/>
  <c r="J62" i="7"/>
  <c r="BK96" i="7"/>
  <c r="J96" i="7"/>
  <c r="J63" i="7" s="1"/>
  <c r="P94" i="8"/>
  <c r="P92" i="8" s="1"/>
  <c r="P88" i="8"/>
  <c r="AU62" i="1" s="1"/>
  <c r="R100" i="8"/>
  <c r="R109" i="8"/>
  <c r="BK118" i="8"/>
  <c r="J118" i="8" s="1"/>
  <c r="J67" i="8"/>
  <c r="R127" i="8"/>
  <c r="P92" i="9"/>
  <c r="P91" i="9" s="1"/>
  <c r="P90" i="9" s="1"/>
  <c r="AU64" i="1" s="1"/>
  <c r="T99" i="9"/>
  <c r="T93" i="10"/>
  <c r="T110" i="10"/>
  <c r="R127" i="10"/>
  <c r="P132" i="10"/>
  <c r="T93" i="11"/>
  <c r="T92" i="11"/>
  <c r="T91" i="11" s="1"/>
  <c r="R107" i="11"/>
  <c r="R119" i="11"/>
  <c r="P125" i="11"/>
  <c r="BK93" i="12"/>
  <c r="J93" i="12"/>
  <c r="J65" i="12" s="1"/>
  <c r="BK101" i="12"/>
  <c r="J101" i="12" s="1"/>
  <c r="J66" i="12" s="1"/>
  <c r="BK112" i="12"/>
  <c r="J112" i="12"/>
  <c r="J67" i="12" s="1"/>
  <c r="P118" i="12"/>
  <c r="E50" i="2"/>
  <c r="J56" i="2"/>
  <c r="F59" i="2"/>
  <c r="J98" i="2"/>
  <c r="BE103" i="2"/>
  <c r="BE106" i="2"/>
  <c r="BE109" i="2"/>
  <c r="BE111" i="2"/>
  <c r="BE118" i="2"/>
  <c r="BE124" i="2"/>
  <c r="BE165" i="2"/>
  <c r="BE166" i="2"/>
  <c r="BE180" i="2"/>
  <c r="BE187" i="2"/>
  <c r="BE195" i="2"/>
  <c r="BE209" i="2"/>
  <c r="BE216" i="2"/>
  <c r="BE246" i="2"/>
  <c r="BE267" i="2"/>
  <c r="BE274" i="2"/>
  <c r="BE282" i="2"/>
  <c r="BE307" i="2"/>
  <c r="BE312" i="2"/>
  <c r="BE319" i="2"/>
  <c r="BE327" i="2"/>
  <c r="BE353" i="2"/>
  <c r="BE377" i="2"/>
  <c r="BE379" i="2"/>
  <c r="BE390" i="2"/>
  <c r="BE408" i="2"/>
  <c r="BE421" i="2"/>
  <c r="BE436" i="2"/>
  <c r="BE439" i="2"/>
  <c r="BE440" i="2"/>
  <c r="BE443" i="2"/>
  <c r="BE447" i="2"/>
  <c r="BE465" i="2"/>
  <c r="BE469" i="2"/>
  <c r="BE478" i="2"/>
  <c r="BE486" i="2"/>
  <c r="BE496" i="2"/>
  <c r="BE497" i="2"/>
  <c r="BE508" i="2"/>
  <c r="BE521" i="2"/>
  <c r="BE528" i="2"/>
  <c r="BE536" i="2"/>
  <c r="BE539" i="2"/>
  <c r="BE541" i="2"/>
  <c r="BE549" i="2"/>
  <c r="BE552" i="2"/>
  <c r="BE553" i="2"/>
  <c r="BE655" i="2"/>
  <c r="BE675" i="2"/>
  <c r="BK435" i="2"/>
  <c r="J435" i="2" s="1"/>
  <c r="J71" i="2" s="1"/>
  <c r="J59" i="3"/>
  <c r="J83" i="3"/>
  <c r="F86" i="3"/>
  <c r="BE101" i="3"/>
  <c r="BE108" i="3"/>
  <c r="BE111" i="3"/>
  <c r="BE117" i="3"/>
  <c r="BE123" i="3"/>
  <c r="BE128" i="3"/>
  <c r="BE131" i="3"/>
  <c r="F55" i="4"/>
  <c r="BE98" i="4"/>
  <c r="BE102" i="4"/>
  <c r="BE103" i="4"/>
  <c r="BE107" i="4"/>
  <c r="BE109" i="4"/>
  <c r="BE110" i="4"/>
  <c r="BE116" i="4"/>
  <c r="BE120" i="4"/>
  <c r="BE134" i="4"/>
  <c r="J77" i="5"/>
  <c r="J80" i="5"/>
  <c r="BE85" i="5"/>
  <c r="BE88" i="5"/>
  <c r="BE89" i="5"/>
  <c r="BE93" i="5"/>
  <c r="BE104" i="5"/>
  <c r="BE108" i="5"/>
  <c r="BE116" i="5"/>
  <c r="BE117" i="5"/>
  <c r="BE119" i="5"/>
  <c r="BE122" i="5"/>
  <c r="BE126" i="5"/>
  <c r="BE130" i="5"/>
  <c r="BE142" i="5"/>
  <c r="BE145" i="5"/>
  <c r="BE147" i="5"/>
  <c r="BE148" i="5"/>
  <c r="F55" i="6"/>
  <c r="BE88" i="6"/>
  <c r="BE90" i="6"/>
  <c r="BE91" i="6"/>
  <c r="BE98" i="6"/>
  <c r="BE100" i="6"/>
  <c r="BE101" i="6"/>
  <c r="BE102" i="6"/>
  <c r="BE103" i="6"/>
  <c r="BE106" i="6"/>
  <c r="BE109" i="6"/>
  <c r="BE111" i="6"/>
  <c r="BE115" i="6"/>
  <c r="BE117" i="6"/>
  <c r="BE88" i="7"/>
  <c r="BE92" i="7"/>
  <c r="BE97" i="7"/>
  <c r="J82" i="8"/>
  <c r="BE93" i="8"/>
  <c r="BE98" i="8"/>
  <c r="BE105" i="8"/>
  <c r="BE108" i="8"/>
  <c r="BE110" i="8"/>
  <c r="BE111" i="8"/>
  <c r="BE112" i="8"/>
  <c r="BE113" i="8"/>
  <c r="BE115" i="8"/>
  <c r="BE131" i="8"/>
  <c r="BE133" i="8"/>
  <c r="BE135" i="8"/>
  <c r="BK90" i="8"/>
  <c r="J90" i="8"/>
  <c r="J61" i="8" s="1"/>
  <c r="J84" i="9"/>
  <c r="BE95" i="9"/>
  <c r="BE97" i="9"/>
  <c r="BE100" i="9"/>
  <c r="BE107" i="9"/>
  <c r="BE108" i="9"/>
  <c r="BK110" i="9"/>
  <c r="J110" i="9" s="1"/>
  <c r="J68" i="9" s="1"/>
  <c r="BE99" i="10"/>
  <c r="BE100" i="10"/>
  <c r="BE102" i="10"/>
  <c r="BE108" i="10"/>
  <c r="BE121" i="10"/>
  <c r="BE124" i="10"/>
  <c r="BE128" i="10"/>
  <c r="BE135" i="10"/>
  <c r="BE143" i="10"/>
  <c r="BK145" i="10"/>
  <c r="J145" i="10" s="1"/>
  <c r="J69" i="10"/>
  <c r="J88" i="11"/>
  <c r="BE95" i="11"/>
  <c r="BE103" i="11"/>
  <c r="BE104" i="11"/>
  <c r="BE105" i="11"/>
  <c r="BE108" i="11"/>
  <c r="BE109" i="11"/>
  <c r="BE111" i="11"/>
  <c r="BE115" i="11"/>
  <c r="BE127" i="11"/>
  <c r="BE137" i="11"/>
  <c r="E50" i="12"/>
  <c r="F59" i="12"/>
  <c r="J85" i="12"/>
  <c r="J88" i="12"/>
  <c r="BE105" i="12"/>
  <c r="BE107" i="12"/>
  <c r="BE108" i="12"/>
  <c r="BE109" i="12"/>
  <c r="BE110" i="12"/>
  <c r="BE114" i="12"/>
  <c r="BE115" i="12"/>
  <c r="BE123" i="12"/>
  <c r="BE129" i="12"/>
  <c r="E50" i="13"/>
  <c r="J89" i="13"/>
  <c r="BE105" i="13"/>
  <c r="BE110" i="13"/>
  <c r="BE116" i="13"/>
  <c r="BK94" i="13"/>
  <c r="J94" i="13" s="1"/>
  <c r="J65" i="13" s="1"/>
  <c r="BK96" i="13"/>
  <c r="J96" i="13"/>
  <c r="J66" i="13" s="1"/>
  <c r="BK104" i="13"/>
  <c r="J104" i="13" s="1"/>
  <c r="J68" i="13" s="1"/>
  <c r="BK118" i="13"/>
  <c r="J118" i="13"/>
  <c r="J70" i="13" s="1"/>
  <c r="E48" i="14"/>
  <c r="J52" i="14"/>
  <c r="F55" i="14"/>
  <c r="BE82" i="14"/>
  <c r="BE84" i="14"/>
  <c r="BE86" i="14"/>
  <c r="BE104" i="2"/>
  <c r="BE152" i="2"/>
  <c r="BE164" i="2"/>
  <c r="BE170" i="2"/>
  <c r="BE174" i="2"/>
  <c r="BE231" i="2"/>
  <c r="BE266" i="2"/>
  <c r="BE280" i="2"/>
  <c r="BE308" i="2"/>
  <c r="BE326" i="2"/>
  <c r="BE335" i="2"/>
  <c r="BE336" i="2"/>
  <c r="BE358" i="2"/>
  <c r="BE392" i="2"/>
  <c r="BE403" i="2"/>
  <c r="BE417" i="2"/>
  <c r="BE433" i="2"/>
  <c r="BE434" i="2"/>
  <c r="BE474" i="2"/>
  <c r="BE483" i="2"/>
  <c r="BE494" i="2"/>
  <c r="BE495" i="2"/>
  <c r="BE512" i="2"/>
  <c r="BE520" i="2"/>
  <c r="BE522" i="2"/>
  <c r="BE524" i="2"/>
  <c r="BE525" i="2"/>
  <c r="BE526" i="2"/>
  <c r="BE530" i="2"/>
  <c r="BE537" i="2"/>
  <c r="BE548" i="2"/>
  <c r="BE554" i="2"/>
  <c r="BE555" i="2"/>
  <c r="BE591" i="2"/>
  <c r="BE629" i="2"/>
  <c r="BE663" i="2"/>
  <c r="BE684" i="2"/>
  <c r="BE688" i="2"/>
  <c r="BE721" i="2"/>
  <c r="BE731" i="2"/>
  <c r="BE732" i="2"/>
  <c r="E50" i="3"/>
  <c r="BE91" i="3"/>
  <c r="BE96" i="3"/>
  <c r="BE97" i="3"/>
  <c r="BE98" i="3"/>
  <c r="BE99" i="3"/>
  <c r="BE100" i="3"/>
  <c r="BE104" i="3"/>
  <c r="BE107" i="3"/>
  <c r="BE116" i="3"/>
  <c r="BE120" i="3"/>
  <c r="BE126" i="3"/>
  <c r="BE132" i="3"/>
  <c r="BE134" i="3"/>
  <c r="BE135" i="3"/>
  <c r="BE136" i="3"/>
  <c r="BE143" i="3"/>
  <c r="E48" i="4"/>
  <c r="J55" i="4"/>
  <c r="BE92" i="4"/>
  <c r="BE101" i="4"/>
  <c r="BE119" i="4"/>
  <c r="BE129" i="4"/>
  <c r="BE132" i="4"/>
  <c r="BE133" i="4"/>
  <c r="E48" i="5"/>
  <c r="BE87" i="5"/>
  <c r="BE97" i="5"/>
  <c r="BE98" i="5"/>
  <c r="BE99" i="5"/>
  <c r="BE100" i="5"/>
  <c r="BE101" i="5"/>
  <c r="BE102" i="5"/>
  <c r="BE105" i="5"/>
  <c r="BE112" i="5"/>
  <c r="BE113" i="5"/>
  <c r="BE114" i="5"/>
  <c r="BE121" i="5"/>
  <c r="BE133" i="5"/>
  <c r="BE136" i="5"/>
  <c r="BE143" i="5"/>
  <c r="J52" i="6"/>
  <c r="E73" i="6"/>
  <c r="BE87" i="6"/>
  <c r="BE94" i="6"/>
  <c r="BE99" i="6"/>
  <c r="BE104" i="6"/>
  <c r="BE107" i="6"/>
  <c r="J77" i="7"/>
  <c r="BE86" i="7"/>
  <c r="BE87" i="7"/>
  <c r="BE101" i="7"/>
  <c r="E78" i="8"/>
  <c r="J85" i="8"/>
  <c r="BE97" i="8"/>
  <c r="BE106" i="8"/>
  <c r="BE114" i="8"/>
  <c r="BE121" i="8"/>
  <c r="BE128" i="8"/>
  <c r="BE137" i="8"/>
  <c r="BE138" i="8"/>
  <c r="E78" i="9"/>
  <c r="J87" i="9"/>
  <c r="BE98" i="9"/>
  <c r="BE101" i="9"/>
  <c r="J59" i="10"/>
  <c r="J85" i="10"/>
  <c r="BE97" i="10"/>
  <c r="BE98" i="10"/>
  <c r="BE101" i="10"/>
  <c r="BE103" i="10"/>
  <c r="BE104" i="10"/>
  <c r="BE105" i="10"/>
  <c r="BE106" i="10"/>
  <c r="BE107" i="10"/>
  <c r="BE111" i="10"/>
  <c r="BE113" i="10"/>
  <c r="BE114" i="10"/>
  <c r="BE116" i="10"/>
  <c r="BE138" i="10"/>
  <c r="BE139" i="10"/>
  <c r="BE140" i="10"/>
  <c r="BE141" i="10"/>
  <c r="BE146" i="10"/>
  <c r="J56" i="11"/>
  <c r="BE100" i="11"/>
  <c r="BE101" i="11"/>
  <c r="BE110" i="11"/>
  <c r="BE113" i="11"/>
  <c r="BE114" i="11"/>
  <c r="BE121" i="11"/>
  <c r="BE98" i="12"/>
  <c r="BE99" i="12"/>
  <c r="BE100" i="12"/>
  <c r="BE102" i="12"/>
  <c r="BE119" i="12"/>
  <c r="BE120" i="12"/>
  <c r="BE121" i="12"/>
  <c r="BE126" i="12"/>
  <c r="BE128" i="12"/>
  <c r="F59" i="13"/>
  <c r="BE95" i="13"/>
  <c r="BE97" i="13"/>
  <c r="BE102" i="13"/>
  <c r="BE103" i="13"/>
  <c r="BE108" i="13"/>
  <c r="BE111" i="13"/>
  <c r="BE112" i="13"/>
  <c r="J55" i="14"/>
  <c r="BE83" i="14"/>
  <c r="BE85" i="14"/>
  <c r="BE685" i="2"/>
  <c r="BE94" i="3"/>
  <c r="BE102" i="3"/>
  <c r="BE103" i="3"/>
  <c r="BE106" i="3"/>
  <c r="BE113" i="3"/>
  <c r="BE115" i="3"/>
  <c r="BE119" i="3"/>
  <c r="BE133" i="3"/>
  <c r="BE137" i="3"/>
  <c r="BE138" i="3"/>
  <c r="BE140" i="3"/>
  <c r="BE141" i="3"/>
  <c r="BE142" i="3"/>
  <c r="BE144" i="3"/>
  <c r="BE93" i="4"/>
  <c r="BE95" i="4"/>
  <c r="BE96" i="4"/>
  <c r="BE97" i="4"/>
  <c r="BE99" i="4"/>
  <c r="BE111" i="4"/>
  <c r="BE113" i="4"/>
  <c r="BE117" i="4"/>
  <c r="BE118" i="4"/>
  <c r="BE121" i="4"/>
  <c r="BE125" i="4"/>
  <c r="BE126" i="4"/>
  <c r="BE127" i="4"/>
  <c r="F55" i="5"/>
  <c r="BE91" i="5"/>
  <c r="BE95" i="5"/>
  <c r="BE96" i="5"/>
  <c r="BE106" i="5"/>
  <c r="BE107" i="5"/>
  <c r="BE110" i="5"/>
  <c r="BE124" i="5"/>
  <c r="BE128" i="5"/>
  <c r="BE131" i="5"/>
  <c r="BE132" i="5"/>
  <c r="BE138" i="5"/>
  <c r="BE140" i="5"/>
  <c r="BE141" i="5"/>
  <c r="BE146" i="5"/>
  <c r="BE85" i="6"/>
  <c r="BE97" i="6"/>
  <c r="BE110" i="6"/>
  <c r="BE114" i="6"/>
  <c r="BE116" i="6"/>
  <c r="F55" i="7"/>
  <c r="E73" i="7"/>
  <c r="J80" i="7"/>
  <c r="BE85" i="7"/>
  <c r="BE90" i="7"/>
  <c r="BE91" i="7"/>
  <c r="BE94" i="7"/>
  <c r="BE95" i="7"/>
  <c r="BE98" i="7"/>
  <c r="BE99" i="7"/>
  <c r="BE102" i="7"/>
  <c r="F85" i="8"/>
  <c r="BE91" i="8"/>
  <c r="BE99" i="8"/>
  <c r="BE116" i="8"/>
  <c r="BE120" i="8"/>
  <c r="BE122" i="8"/>
  <c r="BE123" i="8"/>
  <c r="BE125" i="8"/>
  <c r="BE126" i="8"/>
  <c r="BE129" i="8"/>
  <c r="BE132" i="8"/>
  <c r="BE93" i="9"/>
  <c r="BE102" i="9"/>
  <c r="BE109" i="9"/>
  <c r="E79" i="10"/>
  <c r="BE94" i="10"/>
  <c r="BE95" i="10"/>
  <c r="BE96" i="10"/>
  <c r="BE109" i="10"/>
  <c r="BE115" i="10"/>
  <c r="BE118" i="10"/>
  <c r="BE120" i="10"/>
  <c r="BE122" i="10"/>
  <c r="BE129" i="10"/>
  <c r="BE131" i="10"/>
  <c r="BE133" i="10"/>
  <c r="BE134" i="10"/>
  <c r="BE142" i="10"/>
  <c r="E50" i="11"/>
  <c r="F59" i="11"/>
  <c r="BE96" i="11"/>
  <c r="BE97" i="11"/>
  <c r="BE99" i="11"/>
  <c r="BE106" i="11"/>
  <c r="BE118" i="11"/>
  <c r="BE120" i="11"/>
  <c r="BE124" i="11"/>
  <c r="BE126" i="11"/>
  <c r="BE131" i="11"/>
  <c r="BE135" i="11"/>
  <c r="BE95" i="12"/>
  <c r="BE97" i="12"/>
  <c r="BE104" i="12"/>
  <c r="BE106" i="12"/>
  <c r="BE111" i="12"/>
  <c r="BE116" i="12"/>
  <c r="BE125" i="12"/>
  <c r="BE127" i="12"/>
  <c r="BE131" i="12"/>
  <c r="BK130" i="12"/>
  <c r="J130" i="12" s="1"/>
  <c r="J69" i="12" s="1"/>
  <c r="J56" i="13"/>
  <c r="BE99" i="13"/>
  <c r="BE100" i="13"/>
  <c r="BE107" i="13"/>
  <c r="BE109" i="13"/>
  <c r="BE113" i="13"/>
  <c r="BE119" i="13"/>
  <c r="BE105" i="2"/>
  <c r="BE110" i="2"/>
  <c r="BE112" i="2"/>
  <c r="BE125" i="2"/>
  <c r="BE127" i="2"/>
  <c r="BE140" i="2"/>
  <c r="BE146" i="2"/>
  <c r="BE191" i="2"/>
  <c r="BE199" i="2"/>
  <c r="BE212" i="2"/>
  <c r="BE224" i="2"/>
  <c r="BE239" i="2"/>
  <c r="BE270" i="2"/>
  <c r="BE281" i="2"/>
  <c r="BE283" i="2"/>
  <c r="BE285" i="2"/>
  <c r="BE310" i="2"/>
  <c r="BE311" i="2"/>
  <c r="BE318" i="2"/>
  <c r="BE352" i="2"/>
  <c r="BE359" i="2"/>
  <c r="BE378" i="2"/>
  <c r="BE416" i="2"/>
  <c r="BE418" i="2"/>
  <c r="BE419" i="2"/>
  <c r="BE420" i="2"/>
  <c r="BE426" i="2"/>
  <c r="BE432" i="2"/>
  <c r="BE438" i="2"/>
  <c r="BE442" i="2"/>
  <c r="BE451" i="2"/>
  <c r="BE455" i="2"/>
  <c r="BE459" i="2"/>
  <c r="BE490" i="2"/>
  <c r="BE519" i="2"/>
  <c r="BE527" i="2"/>
  <c r="BE529" i="2"/>
  <c r="BE532" i="2"/>
  <c r="BE540" i="2"/>
  <c r="BE550" i="2"/>
  <c r="BE551" i="2"/>
  <c r="BE631" i="2"/>
  <c r="BE646" i="2"/>
  <c r="BE647" i="2"/>
  <c r="BE682" i="2"/>
  <c r="BE686" i="2"/>
  <c r="BE92" i="3"/>
  <c r="BE93" i="3"/>
  <c r="BE95" i="3"/>
  <c r="BE109" i="3"/>
  <c r="BE112" i="3"/>
  <c r="BE114" i="3"/>
  <c r="BE118" i="3"/>
  <c r="BE121" i="3"/>
  <c r="BE122" i="3"/>
  <c r="BE124" i="3"/>
  <c r="BE125" i="3"/>
  <c r="BE127" i="3"/>
  <c r="BE129" i="3"/>
  <c r="BE139" i="3"/>
  <c r="J52" i="4"/>
  <c r="BE94" i="4"/>
  <c r="BE100" i="4"/>
  <c r="BE106" i="4"/>
  <c r="BE112" i="4"/>
  <c r="BE115" i="4"/>
  <c r="BE124" i="4"/>
  <c r="BE130" i="4"/>
  <c r="BE86" i="5"/>
  <c r="BE90" i="5"/>
  <c r="BE92" i="5"/>
  <c r="BE103" i="5"/>
  <c r="BE109" i="5"/>
  <c r="BE111" i="5"/>
  <c r="BE115" i="5"/>
  <c r="BE120" i="5"/>
  <c r="BE123" i="5"/>
  <c r="BE125" i="5"/>
  <c r="BE127" i="5"/>
  <c r="BE129" i="5"/>
  <c r="BE134" i="5"/>
  <c r="BE135" i="5"/>
  <c r="BE137" i="5"/>
  <c r="BE144" i="5"/>
  <c r="J55" i="6"/>
  <c r="BE86" i="6"/>
  <c r="BE92" i="6"/>
  <c r="BE93" i="6"/>
  <c r="BE96" i="6"/>
  <c r="BE105" i="6"/>
  <c r="BE112" i="6"/>
  <c r="BE113" i="6"/>
  <c r="BE100" i="7"/>
  <c r="BE95" i="8"/>
  <c r="BE96" i="8"/>
  <c r="BE101" i="8"/>
  <c r="BE102" i="8"/>
  <c r="BE103" i="8"/>
  <c r="BE104" i="8"/>
  <c r="BE117" i="8"/>
  <c r="BE119" i="8"/>
  <c r="BE124" i="8"/>
  <c r="BE130" i="8"/>
  <c r="BE134" i="8"/>
  <c r="BE136" i="8"/>
  <c r="BK107" i="8"/>
  <c r="J107" i="8"/>
  <c r="J65" i="8" s="1"/>
  <c r="F59" i="9"/>
  <c r="BE94" i="9"/>
  <c r="BE103" i="9"/>
  <c r="BE104" i="9"/>
  <c r="BE105" i="9"/>
  <c r="BE106" i="9"/>
  <c r="BE111" i="9"/>
  <c r="F59" i="10"/>
  <c r="BE112" i="10"/>
  <c r="BE117" i="10"/>
  <c r="BE119" i="10"/>
  <c r="BE123" i="10"/>
  <c r="BE125" i="10"/>
  <c r="BE126" i="10"/>
  <c r="BE130" i="10"/>
  <c r="BE136" i="10"/>
  <c r="BE137" i="10"/>
  <c r="BE144" i="10"/>
  <c r="BE94" i="11"/>
  <c r="BE98" i="11"/>
  <c r="BE102" i="11"/>
  <c r="BE112" i="11"/>
  <c r="BE116" i="11"/>
  <c r="BE117" i="11"/>
  <c r="BE122" i="11"/>
  <c r="BE123" i="11"/>
  <c r="BE128" i="11"/>
  <c r="BE129" i="11"/>
  <c r="BE130" i="11"/>
  <c r="BE132" i="11"/>
  <c r="BE133" i="11"/>
  <c r="BE134" i="11"/>
  <c r="BK136" i="11"/>
  <c r="J136" i="11" s="1"/>
  <c r="J69" i="11" s="1"/>
  <c r="BE94" i="12"/>
  <c r="BE96" i="12"/>
  <c r="BE103" i="12"/>
  <c r="BE113" i="12"/>
  <c r="BE117" i="12"/>
  <c r="BE122" i="12"/>
  <c r="BE124" i="12"/>
  <c r="BE101" i="13"/>
  <c r="BE114" i="13"/>
  <c r="BE115" i="13"/>
  <c r="BE117" i="13"/>
  <c r="F37" i="5"/>
  <c r="BD59" i="1" s="1"/>
  <c r="F37" i="4"/>
  <c r="BD58" i="1" s="1"/>
  <c r="J34" i="4"/>
  <c r="AW58" i="1" s="1"/>
  <c r="J34" i="8"/>
  <c r="AW62" i="1" s="1"/>
  <c r="J36" i="2"/>
  <c r="AW56" i="1" s="1"/>
  <c r="F37" i="7"/>
  <c r="BD61" i="1" s="1"/>
  <c r="J34" i="14"/>
  <c r="AW69" i="1"/>
  <c r="F36" i="2"/>
  <c r="BA56" i="1"/>
  <c r="F37" i="8"/>
  <c r="BD62" i="1"/>
  <c r="F37" i="12"/>
  <c r="BB67" i="1"/>
  <c r="F38" i="12"/>
  <c r="BC67" i="1"/>
  <c r="F34" i="8"/>
  <c r="BA62" i="1"/>
  <c r="F36" i="8"/>
  <c r="BC62" i="1"/>
  <c r="F36" i="14"/>
  <c r="BC69" i="1"/>
  <c r="J34" i="7"/>
  <c r="AW61" i="1"/>
  <c r="F38" i="11"/>
  <c r="BC66" i="1"/>
  <c r="F38" i="2"/>
  <c r="BC56" i="1"/>
  <c r="J36" i="12"/>
  <c r="AW67" i="1"/>
  <c r="F37" i="3"/>
  <c r="BB57" i="1" s="1"/>
  <c r="J36" i="3"/>
  <c r="AW57" i="1" s="1"/>
  <c r="F34" i="6"/>
  <c r="BA60" i="1"/>
  <c r="AS54" i="1"/>
  <c r="F39" i="2"/>
  <c r="BD56" i="1" s="1"/>
  <c r="J36" i="10"/>
  <c r="AW65" i="1" s="1"/>
  <c r="J36" i="13"/>
  <c r="AW68" i="1" s="1"/>
  <c r="F37" i="9"/>
  <c r="BB64" i="1" s="1"/>
  <c r="F36" i="6"/>
  <c r="BC60" i="1" s="1"/>
  <c r="F36" i="10"/>
  <c r="BA65" i="1" s="1"/>
  <c r="F39" i="11"/>
  <c r="BD66" i="1" s="1"/>
  <c r="F36" i="9"/>
  <c r="BA64" i="1" s="1"/>
  <c r="F37" i="11"/>
  <c r="BB66" i="1" s="1"/>
  <c r="F34" i="4"/>
  <c r="BA58" i="1" s="1"/>
  <c r="F36" i="5"/>
  <c r="BC59" i="1" s="1"/>
  <c r="F37" i="13"/>
  <c r="BB68" i="1" s="1"/>
  <c r="F36" i="7"/>
  <c r="BC61" i="1" s="1"/>
  <c r="F37" i="10"/>
  <c r="BB65" i="1" s="1"/>
  <c r="F39" i="12"/>
  <c r="BD67" i="1" s="1"/>
  <c r="F38" i="13"/>
  <c r="BC68" i="1" s="1"/>
  <c r="J34" i="6"/>
  <c r="AW60" i="1" s="1"/>
  <c r="F39" i="9"/>
  <c r="BD64" i="1" s="1"/>
  <c r="F39" i="10"/>
  <c r="BD65" i="1" s="1"/>
  <c r="F35" i="5"/>
  <c r="BB59" i="1" s="1"/>
  <c r="F36" i="12"/>
  <c r="BA67" i="1" s="1"/>
  <c r="F35" i="7"/>
  <c r="BB61" i="1" s="1"/>
  <c r="F35" i="4"/>
  <c r="BB58" i="1" s="1"/>
  <c r="F35" i="8"/>
  <c r="BB62" i="1" s="1"/>
  <c r="F38" i="3"/>
  <c r="BC57" i="1" s="1"/>
  <c r="F39" i="3"/>
  <c r="BD57" i="1" s="1"/>
  <c r="F37" i="14"/>
  <c r="BD69" i="1" s="1"/>
  <c r="J36" i="9"/>
  <c r="AW64" i="1" s="1"/>
  <c r="J36" i="11"/>
  <c r="AW66" i="1" s="1"/>
  <c r="F39" i="13"/>
  <c r="BD68" i="1" s="1"/>
  <c r="F35" i="6"/>
  <c r="BB60" i="1" s="1"/>
  <c r="F36" i="3"/>
  <c r="BA57" i="1" s="1"/>
  <c r="F38" i="10"/>
  <c r="BC65" i="1" s="1"/>
  <c r="F35" i="14"/>
  <c r="BB69" i="1" s="1"/>
  <c r="F37" i="2"/>
  <c r="BB56" i="1" s="1"/>
  <c r="F36" i="13"/>
  <c r="BA68" i="1" s="1"/>
  <c r="F34" i="5"/>
  <c r="BA59" i="1" s="1"/>
  <c r="F34" i="7"/>
  <c r="BA61" i="1" s="1"/>
  <c r="J34" i="5"/>
  <c r="AW59" i="1" s="1"/>
  <c r="F36" i="11"/>
  <c r="BA66" i="1" s="1"/>
  <c r="F38" i="9"/>
  <c r="BC64" i="1" s="1"/>
  <c r="F37" i="6"/>
  <c r="BD60" i="1" s="1"/>
  <c r="F34" i="14"/>
  <c r="BA69" i="1" s="1"/>
  <c r="F36" i="4"/>
  <c r="BC58" i="1" s="1"/>
  <c r="T92" i="8" l="1"/>
  <c r="T88" i="8"/>
  <c r="T93" i="13"/>
  <c r="T92" i="13"/>
  <c r="T92" i="10"/>
  <c r="T91" i="10"/>
  <c r="R92" i="8"/>
  <c r="R88" i="8"/>
  <c r="T83" i="6"/>
  <c r="R83" i="5"/>
  <c r="R92" i="11"/>
  <c r="R91" i="11"/>
  <c r="P92" i="10"/>
  <c r="P91" i="10"/>
  <c r="AU65" i="1" s="1"/>
  <c r="R104" i="4"/>
  <c r="P104" i="4"/>
  <c r="P89" i="3"/>
  <c r="AU57" i="1" s="1"/>
  <c r="P92" i="11"/>
  <c r="P91" i="11" s="1"/>
  <c r="AU66" i="1" s="1"/>
  <c r="R92" i="10"/>
  <c r="R91" i="10"/>
  <c r="T91" i="9"/>
  <c r="T90" i="9"/>
  <c r="R83" i="6"/>
  <c r="P89" i="4"/>
  <c r="AU58" i="1" s="1"/>
  <c r="R89" i="3"/>
  <c r="P83" i="5"/>
  <c r="AU59" i="1"/>
  <c r="P101" i="2"/>
  <c r="AU56" i="1"/>
  <c r="R92" i="12"/>
  <c r="R91" i="12"/>
  <c r="BK91" i="9"/>
  <c r="BK90" i="9"/>
  <c r="J90" i="9" s="1"/>
  <c r="J63" i="9" s="1"/>
  <c r="P92" i="12"/>
  <c r="P91" i="12"/>
  <c r="AU67" i="1" s="1"/>
  <c r="R91" i="9"/>
  <c r="R90" i="9" s="1"/>
  <c r="T83" i="7"/>
  <c r="R83" i="7"/>
  <c r="R101" i="2"/>
  <c r="BK92" i="10"/>
  <c r="J92" i="10"/>
  <c r="J64" i="10" s="1"/>
  <c r="P83" i="6"/>
  <c r="AU60" i="1" s="1"/>
  <c r="T83" i="5"/>
  <c r="T122" i="4"/>
  <c r="T89" i="4"/>
  <c r="T101" i="2"/>
  <c r="T92" i="12"/>
  <c r="T91" i="12" s="1"/>
  <c r="R122" i="4"/>
  <c r="BK104" i="4"/>
  <c r="J104" i="4"/>
  <c r="J62" i="4" s="1"/>
  <c r="BK92" i="8"/>
  <c r="J92" i="8" s="1"/>
  <c r="J62" i="8" s="1"/>
  <c r="BK101" i="2"/>
  <c r="J101" i="2"/>
  <c r="BK89" i="3"/>
  <c r="J89" i="3"/>
  <c r="J63" i="3" s="1"/>
  <c r="J105" i="4"/>
  <c r="J63" i="4" s="1"/>
  <c r="J84" i="5"/>
  <c r="J60" i="5" s="1"/>
  <c r="BK83" i="6"/>
  <c r="J83" i="6" s="1"/>
  <c r="J30" i="6" s="1"/>
  <c r="AG60" i="1" s="1"/>
  <c r="BK92" i="11"/>
  <c r="BK91" i="11" s="1"/>
  <c r="J91" i="11" s="1"/>
  <c r="J63" i="11" s="1"/>
  <c r="BK92" i="12"/>
  <c r="J92" i="12" s="1"/>
  <c r="J64" i="12" s="1"/>
  <c r="J59" i="14"/>
  <c r="J81" i="14"/>
  <c r="J60" i="14" s="1"/>
  <c r="BK122" i="4"/>
  <c r="J122" i="4" s="1"/>
  <c r="J66" i="4" s="1"/>
  <c r="BK89" i="8"/>
  <c r="J89" i="8"/>
  <c r="J60" i="8" s="1"/>
  <c r="J93" i="10"/>
  <c r="J65" i="10" s="1"/>
  <c r="BK93" i="13"/>
  <c r="J93" i="13" s="1"/>
  <c r="J64" i="13" s="1"/>
  <c r="J92" i="9"/>
  <c r="J65" i="9"/>
  <c r="BK90" i="4"/>
  <c r="BK89" i="4"/>
  <c r="J89" i="4" s="1"/>
  <c r="J59" i="4" s="1"/>
  <c r="BK83" i="7"/>
  <c r="J83" i="7"/>
  <c r="J59" i="7" s="1"/>
  <c r="F33" i="6"/>
  <c r="AZ60" i="1" s="1"/>
  <c r="F33" i="4"/>
  <c r="AZ58" i="1" s="1"/>
  <c r="J35" i="10"/>
  <c r="AV65" i="1" s="1"/>
  <c r="AT65" i="1" s="1"/>
  <c r="F33" i="5"/>
  <c r="AZ59" i="1"/>
  <c r="F35" i="11"/>
  <c r="AZ66" i="1"/>
  <c r="BB63" i="1"/>
  <c r="AX63" i="1"/>
  <c r="J33" i="5"/>
  <c r="AV59" i="1"/>
  <c r="AT59" i="1" s="1"/>
  <c r="J30" i="5"/>
  <c r="AG59" i="1" s="1"/>
  <c r="J33" i="7"/>
  <c r="AV61" i="1"/>
  <c r="AT61" i="1" s="1"/>
  <c r="J35" i="13"/>
  <c r="AV68" i="1" s="1"/>
  <c r="AT68" i="1" s="1"/>
  <c r="F35" i="3"/>
  <c r="AZ57" i="1" s="1"/>
  <c r="BA63" i="1"/>
  <c r="AW63" i="1"/>
  <c r="J33" i="6"/>
  <c r="AV60" i="1"/>
  <c r="AT60" i="1" s="1"/>
  <c r="F33" i="14"/>
  <c r="AZ69" i="1" s="1"/>
  <c r="J33" i="4"/>
  <c r="AV58" i="1" s="1"/>
  <c r="AT58" i="1" s="1"/>
  <c r="F33" i="7"/>
  <c r="AZ61" i="1"/>
  <c r="F35" i="2"/>
  <c r="AZ56" i="1"/>
  <c r="J35" i="12"/>
  <c r="AV67" i="1"/>
  <c r="AT67" i="1" s="1"/>
  <c r="BB55" i="1"/>
  <c r="J35" i="2"/>
  <c r="AV56" i="1"/>
  <c r="AT56" i="1" s="1"/>
  <c r="J32" i="2"/>
  <c r="AG56" i="1" s="1"/>
  <c r="BD63" i="1"/>
  <c r="BC63" i="1"/>
  <c r="AY63" i="1"/>
  <c r="J35" i="9"/>
  <c r="AV64" i="1"/>
  <c r="AT64" i="1" s="1"/>
  <c r="BD55" i="1"/>
  <c r="BD54" i="1" s="1"/>
  <c r="W33" i="1" s="1"/>
  <c r="BC55" i="1"/>
  <c r="AY55" i="1" s="1"/>
  <c r="F33" i="8"/>
  <c r="AZ62" i="1"/>
  <c r="J33" i="14"/>
  <c r="AV69" i="1"/>
  <c r="AT69" i="1" s="1"/>
  <c r="J35" i="11"/>
  <c r="AV66" i="1" s="1"/>
  <c r="AT66" i="1" s="1"/>
  <c r="F35" i="12"/>
  <c r="AZ67" i="1"/>
  <c r="J33" i="8"/>
  <c r="AV62" i="1"/>
  <c r="AT62" i="1" s="1"/>
  <c r="F35" i="10"/>
  <c r="AZ65" i="1" s="1"/>
  <c r="F35" i="13"/>
  <c r="AZ68" i="1" s="1"/>
  <c r="J35" i="3"/>
  <c r="AV57" i="1" s="1"/>
  <c r="AT57" i="1" s="1"/>
  <c r="F35" i="9"/>
  <c r="AZ64" i="1"/>
  <c r="BA55" i="1"/>
  <c r="AW55" i="1" s="1"/>
  <c r="AN59" i="1" l="1"/>
  <c r="R89" i="4"/>
  <c r="J39" i="6"/>
  <c r="J41" i="2"/>
  <c r="J39" i="5"/>
  <c r="J63" i="2"/>
  <c r="J59" i="6"/>
  <c r="BK88" i="8"/>
  <c r="J88" i="8" s="1"/>
  <c r="J30" i="8" s="1"/>
  <c r="AG62" i="1" s="1"/>
  <c r="AN62" i="1" s="1"/>
  <c r="J92" i="11"/>
  <c r="J64" i="11" s="1"/>
  <c r="BK92" i="13"/>
  <c r="J92" i="13" s="1"/>
  <c r="J63" i="13" s="1"/>
  <c r="J39" i="14"/>
  <c r="J90" i="4"/>
  <c r="J60" i="4" s="1"/>
  <c r="J91" i="9"/>
  <c r="J64" i="9" s="1"/>
  <c r="BK91" i="12"/>
  <c r="J91" i="12" s="1"/>
  <c r="J63" i="12" s="1"/>
  <c r="BK91" i="10"/>
  <c r="J91" i="10"/>
  <c r="J63" i="10" s="1"/>
  <c r="AN69" i="1"/>
  <c r="AN56" i="1"/>
  <c r="AN60" i="1"/>
  <c r="AZ63" i="1"/>
  <c r="AV63" i="1"/>
  <c r="AT63" i="1" s="1"/>
  <c r="J30" i="7"/>
  <c r="AG61" i="1" s="1"/>
  <c r="AN61" i="1" s="1"/>
  <c r="J32" i="11"/>
  <c r="AG66" i="1"/>
  <c r="AN66" i="1" s="1"/>
  <c r="J30" i="4"/>
  <c r="AG58" i="1" s="1"/>
  <c r="AN58" i="1" s="1"/>
  <c r="BB54" i="1"/>
  <c r="W31" i="1" s="1"/>
  <c r="BA54" i="1"/>
  <c r="AW54" i="1" s="1"/>
  <c r="AK30" i="1" s="1"/>
  <c r="BC54" i="1"/>
  <c r="AY54" i="1"/>
  <c r="J32" i="3"/>
  <c r="AG57" i="1"/>
  <c r="AN57" i="1" s="1"/>
  <c r="AU63" i="1"/>
  <c r="AZ55" i="1"/>
  <c r="AV55" i="1" s="1"/>
  <c r="AT55" i="1" s="1"/>
  <c r="J32" i="9"/>
  <c r="AG64" i="1" s="1"/>
  <c r="AN64" i="1" s="1"/>
  <c r="AU55" i="1"/>
  <c r="AX55" i="1"/>
  <c r="J41" i="9" l="1"/>
  <c r="J39" i="7"/>
  <c r="J59" i="8"/>
  <c r="J41" i="11"/>
  <c r="J39" i="4"/>
  <c r="J41" i="3"/>
  <c r="J39" i="8"/>
  <c r="AX54" i="1"/>
  <c r="AG55" i="1"/>
  <c r="J32" i="13"/>
  <c r="AG68" i="1" s="1"/>
  <c r="AN68" i="1" s="1"/>
  <c r="AU54" i="1"/>
  <c r="AZ54" i="1"/>
  <c r="W29" i="1" s="1"/>
  <c r="W32" i="1"/>
  <c r="J32" i="12"/>
  <c r="AG67" i="1"/>
  <c r="AN67" i="1" s="1"/>
  <c r="J32" i="10"/>
  <c r="AG65" i="1" s="1"/>
  <c r="AN65" i="1" s="1"/>
  <c r="W30" i="1"/>
  <c r="AN55" i="1" l="1"/>
  <c r="J41" i="10"/>
  <c r="J41" i="13"/>
  <c r="J41" i="12"/>
  <c r="AG63" i="1"/>
  <c r="AN63" i="1"/>
  <c r="AV54" i="1"/>
  <c r="AK29" i="1"/>
  <c r="AG54" i="1" l="1"/>
  <c r="AK26" i="1" s="1"/>
  <c r="AK35" i="1" s="1"/>
  <c r="AT54" i="1"/>
  <c r="AN54" i="1" l="1"/>
</calcChain>
</file>

<file path=xl/sharedStrings.xml><?xml version="1.0" encoding="utf-8"?>
<sst xmlns="http://schemas.openxmlformats.org/spreadsheetml/2006/main" count="15014" uniqueCount="2054">
  <si>
    <t>Export Komplet</t>
  </si>
  <si>
    <t>VZ</t>
  </si>
  <si>
    <t>2.0</t>
  </si>
  <si>
    <t/>
  </si>
  <si>
    <t>False</t>
  </si>
  <si>
    <t>{1bb62fb8-88a0-4c01-b007-014255156e6e}</t>
  </si>
  <si>
    <t>&gt;&gt;  skryté sloupce  &lt;&lt;</t>
  </si>
  <si>
    <t>0,01</t>
  </si>
  <si>
    <t>21</t>
  </si>
  <si>
    <t>15</t>
  </si>
  <si>
    <t>REKAPITULACE STAVBY</t>
  </si>
  <si>
    <t>v ---  níže se nacházejí doplnkové a pomocné údaje k sestavám  --- v</t>
  </si>
  <si>
    <t>Návod na vyplnění</t>
  </si>
  <si>
    <t>0,001</t>
  </si>
  <si>
    <t>Kód:</t>
  </si>
  <si>
    <t>975_20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</si>
  <si>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</si>
  <si>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</si>
  <si>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WELCOME CENTRE ČZU</t>
  </si>
  <si>
    <t>KSO:</t>
  </si>
  <si>
    <t>CC-CZ:</t>
  </si>
  <si>
    <t>Místo:</t>
  </si>
  <si>
    <t>Praha 6 - Suchdol</t>
  </si>
  <si>
    <t>Datum:</t>
  </si>
  <si>
    <t>25. 5. 2020</t>
  </si>
  <si>
    <t>Zadavatel:</t>
  </si>
  <si>
    <t>IČ:</t>
  </si>
  <si>
    <t>ČZU Praha</t>
  </si>
  <si>
    <t>DIČ:</t>
  </si>
  <si>
    <t>Uchazeč:</t>
  </si>
  <si>
    <t>Vyplň údaj</t>
  </si>
  <si>
    <t>Projektant:</t>
  </si>
  <si>
    <t>GREBNER</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</si>
  <si>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</si>
  <si>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</si>
  <si>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</si>
  <si>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</si>
  <si>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</si>
  <si>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</si>
  <si>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</si>
  <si>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</si>
  <si>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</si>
  <si>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</si>
  <si>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</si>
  <si>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</si>
  <si>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</si>
  <si>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</si>
  <si>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</si>
  <si>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</si>
  <si>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</si>
  <si>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</si>
  <si>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</si>
  <si>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</si>
  <si>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</si>
  <si>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</si>
  <si>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</si>
  <si>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</si>
  <si>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</si>
  <si>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</si>
  <si>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</si>
  <si>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</si>
  <si>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</si>
  <si>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</si>
  <si>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</si>
  <si>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</si>
  <si>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</si>
  <si>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</si>
  <si>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</si>
  <si>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</si>
  <si>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</si>
  <si>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</si>
  <si>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</si>
  <si>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</si>
  <si>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</si>
  <si>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</si>
  <si>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</si>
  <si>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</si>
  <si>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Architektonické a stavebně konstrukční řešení</t>
  </si>
  <si>
    <t>STA</t>
  </si>
  <si>
    <t>1</t>
  </si>
  <si>
    <t>{f7a0804f-c993-4a65-8a5f-1ee765e60643}</t>
  </si>
  <si>
    <t>2</t>
  </si>
  <si>
    <t>/</t>
  </si>
  <si>
    <t>Stavební část</t>
  </si>
  <si>
    <t>Soupis</t>
  </si>
  <si>
    <t>{bbf267ce-d0e3-447b-af8c-6ecf7250ba40}</t>
  </si>
  <si>
    <t>02</t>
  </si>
  <si>
    <t>Interier</t>
  </si>
  <si>
    <t>{31639709-9ff2-4e42-9607-5a2edb8340dc}</t>
  </si>
  <si>
    <t>Zdravotně technické instalace</t>
  </si>
  <si>
    <t>{ac24055c-1379-48be-9254-6047cece2046}</t>
  </si>
  <si>
    <t>03</t>
  </si>
  <si>
    <t>Vzduchotechnika</t>
  </si>
  <si>
    <t>{2e20482e-1269-4ece-b736-b4da33439917}</t>
  </si>
  <si>
    <t>04</t>
  </si>
  <si>
    <t>Chlazení a vytápění</t>
  </si>
  <si>
    <t>{4e1d00da-2dcb-4f3d-9290-38deab171f88}</t>
  </si>
  <si>
    <t>05</t>
  </si>
  <si>
    <t>Měření a regulace</t>
  </si>
  <si>
    <t>{8c0aeae3-3d4e-4e89-98d3-724a44e08195}</t>
  </si>
  <si>
    <t>06</t>
  </si>
  <si>
    <t>Silnoproudá elektrotechnika</t>
  </si>
  <si>
    <t>{a7af9245-ed59-44d9-a6d7-7d09f41fdfae}</t>
  </si>
  <si>
    <t>07</t>
  </si>
  <si>
    <t>Slaboproudá elektrotechnika</t>
  </si>
  <si>
    <t>{e967f665-f428-4f31-aea1-38a0fd6e4e48}</t>
  </si>
  <si>
    <t>CCTV</t>
  </si>
  <si>
    <t>{749a221e-a3eb-4d0f-a0ff-60bbef57cd25}</t>
  </si>
  <si>
    <t>EKV</t>
  </si>
  <si>
    <t>{95be5281-f862-455b-b913-077152ae4508}</t>
  </si>
  <si>
    <t>PZTS</t>
  </si>
  <si>
    <t>{f70a4f1e-3534-418b-a122-5eb66a1b30fa}</t>
  </si>
  <si>
    <t>STK - pasivní prvky</t>
  </si>
  <si>
    <t>{9674f717-267c-4ccc-939d-6559c082b50d}</t>
  </si>
  <si>
    <t>STK - aktivní prvky</t>
  </si>
  <si>
    <t>{d44661ef-6cba-437f-8143-66734c3ab932}</t>
  </si>
  <si>
    <t>08</t>
  </si>
  <si>
    <t>Vedlejší a ostatní náklady</t>
  </si>
  <si>
    <t>{91375418-69d5-4f69-aec1-3f62cf7b1e93}</t>
  </si>
  <si>
    <t>KRYCÍ LIST SOUPISU PRACÍ</t>
  </si>
  <si>
    <t>Objekt:</t>
  </si>
  <si>
    <t>01 - Architektonické a stavebně konstrukční řešení</t>
  </si>
  <si>
    <t>Soupis:</t>
  </si>
  <si>
    <t>01 - Stavební část</t>
  </si>
  <si>
    <t>REKAPITULACE ČLENĚNÍ SOUPISU PRACÍ</t>
  </si>
  <si>
    <t>Kód dílu - Popis</t>
  </si>
  <si>
    <t>Cena celkem [CZK]</t>
  </si>
  <si>
    <t>-1</t>
  </si>
  <si>
    <t>HSV 01 - Uvolnění prostoru</t>
  </si>
  <si>
    <t>HSV 02 - Hlavní bourací práce</t>
  </si>
  <si>
    <t xml:space="preserve">HSV 03 - Dispoziční úpravy   </t>
  </si>
  <si>
    <t>HSV 04 - Povrchové úpravy podlah</t>
  </si>
  <si>
    <t>HSV 05 - Povrchové úpravy stěn a stropů</t>
  </si>
  <si>
    <t xml:space="preserve">HSV 06 - Ostatní konstrukce a práce   </t>
  </si>
  <si>
    <t xml:space="preserve">HSV 07 - Manipulace se sutí a vybouranými hmotami  </t>
  </si>
  <si>
    <t>HSV 08 - Přesun hmot</t>
  </si>
  <si>
    <t xml:space="preserve">PSV 714 - Akustické prvky   </t>
  </si>
  <si>
    <t>PSV 763 - Sádrokartonové konstrukce</t>
  </si>
  <si>
    <t>PSV 762 - Dveře vnitřní</t>
  </si>
  <si>
    <t xml:space="preserve">PSV 767 - Prosklená příčka   </t>
  </si>
  <si>
    <t xml:space="preserve">PSV 777 - Podlahy lité   </t>
  </si>
  <si>
    <t xml:space="preserve">PSV 781 - Obklady keramické   </t>
  </si>
  <si>
    <t xml:space="preserve">PSV 783 - Nátěry   </t>
  </si>
  <si>
    <t xml:space="preserve">PSV 784 - Malby   </t>
  </si>
  <si>
    <t>SOUPIS PRACÍ</t>
  </si>
  <si>
    <t>PČ</t>
  </si>
  <si>
    <t>MJ</t>
  </si>
  <si>
    <t>Množství</t>
  </si>
  <si>
    <t>J.cena [CZK]</t>
  </si>
  <si>
    <t>Cenová soustava</t>
  </si>
  <si>
    <t>J. Nh [h]</t>
  </si>
  <si>
    <t>Nh celkem [h]</t>
  </si>
  <si>
    <t>J. hmotnost [t]</t>
  </si>
  <si>
    <t>Hmotnost celkem [t]</t>
  </si>
  <si>
    <t>J. suť [t]</t>
  </si>
  <si>
    <t>Suť Celkem [t]</t>
  </si>
  <si>
    <t>Náklady soupisu celkem</t>
  </si>
  <si>
    <t>HSV 01</t>
  </si>
  <si>
    <t>Uvolnění prostoru</t>
  </si>
  <si>
    <t>ROZPOCET</t>
  </si>
  <si>
    <t>K</t>
  </si>
  <si>
    <t>766691914.0</t>
  </si>
  <si>
    <t>Odstranění dveřních křídel dveří jednokřídlových;</t>
  </si>
  <si>
    <t>kus</t>
  </si>
  <si>
    <t>4</t>
  </si>
  <si>
    <t>76641181r.0</t>
  </si>
  <si>
    <t>Demontáž sníženého nadpraží v kovové zárubni dveří jednokřídlových do suti;</t>
  </si>
  <si>
    <t>3</t>
  </si>
  <si>
    <t>76681282a.0</t>
  </si>
  <si>
    <t>Demontáž kuchyňské linky délky do 1,5m s horními skříňkami a dřezem do suti;</t>
  </si>
  <si>
    <t>6</t>
  </si>
  <si>
    <t>76682582r.0</t>
  </si>
  <si>
    <t>Demontáž dřevěné konstrukce pultu pokladny se skleněnou odkládací plochou, s dvířky 900mm a stoly do suti;</t>
  </si>
  <si>
    <t>bm</t>
  </si>
  <si>
    <t>8</t>
  </si>
  <si>
    <t>VV</t>
  </si>
  <si>
    <t xml:space="preserve">3,77+0,03   </t>
  </si>
  <si>
    <t>Součet</t>
  </si>
  <si>
    <t>5</t>
  </si>
  <si>
    <t>76682581r.1</t>
  </si>
  <si>
    <t>Odstranění skříňové konstrukce trezoru cca 0,5x1,2x2,0m ze stávající místnosti č.1.32 do suti;</t>
  </si>
  <si>
    <t>10</t>
  </si>
  <si>
    <t>76682581r.0</t>
  </si>
  <si>
    <t>Odstranění skříňky cca 0,6x1,0x0,9m umístěné v úklidové komoře do suti;</t>
  </si>
  <si>
    <t>12</t>
  </si>
  <si>
    <t>7</t>
  </si>
  <si>
    <t>78149182r.0</t>
  </si>
  <si>
    <t>Sejmutí zrcadla 0,6x0,6m lepeného na stěnu nad umyvadlem do suti;</t>
  </si>
  <si>
    <t>14</t>
  </si>
  <si>
    <t>776201812.0</t>
  </si>
  <si>
    <t>Odstranění stávající podlahové krytiny PVCí;</t>
  </si>
  <si>
    <t>m2</t>
  </si>
  <si>
    <t>16</t>
  </si>
  <si>
    <t xml:space="preserve">2,90*2,45   </t>
  </si>
  <si>
    <t xml:space="preserve">2,90*2,09   </t>
  </si>
  <si>
    <t xml:space="preserve">0,15*0,90   </t>
  </si>
  <si>
    <t xml:space="preserve">-0,001   </t>
  </si>
  <si>
    <t xml:space="preserve">Součet   </t>
  </si>
  <si>
    <t>9</t>
  </si>
  <si>
    <t>776201811.0</t>
  </si>
  <si>
    <t>Odstranění stávající podlahové krytiny kobercové;</t>
  </si>
  <si>
    <t>18</t>
  </si>
  <si>
    <t xml:space="preserve">2,54*3,175   </t>
  </si>
  <si>
    <t xml:space="preserve">3,99*3,075   </t>
  </si>
  <si>
    <t xml:space="preserve">2,40*3,80 "odhad"   </t>
  </si>
  <si>
    <t xml:space="preserve">0,546   </t>
  </si>
  <si>
    <t>766441812.0</t>
  </si>
  <si>
    <t>Demontáž parapetních desek šířky přes 30cm délky do 1,0m;</t>
  </si>
  <si>
    <t>20</t>
  </si>
  <si>
    <t>11</t>
  </si>
  <si>
    <t>766441822.0</t>
  </si>
  <si>
    <t>Demontáž parapetních desek šířky přes 30cm délky přes 1,0m;</t>
  </si>
  <si>
    <t>22</t>
  </si>
  <si>
    <t>HSV 02</t>
  </si>
  <si>
    <t>Hlavní bourací práce</t>
  </si>
  <si>
    <t>76313581a.0</t>
  </si>
  <si>
    <t>Kompletní demontáž zavěšených podhledů z minerálních kazet s nosnou konstrukcí, se svítidly a VZT doplňky do suti;</t>
  </si>
  <si>
    <t>24</t>
  </si>
  <si>
    <t xml:space="preserve">3,77*3,175   </t>
  </si>
  <si>
    <t xml:space="preserve">7,86*1,605   </t>
  </si>
  <si>
    <t xml:space="preserve">9,61*4,96   </t>
  </si>
  <si>
    <t xml:space="preserve">2,67*5,39   </t>
  </si>
  <si>
    <t xml:space="preserve">1,15*2,00   </t>
  </si>
  <si>
    <t xml:space="preserve">1,42*1,05   </t>
  </si>
  <si>
    <t xml:space="preserve">0,641   </t>
  </si>
  <si>
    <t>13</t>
  </si>
  <si>
    <t>978059541.0</t>
  </si>
  <si>
    <t>Bourání keramických obkladů z odstraňovaných stěn;</t>
  </si>
  <si>
    <t>26</t>
  </si>
  <si>
    <t xml:space="preserve">(2*2,00+2*1,15-0,75)*1,80   </t>
  </si>
  <si>
    <t xml:space="preserve">(2*1,42+1,05-0,70)*1,80   </t>
  </si>
  <si>
    <t xml:space="preserve">(1,42-0,15+2*1,05-0,70)*1,80   </t>
  </si>
  <si>
    <t xml:space="preserve">0,462   </t>
  </si>
  <si>
    <t>781473810.0</t>
  </si>
  <si>
    <t>Sejmutí keramických obkladů z ponechaných stěn;</t>
  </si>
  <si>
    <t>28</t>
  </si>
  <si>
    <t xml:space="preserve">1,20*0,60   </t>
  </si>
  <si>
    <t xml:space="preserve">1,05*1,80   </t>
  </si>
  <si>
    <t xml:space="preserve">(1,42-0,15)*1,80   </t>
  </si>
  <si>
    <t xml:space="preserve">0,104   </t>
  </si>
  <si>
    <t>771473810.0</t>
  </si>
  <si>
    <t>Sejmutí soklíků výšky do 150mm nášlapných vrstev podlah;</t>
  </si>
  <si>
    <t>30</t>
  </si>
  <si>
    <t xml:space="preserve">2*(2,90+2,45)-0,90   </t>
  </si>
  <si>
    <t xml:space="preserve">2*(2,90+2,09)-0,90*2   </t>
  </si>
  <si>
    <t xml:space="preserve">3,77+3,175-0,90   </t>
  </si>
  <si>
    <t xml:space="preserve">3,99+3,075   </t>
  </si>
  <si>
    <t xml:space="preserve">2*1,605-0,80   </t>
  </si>
  <si>
    <t xml:space="preserve">2*0,58   </t>
  </si>
  <si>
    <t xml:space="preserve">2*(0,55+0,58)   </t>
  </si>
  <si>
    <t xml:space="preserve">9,61+4,96+1,75   </t>
  </si>
  <si>
    <t xml:space="preserve">2*(2,67+5,39)-0,80-0,75-0,70   </t>
  </si>
  <si>
    <t xml:space="preserve">0,89   </t>
  </si>
  <si>
    <t>965081213.0</t>
  </si>
  <si>
    <t>Bourání podlah z dlaždic keramických bez podkladního lože;</t>
  </si>
  <si>
    <t>32</t>
  </si>
  <si>
    <t>17</t>
  </si>
  <si>
    <t>965081213.1</t>
  </si>
  <si>
    <t>Bourání podlah z dlaždic keramických bez podkladního lože pod povlakovou krytinou - předběžně;</t>
  </si>
  <si>
    <t>34</t>
  </si>
  <si>
    <t>76754118a.0</t>
  </si>
  <si>
    <t>Demontáž rámové šroubované konstrukce zdvojené podlahy výšky do 100mm s nášlapnou vrstvou z dřevotřískových desek do suti;</t>
  </si>
  <si>
    <t>36</t>
  </si>
  <si>
    <t xml:space="preserve">0,035   </t>
  </si>
  <si>
    <t>19</t>
  </si>
  <si>
    <t>76711281a.0</t>
  </si>
  <si>
    <t>Demontáž vnitřní kovové celoprosklené stěny s prosklenými jednokřídlovými dveřmi zasedací místnosti do suti;</t>
  </si>
  <si>
    <t>38</t>
  </si>
  <si>
    <t xml:space="preserve">(3,075+4,09)*(2,75+0,31)   </t>
  </si>
  <si>
    <t xml:space="preserve">0,075   </t>
  </si>
  <si>
    <t>96203113a.0</t>
  </si>
  <si>
    <t>Bourání zděných příček do tl.100mm s překlady;</t>
  </si>
  <si>
    <t>40</t>
  </si>
  <si>
    <t xml:space="preserve">(2,67+2,20+1,42)*(0,31+2,75+0,15)   </t>
  </si>
  <si>
    <t xml:space="preserve">-0,70*1,97*2   </t>
  </si>
  <si>
    <t xml:space="preserve">-0,75*1,97   </t>
  </si>
  <si>
    <t xml:space="preserve">0,045   </t>
  </si>
  <si>
    <t>96203113a.1</t>
  </si>
  <si>
    <t>Bourání zděných příček do tl.150mm s překlady;</t>
  </si>
  <si>
    <t>42</t>
  </si>
  <si>
    <t xml:space="preserve">(2,90+4,78)*(0,31+2,75+0,15)   </t>
  </si>
  <si>
    <t xml:space="preserve">-0,90*1,97*2   </t>
  </si>
  <si>
    <t xml:space="preserve">7,68*(0,31+2,75+0,15)   </t>
  </si>
  <si>
    <t xml:space="preserve">-0,80*2,40   </t>
  </si>
  <si>
    <t xml:space="preserve">0,16   </t>
  </si>
  <si>
    <t>967031732.0</t>
  </si>
  <si>
    <t>Odbourání předstěny při obvodové stěně do tl.100mm - předpoklad zděná přizdívka;</t>
  </si>
  <si>
    <t>44</t>
  </si>
  <si>
    <t xml:space="preserve">2,90*(0,31+2,75+0,15)   </t>
  </si>
  <si>
    <t xml:space="preserve">0,691   </t>
  </si>
  <si>
    <t>23</t>
  </si>
  <si>
    <t>967031734.0</t>
  </si>
  <si>
    <t>Bourání instalační předstěny do tl.200mm, předpoklad zděná přizdívka;</t>
  </si>
  <si>
    <t>46</t>
  </si>
  <si>
    <t xml:space="preserve">1,15*(0,31+2,75+0,15)   </t>
  </si>
  <si>
    <t xml:space="preserve">0,308   </t>
  </si>
  <si>
    <t>967031733.0</t>
  </si>
  <si>
    <t>Bourání instalační předstěny WC do tl.150mm, předpoklad zděná přizdívka;</t>
  </si>
  <si>
    <t>48</t>
  </si>
  <si>
    <t xml:space="preserve">1,05*(1,20+0,15)   </t>
  </si>
  <si>
    <t xml:space="preserve">0,082   </t>
  </si>
  <si>
    <t>25</t>
  </si>
  <si>
    <t>967031132.0</t>
  </si>
  <si>
    <t>Přisekání po hrubém vybourání zdiva;</t>
  </si>
  <si>
    <t>50</t>
  </si>
  <si>
    <t xml:space="preserve">2,90*(2,75+0,31)   </t>
  </si>
  <si>
    <t xml:space="preserve">1,05*1,20   </t>
  </si>
  <si>
    <t xml:space="preserve">1,15*(2,75+0,31)   </t>
  </si>
  <si>
    <t xml:space="preserve">0,15*(2,75+0,31)*4   </t>
  </si>
  <si>
    <t xml:space="preserve">0,10*(2,75+0,31)*5   </t>
  </si>
  <si>
    <t xml:space="preserve">0,59*(2,50+0,26)   </t>
  </si>
  <si>
    <t xml:space="preserve">0,59*0,26   </t>
  </si>
  <si>
    <t xml:space="preserve">0,20   </t>
  </si>
  <si>
    <t>76312182a.0</t>
  </si>
  <si>
    <t>Demontáž sádrokartonové předstěny střední zdi s případnou tepelnou izolací do suti;</t>
  </si>
  <si>
    <t>52</t>
  </si>
  <si>
    <t xml:space="preserve">(2*1,75+0,58)*2,50   </t>
  </si>
  <si>
    <t>27</t>
  </si>
  <si>
    <t>76316482a.0</t>
  </si>
  <si>
    <t>Demontáž sádrokartonové předstěny středního pilíře s případnou tepelnou izolací do suti;</t>
  </si>
  <si>
    <t>54</t>
  </si>
  <si>
    <t xml:space="preserve">2*(0,55+0,58)*2,50   </t>
  </si>
  <si>
    <t xml:space="preserve">0,35   </t>
  </si>
  <si>
    <t>76316482a.1</t>
  </si>
  <si>
    <t>Demontáž sádrokartonové kapotáže ocelových nosníků středního průvlaku s případnou tepelnou izolací do suti;</t>
  </si>
  <si>
    <t>56</t>
  </si>
  <si>
    <t xml:space="preserve">(3,76+3,55+2,67)*0,58   </t>
  </si>
  <si>
    <t xml:space="preserve">(1,75+0,55+0,15)*0,58 "skrytá předběžně"   </t>
  </si>
  <si>
    <t xml:space="preserve">(1,75+3,76+0,55+3,55)*0,26   </t>
  </si>
  <si>
    <t xml:space="preserve">(1,75-0,15+3,76+0,55+3,55+2,67)*0,26   </t>
  </si>
  <si>
    <t xml:space="preserve">3*(0,15+2,67)*0,26 "skrytá předběžně"   </t>
  </si>
  <si>
    <t xml:space="preserve">-0,062   </t>
  </si>
  <si>
    <t>29</t>
  </si>
  <si>
    <t>968072455.0</t>
  </si>
  <si>
    <t>Vybourání zárubní kovových do 2,0m2 dveří jednokřídlových v bouraných příčkách;</t>
  </si>
  <si>
    <t>58</t>
  </si>
  <si>
    <t xml:space="preserve">0,90*1,97*2   </t>
  </si>
  <si>
    <t xml:space="preserve">0,80*2,40   </t>
  </si>
  <si>
    <t xml:space="preserve">0,70*1,97*2   </t>
  </si>
  <si>
    <t xml:space="preserve">0,75*1,97   </t>
  </si>
  <si>
    <t xml:space="preserve">0,298   </t>
  </si>
  <si>
    <t>978011191.0</t>
  </si>
  <si>
    <t>Otlučení stávajících omítek stropů po snesení zavěšených podhledů a vybourání příček;</t>
  </si>
  <si>
    <t>60</t>
  </si>
  <si>
    <t xml:space="preserve">13,73*4,78   </t>
  </si>
  <si>
    <t xml:space="preserve">(9,61+0,15+2,67)*4,96   </t>
  </si>
  <si>
    <t xml:space="preserve">-(0,15+2,67)*2,64   </t>
  </si>
  <si>
    <t xml:space="preserve">-(0,15+2,67)*(4,96-2,64)   </t>
  </si>
  <si>
    <t xml:space="preserve">0,705   </t>
  </si>
  <si>
    <t>HSV 03</t>
  </si>
  <si>
    <t xml:space="preserve">Dispoziční úpravy   </t>
  </si>
  <si>
    <t>31</t>
  </si>
  <si>
    <t>97404253a.0</t>
  </si>
  <si>
    <t>Vybourání souvrství podlahy tl.do 150mm pro založení příček tl.115mm na hydroizolaci;</t>
  </si>
  <si>
    <t>62</t>
  </si>
  <si>
    <t xml:space="preserve">3*3,035+13,75-0,80*2-0,90*2   </t>
  </si>
  <si>
    <t xml:space="preserve">1,63-0,90   </t>
  </si>
  <si>
    <t xml:space="preserve">6,87-0,90-0,80   </t>
  </si>
  <si>
    <t xml:space="preserve">2,805+(1,28+1,21)+(0,93+0,895)   </t>
  </si>
  <si>
    <t xml:space="preserve">0,025   </t>
  </si>
  <si>
    <t>342244311.0</t>
  </si>
  <si>
    <t>Příčky jednoduché tl.115mm Rw=44dB z cihelného broušeného bloku pro nenosné zdivo na tenkovrstvou zdicí maltu;</t>
  </si>
  <si>
    <t>64</t>
  </si>
  <si>
    <t xml:space="preserve">3*3,035*(3,06+0,15)   </t>
  </si>
  <si>
    <t xml:space="preserve">13,75*(3,06+0,15)   </t>
  </si>
  <si>
    <t xml:space="preserve">-0,80*2,10*2   </t>
  </si>
  <si>
    <t xml:space="preserve">-1,25*0,25*2   </t>
  </si>
  <si>
    <t xml:space="preserve">-0,90*2,10*2   </t>
  </si>
  <si>
    <t xml:space="preserve">1,63*(3,06+0,15)   </t>
  </si>
  <si>
    <t xml:space="preserve">-0,90*2,10   </t>
  </si>
  <si>
    <t xml:space="preserve">-1,25*0,25   </t>
  </si>
  <si>
    <t xml:space="preserve">6,87*(0,26+2,50+0,15)   </t>
  </si>
  <si>
    <t xml:space="preserve">-0,80*2,10   </t>
  </si>
  <si>
    <t xml:space="preserve">2,805*(3,06+0,15)   </t>
  </si>
  <si>
    <t xml:space="preserve">(1,28+1,21)*(3,06+0,15)   </t>
  </si>
  <si>
    <t xml:space="preserve">(0,93+0,895)*(3,06+0,15)   </t>
  </si>
  <si>
    <t xml:space="preserve">0,345   </t>
  </si>
  <si>
    <t>33</t>
  </si>
  <si>
    <t>317168012.0</t>
  </si>
  <si>
    <t>PR01 keramický plochý překlad d.1250x š.115x v.70mm pro otvor do 1000mm a pro zdivo tl.115mm. Uložení naležato dle techn. doporučení dodavatele;</t>
  </si>
  <si>
    <t>66</t>
  </si>
  <si>
    <t>317238111.0</t>
  </si>
  <si>
    <t>Tlaková zóna výšky 167mm z cihel děrovaných šířky 115mm na MVC M5 plochých keramických překladů;</t>
  </si>
  <si>
    <t>68</t>
  </si>
  <si>
    <t xml:space="preserve">1,25*7   </t>
  </si>
  <si>
    <t>35</t>
  </si>
  <si>
    <t>342291141.0</t>
  </si>
  <si>
    <t>Ukotvení příček tl.115mm do stávajících stěn;</t>
  </si>
  <si>
    <t>70</t>
  </si>
  <si>
    <t xml:space="preserve">7*(3,06+0,15)   </t>
  </si>
  <si>
    <t xml:space="preserve">0,03   </t>
  </si>
  <si>
    <t>342291112.0</t>
  </si>
  <si>
    <t>Ukotvení příček tl.115mm pod stávajícím stropem;</t>
  </si>
  <si>
    <t>72</t>
  </si>
  <si>
    <t xml:space="preserve">3*3,035+13,75   </t>
  </si>
  <si>
    <t xml:space="preserve">1,63+6,87   </t>
  </si>
  <si>
    <t>37</t>
  </si>
  <si>
    <t>642942611.0</t>
  </si>
  <si>
    <t>Osazování zárubní do 2,5m2 dveřních kovových do nových zděných příček;</t>
  </si>
  <si>
    <t>74</t>
  </si>
  <si>
    <t>M</t>
  </si>
  <si>
    <t>5533141M.0</t>
  </si>
  <si>
    <t>D1 zárubeň ocelová dvoudílná 800x2100mm pro dodatečnou montáž do nové navržené příčky, tI.stěny vč.omítky 145mm. Polodrážková lakovaná polomat RAL9010 bílá. Skryté závěsy pro bezfalcovou jednokřídlovou dveřní výplň. L-1ks P-2ks;</t>
  </si>
  <si>
    <t>76</t>
  </si>
  <si>
    <t>39</t>
  </si>
  <si>
    <t>5533141M.1</t>
  </si>
  <si>
    <t>D2 zárubeň ocelová dvoudílná 900x2100mm pro dodatečnou montáž do nové navržené příčky, tI.stěny vč.omítky 145mm. Polodrážková lakovaná polomat RAL9010 bílá. Skryté závěsy pro bezfalcovou jednokřídlovou dveřní výplň. L-1ks P-0ks;</t>
  </si>
  <si>
    <t>78</t>
  </si>
  <si>
    <t>5533141M.2</t>
  </si>
  <si>
    <t>D3 zárubeň ocelová dvoudílná 900x2100mm pro dodatečnou montáž do nové navržené příčky, tI.stěny vč.omítky 145mm. Polodrážková lakovaná polomat RAL9010 bílá. Skryté závěsy pro bezfalcovou jednokřídlovou dveřní výplň. L-0ks P-3ks;</t>
  </si>
  <si>
    <t>80</t>
  </si>
  <si>
    <t>HSV 04</t>
  </si>
  <si>
    <t>Povrchové úpravy podlah</t>
  </si>
  <si>
    <t>41</t>
  </si>
  <si>
    <t>63131214a.0</t>
  </si>
  <si>
    <t>Doplnění stávajících podlah po odstraněných stěnách;</t>
  </si>
  <si>
    <t>82</t>
  </si>
  <si>
    <t xml:space="preserve">Příčky tl.100mm   </t>
  </si>
  <si>
    <t xml:space="preserve">(2,67+2,20+1,42)*0,10   </t>
  </si>
  <si>
    <t xml:space="preserve">-0,70*0,10*2   </t>
  </si>
  <si>
    <t xml:space="preserve">-0,75*0,10   </t>
  </si>
  <si>
    <t xml:space="preserve">(3,075+4,09)*0,10   </t>
  </si>
  <si>
    <t xml:space="preserve">Příčky tl.150mm   </t>
  </si>
  <si>
    <t xml:space="preserve">(2,90+4,78)*0,15   </t>
  </si>
  <si>
    <t xml:space="preserve">-0,90*0,15*2   </t>
  </si>
  <si>
    <t xml:space="preserve">7,68*0,15   </t>
  </si>
  <si>
    <t xml:space="preserve">-0,80*0,15   </t>
  </si>
  <si>
    <t xml:space="preserve">Předstěny tl.100mm   </t>
  </si>
  <si>
    <t xml:space="preserve">2,90*0,10   </t>
  </si>
  <si>
    <t xml:space="preserve">Předstěny instalační tl.200mm   </t>
  </si>
  <si>
    <t xml:space="preserve">1,15*0,20   </t>
  </si>
  <si>
    <t xml:space="preserve">Předstěny instalační WC tl.150mm   </t>
  </si>
  <si>
    <t xml:space="preserve">1,05*0,15   </t>
  </si>
  <si>
    <t xml:space="preserve">Střední stěna a sloup   </t>
  </si>
  <si>
    <t xml:space="preserve">1,75*0,58   </t>
  </si>
  <si>
    <t xml:space="preserve">0,55*0,58   </t>
  </si>
  <si>
    <t xml:space="preserve">0,043   </t>
  </si>
  <si>
    <t>96504611a.0</t>
  </si>
  <si>
    <t>Sbroušení stávající anhydritové stěrky do tl.10mm v ploše sejmutých povlakových krytin do jednotné výšky – předběžně;</t>
  </si>
  <si>
    <t>84</t>
  </si>
  <si>
    <t>43</t>
  </si>
  <si>
    <t>63245144r.0</t>
  </si>
  <si>
    <t>Vyspravení stávající obnažené anhydritové stěrky do tl.55mm předběžně do 10% plochy s odstraněním drolících míst;</t>
  </si>
  <si>
    <t>86</t>
  </si>
  <si>
    <t>HSV 05</t>
  </si>
  <si>
    <t>Povrchové úpravy stěn a stropů</t>
  </si>
  <si>
    <t>61232311r.1</t>
  </si>
  <si>
    <t>Doplnění vnitřní omítky tenkovrstvé tl.5mm stěn po sejmutých keramických obkladech s nezbytným otlučením;</t>
  </si>
  <si>
    <t>88</t>
  </si>
  <si>
    <t>45</t>
  </si>
  <si>
    <t>61232511r.0</t>
  </si>
  <si>
    <t>Příplatek za případnou stávající jádrovou omítku k doplnění vnitřní omítky tenkovrstvé tl.5mm stěn po sejmutých keramických obkladech s nezbytným otlučením;</t>
  </si>
  <si>
    <t>90</t>
  </si>
  <si>
    <t>61232311r.2</t>
  </si>
  <si>
    <t>Doplnění vnitřní omítky tenkovrstvé tl.5mm stěn po odstraněných předstěnách s nezbytným otlučením;</t>
  </si>
  <si>
    <t>92</t>
  </si>
  <si>
    <t xml:space="preserve">0,347   </t>
  </si>
  <si>
    <t>47</t>
  </si>
  <si>
    <t>61232511r0</t>
  </si>
  <si>
    <t>Příplatek za případnou stávající jádrovou omítku k doplnění vnitřní omítky tenkovrstvé tl.5mm stěn po odstraněných předstěnách s nezbytným otlučením;</t>
  </si>
  <si>
    <t>94</t>
  </si>
  <si>
    <t>61232311r.3</t>
  </si>
  <si>
    <t>Doplnění vnitřní omítky tenkovrstvé tl.5mm rýh stěn po vybouraných příčkách a stěnách;</t>
  </si>
  <si>
    <t>96</t>
  </si>
  <si>
    <t xml:space="preserve">0,053   </t>
  </si>
  <si>
    <t>49</t>
  </si>
  <si>
    <t>61232311r.0</t>
  </si>
  <si>
    <t>Příplatek za případnou stávající jádrovou omítku k doplnění vnitřní omítky tenkovrstvé tl.5mm stěn po vybouraných příčkách a stěnách;</t>
  </si>
  <si>
    <t>98</t>
  </si>
  <si>
    <t>61233541a.1</t>
  </si>
  <si>
    <t>Vyspravení povrchu parapetů oken po sejmutých desek předběžně do 50% s nezbytným otlučením, podklad pod nové parapetní desky;</t>
  </si>
  <si>
    <t>100</t>
  </si>
  <si>
    <t xml:space="preserve">5*1,00*0,387   </t>
  </si>
  <si>
    <t xml:space="preserve">0,57*0,375   </t>
  </si>
  <si>
    <t xml:space="preserve">0,60*0,375   </t>
  </si>
  <si>
    <t xml:space="preserve">1,08*0,375   </t>
  </si>
  <si>
    <t xml:space="preserve">2*2,78*0,375   </t>
  </si>
  <si>
    <t xml:space="preserve">0,136   </t>
  </si>
  <si>
    <t>51</t>
  </si>
  <si>
    <t>78412100a.1</t>
  </si>
  <si>
    <t>Odstranění stávajícího původního nátěru a maleb stěn, podklad pod nové povrchové úpravy;</t>
  </si>
  <si>
    <t>102</t>
  </si>
  <si>
    <t>61232311r.4</t>
  </si>
  <si>
    <t>Vyspravení vnitřní omítky tenkovrstvé tl.5mm stěn předběžně do 10% po úroveň sneseného zavěšeného podhledu s nezbytným otlučením;</t>
  </si>
  <si>
    <t>104</t>
  </si>
  <si>
    <t xml:space="preserve">(13,73+2*4,78+1,30)*(2,50+0,26)   </t>
  </si>
  <si>
    <t xml:space="preserve">-1,00*1,89*4   </t>
  </si>
  <si>
    <t xml:space="preserve">0,375*(1,00+2*1,89)*4   </t>
  </si>
  <si>
    <t xml:space="preserve">2*0,58*2,50   </t>
  </si>
  <si>
    <t xml:space="preserve">(9,61+0,15+2,67+2*4,96)*(2,50+0,26)   </t>
  </si>
  <si>
    <t xml:space="preserve">-2,78*2,29*2   </t>
  </si>
  <si>
    <t xml:space="preserve">0,375*(2,78+2*2,29)*2   </t>
  </si>
  <si>
    <t xml:space="preserve">-1,08*2,29   </t>
  </si>
  <si>
    <t xml:space="preserve">0,375*(1,08+2*2,29)   </t>
  </si>
  <si>
    <t xml:space="preserve">-0,57*0,60   </t>
  </si>
  <si>
    <t xml:space="preserve">0,375*(0,57+2*0,60)   </t>
  </si>
  <si>
    <t xml:space="preserve">-0,60*0,60   </t>
  </si>
  <si>
    <t xml:space="preserve">0,375*(0,60+2*0,60)   </t>
  </si>
  <si>
    <t xml:space="preserve">0,861   </t>
  </si>
  <si>
    <t>53</t>
  </si>
  <si>
    <t>61232541r.0</t>
  </si>
  <si>
    <t>Příplatek za případnou stávající jádrovou omítku k vyspravení vnitřní omítky tenkovrstvé tl.5mm stěn do 10% po úroveň sneseného zavěšeného podhledu s nezbytným otlučením;</t>
  </si>
  <si>
    <t>106</t>
  </si>
  <si>
    <t>61232311r.5</t>
  </si>
  <si>
    <t>Vyspravení vnitřní omítky tenkovrstvé tl.5mm stěn předběžně do 50% nad úrovní sneseného zavěšeného podhledu s nezbytným otlučením;</t>
  </si>
  <si>
    <t>108</t>
  </si>
  <si>
    <t xml:space="preserve">2*(13,73+4,78)*0,30   </t>
  </si>
  <si>
    <t xml:space="preserve">2*(9,61+0,15+2,67+4,96)*0,30   </t>
  </si>
  <si>
    <t xml:space="preserve">0,46   </t>
  </si>
  <si>
    <t>55</t>
  </si>
  <si>
    <t>61232541r.1</t>
  </si>
  <si>
    <t>Příplatek za případnou stávající jádrovou omítku k vyspravení vnitřní omítky tenkovrstvé tl.5mm stěn do 50% nad úrovní sneseného zavěšeného podhledu s nezbytným otlučením;</t>
  </si>
  <si>
    <t>110</t>
  </si>
  <si>
    <t>611111001.0</t>
  </si>
  <si>
    <t>Sbroušení stávajících železobetonových stropních panelů, odstranění nerovností;</t>
  </si>
  <si>
    <t>112</t>
  </si>
  <si>
    <t xml:space="preserve">m1.23 Recepce = 38,87m2 / lité polyuretanová podlaha / omítka-výmalba / pohledové žb, kruhové akustické prvky   </t>
  </si>
  <si>
    <t xml:space="preserve">m1.32 Kancelář = 32,19m2 / litá polyuretanová podlaha / omítka+výmalba / pohledové žb, kruhové akustické prvky   </t>
  </si>
  <si>
    <t xml:space="preserve">(3,02+0,10+6,50)*4,645   </t>
  </si>
  <si>
    <t xml:space="preserve">-(1,28+0,115)*(1,21-0,215-0,35-0,065)   </t>
  </si>
  <si>
    <t xml:space="preserve">1,615*12,01   </t>
  </si>
  <si>
    <t xml:space="preserve">1,28*(1,21-0,215-0,35-0,065)   </t>
  </si>
  <si>
    <t xml:space="preserve">Mezisoučet m1.23 +m1.32 bez průvlaku   </t>
  </si>
  <si>
    <t xml:space="preserve">m1.25 Sklad = 6,04m2 / lité polyuretanová podlaha / omítka-výmalba / pohledové žb   </t>
  </si>
  <si>
    <t xml:space="preserve">2,03*3,035   </t>
  </si>
  <si>
    <t xml:space="preserve">m1.26 Zasedací místnost = 11,83m2 / litá polyuretanová podlaha / omítka-vymalba / pohledové žb, kruhová akustické prvky   </t>
  </si>
  <si>
    <t xml:space="preserve">3,96*3,035   </t>
  </si>
  <si>
    <t xml:space="preserve">m1.27 Kancelář = 12,33m2 / litá polyuretanová podlaha / omítka-výmalba / pohledové žb, kruhové akustické prvky   </t>
  </si>
  <si>
    <t xml:space="preserve">4,125*3,035   </t>
  </si>
  <si>
    <t xml:space="preserve">m1.28 Kancelář = 9,83m2 / litá polyuretanová podlaha / omítka-výmalba /pohledové žb, kruhové akustické prvky   </t>
  </si>
  <si>
    <t xml:space="preserve">3,29*3,035   </t>
  </si>
  <si>
    <t xml:space="preserve">0,302   </t>
  </si>
  <si>
    <t>57</t>
  </si>
  <si>
    <t>61113501a.0</t>
  </si>
  <si>
    <t>Celoplošné vyspravení povrchu neomítaných vnitřních ploch stávajících železobetonových stropních panelů včetně spár mezi panely po snesení zavěšených podhledů;</t>
  </si>
  <si>
    <t>114</t>
  </si>
  <si>
    <t>61232114a.0</t>
  </si>
  <si>
    <t>Vnitřní štuková omítka do tl.15mm provedená na novém broušeném cihelném zdivu s nezbytným armováním ve dvou vrstvách k zamezení vzniku trhlin v místech zvýšeného namáhání (rohy, návaznost různého zdiva, …). Omítkové profily, rohové pozink s ostrou hranou;</t>
  </si>
  <si>
    <t>116</t>
  </si>
  <si>
    <t>59</t>
  </si>
  <si>
    <t>61232112a.0</t>
  </si>
  <si>
    <t>Vnitřní hladká omítka do tl.12mm (pod obklady) provedená na novém broušeném cihelném zdivu;</t>
  </si>
  <si>
    <t>118</t>
  </si>
  <si>
    <t xml:space="preserve">(0,60+1,80-0,27)*1,30   </t>
  </si>
  <si>
    <t xml:space="preserve">m1.29 Umývárna+úklid = 2,85m2 / litá polyuretanová podlaha / omítka+výmalba+ker.obklad / SDK podhled   </t>
  </si>
  <si>
    <t xml:space="preserve">m1.31 WC muži+sprcha = 3,34m2 / litá polyuretanová podlaha / omítka+výmalba+ker.obklad / SDK podhled   </t>
  </si>
  <si>
    <t xml:space="preserve">(0,93-0,05)*1,20   </t>
  </si>
  <si>
    <t xml:space="preserve">0,86*2,80   </t>
  </si>
  <si>
    <t xml:space="preserve">m1.30 WC ženy+invalidé = 2,56m2 / litá polyuretanová podlaha / omítka+výmalba+ker.obklad / SDK podhled   </t>
  </si>
  <si>
    <t xml:space="preserve">(0,50+1,625)*1,50   </t>
  </si>
  <si>
    <t xml:space="preserve">0,079   </t>
  </si>
  <si>
    <t>61214200a.0</t>
  </si>
  <si>
    <t>Příplatek za celoplošné armování nově vyzděných stěn;</t>
  </si>
  <si>
    <t>120</t>
  </si>
  <si>
    <t>HSV 06</t>
  </si>
  <si>
    <t xml:space="preserve">Ostatní konstrukce a práce   </t>
  </si>
  <si>
    <t>61</t>
  </si>
  <si>
    <t>629991011.0</t>
  </si>
  <si>
    <t>Ochrana vnitřních výplní otvorů zakrýváním;</t>
  </si>
  <si>
    <t>122</t>
  </si>
  <si>
    <t xml:space="preserve">1,00*1,89*5   </t>
  </si>
  <si>
    <t xml:space="preserve">0,60*0,60*2   </t>
  </si>
  <si>
    <t xml:space="preserve">1,08*2,29   </t>
  </si>
  <si>
    <t xml:space="preserve">2,78*2,29*2   </t>
  </si>
  <si>
    <t xml:space="preserve">4,98*2,75   </t>
  </si>
  <si>
    <t xml:space="preserve">2*(3,075+0,25*Pi*2*2,50)*2,50   </t>
  </si>
  <si>
    <t xml:space="preserve">2*0,80*2,10*3   </t>
  </si>
  <si>
    <t xml:space="preserve">2*0,90*2,10*4   </t>
  </si>
  <si>
    <t xml:space="preserve">0,72   </t>
  </si>
  <si>
    <t>619991011.0</t>
  </si>
  <si>
    <t>Ochrana radiátorů a ostatních předmětů zakrýváním;</t>
  </si>
  <si>
    <t>124</t>
  </si>
  <si>
    <t xml:space="preserve">2*2,60*0,50*2   </t>
  </si>
  <si>
    <t xml:space="preserve">2*0,90*0,50*1   </t>
  </si>
  <si>
    <t xml:space="preserve">3,90 "ostatní"   </t>
  </si>
  <si>
    <t>63</t>
  </si>
  <si>
    <t>78413120r.1</t>
  </si>
  <si>
    <t>Odstranění polepů stávající prosklené požární stěny a oken;</t>
  </si>
  <si>
    <t>126</t>
  </si>
  <si>
    <t xml:space="preserve">(4,98-1,72)*1,50   </t>
  </si>
  <si>
    <t xml:space="preserve">2,78*0,50*2   </t>
  </si>
  <si>
    <t xml:space="preserve">1,08*0,50   </t>
  </si>
  <si>
    <t xml:space="preserve">1,20*1,00*2   </t>
  </si>
  <si>
    <t xml:space="preserve">1,08*1,20   </t>
  </si>
  <si>
    <t xml:space="preserve">0,094   </t>
  </si>
  <si>
    <t>HZS2492.0</t>
  </si>
  <si>
    <t>Stavební přípomoce nad rozsah uvedený v profesní a technologické části (posunutí o cca 150 mm měření vody a elektro …..;</t>
  </si>
  <si>
    <t>soub.</t>
  </si>
  <si>
    <t>128</t>
  </si>
  <si>
    <t>65</t>
  </si>
  <si>
    <t>72711111r.1</t>
  </si>
  <si>
    <t>Požární ucpávky prostupů inženýrských sítí požárně dělicími konstrukcemi dle normových požadavků nad rozsah uvedený v profesní části;</t>
  </si>
  <si>
    <t>130</t>
  </si>
  <si>
    <t>95394321a.0</t>
  </si>
  <si>
    <t>Přenosný hasicí přístroj práškový (P6Fp) s oszením, třída požáru A,B s hasící schopností 34A, 233B;</t>
  </si>
  <si>
    <t>132</t>
  </si>
  <si>
    <t>67</t>
  </si>
  <si>
    <t>95399121a.0</t>
  </si>
  <si>
    <t>Výstražné požárně bezpečnostní značení provedené v souladu s požadavky vyhlášky MV č. 246/2001 Sb. § 41 odst. 2)-o) musí být zajištěno zřetelné označení všech míst, kde se nachází požárně bezpečnostní zařízení, věcné prostředky požární ochrany (ve smyslu</t>
  </si>
  <si>
    <t>134</t>
  </si>
  <si>
    <t>949101111.0</t>
  </si>
  <si>
    <t>Lešení pomocné pracovní o výšce lešeňové podlahy do 1,9m pro zatížení do 150kg/m2;</t>
  </si>
  <si>
    <t>136</t>
  </si>
  <si>
    <t>69</t>
  </si>
  <si>
    <t>952901111.0</t>
  </si>
  <si>
    <t>Vyčištění dotčené části objektu před předáním do užívání;</t>
  </si>
  <si>
    <t>138</t>
  </si>
  <si>
    <t xml:space="preserve">14,52*5,85   </t>
  </si>
  <si>
    <t xml:space="preserve">13,265*5,47   </t>
  </si>
  <si>
    <t xml:space="preserve">0,498   </t>
  </si>
  <si>
    <t>95290212a.0</t>
  </si>
  <si>
    <t>Průběžné čištění přístupové cesty;</t>
  </si>
  <si>
    <t>140</t>
  </si>
  <si>
    <t xml:space="preserve">5,47*3,35   </t>
  </si>
  <si>
    <t xml:space="preserve">20,00*2,00   </t>
  </si>
  <si>
    <t xml:space="preserve">1,675   </t>
  </si>
  <si>
    <t>HSV 07</t>
  </si>
  <si>
    <t xml:space="preserve">Manipulace se sutí a vybouranými hmotami  </t>
  </si>
  <si>
    <t>71</t>
  </si>
  <si>
    <t>997013211.0</t>
  </si>
  <si>
    <t>Vnitrostaveništní přesun suti a vybouraných hmot před objekt k místu nakládky;</t>
  </si>
  <si>
    <t>t</t>
  </si>
  <si>
    <t>142</t>
  </si>
  <si>
    <t>99701350a.0</t>
  </si>
  <si>
    <t>Odvoz suti a vybouraných hmot na řízenou skládku dle možností dodavatele;</t>
  </si>
  <si>
    <t>144</t>
  </si>
  <si>
    <t>73</t>
  </si>
  <si>
    <t>99701363a.0</t>
  </si>
  <si>
    <t>Poplatek za uložení suti a vybouraných hmot na řízené skládce. Doložení dokladů o způsobu zneškodňování jednotlivých druhů odpadů vznikajících během realizace stavby;</t>
  </si>
  <si>
    <t>146</t>
  </si>
  <si>
    <t>HSV 08</t>
  </si>
  <si>
    <t>Přesun hmot</t>
  </si>
  <si>
    <t>998018001.1</t>
  </si>
  <si>
    <t>Vnitrostaveništní přesun hmot;</t>
  </si>
  <si>
    <t>148</t>
  </si>
  <si>
    <t>PSV 714</t>
  </si>
  <si>
    <t xml:space="preserve">Akustické prvky   </t>
  </si>
  <si>
    <t>75</t>
  </si>
  <si>
    <t>71412000r.1</t>
  </si>
  <si>
    <t>A1 akustický kruhový panel malý průměru 580mm, tl.50mm kotvený do stropu a zavěšený na 3ks ocelových lanek, Složení z 60% recyklovaných PET vláken a 40% bico vláken. Požární odolnost B-S1, d0 (EN 13501). Lakovaný dle vzorníků RAL - různé odstíny šedé (21 ks) a zelené (6ks) v barvách loga školy. Přesný odstín dle výběru architekta a investora. RAL odstíny dle grafického manuálu loga školy. Dodávka, montáž, osazení, doprava a přesun hmot;</t>
  </si>
  <si>
    <t>150</t>
  </si>
  <si>
    <t>71412000r.0</t>
  </si>
  <si>
    <t>A2 akustický kruhový panel velký průměru 118mm, tl.50mm kotvený do stropu a zavěšený na 3ks ocelových lanek, Složení z 60% recyklovaných PET vláken a 40% bico vláken. Požární odolnost B-S1, d0 (EN 13501). Lakovaný dle vzorníků RAL - různé odstíny šedé v barvách loga školy. Přesný odstín dle výběru architekta a investora. RAL odstíny dle grafického manuálu loga školy. Dodávka, montáž, osazení, doprava a přesun hmot;</t>
  </si>
  <si>
    <t>152</t>
  </si>
  <si>
    <t>77</t>
  </si>
  <si>
    <t>71412200r.0</t>
  </si>
  <si>
    <t>A3 akustický panel tl.50mm kotvený do stěny zasedací místnosti m1.26 z vodorovných akustických desek 9x 200x2400mm v pruzích nad sebou v rozestupech mezi desky 50mm od cca 400mm nad podlahou. Složení z 60% recyklovaných PET vláken a 40% bico vláken. Požární odolnost B-S1, d0 (EN 13501). Lakované dle vzorníků RAL, různé odstíny šedé (7ks) a zelené (2ks) v barvách loga školy - přesný odstín dle výběru architekta a investora. RAL odstíny dle grafického manuálu loga školy. Dodávka, montáž, osazení, doprava a přesun hmot;</t>
  </si>
  <si>
    <t>154</t>
  </si>
  <si>
    <t>PSV 763</t>
  </si>
  <si>
    <t>Sádrokartonové konstrukce</t>
  </si>
  <si>
    <t>76312142a0</t>
  </si>
  <si>
    <t>Instalační předstěna na odstup 230mm a výšku 300mm. Profily DU 28x27mm opláštěné sádrokartonovými impregnovanými deskami 1x12,5mm s vyfrézovanou V drážkou 90°;</t>
  </si>
  <si>
    <t>156</t>
  </si>
  <si>
    <t>79</t>
  </si>
  <si>
    <t>76312142a.1</t>
  </si>
  <si>
    <t>Instalační sádrokartonová předstěna na odstup 230mm a výšku 1200mm. Profily DU 28x27mm opláštěné sádrokartonovými impregnovanými deskami 1x12,5mm s vyfrézovanou V drážkou 90°;</t>
  </si>
  <si>
    <t>158</t>
  </si>
  <si>
    <t xml:space="preserve">(2,805-0,075)   </t>
  </si>
  <si>
    <t xml:space="preserve">0,02   </t>
  </si>
  <si>
    <t>76312142a.2</t>
  </si>
  <si>
    <t>Instalační sádrokartonová předstěna odstup 200mm na celou výšku místnosti. Profily DU 28x27mm opláštěné sádrokartonovými impregnovanými deskami 1x12,5mm s vyfrézovanou V drážkou 90°;</t>
  </si>
  <si>
    <t>160</t>
  </si>
  <si>
    <t xml:space="preserve">0,995*3,06   </t>
  </si>
  <si>
    <t xml:space="preserve">-0,045   </t>
  </si>
  <si>
    <t>81</t>
  </si>
  <si>
    <t>76312142a.3</t>
  </si>
  <si>
    <t>Instalační sádrokartonová předstěna odstup 75mm na celou výšku místnosti. Profily DU 28x27mm opláštěné sádrokartonovými impregnovanými deskami 1x12,5mm s vyfrézovanou V drážkou 90°;</t>
  </si>
  <si>
    <t>162</t>
  </si>
  <si>
    <t xml:space="preserve">(2,705-0,20)*3,06   </t>
  </si>
  <si>
    <t>76312142a.4</t>
  </si>
  <si>
    <t>Instalační sádrokartonová předstěna odstup 50mm na celou výšku místnosti. Profily DU 28x27mm opláštěné sádrokartonovými impregnovanými deskami 1x12,5mm s vyfrézovanou V drážkou 90°;</t>
  </si>
  <si>
    <t>164</t>
  </si>
  <si>
    <t xml:space="preserve">0,78*3,06   </t>
  </si>
  <si>
    <t xml:space="preserve">0,013   </t>
  </si>
  <si>
    <t>83</t>
  </si>
  <si>
    <t>763121714.0</t>
  </si>
  <si>
    <t>Základní penetrační nátěr stěny předsazené ze sádrokartonových desek;</t>
  </si>
  <si>
    <t>166</t>
  </si>
  <si>
    <t xml:space="preserve">0,70*(0,30+0,23)+0,23*0,30   </t>
  </si>
  <si>
    <t xml:space="preserve">2,75*(1,20+0,23)   </t>
  </si>
  <si>
    <t xml:space="preserve">3,00+7,70+2,40   </t>
  </si>
  <si>
    <t xml:space="preserve">0,027   </t>
  </si>
  <si>
    <t>763121761.0</t>
  </si>
  <si>
    <t>Příplatek k cenám stěn instalačních ze sádrokartonových desek za rovinnost kvality Q3 nad obklady;</t>
  </si>
  <si>
    <t>168</t>
  </si>
  <si>
    <t xml:space="preserve">0,78*(2,80-1,20)   </t>
  </si>
  <si>
    <t xml:space="preserve">0,052   </t>
  </si>
  <si>
    <t>85</t>
  </si>
  <si>
    <t>763164656.0</t>
  </si>
  <si>
    <t>Obklad tvaru U stávajícího ocelového průvlaku ze sádrokartonových desek protipožárních DF tl.15mm včetně ochranných úhelníků. Požadovaná požární odolnost nosné konstrukce R30;</t>
  </si>
  <si>
    <t>170</t>
  </si>
  <si>
    <t xml:space="preserve">0,215+0,35+0,065+2*(0,26+0,30)=1,75m   </t>
  </si>
  <si>
    <t xml:space="preserve">12,45*1,75   </t>
  </si>
  <si>
    <t xml:space="preserve">0,212   </t>
  </si>
  <si>
    <t>763164736.0</t>
  </si>
  <si>
    <t>Obklad uzavřeného tvaru stávajícího ocelového sloupu ze sádrokartonových desek protipožárních DF tl.15mm včetně ochranných úhelníků. Požadovaná požární odolnost nosné konstrukce R30. Rozvinutá šíře cca 1,04m;</t>
  </si>
  <si>
    <t>172</t>
  </si>
  <si>
    <t xml:space="preserve">Rozvinutá šíře = 2*(0,17+0,35)=1,04m   </t>
  </si>
  <si>
    <t xml:space="preserve">2,50*2   </t>
  </si>
  <si>
    <t>87</t>
  </si>
  <si>
    <t>763164756.0</t>
  </si>
  <si>
    <t>Obklad uzavřeného tvaru stávajícího ocelového sloupu s navazujícím kaslíkem pro instalace ze sádrokartonových desek protipožárních DF tl.15mm včetně ochranných úhelníků. Požadovaná požární odolnost nosné konstrukce R30;</t>
  </si>
  <si>
    <t>174</t>
  </si>
  <si>
    <t xml:space="preserve">Rozvinutá šíře max. = (0,115+2*0,42+2*0,37)=1,695m   </t>
  </si>
  <si>
    <t xml:space="preserve">(0,115+2*0,42+2*0,37)*2,50   </t>
  </si>
  <si>
    <t xml:space="preserve">0,062   </t>
  </si>
  <si>
    <t>763131714.0</t>
  </si>
  <si>
    <t>Základní penetrační nátěr sádrokartonového obkladu ocelových konstrukcí;</t>
  </si>
  <si>
    <t>176</t>
  </si>
  <si>
    <t xml:space="preserve">22,00+5,00*1,04+4,30   </t>
  </si>
  <si>
    <t>89</t>
  </si>
  <si>
    <t>763111411.0</t>
  </si>
  <si>
    <t>S15 sádrokartonová dělící příčka tl.100mm nad prosklenou stěnou s nosnou konstrukcí z jednoduchých ocelových profilů CW dvojitě opláštěná standardními deskami A tl. 2x 12,5mm. Vložená tepelná izolace tl.50mm z minerální vlny, Rw=50dB;</t>
  </si>
  <si>
    <t>178</t>
  </si>
  <si>
    <t xml:space="preserve">(3,075+0,25*Pi*2*2,50)*(3,06-2,50)   </t>
  </si>
  <si>
    <t>763111752.0</t>
  </si>
  <si>
    <t>Příplatek k sádrokartonové příčce tl.100mm za zakřivení do plynulého oblouku;</t>
  </si>
  <si>
    <t>180</t>
  </si>
  <si>
    <t xml:space="preserve">(0,25*Pi*2*2,50)*(3,06-2,50)   </t>
  </si>
  <si>
    <t xml:space="preserve">0,001   </t>
  </si>
  <si>
    <t>91</t>
  </si>
  <si>
    <t>763111751.0</t>
  </si>
  <si>
    <t>Příplatek k sádrokartonové příčce tl.100mm za plochu do 6m2 jednotlivě;</t>
  </si>
  <si>
    <t>182</t>
  </si>
  <si>
    <t>763111717.0</t>
  </si>
  <si>
    <t>Základní penetrační nátěr příčky ze sádrokartonových desek;</t>
  </si>
  <si>
    <t>184</t>
  </si>
  <si>
    <t>93</t>
  </si>
  <si>
    <t>763111771.0</t>
  </si>
  <si>
    <t>Příplatek k sádrokartonové příčce tl.100mm za rovinnost kvality Q3;</t>
  </si>
  <si>
    <t>186</t>
  </si>
  <si>
    <t>763131461.0</t>
  </si>
  <si>
    <t>Podhled ze sádrokartonových impregnovaných desek tl.2x 12,5mm (dvojitě opláštěný), dvouvrstvá zavěšená spodní konstrukce z ocelových profilů CD, UD, bez tepelné izolace. Revizní dvířka viz profese;</t>
  </si>
  <si>
    <t>188</t>
  </si>
  <si>
    <t xml:space="preserve">(2,705-0,20)*(0,995-0,075)   </t>
  </si>
  <si>
    <t xml:space="preserve">1,66*0,89   </t>
  </si>
  <si>
    <t xml:space="preserve">(0,93-0,05)*0,78   </t>
  </si>
  <si>
    <t xml:space="preserve">2,705*0,92   </t>
  </si>
  <si>
    <t xml:space="preserve">1,625*1,63   </t>
  </si>
  <si>
    <t xml:space="preserve">0,394   </t>
  </si>
  <si>
    <t>95</t>
  </si>
  <si>
    <t>763131721.0</t>
  </si>
  <si>
    <t>Skoková změna výšky podhledu cca 300mm;</t>
  </si>
  <si>
    <t>190</t>
  </si>
  <si>
    <t xml:space="preserve">2,705-0,05-0,115   </t>
  </si>
  <si>
    <t xml:space="preserve">0,06   </t>
  </si>
  <si>
    <t>763131765.0</t>
  </si>
  <si>
    <t>Příplatek za výšku zavěšení přes 0,5 do 1,0m podhledu ze sádrokartonových desek;</t>
  </si>
  <si>
    <t>192</t>
  </si>
  <si>
    <t xml:space="preserve">2,705*(0,92-0,215-0,35-0,065)   </t>
  </si>
  <si>
    <t xml:space="preserve">0,067   </t>
  </si>
  <si>
    <t>97</t>
  </si>
  <si>
    <t>763131761.0</t>
  </si>
  <si>
    <t>Příplatek za plochu podhledů ze sádrokartonových desek do 3 m2 jednotlivě;</t>
  </si>
  <si>
    <t>194</t>
  </si>
  <si>
    <t>763131714.1</t>
  </si>
  <si>
    <t>Základní penetrační nátěr podhledu ze sádrokartonových desek;</t>
  </si>
  <si>
    <t>196</t>
  </si>
  <si>
    <t>99</t>
  </si>
  <si>
    <t>763131771.0</t>
  </si>
  <si>
    <t>Příplatek k cenám podhledů ze sádrokartonových desek za rovinnost kvality Q3;</t>
  </si>
  <si>
    <t>198</t>
  </si>
  <si>
    <t>99876330a.0</t>
  </si>
  <si>
    <t>Vnitrostaveništní přesun hmot pro konstrukce montované z desek sádrokartonových;</t>
  </si>
  <si>
    <t>200</t>
  </si>
  <si>
    <t>PSV 762</t>
  </si>
  <si>
    <t>Dveře vnitřní</t>
  </si>
  <si>
    <t>101</t>
  </si>
  <si>
    <t>76666005a.0</t>
  </si>
  <si>
    <t>Montáž dveřních křídel šířky 800mm dřevěných jednokřídlových otevíravých bezfalcových z masivního dřeva do ocelové zárubně s dokováním (magnetický zámek);</t>
  </si>
  <si>
    <t>202</t>
  </si>
  <si>
    <t>6116408M.2</t>
  </si>
  <si>
    <t>D1 jednokřídlé dveře 800x2100mm otevíravé plné do ocelové zárubně. Bez prahu. Bez požární odolnosti. Konstrukční masivní rám z dřevěných profilů. Dveře bezfalcové, výplň DTD, opláštění deskami HDF.3, lakov.polomat RAL 7035 světle šedé. Nerezová/mosazní klika –klika, barva bílá. Kulaté rozety, barva bílá mat. Magnetický zámek. L-1ks P-2ks;</t>
  </si>
  <si>
    <t>204</t>
  </si>
  <si>
    <t>103</t>
  </si>
  <si>
    <t>76666005a.2</t>
  </si>
  <si>
    <t>Montáž dveřních křídel šířky 900mm dřevěných jednokřídlových otevíravých bezfalcových z masivního dřeva do ocelové zárubně s dokováním (magnetický zámek, madlo pro invalidy);</t>
  </si>
  <si>
    <t>206</t>
  </si>
  <si>
    <t>6116408M.1</t>
  </si>
  <si>
    <t>D2 jednokřídlé dveře 900x2100mm otevíravé plné do ocelové zárubně. Bez prahu. Bez požární odolnosti. Konstrukční masivní rám z dřevěných profilů. Dveře bezfalcové, výplň DTD, opláštění deskami HDF.3, lakov.polomat RAL 7035 světle šedé. Nerezová/mosazní klika -klika s WC zámkem, barva bílá. Kulaté rozety, barva bílá mat. Magnetický zámek. Madlo pro invalidy. L-1ks P-0ks;</t>
  </si>
  <si>
    <t>208</t>
  </si>
  <si>
    <t>105</t>
  </si>
  <si>
    <t>76666005a.1</t>
  </si>
  <si>
    <t>Montáž dveřních křídel šířky 900mm dřevěných jednokřídlových otevíravých bezfalcových z masivního dřeva do ocelové zárubně s dokováním (magnetický zámek);</t>
  </si>
  <si>
    <t>210</t>
  </si>
  <si>
    <t>6116408M.0</t>
  </si>
  <si>
    <t>D3 jednokřídlé dveře 900x2100mm otevíravé plné do ocelové zárubně. Bez prahu. Bez požární odolnosti. Konstrukční masivní rám z dřevěných profilů. Dveře bezfalcové, výplň DTD, opláštění deskami HDF.3, lakov.polomat RAL 7035 světle šedé. Nerezová/mosazní klika –klika, barva bílá. Kulaté rozety, barva bílá mat. Magnetický zámek. L-0ks P-3ks;</t>
  </si>
  <si>
    <t>212</t>
  </si>
  <si>
    <t>107</t>
  </si>
  <si>
    <t>99876610a.0</t>
  </si>
  <si>
    <t>Vnitrostaveništní přesun hmot pro konstrukce truhlářské;</t>
  </si>
  <si>
    <t>214</t>
  </si>
  <si>
    <t>PSV 767</t>
  </si>
  <si>
    <t xml:space="preserve">Prosklená příčka   </t>
  </si>
  <si>
    <t>76711315a.0</t>
  </si>
  <si>
    <t>Montáž a osazení příčky prosklené dvojité výšky 2,5m z hliníkových profilů plochy přes 16m2 s ukotvením do žb průvlaku/nosného profilu SDK nadpraží, Stropní konstrukce ve výšce 3,06m;</t>
  </si>
  <si>
    <t>216</t>
  </si>
  <si>
    <t xml:space="preserve">(3,065+3,925)*2,50   </t>
  </si>
  <si>
    <t>109</t>
  </si>
  <si>
    <t>76764011a.0</t>
  </si>
  <si>
    <t>Montáž dveří 900x2500mm jednokřídlých otevíravých celoskleněných z hliníkových profilů do AI systémové zárubně příčky VO01, dokování;</t>
  </si>
  <si>
    <t>218</t>
  </si>
  <si>
    <t>5534210d.0</t>
  </si>
  <si>
    <t>VO01 prosklená příčka dvojitá d.(3065+3925oblouk), v.2500mm, h.100mm s dveřmi 900x2500mm - jednokřídlé otevíravé celoskleněné osazené do AI systémové zárubně, Rw=32 dB (laboratorní hodnota). Profily AI profily v povrchové úpravě prášková barva RAL 9010 bílá. Zasklení příčky 2x VSG 55.1 čiré, Rw=40dB (laboratorní hodnota), dveře sklo 1x ESG 10mm čiré. Sklo bezpečnostní s leštěnou hranou, tl.10mm. Spoje mezi skly lepicí páskou čirou, mezera mezi skly 2mm. Kování dveří: nerezová/ mosazní klika/klika, zámek s cylindrickou vložkou, barva bílá. Panty bezfalcové 3D seřiditelné (3ks/křídlo), padací lišta, dveřní zarážka nerez, bez samozavírače. Modulace příček uzpůsobena systémovému řešení zhotovitele. AI profily u podlahy a stěny-v pohledu na stěnu tl.27mm, hloubka 100mm. AI profily u stropu-v pohledu na stěnu tl.40mm, hloubka 100mm. AI profily dveří svislé-v pohledu na stěnu tl.45mm. AI profily u stropu - v pohledu na stěnu tl.50mm. Kompletní dodávka, doprava a přesun hmot;</t>
  </si>
  <si>
    <t>220</t>
  </si>
  <si>
    <t>PSV 777</t>
  </si>
  <si>
    <t xml:space="preserve">Podlahy lité   </t>
  </si>
  <si>
    <t>111</t>
  </si>
  <si>
    <t>776111116.0</t>
  </si>
  <si>
    <t>Odstranění lepidla z podlah po stržení podlahové povlakové krytiny broušením- předběžný rozsah;</t>
  </si>
  <si>
    <t>222</t>
  </si>
  <si>
    <t>777111123.1</t>
  </si>
  <si>
    <t>Odstranění lože z lepidla či malty z podlah po sejmutí keramických dlažeb broušením;</t>
  </si>
  <si>
    <t>224</t>
  </si>
  <si>
    <t>113</t>
  </si>
  <si>
    <t>77612131a.0</t>
  </si>
  <si>
    <t>Příprava podkladu pod vyrovnávací stěrku s důkladným očištěním stávající obnažené anhydritové stěrky od mastnot, špíny, volných částic a prachů, dvojnásobná penetrace;</t>
  </si>
  <si>
    <t>226</t>
  </si>
  <si>
    <t xml:space="preserve">(13,73-1,30)*0,58   </t>
  </si>
  <si>
    <t xml:space="preserve">-0,046   </t>
  </si>
  <si>
    <t>776141121.0</t>
  </si>
  <si>
    <t>Sjednocení úrovně podlahy na stejnou výšku samonivelační vyrovnávací stěrkou předběžně tl.do 3mm v ploše sejmuté povlakové krytiny, min. pevnost v tlaku podkladu 25MPa;</t>
  </si>
  <si>
    <t>228</t>
  </si>
  <si>
    <t>115</t>
  </si>
  <si>
    <t>77614112r.0</t>
  </si>
  <si>
    <t>Sjednocení úrovně podlahy na stejnou výšku samonivelační vyrovnávací stěrkou předběžně tl.do 12mm v ploše sejmuté keramické dlažby, min. pevnost v tlaku podkladu 25MPa;</t>
  </si>
  <si>
    <t>230</t>
  </si>
  <si>
    <t>77614112r.1</t>
  </si>
  <si>
    <t>Příplatek za každých dalších 1mm tl.samonivelační vyrovnávací stěrky, min. pevnost v tlaku podkladu 25MPa (předběžná výměra);</t>
  </si>
  <si>
    <t>232</t>
  </si>
  <si>
    <t>117</t>
  </si>
  <si>
    <t>777111123.0</t>
  </si>
  <si>
    <t>Obroušení podkladu bruskou s diamantovým kotoučem před provedením litých podlah;</t>
  </si>
  <si>
    <t>234</t>
  </si>
  <si>
    <t>777111121.0</t>
  </si>
  <si>
    <t>Obroušení podkladu v místě styku se stěnou před provedením litých podlah;</t>
  </si>
  <si>
    <t>236</t>
  </si>
  <si>
    <t>119</t>
  </si>
  <si>
    <t>777111111.0</t>
  </si>
  <si>
    <t>Vysátí podlahové plochy průmyslovým vysavačem pro vytvoření 100% bezprašného podkladu;</t>
  </si>
  <si>
    <t>238</t>
  </si>
  <si>
    <t>77713111r.0</t>
  </si>
  <si>
    <t>Následná příprava podkladu pod nášlapnou vrstvu dle technologického postupu dodavatele vč.odmaštění s penetrací provedené ve dvou vrstvách. Podklad musí být dostatečně nosný, jemně drsný, pevný, bez mastnoty a olejů a rovněž bez nepřidržných částic, přilnavost snižujících vrstev a nečistot;</t>
  </si>
  <si>
    <t>240</t>
  </si>
  <si>
    <t>121</t>
  </si>
  <si>
    <t>77752110r.0</t>
  </si>
  <si>
    <t>Litá samonivelační stěrka z polyuretanových pryskyřic tl.3mm trvale elastická, bezešvá, velmi UV stabilní, nepropustná, bez rozpouštědel, samorozlévací, dekorativní, tlumící kročejový hluk provedená dle technologického postupu dodavatele. Barva světle šedá se zeleným nepravidelným pruhem s rozmazanými hranami, dle vzorníku RAL. Pro vytvoření dekorativního vzhledu zelený pruh nalitý do světle šedého podkladu a následně rozmazán špachtlí do stran – provedení odsouhlaseno architektem a investorem. Podlahové konstrukce důsledně dilatovat. Max velikost dilatačního celku je 6x6m a maximální poměr stran 4:1, nebo dle technologických předpisů dodavatele lité podlahy;</t>
  </si>
  <si>
    <t>242</t>
  </si>
  <si>
    <t xml:space="preserve">(1,49+0,17+3,92)*(0,215+0,35+0,065)   </t>
  </si>
  <si>
    <t xml:space="preserve">(0,355+2,50)*(0,215+0,35+0,065-0,115)   </t>
  </si>
  <si>
    <t xml:space="preserve">1,28*(0,215+0,35+0,065)   </t>
  </si>
  <si>
    <t xml:space="preserve">-0,10*(3,075-0,90+0,25*Pi*2*2,50)   </t>
  </si>
  <si>
    <t xml:space="preserve">0,08*1,72   </t>
  </si>
  <si>
    <t xml:space="preserve">0,115*0,90   </t>
  </si>
  <si>
    <t xml:space="preserve">0,115*0,80*2   </t>
  </si>
  <si>
    <t xml:space="preserve">Mezisoučet m1.23 +m1.32   </t>
  </si>
  <si>
    <t xml:space="preserve">(2,705-0,23)*0,92   </t>
  </si>
  <si>
    <t xml:space="preserve">(2,705-0,23-0,20)*0,995   </t>
  </si>
  <si>
    <t xml:space="preserve">0,115*0,80   </t>
  </si>
  <si>
    <t xml:space="preserve">1,625*1,63-0,23*0,70   </t>
  </si>
  <si>
    <t xml:space="preserve">0,576   </t>
  </si>
  <si>
    <t>77791111r.0</t>
  </si>
  <si>
    <t>Sokl ze stěrky vytažený do svislých stěn do výše 60 mm a provedený dle technologického postupu dodavatele. Odstíny šedé a zelené budou dle vzorníku grafického manuálu loga ČZU;</t>
  </si>
  <si>
    <t>244</t>
  </si>
  <si>
    <t xml:space="preserve">3,02+2*3,075+2,50+0,25*Pi*2*2,55   </t>
  </si>
  <si>
    <t xml:space="preserve">-0,90-1,72   </t>
  </si>
  <si>
    <t xml:space="preserve">2*(1,615+12,01+1,21)-1,49-0,17-3,92   </t>
  </si>
  <si>
    <t xml:space="preserve">-0,80*3-0,90*4   </t>
  </si>
  <si>
    <t xml:space="preserve">2*(0,17+0,35)   </t>
  </si>
  <si>
    <t xml:space="preserve">-(4,98-1,72) "prosklená stěna"   </t>
  </si>
  <si>
    <t xml:space="preserve">-(3,075+0,25*Pi*2*2,55-0,90) "prosklená stěna"   </t>
  </si>
  <si>
    <t xml:space="preserve">2*(6,50+4,235+1,21-2,45)   </t>
  </si>
  <si>
    <t xml:space="preserve">0,25*Pi*2*2,45   </t>
  </si>
  <si>
    <t xml:space="preserve">0,115+2*0,45   </t>
  </si>
  <si>
    <t xml:space="preserve">-0,90-0,90   </t>
  </si>
  <si>
    <t xml:space="preserve">-(3,075+0,25*Pi*2*2,45-0,90) "prosklená stěna"   </t>
  </si>
  <si>
    <t xml:space="preserve">2*(2,03+3,035)   </t>
  </si>
  <si>
    <t xml:space="preserve">-0,80   </t>
  </si>
  <si>
    <t xml:space="preserve">2*(3,96+3,035)   </t>
  </si>
  <si>
    <t xml:space="preserve">-0,90   </t>
  </si>
  <si>
    <t xml:space="preserve">2*(4,125+3,035)   </t>
  </si>
  <si>
    <t xml:space="preserve">2*(3,29+3,035)   </t>
  </si>
  <si>
    <t xml:space="preserve">2*(2,705-0,23)+2*0,92+2*0,78-1,43   </t>
  </si>
  <si>
    <t xml:space="preserve">2*0,89   </t>
  </si>
  <si>
    <t xml:space="preserve">2*(2,705-0,23-0,20)+2*0,995-1,43   </t>
  </si>
  <si>
    <t xml:space="preserve">2*(1,625+1,63)   </t>
  </si>
  <si>
    <t xml:space="preserve">0,915   </t>
  </si>
  <si>
    <t>123</t>
  </si>
  <si>
    <t>99877710a.0</t>
  </si>
  <si>
    <t>Vnitrostaveništní přesun hmot pro podlahy lité;</t>
  </si>
  <si>
    <t>246</t>
  </si>
  <si>
    <t>PSV 781</t>
  </si>
  <si>
    <t xml:space="preserve">Obklady keramické   </t>
  </si>
  <si>
    <t>78147411a.0</t>
  </si>
  <si>
    <t>Montáž obkladů vnitřních stěn z dlaždic keramických 100x200mm lepených do systémového tmele. Spárování silikonovými sanitárními tmely s fungicidními účinky, šíře spár 2,5mm. Řezání dlaždic, výřezy, ukončení taženým fabionem. Revizní dvířka viz profese;</t>
  </si>
  <si>
    <t>248</t>
  </si>
  <si>
    <t xml:space="preserve">1,00/(0,10*0,20)=50ks/m2   </t>
  </si>
  <si>
    <t xml:space="preserve">(0,60+1,80)*1,30   </t>
  </si>
  <si>
    <t xml:space="preserve">(2,805-0,075)*1,20   </t>
  </si>
  <si>
    <t xml:space="preserve">0,23*(2,805-0,075)   </t>
  </si>
  <si>
    <t xml:space="preserve">(0,93+0,78)*1,20   </t>
  </si>
  <si>
    <t xml:space="preserve">(0,995-0,075+2*0,86)*2,80   </t>
  </si>
  <si>
    <t xml:space="preserve">(0,50+1,625+1,63)*1,50   </t>
  </si>
  <si>
    <t xml:space="preserve">0,23*(0,70+0,30)   </t>
  </si>
  <si>
    <t xml:space="preserve">0,669   </t>
  </si>
  <si>
    <t>125</t>
  </si>
  <si>
    <t>5976125m.0</t>
  </si>
  <si>
    <t>Keramický obklad bílý 100x200mm chemicky odolný glazovaný červený střep s 3D skosením hran. Povrch lesklý s dobrou čistitelností. Přesný výběr odsouhlasen architektem a GP;</t>
  </si>
  <si>
    <t>250</t>
  </si>
  <si>
    <t>781477111.0</t>
  </si>
  <si>
    <t>Příplatek k cenám montáž obkladů za plochu do 10m2 jednotlivě;</t>
  </si>
  <si>
    <t>252</t>
  </si>
  <si>
    <t xml:space="preserve">0,017   </t>
  </si>
  <si>
    <t>127</t>
  </si>
  <si>
    <t>78149411r.0</t>
  </si>
  <si>
    <t>Vodorovné a svislé hrany v provedení zabroušeného kamenického rohu bez ostrých hran;</t>
  </si>
  <si>
    <t>254</t>
  </si>
  <si>
    <t xml:space="preserve">1,20+2,805-0,075   </t>
  </si>
  <si>
    <t xml:space="preserve">0,23+0,70+0,30   </t>
  </si>
  <si>
    <t xml:space="preserve">0,04   </t>
  </si>
  <si>
    <t>781131112.0</t>
  </si>
  <si>
    <t>Izolace stěny pod obklad nátěrem nebo stěrkou ve dvou vrstvách - předběžně max.rozsah;</t>
  </si>
  <si>
    <t>256</t>
  </si>
  <si>
    <t xml:space="preserve">0,789   </t>
  </si>
  <si>
    <t>129</t>
  </si>
  <si>
    <t>78115103a.0</t>
  </si>
  <si>
    <t>Úprava podkladu pod nové keramické obklady na stávajících stěnách s vyrovnáním;</t>
  </si>
  <si>
    <t>258</t>
  </si>
  <si>
    <t xml:space="preserve">0,27*1,30   </t>
  </si>
  <si>
    <t xml:space="preserve">1,63*1,50-0,70*0,30   </t>
  </si>
  <si>
    <t xml:space="preserve">0,014   </t>
  </si>
  <si>
    <t>99878110a.0</t>
  </si>
  <si>
    <t>Vnitrostaveništní přesun hmot pro obklady keramické;</t>
  </si>
  <si>
    <t>260</t>
  </si>
  <si>
    <t>PSV 783</t>
  </si>
  <si>
    <t xml:space="preserve">Nátěry   </t>
  </si>
  <si>
    <t>131</t>
  </si>
  <si>
    <t>78381310a.0</t>
  </si>
  <si>
    <t>Nátěr penetrační dvojnásobný na beton stropu ze stávajících stropních panelů s předchozím očištěním povrchu;</t>
  </si>
  <si>
    <t>262</t>
  </si>
  <si>
    <t>78381740r.0</t>
  </si>
  <si>
    <t>Nátěr vodou ředitelnou dvojnásobný na beton stropu ze stávajících stropních panelů v odstínu světle šedá RAL 7035 - odsouhlaseno architektem a investorem;</t>
  </si>
  <si>
    <t>264</t>
  </si>
  <si>
    <t>133</t>
  </si>
  <si>
    <t>78361760a.0</t>
  </si>
  <si>
    <t>Nátěr v barvě šedé přiznané stávající technické instalace pod stropem v předběžném rozsahu;</t>
  </si>
  <si>
    <t>266</t>
  </si>
  <si>
    <t>PSV 784</t>
  </si>
  <si>
    <t xml:space="preserve">Malby   </t>
  </si>
  <si>
    <t>784221101.0</t>
  </si>
  <si>
    <t>Výmalba ve dvou vrstvách bílá porézní otěruzvdorná na omítky a sádrové povrchy - obvodové stěny prostoru, sociálky s podhledy;</t>
  </si>
  <si>
    <t>268</t>
  </si>
  <si>
    <t xml:space="preserve">(4,235+6,50+3,02+4,89)*3,06   </t>
  </si>
  <si>
    <t xml:space="preserve">-1,08*2,29 do 4,00m2 neodečítá se   </t>
  </si>
  <si>
    <t xml:space="preserve">0,375*(1,08+2*2,29) T7 obklad   </t>
  </si>
  <si>
    <t xml:space="preserve">-(2,78*2,29-4,00)*2   </t>
  </si>
  <si>
    <t xml:space="preserve">0,375*(2,78+2*2,29)*2 T6 obklad   </t>
  </si>
  <si>
    <t xml:space="preserve">-(4,98*2,75-4,00) "prosklená stěna"   </t>
  </si>
  <si>
    <t xml:space="preserve">(0,065+0,35+0,215+1,30)*2,50   </t>
  </si>
  <si>
    <t xml:space="preserve">(1,65+3,035+2,03+3,96+4,125+3,29+3,035)*3,06   </t>
  </si>
  <si>
    <t xml:space="preserve">-1,00*1,89*5 do 4,00m2 neodečítá se   </t>
  </si>
  <si>
    <t xml:space="preserve">0,375*(1,00+2*1,89)*5   </t>
  </si>
  <si>
    <t xml:space="preserve">(2,705+2*0,92)*(2,30+0,20)   </t>
  </si>
  <si>
    <t xml:space="preserve">(2*0,78+0,88)*(2,80+0,20)   </t>
  </si>
  <si>
    <t xml:space="preserve">(2,705-0,20+0,86+2*(0,995-0,075)+2*0,89)*(2,80+0,20)   </t>
  </si>
  <si>
    <t xml:space="preserve">všechny odpočty do 4,00m2   </t>
  </si>
  <si>
    <t xml:space="preserve">-((0,995-0,075+2*0,86)*2,80-4,00)   </t>
  </si>
  <si>
    <t xml:space="preserve">plus podhled   </t>
  </si>
  <si>
    <t xml:space="preserve">2*(1,625+1,63)*(2,30+0,20)   </t>
  </si>
  <si>
    <t xml:space="preserve">-0,90*2,10 do 4,00m2 neodečítá se   </t>
  </si>
  <si>
    <t xml:space="preserve">-((0,50+1,625+1,63)*1,50-4,00)   </t>
  </si>
  <si>
    <t xml:space="preserve">0,109   </t>
  </si>
  <si>
    <t>135</t>
  </si>
  <si>
    <t>78422110a.0</t>
  </si>
  <si>
    <t>Výmalba ve dvou vrstvách v antracitové barvě na sádrokartonu s požární odolností;</t>
  </si>
  <si>
    <t>270</t>
  </si>
  <si>
    <t xml:space="preserve">12,01*(0,26+0,30)   </t>
  </si>
  <si>
    <t xml:space="preserve">(3,02+0,10+6,50-0,115)*(0,26+0,30)   </t>
  </si>
  <si>
    <t xml:space="preserve">(0,215+0,35+0,065)*(1,49+0,17+3,92)   </t>
  </si>
  <si>
    <t xml:space="preserve">(0,215+0,35+0,065-0,115)*(0,355+2,30)   </t>
  </si>
  <si>
    <t xml:space="preserve">(0,215+0,35+0,065)*1,28   </t>
  </si>
  <si>
    <t xml:space="preserve">(0,115-0,10+0,42*2+0,37)*2,50   </t>
  </si>
  <si>
    <t xml:space="preserve">2*(0,17+0,35)*2,50   </t>
  </si>
  <si>
    <t xml:space="preserve">0,60   </t>
  </si>
  <si>
    <t>78422110a.1</t>
  </si>
  <si>
    <t>Výmalba ve dvou vrstvách světle šedá RAL 7035. Vzorkováno a odsouhlaseno architektem a investorem;</t>
  </si>
  <si>
    <t>272</t>
  </si>
  <si>
    <t>137</t>
  </si>
  <si>
    <t>78418110a.0</t>
  </si>
  <si>
    <t>Penetrace pod malby ve dvou vrstvách s očištěním podkladu;</t>
  </si>
  <si>
    <t>274</t>
  </si>
  <si>
    <t>02 - Interier</t>
  </si>
  <si>
    <t>D1 - Část 01 - Truhlářské výrobky</t>
  </si>
  <si>
    <t>D2 - Část 02 - Zámečnické výrobky</t>
  </si>
  <si>
    <t>D3 - Část 03 - Ostatní výrobky</t>
  </si>
  <si>
    <t>D4 - Část 04 - Typové výrobky</t>
  </si>
  <si>
    <t>D1</t>
  </si>
  <si>
    <t>Část 01 - Truhlářské výrobky</t>
  </si>
  <si>
    <t>Pol104</t>
  </si>
  <si>
    <t>T01A sanitární příčka 900x2100mm s dveřmi 700x2100mm do úklidové komory. Konstrukce ze silnostěnného eloxovaného hliníku. Panty a nohy v hliníkovém provedení. Knobka s otočným zámkem (VOLNO/OBSAZENO) nerezová. Vysokotlaká kompaktní laminátová HPL deska, tl.12mm. Desky určení pro vnitřní použití, vyrobené podle ČSN EN 438-4, typ CGS vhodné pro oblast použití s vysokými nároky na mechanicko-fyzikální vlastnosti, jako jsou obložení stěn, WC kabin a výrobu nábytku odolného vůčí mechanickým a chemickým vlivům. Bez spár. Černé jádro desek, povrch matný, barva černo-šedá se strukturou. Dle výběru investora a architekta;</t>
  </si>
  <si>
    <t>Pol105</t>
  </si>
  <si>
    <t>T01B sanitární příčka 1635x2100mm s dveřmi 700x2100mm do WC se sprchou. Konstrukce ze silnostěnného eloxovaného hliníku. Panty a nohy v hliníkovém provedení. Knobka s otočným zámkem (VOLNO/OBSAZENO) nerezová. Vysokotlaká kompaktní laminátová HPL deska, tl.12mm. Desky určení pro vnitřní použití, vyrobené podle ČSN EN 438-4, typ CGS vhodné pro oblast použití s vysokými nároky na mechanicko-fyzikální vlastnosti, jako jsou obložení stěn, WC kabin a výrobu nábytku odolného vůčí mechanickým a chemickým vlivům. Bez spár. Černé jádro desek, povrch matný, barva černo-šedá se strukturou. Dle výběru investora a architekta;</t>
  </si>
  <si>
    <t>Pol106</t>
  </si>
  <si>
    <t>T01C zástěna vedle pisoáru 835x2100mm sanitární příčky. Konstrukce ze silnostěnného eloxovaného hliníku. Vysokotlaká kompaktní laminátová HPL deska, tl.12mm. Desky určení pro vnitřní použití, vyrobené podle ČSN EN 438-4, typ CGS vhodné pro oblast použití s vysokými nároky na mechanicko-fyzikální vlastnosti, jako jsou obložení stěn, WC kabin a výrobu nábytku odolného vůčí mechanickým a chemickým vlivům. Bez spár. Černé jádro desek, povrch matný, barva černo-šedá se strukturou. Dle výběru investora a architekta;</t>
  </si>
  <si>
    <t>Pol107</t>
  </si>
  <si>
    <t>T02 deska recepčního pultu oblého tvaru s otvory pro instalace vyrobená z jednoho kusu 1950x2765mm pro osazení na nosnou kovovou konstrukci (výrobek Z04). Finální tvar koordinován s nosnou konstrukcí a skutečnou pozicí sloupu na místě. Vysokotlaká kompaktní laminátová HPL deska tl.12mm. Desky určení pro vnitřní použití, vyrobené podle ČSN EN 438-4, typ CGS vhodné pro oblast použití s vysokými nároky na mechanicko-fyzikální vlastnosti, jako jsou obložení stěn, WC kabin a výrobu nábytku odolného vůči mechanickým a chemickým vlivům. Bez spár. Černé jádro desek, povrch matný, barva černo-šedá se strukturou. Dle výběru investora a architekta;</t>
  </si>
  <si>
    <t>Pol108</t>
  </si>
  <si>
    <t>T03 sestava kuchyňských skříněk d1850 š650 v2500mm s úpravou pro zabudování vybavení. Navazuje na vestavnou skříňovou sestavu T04. Korpus, dvířka a sokl z OSB desek na bází polyuretanových pryskyřic bez formaldehydů tl.18mm. Celoplošně obroušené, lakované ve dvou vrstvách v barvě světlá šedá Ral 7035 se zachováním viditelné struktury. Horní skříňky a vnitřní části v přírodní barvě bezbarvým lakem. Bezúchytové provedení-otevírání horních skříněk s přesahem, ostatní úchopový profil zafrézovaný do hrany čelní desky (skrytý úchop po celé délce hrany). Panty s tlumením. Pracovní deska z HPL desky. Vysokotlaká kompaktní laminátová HPL deska, tl.12mm. Desky určeny pro vnitřní použití, vyrobené podle ČSN EN 438-4, typ CGS vhodné pro oblast použití s vysokými nároky na mechanicko-fyzikální vlastnosti, jako jsou obložení stěn, letištních hal, WC kabin a výrobu nábytku odolného vůči mechanickým a chemickým vlivům. Bez spár. Černé jádro, povrch matný, barva černo-šedá se strukturou. Dle výběru investora a architekta. Vodovodní baterie viz ZTI;</t>
  </si>
  <si>
    <t>Pol109</t>
  </si>
  <si>
    <t>T03 zapuštěný nerezový dřez bez odkládací plochy do desky kuchyňské linky, uchycení zespod pracovní HPL desky, napojení na kanalizaci;</t>
  </si>
  <si>
    <t>Pol110</t>
  </si>
  <si>
    <t>T03 zapuštěná nerezová nádoba na saponát do pracovní HPL desky kuchyňské linky;</t>
  </si>
  <si>
    <t>Pol111</t>
  </si>
  <si>
    <t>T03 zapuštěné led osvětlení zespod horních skříněk do sestavy kuchyňských skříněk d1850 š650 v2500mm;</t>
  </si>
  <si>
    <t>Pol112</t>
  </si>
  <si>
    <t>T03 vestavná nízká lednice do kuchyňské linky - vybavení v jednotném provedení nerez. Konkrétní typ odsouhlasen investorem;</t>
  </si>
  <si>
    <t>Pol113</t>
  </si>
  <si>
    <t>T03 vestavná myčka 600mm do kuchyňské linky, skrytý panel za dvířka kuchyně - vybavení v jednotném provedení nerez. Konkrétní typ odsouhlasen investorem;</t>
  </si>
  <si>
    <t>Pol114</t>
  </si>
  <si>
    <t>T04 vestavěná skříň 2360x650x2500mm z OSB desek s policemi a kruhovými otvory do hlavní kanceláře m1.32. Navazuje na vestavnou kuchyňskou sestavu T03. Korpus, dvířka a sokl z OSB desek na bází polyuretanových pryskyřic bez formaldehydů tl.18mm. Celoplošně obroušené, lakované ve dvou vrstvách v barvě světlá šedá Ral 7035 se zachováním viditelné struktury. Vnitřní části v přírodní barvě bezbarvým lakem. Bezúchytové provedení - otevírání pomocí vyfrézovaných kruhových otvorů. Panty s tlumením;</t>
  </si>
  <si>
    <t>Pol115</t>
  </si>
  <si>
    <t>T05 vestavěná skříň 1625x500x2100mm z OSB desek s policemi a kruhovými otvory do recepce. Korpus, dvířka a sokl z OSB desek na bází polyuretanových pryskyřic bez formaldehydů tl.18mm. Celoplošně obroušené, lakované ve dvou vrstvách v barvě světlá šedá Ral 7035 se zachováním viditelné struktury. Vnitřní části v přírodní barvě bezbarvým lakem. Bezúchytové provedení - otevírání pomocí vyfrézovaných kruhových otvorů. Panty s tlumením;</t>
  </si>
  <si>
    <t>Pol116</t>
  </si>
  <si>
    <t>T06 obložení ostění, nadpraží a parapetu v šířce 405mm okna 2810x2320mm, spodní část parapetu určena pro sezení ze dvou vrstev OSB desky lepených celoplošně k sobě. Po stranách s přesahem, viz schémata. OSB desky na bázi polyuretanových pryskyřic bez formaldehydů tl.30mm. Celoplošně obroušené, lakované ve dvou vrstvách. V barvě světlá šedá Ral 7035 se zachováním viditelné struktury pro sedací část (spodní vodorovná část). Svislá a horní část v přírodní barvě bezbarvým lakem;</t>
  </si>
  <si>
    <t>Pol117</t>
  </si>
  <si>
    <t>T07 obložení ostění, nadpraží a parapetu v šířce 405mm okna 1110x2320mm, spodní část parapetu určena pro sezení ze dvou vrstev OSB desky lepených celoplošně k sobě. Po stranách s přesahem, viz schémata. OSB desky na bázi polyuretanových pryskyřic bez formaldehydů tl.30mm. Celoplošně obroušené, lakované ve dvou vrstvách. V barvě světlá šedá Ral 7035 se zachováním viditelné struktury pro sedací část (spodní vodorovná část). Svislá a horní část v přírodní barvě bezbarvým lakem;</t>
  </si>
  <si>
    <t>D2</t>
  </si>
  <si>
    <t>Část 02 - Zámečnické výrobky</t>
  </si>
  <si>
    <t>Pol118</t>
  </si>
  <si>
    <t>Z01 ocelová svařovaná konstrukce 2000x1500mm (cca 15kg/kus) pro zavěšení květináčů s kytkami . Rám z jacklů 15x15x1,5mm, včetně ztužujících svislých a vodorovných příčlí. Výplň z kari sítě průměr 5mm, oka 150x150mm přivařené zezadu na celou plochu k rámu. Práškový lak ve dvou vrstvách, barva bílá, MAT. Dílenská dokumentace a přesný odstín a typ kotevních plechů odsouhlaseny architektem a investorem;</t>
  </si>
  <si>
    <t>Pol119</t>
  </si>
  <si>
    <t>Z02 ocelová svařovaná konstrukce 2720x640x340mm (cca 27kg/kus) polic z jacklů 15x15x1,5mm do obloženého okenního ostění T06. Poličky a svislé předěly polic z děrovaného ocelového plechu s kosočtvercovým okem 22x13,6-2x2mm, plastičnost 2mm, hmotnost 4,2kg/m2, propustnost 63%. Práškový lak ve dvou vrstvách, barva bílá, MAT. Dílenská dokumentace, přesný odstín a typ plechu odsouhlaseny architektem a investorem;</t>
  </si>
  <si>
    <t>Pol120</t>
  </si>
  <si>
    <t>Z03 ocelová svařovaná konstrukce 1020x640x340mm (cca 12kg/kus) polic z jacklů 15x15x1,5mm do obloženého okenního ostění T07. Poličky a svislé předěly polic z děrovaného ocelového plechu s kosočtvercovým okem 22x13,6-2x2mm, plastičnost 2mm, hmotnost 4,2kg/m2, propustnost 63%. Práškový lak ve dvou vrstvách, barva bílá, MAT. Dílenská dokumentace, přesný odstín a typ plechu odsouhlaseny architektem a investorem;</t>
  </si>
  <si>
    <t>Pol121</t>
  </si>
  <si>
    <t>Z04 ocelová svařovaná konstrukce (cca 203kg) pod desku recepčního pultu oblého tvaru (truhlářský výrobek T02) z jacklů 40x40x5mm, police15x15x1,5mm. Poličky a zadní strana recepčního pultu z děrovaného ocelového plechu s kosočtvercovým okem 22x13,6-2x2mm, plastičnost 2mm, hmotnost 4,2kg/m2, propustnost 63%. Práškový lak ve dvou vrstvách, barva bílá, MAT. Dílenská dokumentace, přesný odstín a typ plechu budou odsouhlaseny architektem a investorem. Police s čelní deskou z plechu s vyfrézovaným logem ČZU dle grafického manuálu školy. Včetně přisazeného LED pásku a Al profilu a kabelového žlábku. Fonty, grafické zpracování textu, logo apod dle grafického manuálu vizuálního stylu ČZU;</t>
  </si>
  <si>
    <t>D3</t>
  </si>
  <si>
    <t>Část 03 - Ostatní výrobky</t>
  </si>
  <si>
    <t>Pol122</t>
  </si>
  <si>
    <t>OV01 polepová fólie 3000x900mm imitace pískovaného skla na stávající vstupní prosklenou stěnu. Fólií prochází světlo, avšak nelze rozeznat detaily předmětů či postav a barev. Výška polepu od 800mm nad podlahou do 1700mm nad podlahou;</t>
  </si>
  <si>
    <t>Pol123</t>
  </si>
  <si>
    <t>OV01 Polep vstupních dveří dvoukřídlých dveří šířky 1,8m s logem. Umístění loga do pravé části prosklené sestavy na celou šířku otvoru, inverzně - tzn v místě loga vynechat fólii. Do otevíravé části prosklené stěny popsat informační texty. Fonty, grafické zpracování textu, logo apod dle grafického manuálu vizuálního stylu ČZU. Grafický návrh polepu musí odsouhlasit architekt a projektant;</t>
  </si>
  <si>
    <t>Pol124</t>
  </si>
  <si>
    <t>OV02 Polepová fólie 7000x900mm imitace pískovaného skla na vnitřní prosklenou stěnu s dveřmi š.900mm pro vytvoření částečného soukromí pro zaměstnance kanceláře v m.č.1.32. Fólií prochází světlo, avšak nelze rozeznat detaily předmětů či postav a barev. Výška polepu od 800mm nad podlahou do 1700mm nad podlahou. Textová grafika, slova související se zaměření ČZU, různé velikosti textů. Fonty, grafické zpracování textu, logo apod dle grafického manuálu vizuálního stylu ČZU. Grafický návrh polepu odsouhlasí architekt a projektant;</t>
  </si>
  <si>
    <t>Pol125</t>
  </si>
  <si>
    <t>OV03 vnitřní parapet 1020x400mm s nosem pro stávající okno. Vlhkuzvdorná dřevotřísková deska tl.16mm potažená vysoce odolným HPL laminátem, dekor bílá. Přesah 10mm po stranách pod omítku;</t>
  </si>
  <si>
    <t>Pol126</t>
  </si>
  <si>
    <t>OV04 vnitřní parapet 590x400mm s nosem pro stávající okno do m.č.1.31. Vlhkuzvdorná dřevotřísková deska tl.16mm potažená vysoce odolným HPL laminátem, dekor bílá. Přesah 10mm po stranách pod omítku;</t>
  </si>
  <si>
    <t>Pol127</t>
  </si>
  <si>
    <t>OV05 vnitřní parapet 620x400mm s nosem pro stávající okno do m.č.1.30. Vlhkuzvdorná dřevotřísková deska tl.16mm potažená vysoce odolným HPL laminátem, dekor bílá. Přesah 10mm po stranách pod omítku;</t>
  </si>
  <si>
    <t>Pol128</t>
  </si>
  <si>
    <t>OV06  zrcadlo nástěnné nad umyvadlo kruhové 500mm do místnosti WC muži bez rámu se zkosením okraje;</t>
  </si>
  <si>
    <t>Pol129</t>
  </si>
  <si>
    <t>OV07 toaletní kartáč s nádobkou, WC set pro kotvení na stěnu, kartáčovaná nerez;</t>
  </si>
  <si>
    <t>Pol130</t>
  </si>
  <si>
    <t>OV08 odpadkový WC koš do hyg.zázemí volně stojící, kartáčovaná nerez;</t>
  </si>
  <si>
    <t>Pol131</t>
  </si>
  <si>
    <t>OV09 dávkovač mýdla pro kotvení do stěny, kartáčovaná nerez;</t>
  </si>
  <si>
    <t>Pol132</t>
  </si>
  <si>
    <t>OV10 držák na sušící ubrousky pro instalaci na stěnu, kartáčovaná nerez;</t>
  </si>
  <si>
    <t>Pol133</t>
  </si>
  <si>
    <t>OV11 zrcadlo výklopné v.400xš.600mm pro invalidy, kartáčovaná nerez;</t>
  </si>
  <si>
    <t>Pol134</t>
  </si>
  <si>
    <t>OV11 madlo průměru 32mm pro invalidy sklopné (vedle klozetu), kartáčovaná nerez - viz ZTI;</t>
  </si>
  <si>
    <t>Pol135</t>
  </si>
  <si>
    <t>OV11 madlo průměru 32mm pro invalidy pevné vodorovné (vedle klozetu) délky 850mm, kartáčovaná nerez - viz ZTI;</t>
  </si>
  <si>
    <t>Pol136</t>
  </si>
  <si>
    <t>OV11 madlo průměru 32mm pro invalidy pevné svislé (vedle umyvadla) délky 600mm, kartáčovaná nerez - viz ZTI;</t>
  </si>
  <si>
    <t>Pol137</t>
  </si>
  <si>
    <t>OV11 držák na toaletní papír na madlo snadno dosažitelný, kartáčovaná nerez.</t>
  </si>
  <si>
    <t>Pol138</t>
  </si>
  <si>
    <t>OV12 polepy popisu na vstupní dveře do sociálního zázemí v objektu, piktogram WC ženy + invalidi ze samolepící přenášecí folie odolné vůči vodě, větru a slunci včetně grafického zpracování, které bude k odsouhlasení investorem a architektem. Řezaná grafika, vyřezaná na řezacím plotru;</t>
  </si>
  <si>
    <t>Pol139</t>
  </si>
  <si>
    <t>OV12 polepy popisů na dveře do sociálního zázemí v objektu a na vstupní dveře, piktogram WC muži ze samolepící přenášecí folie odolné vůči vodě, větru a slunci včetně grafického zpracování, které bude k odsouhlasení investorem a architektem. Řezaná grafika, vyřezaná na řezacím plotru;</t>
  </si>
  <si>
    <t>kpl</t>
  </si>
  <si>
    <t>Pol140</t>
  </si>
  <si>
    <t>OV13 držák na toaletní papír pro instalaci na stěnu, kartáčovaná nerez.</t>
  </si>
  <si>
    <t>D4</t>
  </si>
  <si>
    <t>Část 04 - Typové výrobky</t>
  </si>
  <si>
    <t>Pol141</t>
  </si>
  <si>
    <t>TS01 židle na nožkách 470x490x760mm stohovatelná s opěrákem bez područek (cca 4kg). Sedák a opěrák v provedení polyamid vyztužený skelnými vlákny v barvě bílé. Kovový rám průměr 16mm v povrchové úpravě práškovým lakem - žlutá RAL 1003, stohovatelnost 15ks;</t>
  </si>
  <si>
    <t>Pol142</t>
  </si>
  <si>
    <t>TS02 pracovní stůl rohový 1600/600x1200/600x740mm do místnosti 1.32. Deska v materiálu LTD bílá, tl.25mm, ABS hrana 2mm. Průchodka kovová pro instalace o průměru 60mm. Podnož kovová, noha tvaru O, uzavřený profil 60x25mm. Spojené kovovými luby. Barevné provedení podnože RAL žlutá (přesný odstín bude odsouhlasen architektem a investorem). Výplň nohy podnože a čelní deska LTD tl.18mm bílá, ABS hrana. Rektifikace pro případné vyrovnání podlahy. Včetně instalačního průběžného žlabu pro vedení instalací v návaznosti na další stoly;</t>
  </si>
  <si>
    <t>Pol143</t>
  </si>
  <si>
    <t>TS03 Pracovní stůl rohový 1600/600x1200/600x740mm do místnosti 1.32. Deska v materiálu LTD bílá, tl.25mm, ABS hrana 2mm. Průchodka kovová pro instalace o průměru 60mm. Podnož kovová, noha tvaru O, uzavřený profil 60x25mm. Spojené kovovými luby. Barevné provedení podnože RAL žlutá (přesný odstín bude odsouhlasen architektem a investorem). Výplň nohy podnože a čelní deska LTD tl.18mm bílá, ABS hrana. Rektifikace pro případné vyrovnání podlahy. Včetně instalačního průběžného žlabu pro vedení instalací v návaznosti na další stoly;</t>
  </si>
  <si>
    <t>Pol144</t>
  </si>
  <si>
    <t>TS04 pracovní stůl rohový 1400/600x1900/600x740mm do místnosti 1.27. Deska v materiálu LTD bílá, tl.25mm, ABS hrana 2mm. Průchodka kovová pro instalace o průměru 60mm. Podnož kovová, noha tvaru O, uzavřený profil 60x25mm. Spojené kovovými luby. Barevné provedení podnože RAL žlutá (přesný odstín bude odsouhlasen architektem a investorem). Výplň nohy podnože a čelní deska LTD tl.18mm bílá, ABS hrana. Rektifikace pro případné vyrovnání podlahy. Včetně instalačního průběžného žlabu pro vedení instalací v návaznosti na další stoly;</t>
  </si>
  <si>
    <t>Pol145</t>
  </si>
  <si>
    <t>TS05 pracovní stůl rohový 1400/600x1900/600x740mm do místnosti 1.27. Deska v materiálu LTD bílá, tl.25mm, ABS hrana 2mm. Průchodka kovová pro instalace o průměru 60mm. Podnož kovová, noha tvaru O, uzavřený profil 60x25mm. Spojené kovovými luby. Barevné provedení podnože RAL žlutá (přesný odstín bude odsouhlasen architektem a investorem). Výplň nohy podnože a čelní deska LTD tl.18mm bílá, ABS hrana. Rektifikace pro případné vyrovnání podlahy. Včetně instalačního průběžného žlabu pro vedení instalací v návaznosti na další stoly;</t>
  </si>
  <si>
    <t>Pol146</t>
  </si>
  <si>
    <t>TS06 pracovní stůl rohový 1830/600x1700/600x740mm do místnosti 1.28. Deska v materiálu LTD bílá, tl.25mm, ABS hrana 2mm.  Průchodka kovová pro instalace o průměru 60mm.  Podnož kovová, noha tvaru O, uzavřený profil 60x25mm.  Spojené kovovými luby. Barevné provedení podnože RAL žlutá (přesný odstín bude odsouhlasen architektem a investorem). Výplň nohy podnože a čelní deska LTD tl.18mm bílá, ABS hrana. Rektifikace pro případné vyrovnání podlahy. Včetně instalačního průběžného žlabu pro vedení instalací v návaznosti na další stoly;</t>
  </si>
  <si>
    <t>Pol147</t>
  </si>
  <si>
    <t>TS07 skládací stůl 1200x700x720mm do zasedací místnosti 1.26. Deska v materiálu MDF tl.22mm, bílo-šedá RAL 9002, hrana ABS 2mm. Skládací podnož z oceli o průměru 30mm, kónického tvaru. Povrchová úprava podnože práškovým lakem-žlutá RAL1003;</t>
  </si>
  <si>
    <t>Pol148</t>
  </si>
  <si>
    <t>TS08 skříně volně stojící policová zavřená 970x500 výšky 2100mm do kanceláře m1.28. Materiál korpus, police a dvířka LTD tl.18mm, bílá, ABS hrana 2mm. 4x přestavitelná police. Rektifikace. Otevírání pomocí bílých kovových úchytek (budou k odsouhlasení architektem a investorem). Závěsy s tlumeným dovíráním;</t>
  </si>
  <si>
    <t>Pol149</t>
  </si>
  <si>
    <t>TS09 regálové police 500x1550x2100mm do skladu 1.25. Nosná kovová konstrukce.  Materiál police a LTD tl.18mm, bílá, ABS hrana 2mm. Police po cca 400mm;</t>
  </si>
  <si>
    <t>Pol150</t>
  </si>
  <si>
    <t>TS10 závěsná skříňka otevřená 850x300x350mm. Materiál LTD tl.18mm, bílá, ABS hrana 2mm. Závěsné kování;</t>
  </si>
  <si>
    <t>Pol151</t>
  </si>
  <si>
    <t>TS11 stolový paraván akustický 1600x25x370mm mezi stolové desky uchycený ke stolové desce ze spoda. Rámová konstrukce z eloxovaného hliníkového profilu. Nosná konstrukční deska potažená PE pěnou síly 5mm. Utlumuje hluk a umožňuje zapichování špendlíků. Čalounění v látce, barva dle vzorníku. Bude odsouhlaseno architektem a investorem;</t>
  </si>
  <si>
    <t>Pol152</t>
  </si>
  <si>
    <t>TS12 kancelářská židle otočná 700x700x1010-1150mm se síťovaným opěrákem v černé barvě. Mechanika T-synchro, zajištění v pěti polohách. Nastavení odporu naklánění opěráku v závislosti na váze uživatele. Horizontální posuv sedáku. Fixní opěrák, výškově stavitelná bederní opěrka. 5-ti ramenní hliníkový kříž s kolečky o průměru 65mm na měkký povrch (koberec). Polyuretanové područky výškově stavitelné 3D. Čalouněný sedák v látce kategorie 2. Nosnost židle 160 kg;</t>
  </si>
  <si>
    <t>Pol153</t>
  </si>
  <si>
    <t>TS13 mobilní kontejner 430x600x580mm do kanceláři. Materiál LTD tl.18mm bílá, ABS hrana. Horní deska LTD tl. 25 mm bílá, ABS hrana 2mm. 1+3 plastové zásuvky výsuv 75%, horní jako tužkovnice. Centrální zámek a systém STOP-CONTROL. Úchykty kovové-rozteč 128mm;</t>
  </si>
  <si>
    <t>Pol154</t>
  </si>
  <si>
    <t>TS14 závěsný věšák 640mm na kabát zavěšený ze stropu (ocelové lanko). Vybaven 6 háčky 1x černá, 1x bílá, 3x limetkově zelená. Mechanismus pro nastavení výšky. Standardní délka lanka do výšky stropu 2,5m. Materiál chromovaná ocel a polyuretan;</t>
  </si>
  <si>
    <t>02 - Zdravotně technické instalace</t>
  </si>
  <si>
    <t xml:space="preserve">D1 - Zařizovací předměty </t>
  </si>
  <si>
    <t xml:space="preserve">    D2 - Zařizovací předměty - materiál, včetně kotvících prvků, montáže (včetně zapravení / zatmelení), komp</t>
  </si>
  <si>
    <t>D3 - Vnitřní kanalizace</t>
  </si>
  <si>
    <t xml:space="preserve">    D4 - Přípojné potrubí HT, horizontální část odpadního potrubí, včetně tvarovek, tesnění, vazelíny, montáž</t>
  </si>
  <si>
    <t xml:space="preserve">    D5 - Odpadní potrubí HT, včetně tvarovek, tesnění, vazelíny, montáže, kotvicích prvků… bez prořezu</t>
  </si>
  <si>
    <t xml:space="preserve">    D6 - Ostatní</t>
  </si>
  <si>
    <t>D7 - Vnitřní vodovod</t>
  </si>
  <si>
    <t xml:space="preserve">    D8 - Přípojné potrubí PPr  pro studenou a teplou vodu, cirkulace včetně tvarovek, montáže, kotvicích prvk</t>
  </si>
  <si>
    <t xml:space="preserve">    D9 - Armatury a zařízení - dodávka včetně montáže, kompletace, uvedení do provozu….</t>
  </si>
  <si>
    <t xml:space="preserve">Zařizovací předměty </t>
  </si>
  <si>
    <t>Zařizovací předměty - materiál, včetně kotvících prvků, montáže (včetně zapravení / zatmelení), komp</t>
  </si>
  <si>
    <t>Pol1</t>
  </si>
  <si>
    <t>U - Umyvadlo keramické, do 55cm, s otvorem pro baterii, s přepadem, včetně sifonu (mosaz + chrom) a baterie (stojánová páková), včetně soupravy na upevnění a montáže (flexihadičky….), včetně 2x rohový ventil</t>
  </si>
  <si>
    <t>ks</t>
  </si>
  <si>
    <t>Pol2</t>
  </si>
  <si>
    <t>Ui- Umyvadlo bezbariérové - vč.kotvících prvků, flexohadiček - včetně baterie pro bezbariérová umyvadla, včetně 2x rohový ventil, hloubka max. 45,5cm</t>
  </si>
  <si>
    <t>Pol21</t>
  </si>
  <si>
    <t>Umyvadlový sifon pro bezbarierové umyvadlo s úsporou místa</t>
  </si>
  <si>
    <t>Pol22</t>
  </si>
  <si>
    <t>WC - klozet závěsný, s hlubokým splachováním, včetně napojení na vodu (uzávěr) a kanalizaci, Sedátko WC - duraplastové, barva bílá, s pozvolným sklápěním, Montážní prvek pro závěsné WC: modul s nádržkou a ovládacím tlačítkem (barva nerez)</t>
  </si>
  <si>
    <t>Pol23</t>
  </si>
  <si>
    <t>WCi - klozet kombinační, bezbariérový (zvýšený, min. 48cm), komplet mísa + nádrž vodorovný odpad - včetně sedátka (Duraplast, bílé, pozvolné sklápění), včetně napojení na vodu (uzávěr) a kanalizaci</t>
  </si>
  <si>
    <t>Pol24</t>
  </si>
  <si>
    <t>Ovládací tlačítko pneumatické pro bezbariérový WC - Tlačítko pro boční ovládání  Pneumatické ovládání  - tlačítkové ovládání s rozetou prům. 100 mm  - pneumatická hadička 1,50 m</t>
  </si>
  <si>
    <t>Pol25</t>
  </si>
  <si>
    <t>Madla k bezbariérovému WC, komplet</t>
  </si>
  <si>
    <t>Pol26</t>
  </si>
  <si>
    <t>Pi - Pisoár - vč.pisoárového ventilu, senzor s automatickým splachovačem (napájený zdrojem 230V), včetně sifonu a upevňovací sady; Montážní prvek pro pisoár</t>
  </si>
  <si>
    <t>Pol27</t>
  </si>
  <si>
    <t>S - Sprchová vanička 90x90cm, akrylát, včetně nožiček a zatmelení, samočistící sifon včetně krytky, včetně sprchového setu (hlavice, hadice, držák, páková baterie) a zástěny (skleněná s povrhcovou úpravou proti vodnímu kameni)</t>
  </si>
  <si>
    <t>Pol28</t>
  </si>
  <si>
    <t>D - (vlastní dřez součástí linky), sifon dřezový plastový, dřezová stojánková páková baterie:  barevnost chrom lesk, včetně 2x rohový ventil, opletené hadice</t>
  </si>
  <si>
    <t>Pol34</t>
  </si>
  <si>
    <t>Výl - nástěnnýá výlevka, včetně roštu, baterie dřezová nástěnná (délka ramínka dle typu výlevky), sifon, odtok DN50, včetně montážní sady a zatmelení</t>
  </si>
  <si>
    <t>Pol51</t>
  </si>
  <si>
    <t>Demontáž stávajících zařizovacích předmětů</t>
  </si>
  <si>
    <t>Vnitřní kanalizace</t>
  </si>
  <si>
    <t>Přípojné potrubí HT, horizontální část odpadního potrubí, včetně tvarovek, tesnění, vazelíny, montáž</t>
  </si>
  <si>
    <t>Pol157</t>
  </si>
  <si>
    <t>HT potrubí DN 50</t>
  </si>
  <si>
    <t>Pol158</t>
  </si>
  <si>
    <t>HT potrubí DN 110</t>
  </si>
  <si>
    <t>D5</t>
  </si>
  <si>
    <t>Odpadní potrubí HT, včetně tvarovek, tesnění, vazelíny, montáže, kotvicích prvků… bez prořezu</t>
  </si>
  <si>
    <t>Pol159</t>
  </si>
  <si>
    <t>Pol160</t>
  </si>
  <si>
    <t>Čistící tvarovka DN110</t>
  </si>
  <si>
    <t>Pol161</t>
  </si>
  <si>
    <t>Revizní dvířka pod obklad 300x300 mm, neviditelná, na spárořez obkladu. Otevírání způsobem kliknutí, s dvojitou konstrukcí pantu (otevření a pak vysunutí dvířek). Materiál - ocelový pozinkovaný plech. Křídlo dvířek z SDK. Obklad přesahuje přes dvířka až na jejich rám, spáru vyplnit lištou v barvě spárovací hmoty.</t>
  </si>
  <si>
    <t>Pol162</t>
  </si>
  <si>
    <t>Přivzdušňovací ventil DN 110</t>
  </si>
  <si>
    <t>Pol163</t>
  </si>
  <si>
    <t>Izolace pro potrubí dilatační / proti rosení tl.5-9 mm; DN 50-160</t>
  </si>
  <si>
    <t>D6</t>
  </si>
  <si>
    <t>Ostatní</t>
  </si>
  <si>
    <t>Pol59</t>
  </si>
  <si>
    <t>Odstranění stávajícího potrubí (vedeno v drážce ve zdivu) do DN100, plast</t>
  </si>
  <si>
    <t>Pol60</t>
  </si>
  <si>
    <t>Zaslepení stávajíchío potrubí do DN100 (víčko)</t>
  </si>
  <si>
    <t>Pol61</t>
  </si>
  <si>
    <t>Napojení na stávající potrubí v úrovni podlahy, včetně případného odšramování stávající desky (žb), včetně montážní přesuvky</t>
  </si>
  <si>
    <t>Pol62</t>
  </si>
  <si>
    <t>Napojení na stávající potrubí pod stropem, včetně montážní přesuvky</t>
  </si>
  <si>
    <t>Pol63</t>
  </si>
  <si>
    <t>Zkoušky a revize pro nové potrubí</t>
  </si>
  <si>
    <t>Pol64</t>
  </si>
  <si>
    <t>Revizní dvířka ve stěně za kuchyňskou linkou, včetně otvoru v zadní stěně linky, plastová 300x200, včetně případné akustické izolace</t>
  </si>
  <si>
    <t>Pol65</t>
  </si>
  <si>
    <t>Přípomocné zednické práce (drážky, zapravení)</t>
  </si>
  <si>
    <t>m</t>
  </si>
  <si>
    <t>D7</t>
  </si>
  <si>
    <t>Vnitřní vodovod</t>
  </si>
  <si>
    <t>D8</t>
  </si>
  <si>
    <t>Přípojné potrubí PPr  pro studenou a teplou vodu, cirkulace včetně tvarovek, montáže, kotvicích prvk</t>
  </si>
  <si>
    <t>Pol164</t>
  </si>
  <si>
    <t>potrubí včetně tvarovek a závěsů, PN20; d250x3,4 - 25x4,2mm, DN15-20</t>
  </si>
  <si>
    <t>Pol165</t>
  </si>
  <si>
    <t>potrubí včetně tvarovek a závěsů, PN20; 32x5,4mm, DN25</t>
  </si>
  <si>
    <t>Pol166</t>
  </si>
  <si>
    <t>Izolace pro potrubí tl.20 mm; DN15-20</t>
  </si>
  <si>
    <t>Pol167</t>
  </si>
  <si>
    <t>Izolace pro potrubí tl.30 mm; DN25</t>
  </si>
  <si>
    <t>D9</t>
  </si>
  <si>
    <t>Armatury a zařízení - dodávka včetně montáže, kompletace, uvedení do provozu….</t>
  </si>
  <si>
    <t>Pol168</t>
  </si>
  <si>
    <t>Napojení na stávající rozvody SV a TUV, PPR d32</t>
  </si>
  <si>
    <t>Pol169</t>
  </si>
  <si>
    <t>Nová vodoměrná sestava na studené / teplé vodě na potrubí PPR D32. Uzávěr DN25 + vodoměr DN20 s možností dálkového odečtu přes radiomodul), včetně potřebných přechodek a šroubení</t>
  </si>
  <si>
    <t>Pol72</t>
  </si>
  <si>
    <t>Tlaková zkouška potrubí, prohlídka</t>
  </si>
  <si>
    <t>Pol73</t>
  </si>
  <si>
    <t>Odstranění stávajícího potrubí (vedeno v drážce ve zdivu) do DN25, plast</t>
  </si>
  <si>
    <t>Pol74</t>
  </si>
  <si>
    <t>03 - Vzduchotechnika</t>
  </si>
  <si>
    <t>DEM - demontáže</t>
  </si>
  <si>
    <t>VZ.1 - Welcome center</t>
  </si>
  <si>
    <t>VZ.02 - Soc. zázemí</t>
  </si>
  <si>
    <t>VZ.03 - Ostatní</t>
  </si>
  <si>
    <t>DEM</t>
  </si>
  <si>
    <t>demontáže</t>
  </si>
  <si>
    <t>00.01</t>
  </si>
  <si>
    <t>POTRUBÍ - Čtyřhranné vzduchotechnické potrubí z ocelového pozinkovaného plechu sk. I v normálním provedení, vč. izolace</t>
  </si>
  <si>
    <t>00.02</t>
  </si>
  <si>
    <t>CAC - split systém pro chlazení m.č. 1.31 - technická místnost</t>
  </si>
  <si>
    <t>Pol40</t>
  </si>
  <si>
    <t>- vypuštění chladiva</t>
  </si>
  <si>
    <t>Pol41</t>
  </si>
  <si>
    <t>- demontáž vnitřní a venkovní jednotky</t>
  </si>
  <si>
    <t>Pol42</t>
  </si>
  <si>
    <t>- demontáž Cu potrubí</t>
  </si>
  <si>
    <t>00.03</t>
  </si>
  <si>
    <t>Odvětrání WC</t>
  </si>
  <si>
    <t>1.1</t>
  </si>
  <si>
    <t>FCU parapetní - demontáž a ekologická likvidace</t>
  </si>
  <si>
    <t>1.2</t>
  </si>
  <si>
    <t>1.3</t>
  </si>
  <si>
    <t>IU - demontáž, vyčištění, revize a repase podstropních ondukčních jednotek, vč. armatur. Příprava pro následnou montáž</t>
  </si>
  <si>
    <t>VZ.1</t>
  </si>
  <si>
    <t>Welcome center</t>
  </si>
  <si>
    <t>1.1.1</t>
  </si>
  <si>
    <t>IU - osazení repasovaných IU na nové pozice</t>
  </si>
  <si>
    <t>1.2.1</t>
  </si>
  <si>
    <t>FCU kazetová - provedení se stěrbinovým výfukem vzduchu po obvodě kazety 600x600 mm; Qch = 4,41 kW (tw = 7/12°C); Qt = 3,36 kW (tw = 80/60~C); Vl = 775 m3/h (max. otáčky ventilátoru); 4tr.provedení, výfuk vzduchu 360, 5°-ňový AC motor (Pel = 1x230V/101W), filtr G3</t>
  </si>
  <si>
    <t>1.3.1</t>
  </si>
  <si>
    <t>CAV - regulátor 200x100 průtoku vzduchu bez vnější energie</t>
  </si>
  <si>
    <t>1.4</t>
  </si>
  <si>
    <t>RK - uzavírací klapka 200x100 se servopohonem 1x230V - bez proudu zavřeno</t>
  </si>
  <si>
    <t>1.4.1</t>
  </si>
  <si>
    <t>RK - uzavírací klapka 200x100 se servopohonem 1x230V - bez proudu otevřeno</t>
  </si>
  <si>
    <t>1.5</t>
  </si>
  <si>
    <t>TH - tlumič hluku pro CAV regulátor 200x100/1500</t>
  </si>
  <si>
    <t>1.6</t>
  </si>
  <si>
    <t>CAV - regulátor DN100 průtoku vzduchu bez vnější energie</t>
  </si>
  <si>
    <t>1.7</t>
  </si>
  <si>
    <t>VYÚST - přívodní vířivý difuzor s čelní perforovanou deskou - komora 160x160, napojení DN125 - 140 m3/h</t>
  </si>
  <si>
    <t>1.8</t>
  </si>
  <si>
    <t>VYÚST - talířový ventil 100</t>
  </si>
  <si>
    <t>1.9</t>
  </si>
  <si>
    <t>VYÚST - talířový ventil 125</t>
  </si>
  <si>
    <t>1.10</t>
  </si>
  <si>
    <t>VYÚST - talířový ventil 160</t>
  </si>
  <si>
    <t>1.11</t>
  </si>
  <si>
    <t>VYÚST - stěnová mřížka 425x75</t>
  </si>
  <si>
    <t>1.12</t>
  </si>
  <si>
    <t>FLEXO - tepelně izolované flexo potrubí DN125, tl. Izolační vrstvy 25 mm</t>
  </si>
  <si>
    <t>1.13</t>
  </si>
  <si>
    <t>POTRUBÍ - Čtyřhranné vzduchotechnické potrubí z ocelového pozinkovaného plechu sk. I v normálním provedení podle ON120405, třída těsnosti B a vyšší podle DIN 24194 (PK 120036, ÖNORM M 7615) - - rovné</t>
  </si>
  <si>
    <t>1.14</t>
  </si>
  <si>
    <t>- tvarovky POTRUBÍ - Kruhové vzduchotechnické potrubí z ocelového pozinkovaného plechu sk. I v provedení  SPIRO, standard Save, třída těsnosti B a vyšší podle DIN 24194 (PK 120036, ÖNORM M 7615) -</t>
  </si>
  <si>
    <t>Pol13</t>
  </si>
  <si>
    <t>- Ø 100 mm - rovné</t>
  </si>
  <si>
    <t>Pol14</t>
  </si>
  <si>
    <t>- Ø 100 mm - tvarovky</t>
  </si>
  <si>
    <t>Pol15</t>
  </si>
  <si>
    <t>- Ø 125 mm - rovné</t>
  </si>
  <si>
    <t>Pol16</t>
  </si>
  <si>
    <t>- Ø 125 mm - tvarovky</t>
  </si>
  <si>
    <t>Pol17</t>
  </si>
  <si>
    <t>- Ø 160 mm - tvarovky</t>
  </si>
  <si>
    <t>1.15</t>
  </si>
  <si>
    <t>IZOL - Tepelná izolace vzduchovodu ve vnitřním prostředí  materiálem K FLEX - H Duct, syntetický kaučuk, tl. 30 mm, barva černá, lepeno na VZT potrubí</t>
  </si>
  <si>
    <t>1.16</t>
  </si>
  <si>
    <t>Montážní a závěsový materiál</t>
  </si>
  <si>
    <t>kg</t>
  </si>
  <si>
    <t>1.17</t>
  </si>
  <si>
    <t>Spojovací a těsnící materiál</t>
  </si>
  <si>
    <t>VZ.02</t>
  </si>
  <si>
    <t>Soc. zázemí</t>
  </si>
  <si>
    <t>2.1</t>
  </si>
  <si>
    <t>VENT - rozměr 350/125 provedení Silent - tichý diagonální ventilátor - VL = 180 m3h-1; dpext = 80 Pa; 1x230V-26W-0,11A -  provedení s nastavitelným doběhem 1 až 30 minut</t>
  </si>
  <si>
    <t>Pol18</t>
  </si>
  <si>
    <t>Samočinná motýlová klapka DN125</t>
  </si>
  <si>
    <t>Pol19</t>
  </si>
  <si>
    <t>Spojovací manžeta DN125</t>
  </si>
  <si>
    <t>Pol20</t>
  </si>
  <si>
    <t>FLEXO - Aluflex 125</t>
  </si>
  <si>
    <t>2.2</t>
  </si>
  <si>
    <t>VENT - malý radiální ventilátor - VL = 80 m3h-1; dpext = 80 Pa; 1x230V-45W -  doběh 2–20 minut, ventilátor dobíhá na nižší otáčky</t>
  </si>
  <si>
    <t>2.3</t>
  </si>
  <si>
    <t>neobsazeno</t>
  </si>
  <si>
    <t>2.4</t>
  </si>
  <si>
    <t>Tlumič hluku pro kruhové potrubí 125/600</t>
  </si>
  <si>
    <t>2.5</t>
  </si>
  <si>
    <t>2.6</t>
  </si>
  <si>
    <t>2.7</t>
  </si>
  <si>
    <t>POTRUBÍ - Kruhové vzduchotechnické potrubí z ocelového pozinkovaného plechu sk. I v provedení  SPIRO, standard Lindab Save, třída těsnosti B a vyšší podle DIN 24194 (PK 120036, ÖNORM M 7615) - - Ø 100 mm - rovné</t>
  </si>
  <si>
    <t>Pol80</t>
  </si>
  <si>
    <t>- Ø 110 mm - rovné</t>
  </si>
  <si>
    <t>Pol81</t>
  </si>
  <si>
    <t>- Ø 110 mm - tvarovky</t>
  </si>
  <si>
    <t>Pol82</t>
  </si>
  <si>
    <t>- Ø 160 mm - rovné</t>
  </si>
  <si>
    <t>Pol83</t>
  </si>
  <si>
    <t>- Ø 200 mm - tvarovky</t>
  </si>
  <si>
    <t>2.8</t>
  </si>
  <si>
    <t>2.9</t>
  </si>
  <si>
    <t>VZ.03</t>
  </si>
  <si>
    <t>03.01</t>
  </si>
  <si>
    <t>Lešení a montážní plošiny</t>
  </si>
  <si>
    <t>hod</t>
  </si>
  <si>
    <t>03.02</t>
  </si>
  <si>
    <t>Montáž zařízení VZT</t>
  </si>
  <si>
    <t>03.03</t>
  </si>
  <si>
    <t>nástřik všech komponentů pod stropem barvou RAL 7035</t>
  </si>
  <si>
    <t>03.04</t>
  </si>
  <si>
    <t>Doprava</t>
  </si>
  <si>
    <t>03.05</t>
  </si>
  <si>
    <t>Práce autojeřábem</t>
  </si>
  <si>
    <t>03.06</t>
  </si>
  <si>
    <t>provozní zkouška</t>
  </si>
  <si>
    <t>03.07</t>
  </si>
  <si>
    <t>Seřízení a zaregulování rozvodů a koncových prvků</t>
  </si>
  <si>
    <t>03.08</t>
  </si>
  <si>
    <t>Protokoly, revize, zkoušky</t>
  </si>
  <si>
    <t>03.09</t>
  </si>
  <si>
    <t>Značení rozvodů</t>
  </si>
  <si>
    <t>04 - Chlazení a vytápění</t>
  </si>
  <si>
    <t>TOP - otopná tělesa</t>
  </si>
  <si>
    <t>RTCH - rozvody tepla a chladu</t>
  </si>
  <si>
    <t>D1 - Ostatní</t>
  </si>
  <si>
    <t>0.1</t>
  </si>
  <si>
    <t>Demontáž regulačních armatur rozvodu tepla a chladu (STAD/STAP), vyčištění, revize a repase. Příprava a uskladnění pro následnou montáž</t>
  </si>
  <si>
    <t>0.2</t>
  </si>
  <si>
    <t>Demontáž rozvodu TOP - DN18-32, vč. izolace, montážního a závěsového materiálu</t>
  </si>
  <si>
    <t>0.3</t>
  </si>
  <si>
    <t>Demontáž rozvodu CHLAD - DN20-50, vč. izolace, montážního a závěsového materiálu</t>
  </si>
  <si>
    <t>0,4</t>
  </si>
  <si>
    <t>drobné demontáže</t>
  </si>
  <si>
    <t>TOP</t>
  </si>
  <si>
    <t>otopná tělesa</t>
  </si>
  <si>
    <t>Otopné deskové těleso VK-21-6050</t>
  </si>
  <si>
    <t>- termostatická kapalinová hlavice</t>
  </si>
  <si>
    <t>- napojovací regulačnía a uzavírací H-armatura</t>
  </si>
  <si>
    <t>RTCH</t>
  </si>
  <si>
    <t>rozvody tepla a chladu</t>
  </si>
  <si>
    <t>Trubka rozvodu otopné vody SUPERSAN, certifikace dle ISO 9001, vyrobeno dle DIN EN 1057, provedení  polotvrdé F25 , tvrdé F29. V tepelné izolaci HT/Armaflex, tl 25 mm, lepeno, barva černá - 35x1,2</t>
  </si>
  <si>
    <t>Pol3</t>
  </si>
  <si>
    <t>- 28x1</t>
  </si>
  <si>
    <t>Pol4</t>
  </si>
  <si>
    <t>- 22x1</t>
  </si>
  <si>
    <t>Pol5</t>
  </si>
  <si>
    <t>- 18x1</t>
  </si>
  <si>
    <t>- 15x1 Trubka rozvodu chladicí vody SUPERSAN, certifikace dle ISO 9001, vyrobeno dle DIN EN 1057, provedení  polotvrdé F25 , tvrdé F29. V tepelné izolaci HT/Armaflex, tl 25 mm, lepeno, barva černá. Závěsové objímky s přerušeným tepelným mostem.</t>
  </si>
  <si>
    <t>Pol6</t>
  </si>
  <si>
    <t>- 54x1,5</t>
  </si>
  <si>
    <t>Pol7</t>
  </si>
  <si>
    <t>- 42x1,2</t>
  </si>
  <si>
    <t>Pol8</t>
  </si>
  <si>
    <t>- 35x1,2</t>
  </si>
  <si>
    <t>Pol9</t>
  </si>
  <si>
    <t>KK25 - vypouštěcí kulový kohout</t>
  </si>
  <si>
    <t>1372942438</t>
  </si>
  <si>
    <t>Montáž zařízení RTCH</t>
  </si>
  <si>
    <t>-644666417</t>
  </si>
  <si>
    <t>1848875139</t>
  </si>
  <si>
    <t>-1423790324</t>
  </si>
  <si>
    <t>77505812</t>
  </si>
  <si>
    <t>provozní zkouška, tlaková zkouška</t>
  </si>
  <si>
    <t>1709329124</t>
  </si>
  <si>
    <t>1397183705</t>
  </si>
  <si>
    <t>03.07.1</t>
  </si>
  <si>
    <t>-1212411965</t>
  </si>
  <si>
    <t>761330405</t>
  </si>
  <si>
    <t>05 - Měření a regulace</t>
  </si>
  <si>
    <t>IRC - ZÓNOVÁ REGULACE (IRC)</t>
  </si>
  <si>
    <t>KA.IRC - KABELY ZÓNOVÁ REGULACE</t>
  </si>
  <si>
    <t>MM.IRC - MONTÁŽNÍ MATERIÁL ZÓNOVÁ REGULACE</t>
  </si>
  <si>
    <t>O - OSTATNÍ</t>
  </si>
  <si>
    <t>IRC</t>
  </si>
  <si>
    <t>ZÓNOVÁ REGULACE (IRC)</t>
  </si>
  <si>
    <t>Pol87</t>
  </si>
  <si>
    <t>R - IRC regulátor - stávající, napajení 230V - stávající prvek - demontáž a následná montáž a připojení prvku</t>
  </si>
  <si>
    <t>Pol88</t>
  </si>
  <si>
    <t>RB - snímač rosného bodu - stávající prvek - demontáž a následná montáž a připojení prvku</t>
  </si>
  <si>
    <t>Pol89</t>
  </si>
  <si>
    <t>TS - transformator - stávající prvek - demontáž a následná montáž a připojení prvku</t>
  </si>
  <si>
    <t>Pol90</t>
  </si>
  <si>
    <t>YH,YC - pohon ventilu - stávající prvek - demontáž a následná montáž a připojení prvku</t>
  </si>
  <si>
    <t>KA.IRC</t>
  </si>
  <si>
    <t>KABELY ZÓNOVÁ REGULACE</t>
  </si>
  <si>
    <t>Pol91</t>
  </si>
  <si>
    <t>kabel JYTY 2x1</t>
  </si>
  <si>
    <t>Pol92</t>
  </si>
  <si>
    <t>kabel JYTY 4x1</t>
  </si>
  <si>
    <t>Pol93</t>
  </si>
  <si>
    <t>kabel CYKY-J 3x1,5</t>
  </si>
  <si>
    <t>MM.IRC</t>
  </si>
  <si>
    <t>MONTÁŽNÍ MATERIÁL ZÓNOVÁ REGULACE</t>
  </si>
  <si>
    <t>Pol94</t>
  </si>
  <si>
    <t>elektroinstalační trubka ohebná vnitřní průměr od 10mm vč.příchytek a příslušenství</t>
  </si>
  <si>
    <t>Pol95</t>
  </si>
  <si>
    <t>Instalační materiál pro kabelové trasy (příchytky,nastřelování, svazková montáž)</t>
  </si>
  <si>
    <t>O</t>
  </si>
  <si>
    <t>OSTATNÍ</t>
  </si>
  <si>
    <t>Pol96</t>
  </si>
  <si>
    <t>Dokumentace zhotovitele (dílenská dokumentace)</t>
  </si>
  <si>
    <t>Pol97</t>
  </si>
  <si>
    <t>Dokumentace skutečného stavu</t>
  </si>
  <si>
    <t>Pol98</t>
  </si>
  <si>
    <t>Odladění SW s technologií</t>
  </si>
  <si>
    <t>Pol99</t>
  </si>
  <si>
    <t>Zaškolení obsluhy</t>
  </si>
  <si>
    <t>Pol100</t>
  </si>
  <si>
    <t>Revize</t>
  </si>
  <si>
    <t>Pol101</t>
  </si>
  <si>
    <t>Doprava, zařízení staveniště</t>
  </si>
  <si>
    <t>06 - Silnoproudá elektrotechnika</t>
  </si>
  <si>
    <t>D1 - Dodávka</t>
  </si>
  <si>
    <t xml:space="preserve">    D2 - ROZVÁDĚČE - VIZ VÝKRESOVÁ ČÁST</t>
  </si>
  <si>
    <t>D3 - Montážní materiál a práce</t>
  </si>
  <si>
    <t xml:space="preserve">    D4 - KRABICE + úložný materiál</t>
  </si>
  <si>
    <t xml:space="preserve">    D5 - KABELY A VODIČE - VČETNĚ UKONČENÍ A PROŘEZU</t>
  </si>
  <si>
    <t xml:space="preserve">    D6 - SVORKY A SVORKOVNICE</t>
  </si>
  <si>
    <t xml:space="preserve">    D7 - ZÁSUVKY A SPÍNAČE - KOMPLETNÍ VČETNĚ RÁMEČKŮ</t>
  </si>
  <si>
    <t xml:space="preserve">    D8 - SVÍTIDLA VČETNĚ ZDROJŮ </t>
  </si>
  <si>
    <t xml:space="preserve">    D9 - HZS</t>
  </si>
  <si>
    <t>Dodávka</t>
  </si>
  <si>
    <t>ROZVÁDĚČE - VIZ VÝKRESOVÁ ČÁST</t>
  </si>
  <si>
    <t>Pol76</t>
  </si>
  <si>
    <t>Rozvodnice  R.h.</t>
  </si>
  <si>
    <t>Montážní materiál a práce</t>
  </si>
  <si>
    <t>Pol77</t>
  </si>
  <si>
    <t>Montáž rozvodnice</t>
  </si>
  <si>
    <t>KRABICE + úložný materiál</t>
  </si>
  <si>
    <t>Pol78</t>
  </si>
  <si>
    <t>Krabice odbočná do sarokartonu</t>
  </si>
  <si>
    <t>Pol79</t>
  </si>
  <si>
    <t>Krabice přístrojová do sarokartonu</t>
  </si>
  <si>
    <t>Pol84</t>
  </si>
  <si>
    <t>Krabice přítrojová do omítky</t>
  </si>
  <si>
    <t>Pol85</t>
  </si>
  <si>
    <t>Krabice odbočná do omítky</t>
  </si>
  <si>
    <t>Pol86</t>
  </si>
  <si>
    <t>Drátěný žlab 50 x 60 mm</t>
  </si>
  <si>
    <t>KABELY A VODIČE - VČETNĚ UKONČENÍ A PROŘEZU</t>
  </si>
  <si>
    <t>Pol102</t>
  </si>
  <si>
    <t>CYKY 3Jx2,5</t>
  </si>
  <si>
    <t>Pol103</t>
  </si>
  <si>
    <t>CYKY 3Jx1,5</t>
  </si>
  <si>
    <t>Pol176</t>
  </si>
  <si>
    <t>CYKY 3Ax1,5</t>
  </si>
  <si>
    <t>Pol177</t>
  </si>
  <si>
    <t>CYKY 2Ax1,5</t>
  </si>
  <si>
    <t>Pol178</t>
  </si>
  <si>
    <t>CY 6žz</t>
  </si>
  <si>
    <t>Pol179</t>
  </si>
  <si>
    <t>CY 4žz</t>
  </si>
  <si>
    <t>SVORKY A SVORKOVNICE</t>
  </si>
  <si>
    <t>Pol180</t>
  </si>
  <si>
    <t>Svorky WAGO 3x2,5; 2x2,5</t>
  </si>
  <si>
    <t>ZÁSUVKY A SPÍNAČE - KOMPLETNÍ VČETNĚ RÁMEČKŮ</t>
  </si>
  <si>
    <t>Pol181</t>
  </si>
  <si>
    <t>Spínač 230V, 10A, řazení 1,  dle výběru investora</t>
  </si>
  <si>
    <t>Pol182</t>
  </si>
  <si>
    <t>Spínač 230V, 10A, řazení 5,  dle výběru investora</t>
  </si>
  <si>
    <t>Pol183</t>
  </si>
  <si>
    <t>Spínač 230V, 10A, řazení 6, dle výběru investora</t>
  </si>
  <si>
    <t>Pol184</t>
  </si>
  <si>
    <t>Spínač 230V, 10A, řazení 7, dle výběru investora</t>
  </si>
  <si>
    <t>Pol185</t>
  </si>
  <si>
    <t>zásuvka  230V/16A, s PŘEPĚŤOVOU OCHRANOU dle výběru investora</t>
  </si>
  <si>
    <t>Pol186</t>
  </si>
  <si>
    <t>zásuvka  230V/16A,  dle výběru investora</t>
  </si>
  <si>
    <t>Pol187</t>
  </si>
  <si>
    <t>signalní  orientační svítidlo LED prosvětlená plocha 43 x 43mm do inst.krabice dle výběru investora</t>
  </si>
  <si>
    <t>Pol188</t>
  </si>
  <si>
    <t>Pohybové čidlo 230V,IP20,TO II, 360 stupňů, 1-8m. Dle výběru investora</t>
  </si>
  <si>
    <t xml:space="preserve">SVÍTIDLA VČETNĚ ZDROJŮ </t>
  </si>
  <si>
    <t>Pol189</t>
  </si>
  <si>
    <t>"A" svítidlo kruhové D=938mm, v=89mmLED 78/840 PSD WH L barva bílá RAL 9016 mat, materiál Al, 7781lm, 56W, 138,9 lm/W, UGR&lt;19,LB=L80B20 při 50 000 hod</t>
  </si>
  <si>
    <t>Pol190</t>
  </si>
  <si>
    <t>"B" svítidlo kruhové D=638mm, v=89mmLED 37/840 PSD WH L barva bílá RAL 9016 mat, materiál Al, 3690lm, 27W, 136,7 lm/W, LB=L80B20 při 50 000 hod, UGR&lt;19.</t>
  </si>
  <si>
    <t>Pol191</t>
  </si>
  <si>
    <t>"C" závěsné dekorativní svítidlo 40W/230V barva žlutá. viz. kniha svítidel+ LED žárovka 5,5W teplota chromatičnosti 840, LB=L80B20 při 50 000 hod,UGR&lt;19</t>
  </si>
  <si>
    <t>Pol192</t>
  </si>
  <si>
    <t>"D" zapuštěné podhledové svítidlo kruhové D216 1xLED20S/840 C, 2200lm, 19W,LB=L80B20 při 50000 hod</t>
  </si>
  <si>
    <t>Pol193</t>
  </si>
  <si>
    <t>"E" svítidlo lineární 124C L1200 1xLED41S/840 4101lm, 38W, 107lm/W, LB=L80B20 při 50 000 hod,UGR&lt;19</t>
  </si>
  <si>
    <t>Pol194</t>
  </si>
  <si>
    <t>"F" svítidlo  linearní LED, 532P,L1130 1xLED49S/840 OC, LB=L80B20 při 50 000 hod, UGR&lt;19</t>
  </si>
  <si>
    <t>Pol195</t>
  </si>
  <si>
    <t>"N1"   nouzové LED svítidlo s vla stním zdrojem,1hod ,PIKTOGRAM,LB=L80B20 při 50 000 hod, UGR&lt;19</t>
  </si>
  <si>
    <t>Pol196</t>
  </si>
  <si>
    <t>"G" svítidlo pod kuchyňskou linku LED pásek nalepený po celé délce pod horními skříňkami. Délka pásku 5m, 3000k,10W/m,se zrojem a vypinačem, LB=L80B20 při 50 000 hod, UGR&lt;19</t>
  </si>
  <si>
    <t>HZS</t>
  </si>
  <si>
    <t>Pol29</t>
  </si>
  <si>
    <t>Koordinace s ostatními profesemi</t>
  </si>
  <si>
    <t>Pol30</t>
  </si>
  <si>
    <t>Příprava ke komplexní zkoušce</t>
  </si>
  <si>
    <t>Pol31</t>
  </si>
  <si>
    <t>Funkční odzkoušení zařízení</t>
  </si>
  <si>
    <t>Pol32</t>
  </si>
  <si>
    <t>Zaučení obsluhy</t>
  </si>
  <si>
    <t>Pol33</t>
  </si>
  <si>
    <t>Výchozí revize</t>
  </si>
  <si>
    <t>Pol197</t>
  </si>
  <si>
    <t>Podružný materiál</t>
  </si>
  <si>
    <t>KPL</t>
  </si>
  <si>
    <t>Pol35</t>
  </si>
  <si>
    <t>Zednické přípomoci</t>
  </si>
  <si>
    <t>Pol36</t>
  </si>
  <si>
    <t>sekání (frézování drážek) 2,5cm x 3cm</t>
  </si>
  <si>
    <t>Pol37</t>
  </si>
  <si>
    <t>sekání (frézování drážek) 2cm x 2cm</t>
  </si>
  <si>
    <t>Pol38</t>
  </si>
  <si>
    <t>úklid suti</t>
  </si>
  <si>
    <t>Pol39</t>
  </si>
  <si>
    <t>odvoz suti</t>
  </si>
  <si>
    <t>km</t>
  </si>
  <si>
    <t>07 - Slaboproudá elektrotechnika</t>
  </si>
  <si>
    <t>01 - CCTV</t>
  </si>
  <si>
    <t>PSV - Práce a dodávky PSV</t>
  </si>
  <si>
    <t xml:space="preserve">    742-CCTV-K - CCTV -Kamery</t>
  </si>
  <si>
    <t xml:space="preserve">    742-CCTV-I - CCTV - Instalace</t>
  </si>
  <si>
    <t xml:space="preserve">    742-CCTV-OST - CCTV - Ostatní</t>
  </si>
  <si>
    <t>HZS - Hodinové zúčtovací sazby</t>
  </si>
  <si>
    <t>PSV</t>
  </si>
  <si>
    <t>Práce a dodávky PSV</t>
  </si>
  <si>
    <t>742-CCTV-K</t>
  </si>
  <si>
    <t>CCTV -Kamery</t>
  </si>
  <si>
    <t>742-CCTV-K-mat-01</t>
  </si>
  <si>
    <t>Vnitřní IP dome kamera - 1/2.9" 2,19M CMOS; rozlišení nejméně 4MPx; snímková rychlost 25 sn./s pro všechna rozlišení (kodek H.264 / H.265); komprese H.264, H.265, MJPEG; minimální osvětlení barva: 0,15 lux; ČB: 0 lux při zapnutém IR; objektiv  2,8 - 12 mm; den/noc; IR přísvit 20m; BLC, WDR; SSNR; RJ45; napájení 12VDC nebo PoE</t>
  </si>
  <si>
    <t>742-CCTV-K-mat-03</t>
  </si>
  <si>
    <t>Patchkabel RJ45 stíněný Cat.6A / 10GB, LS0H, šedý 1m</t>
  </si>
  <si>
    <t>742-CCTV-K-mat-05</t>
  </si>
  <si>
    <t>licence pro připojení instalovaných kamer do aktuálního areálového systému CCTV (Sense)</t>
  </si>
  <si>
    <t>742-CCTV-I</t>
  </si>
  <si>
    <t>CCTV - Instalace</t>
  </si>
  <si>
    <t>742-CCTV-I-mont-01</t>
  </si>
  <si>
    <t>Instalace vnitřní kamery včetně adaptéru do podhledu, nastavení záběru dle požadavku klienta</t>
  </si>
  <si>
    <t>742-CCTV-I-mont-03</t>
  </si>
  <si>
    <t>Úprava vizualizace stávající SW nadstavby</t>
  </si>
  <si>
    <t>742-CCTV-OST</t>
  </si>
  <si>
    <t>CCTV - Ostatní</t>
  </si>
  <si>
    <t>742-CCTV-OST-mont-01</t>
  </si>
  <si>
    <t>Oživení systému</t>
  </si>
  <si>
    <t>742-CCTV-OST-mont-02</t>
  </si>
  <si>
    <t>Komplexní a individuální zkoušky</t>
  </si>
  <si>
    <t>742-CCTV-OST-mont-03</t>
  </si>
  <si>
    <t>Zaškolení obsluhy, údržby</t>
  </si>
  <si>
    <t>742-CCTV-OST-mont-04</t>
  </si>
  <si>
    <t>Revize systému</t>
  </si>
  <si>
    <t>742-CCTV-OST-mont-05</t>
  </si>
  <si>
    <t>742-CCTV-OST-mont-06</t>
  </si>
  <si>
    <t>Průrazy, trubkování, stavební přípomoce</t>
  </si>
  <si>
    <t>742-CCTV-OST-mont-07</t>
  </si>
  <si>
    <t>Dílenská dokumentace</t>
  </si>
  <si>
    <t>742-CCTV-OST-mont-08</t>
  </si>
  <si>
    <t>Ostatní režijní náklady (cestovné, náhrady, ubytování atd.)</t>
  </si>
  <si>
    <t>742-CCTV-OST-mont-09</t>
  </si>
  <si>
    <t>Doplnění do grafické nadstavby</t>
  </si>
  <si>
    <t>742-CCTV-OST-mont-11</t>
  </si>
  <si>
    <t>Likvidace elektroodpadu</t>
  </si>
  <si>
    <t>Hodinové zúčtovací sazby</t>
  </si>
  <si>
    <t>HZS2491</t>
  </si>
  <si>
    <t>Hodinové zúčtovací sazby profesí PSV zednické výpomoci a pomocné práce PSV dělník zednických výpomocí</t>
  </si>
  <si>
    <t>262144</t>
  </si>
  <si>
    <t>02 - EKV</t>
  </si>
  <si>
    <t xml:space="preserve">    742-EKV-SP - EKV - Systémové prvky</t>
  </si>
  <si>
    <t xml:space="preserve">    742-EKV-Ka - EKV - Kabely a kabelové trasy</t>
  </si>
  <si>
    <t xml:space="preserve">    742-EKV-I - EKV - Instalace</t>
  </si>
  <si>
    <t xml:space="preserve">    742-EKV-OST - EKV - Ostatní</t>
  </si>
  <si>
    <t>742-EKV-SP</t>
  </si>
  <si>
    <t>EKV - Systémové prvky</t>
  </si>
  <si>
    <t>742-EKV-SP-mat-01</t>
  </si>
  <si>
    <t>Řídící jednotka kontroly vstupu kompatibilní se stávajícím systémem EKV ČZU CEMS/PEF - PC MASTER</t>
  </si>
  <si>
    <t>742-EKV-SP-mat-02</t>
  </si>
  <si>
    <t>Firmware pro řídící jednotku kontroly vstupu</t>
  </si>
  <si>
    <t>742-EKV-SP-mat-31</t>
  </si>
  <si>
    <t xml:space="preserve">NETMODUL LAN/RS485 </t>
  </si>
  <si>
    <t>-1780315455</t>
  </si>
  <si>
    <t>742-EKV-SP-mat-03</t>
  </si>
  <si>
    <t>Spínaný zdroj v kovovém krytu 13,8V/3A s reléovými výstupy</t>
  </si>
  <si>
    <t>742-EKV-SP-mat-04</t>
  </si>
  <si>
    <t>Akumulátor 17 Ah, nominální napětí 12 Vss</t>
  </si>
  <si>
    <t>742-EKV-SP-mat-05</t>
  </si>
  <si>
    <t>Řídící jednotka kontroly vstupu pro 1 dveře, on-line komunikace s řídící jednotkou, řídící jednočipový mikroprocesor, napájení 9-15VDC, odběr 100mA, pracovní teplota -25°C do + 60°C, krytí IP65, RS485, protokol připojení čteček ABA, Wiegand 26, 27, 32, 56, 68 bitů, 2 vstupy, 1 reléový výstup, ochranný kontakt, plastový kryt, kabelové průchodky</t>
  </si>
  <si>
    <t>742-EKV-SP-mat-06</t>
  </si>
  <si>
    <t>Firmware  pro řídicí jednotku</t>
  </si>
  <si>
    <t>742-EKV-SP-mat-07</t>
  </si>
  <si>
    <t>Řídící jednotka kontroly vstupu pro 1 dveře, on-line komunikace s řídící jednotkou, řídící jednočipový mikroprocesor, napájení 10,5-16VDC, odběr 120mA, pracovní teplota -40°C do + 65°C, krytí IP30, RS485, Ethernet, 2x připojení čteček ABA, Wiegand 26 a 32 bitů, 8 vstupů, 4x reléový výstup, ochranný kontakt, plastový kryt,  kabelové průchodky- sledování stavů napájecích zdrojů</t>
  </si>
  <si>
    <t>742-EKV-SP-mat-08</t>
  </si>
  <si>
    <t>742-EKV-SP-mat-09</t>
  </si>
  <si>
    <t>Bezkontaktní čtečka iClass, Mifare a DESFire karet s podporou SIO objektů, základní úzké provedení, vysoké zabezpečení přenášených dat díky SIO (Secure Identity Object), Wiegand výstup, pracovní frekvence 13,56 MHz, napájecí napětí 5-16VDC, odběr 45mA, max. čtecí dosah 7,1cm, 6-stavová LED dioda, bzučák, barva černá, IP55</t>
  </si>
  <si>
    <t>742-EKV-SP-mat-10</t>
  </si>
  <si>
    <t>Plech krycí pod čtečku</t>
  </si>
  <si>
    <t>742-EKV-SP-mat-13</t>
  </si>
  <si>
    <t>Patchkabel RJ45 stíněný Cat.6A / 10GB, LS0H, šedý 0.5m</t>
  </si>
  <si>
    <t>742-EKV-SP-mat-14</t>
  </si>
  <si>
    <t>Elektromechanický úzký samozamykací panikový zámek, napájení 12/24VDC</t>
  </si>
  <si>
    <t>742-EKV-SP-mat-15</t>
  </si>
  <si>
    <t>6m propojovací kabel s konektorem pro el.zámky</t>
  </si>
  <si>
    <t>742-EKV-SP-mat-16</t>
  </si>
  <si>
    <t>Kabelová průchodka, délka 478 mm</t>
  </si>
  <si>
    <t>742-EKV-SP-mat-17</t>
  </si>
  <si>
    <t>Zenerova dioda k elektrickému zámku</t>
  </si>
  <si>
    <t>742-EKV-Ka</t>
  </si>
  <si>
    <t>EKV - Kabely a kabelové trasy</t>
  </si>
  <si>
    <t>742-EKV-Ka-mat-01</t>
  </si>
  <si>
    <t>SYKFY 5x2x0,5 - kabel sdělovací</t>
  </si>
  <si>
    <t>742-EKV-Ka-mat-02</t>
  </si>
  <si>
    <t>CYSY 2x1,5 - kabel napájecí, flexibilní</t>
  </si>
  <si>
    <t>742-EKV-Ka-mat-03</t>
  </si>
  <si>
    <t>W10X22 (5x2x0,5) - kabel sdělovací</t>
  </si>
  <si>
    <t>742-EKV-Ka-mat-04</t>
  </si>
  <si>
    <t>W6XS (4x0,5+2x0,8) - kabel sdělovací</t>
  </si>
  <si>
    <t>742-EKV-Ka-mat-05</t>
  </si>
  <si>
    <t>1-CHKE-R 2x1,5 - kabel napájecí, B2cas1d1</t>
  </si>
  <si>
    <t>742-EKV-Ka-mat-06</t>
  </si>
  <si>
    <t>U/UTP 4x2x0,5 CAT.6 B2cas1d1 - kabel datový</t>
  </si>
  <si>
    <t>742-EKV-Ka-mat-07</t>
  </si>
  <si>
    <t>Svazkový držák Grip 15x NYM3x1,5</t>
  </si>
  <si>
    <t>742-EKV-Ka-mat-08</t>
  </si>
  <si>
    <t>elektroinstalační ohebná trubka 23mm, samozhášivá, nízká mechanická odolnost</t>
  </si>
  <si>
    <t>742-EKV-Ka-mat-09</t>
  </si>
  <si>
    <t>elektroinstalační ohebná trubka 29mm, samozhášivá, nízká mechanická odolnost</t>
  </si>
  <si>
    <t>742-EKV-Ka-mat-10</t>
  </si>
  <si>
    <t>LHD 40x20 - elektroinstalační lišta vkládací</t>
  </si>
  <si>
    <t>742-EKV-Ka-mat-11</t>
  </si>
  <si>
    <t>LV 15x10 - elektroinstalační lišta vkládací</t>
  </si>
  <si>
    <t>742-EKV-Ka-mat-12</t>
  </si>
  <si>
    <t>KU68 - krabice rozvodná s věnečkem a víčkem, pod omítku</t>
  </si>
  <si>
    <t>742-EKV-Ka-mat-13</t>
  </si>
  <si>
    <t>KU68 - krabice rozvodná univerzální pod omítku</t>
  </si>
  <si>
    <t>742-EKV-Ka-mat-14</t>
  </si>
  <si>
    <t>KO125 - krabice rozvodná univerzální pod omítku</t>
  </si>
  <si>
    <t>742-EKV-Ka-mat-15</t>
  </si>
  <si>
    <t>Protipožární pěna pro zdivo, beton a sádrokarton, přetíratelný, 325ml</t>
  </si>
  <si>
    <t>742-EKV-Ka-mat-16</t>
  </si>
  <si>
    <t>Ostatní montážní materiál - vruty, hmoždinky, stahovací pásky, sádra apod.</t>
  </si>
  <si>
    <t>742-EKV-I</t>
  </si>
  <si>
    <t>EKV - Instalace</t>
  </si>
  <si>
    <t>742-EKV-I-mont-01</t>
  </si>
  <si>
    <t>Instalace kabeláže (uložení do nosných systémů, pod omítku)</t>
  </si>
  <si>
    <t>742-EKV-I-mont-02</t>
  </si>
  <si>
    <t>Instalace kabelových tras</t>
  </si>
  <si>
    <t>742-EKV-I-mont-03</t>
  </si>
  <si>
    <t>Instalace kabelových tras pod omítku (zasekat), stavební přípomoce</t>
  </si>
  <si>
    <t>742-EKV-I-mont-04</t>
  </si>
  <si>
    <t>Instalace systémových prvků</t>
  </si>
  <si>
    <t>742-EKV-OST</t>
  </si>
  <si>
    <t>EKV - Ostatní</t>
  </si>
  <si>
    <t>742-EKV-OST-mont-01</t>
  </si>
  <si>
    <t>Oživení systému, měření</t>
  </si>
  <si>
    <t>742-EKV-OST-mont-02</t>
  </si>
  <si>
    <t>Zaimplementování systému EKV do areálového systému ČZU</t>
  </si>
  <si>
    <t>742-EKV-OST-mont-03</t>
  </si>
  <si>
    <t>Analýza, tvorba, a úprava SP</t>
  </si>
  <si>
    <t>742-EKV-OST-mont-04</t>
  </si>
  <si>
    <t>742-EKV-OST-mont-05</t>
  </si>
  <si>
    <t>742-EKV-OST-mont-06</t>
  </si>
  <si>
    <t>Revize systému EKV</t>
  </si>
  <si>
    <t>742-EKV-OST-mont-07</t>
  </si>
  <si>
    <t>742-EKV-OST-mont-08</t>
  </si>
  <si>
    <t>742-EKV-OST-mont-09</t>
  </si>
  <si>
    <t>742-EKV-OST-mont-10</t>
  </si>
  <si>
    <t>742-EKV-OST-mont-12</t>
  </si>
  <si>
    <t>742-EKV-OST-mont-13</t>
  </si>
  <si>
    <t>03 - PZTS</t>
  </si>
  <si>
    <t xml:space="preserve">    742-PZTS-U - PZTS-Ústředna, systémové prvky</t>
  </si>
  <si>
    <t xml:space="preserve">    742-PZTS-Ka - PZTS- Kabely a kabelové trasy</t>
  </si>
  <si>
    <t xml:space="preserve">    742-PZTS - PZTS- Instalace</t>
  </si>
  <si>
    <t xml:space="preserve">    742-PZTS-OST - PZTS-Ostatní</t>
  </si>
  <si>
    <t>742-PZTS-U</t>
  </si>
  <si>
    <t>PZTS-Ústředna, systémové prvky</t>
  </si>
  <si>
    <t>742-PZTS-U-mat-01</t>
  </si>
  <si>
    <t>Ústředna pro střední instalace. 16 zón na základní desce,  96 zón, 8 PGM výstupů na základní desce, 16 podsystémů, paměť 1500 událostí, vestavěný komunikátor s formátem Contact iD, homologace do kategorie 3 dle ČSN EN 50131-2</t>
  </si>
  <si>
    <t>742-PZTS-U-mat-02</t>
  </si>
  <si>
    <t>Systémový Ethernet (TCP/IP) komunikátor bez krytu</t>
  </si>
  <si>
    <t>742-PZTS-U-mat-03</t>
  </si>
  <si>
    <t>GSM komunikátor s přenosem informace o polachu na minimálně 10 telefonních čísel</t>
  </si>
  <si>
    <t>742-PZTS-U-mat-04</t>
  </si>
  <si>
    <t>přepěťová ochrana III.stupně, 8kA, 230V, 8A</t>
  </si>
  <si>
    <t>742-PZTS-U-mat-05</t>
  </si>
  <si>
    <t>Akumulátor 18 Ah, nominální napětí 12 Vss</t>
  </si>
  <si>
    <t>742-PZTS-U-mat-06</t>
  </si>
  <si>
    <t>Ovládací a programovací LCD klávesnice, 2 řádkový displej, 16 znaků na řádek, česká verze.</t>
  </si>
  <si>
    <t>742-PZTS-U-mat-07</t>
  </si>
  <si>
    <t>Koncentrátor 8 zón + 4 PGM výstupy v plastovém krytu se sabotážním kontaktem</t>
  </si>
  <si>
    <t>742-PZTS-U-mat-08</t>
  </si>
  <si>
    <t>Vnitřní nezálohovaná plastová piezosiréna, napájení 11 - 14 Vss / 250 mA, akustický výkon 110 dB / 1m, barva slonová kost, rozměry 122 x 72 x 43 mm (v x š x h).</t>
  </si>
  <si>
    <t>742-PZTS-U-mat-09</t>
  </si>
  <si>
    <t>Svorkovnicová deska s 18 svorkami a kovovým hranatým víkem, montáž do krabice KU68</t>
  </si>
  <si>
    <t>742-PZTS-U-mat-10</t>
  </si>
  <si>
    <t>Plastová nízká propojovací krabice, 7+1 pájecích svorek</t>
  </si>
  <si>
    <t>742-PZTS-U-mat-11</t>
  </si>
  <si>
    <t>Duální čidlo PIR/MW, dosah 12x12m, vyjímatelná svorkovnice, odběr 10mA,  homologace do kategorie 2 dle ČSN EN 50131-2</t>
  </si>
  <si>
    <t>742-PZTS-U-mat-12</t>
  </si>
  <si>
    <t>Detektor tříštění skla s dosahem až 7,6m a stíněným relé i pro skla s fóliemi, odběr 13mA, homologace do kategorie 2 dle ČSN EN 50131-2</t>
  </si>
  <si>
    <t>742-PZTS-U-mat-13</t>
  </si>
  <si>
    <t>Magnetický kontakt čtyřdrátový, povrchová montáž, homologace do kategorie 3 dle ČSN EN 50131-3 (do místnosti 233)</t>
  </si>
  <si>
    <t>742-PZTS-Ka</t>
  </si>
  <si>
    <t>PZTS- Kabely a kabelové trasy</t>
  </si>
  <si>
    <t>742-PZTS-Ka-mat-01</t>
  </si>
  <si>
    <t>SYKFY 2x2x0,5 - kabel sdělovací</t>
  </si>
  <si>
    <t>742-PZTS-Ka-mat-02</t>
  </si>
  <si>
    <t>SYKFY 3x2x0,5 - kabel sdělovací</t>
  </si>
  <si>
    <t>742-PZTS-Ka-mat-03</t>
  </si>
  <si>
    <t>F/UTP 4x2x0,5 CAT.5e - kabel komunikační, plášť LSZH</t>
  </si>
  <si>
    <t>742-PZTS-Ka-mat-04</t>
  </si>
  <si>
    <t>742-PZTS-Ka-mat-05</t>
  </si>
  <si>
    <t>LV15x10 - elektroinstalační lišta vkládací</t>
  </si>
  <si>
    <t>742-PZTS-Ka-mat-06</t>
  </si>
  <si>
    <t>742-PZTS-Ka-mat-07</t>
  </si>
  <si>
    <t>742-PZTS-Ka-mat-08</t>
  </si>
  <si>
    <t>742-PZTS-Ka-mat-09</t>
  </si>
  <si>
    <t>742-PZTS-Ka-mat-10</t>
  </si>
  <si>
    <t>742-PZTS-Ka-mat-11</t>
  </si>
  <si>
    <t>742-PZTS</t>
  </si>
  <si>
    <t>PZTS- Instalace</t>
  </si>
  <si>
    <t>742-PZTS-mont-01</t>
  </si>
  <si>
    <t>742-PZTS-mont-02</t>
  </si>
  <si>
    <t>742-PZTS-mont-03</t>
  </si>
  <si>
    <t>Instalace čidel</t>
  </si>
  <si>
    <t>742-PZTS-mont-04</t>
  </si>
  <si>
    <t>742-PZTS-mont-05</t>
  </si>
  <si>
    <t>Programování</t>
  </si>
  <si>
    <t>742-PZTS-OST</t>
  </si>
  <si>
    <t>PZTS-Ostatní</t>
  </si>
  <si>
    <t>742-PZTS-OST-mont-01</t>
  </si>
  <si>
    <t>742-PZTS-OST-mont-02</t>
  </si>
  <si>
    <t>742-PZTS-OST-mont-03</t>
  </si>
  <si>
    <t>742-PZTS-OST-mont-04</t>
  </si>
  <si>
    <t>742-PZTS-OST-mont-05</t>
  </si>
  <si>
    <t>742-PZTS-OST-mont-06</t>
  </si>
  <si>
    <t>Revize systému EZS</t>
  </si>
  <si>
    <t>742-PZTS-OST-mont-07</t>
  </si>
  <si>
    <t>742-PZTS-OST-mont-08</t>
  </si>
  <si>
    <t>742-PZTS-OST-mont-10</t>
  </si>
  <si>
    <t>742-PZTS-OST-mont-11</t>
  </si>
  <si>
    <t>04 - STK - pasivní prvky</t>
  </si>
  <si>
    <t xml:space="preserve">    742-STKP-R - STK-pasiv - Rozvaděče, zásuvky</t>
  </si>
  <si>
    <t xml:space="preserve">    742-STKP-Ka - STK-pasiv - Kabely a kabelové trasy</t>
  </si>
  <si>
    <t xml:space="preserve">    742-STKP-I - STK-pasiv - Instalace</t>
  </si>
  <si>
    <t xml:space="preserve">    742-STKP-OST - STK-pasiv - Ostatní</t>
  </si>
  <si>
    <t>742-STKP-R</t>
  </si>
  <si>
    <t>STK-pasiv - Rozvaděče, zásuvky</t>
  </si>
  <si>
    <t>742-STKP-R-mat-05</t>
  </si>
  <si>
    <t>19"vyvazovací panel 1U,jednostranný, plast.oka 80x40 mm</t>
  </si>
  <si>
    <t>742-STKP-R-mat-07</t>
  </si>
  <si>
    <t>19" patch panel pro 24 modulů, 1U, 19", neosazený, s popisky, černý</t>
  </si>
  <si>
    <t>742-STKP-R-mat-08</t>
  </si>
  <si>
    <t>Modul RJ45, STP, Cat.6A 10Gb, PoE+ - kompletní elektromagnetická kompatibilita, samozářezové a beznástrojové provedení pro rychlou instalaci, pozlacené kontakty 50µ, instalace 48 modulů do patchpanelu výšky 1U</t>
  </si>
  <si>
    <t>742-STKP-R-mat-13</t>
  </si>
  <si>
    <t>Kompletní datová zásuvka 2xRJ45 CAT.6A STP vč. krabice pro montáž pod omítku, rámečku a krytky - design shodný se silnoproudem</t>
  </si>
  <si>
    <t>742-STKP-R-mat-22</t>
  </si>
  <si>
    <t>Analogové komunikační tablo, 6 vyzváněcích tlačítek, komunikační modul, povrchová montáž</t>
  </si>
  <si>
    <t>742-STKP-R-mat-24</t>
  </si>
  <si>
    <t>Patchkabel RJ45 stíněný Cat.6A / 10GB, LS0H, šedý 0,33m</t>
  </si>
  <si>
    <t>742-STKP-R-mat-25</t>
  </si>
  <si>
    <t>Patchkabel RJ45 stíněný Cat.6A / 10GB, LS0H, šedý 5m</t>
  </si>
  <si>
    <t>742-STKP-Ka</t>
  </si>
  <si>
    <t>STK-pasiv - Kabely a kabelové trasy</t>
  </si>
  <si>
    <t>742-STKP-Ka-mat-28</t>
  </si>
  <si>
    <t>Instalační datový kabel S/FTP Cat.6A, LSOH</t>
  </si>
  <si>
    <t>742-STKP-Ka-mat-38</t>
  </si>
  <si>
    <t>Kabelový žlab, plný s perforací, pozinkovaný 60x200mm, vč. závitových tyčí, výložníků, tvarovek a instalačního materiálu</t>
  </si>
  <si>
    <t>742-STKP-Ka-mat-39</t>
  </si>
  <si>
    <t>Parapetní žlab 140x70mm, vč. víka</t>
  </si>
  <si>
    <t>742-STKP-Ka-mat-43</t>
  </si>
  <si>
    <t>742-STKP-Ka-mat-44</t>
  </si>
  <si>
    <t>742-STKP-Ka-mat-45</t>
  </si>
  <si>
    <t>elektroinstalační ohebná trubka 48mm, samozhášivá, nízká mechanická odolnost</t>
  </si>
  <si>
    <t>742-STKP-Ka-mat-46</t>
  </si>
  <si>
    <t>742-STKP-Ka-mat-47</t>
  </si>
  <si>
    <t>742-STKP-Ka-mat-48</t>
  </si>
  <si>
    <t>742-STKP-Ka-mat-49</t>
  </si>
  <si>
    <t>742-STKP-I</t>
  </si>
  <si>
    <t>STK-pasiv - Instalace</t>
  </si>
  <si>
    <t>742-STKP-I-mont-01</t>
  </si>
  <si>
    <t>742-STKP-I-mont-02</t>
  </si>
  <si>
    <t>742-STKP-I-mont-03</t>
  </si>
  <si>
    <t>Instalace patchpanelů</t>
  </si>
  <si>
    <t>742-STKP-I-mont-04</t>
  </si>
  <si>
    <t>Instalace koncových prvků - zásuvek</t>
  </si>
  <si>
    <t>742-STKP-I-mont-05</t>
  </si>
  <si>
    <t>Kompletace rozvaděče</t>
  </si>
  <si>
    <t>742-STKP-OST</t>
  </si>
  <si>
    <t>STK-pasiv - Ostatní</t>
  </si>
  <si>
    <t>742-STKP-OST-mont-01</t>
  </si>
  <si>
    <t>742-STKP-OST-mont-02</t>
  </si>
  <si>
    <t>Průrazy, stavební přípomoce</t>
  </si>
  <si>
    <t>742-STKP-OST-mont-03</t>
  </si>
  <si>
    <t>Měření metalické kabeláže, vypracování měřících protokolů</t>
  </si>
  <si>
    <t>742-STKP-OST-mont-04</t>
  </si>
  <si>
    <t>Certifikace instalace systému a systémová záruka výrobce</t>
  </si>
  <si>
    <t>742-STKP-OST-mont-06</t>
  </si>
  <si>
    <t>742-STKP-OST-mont-07</t>
  </si>
  <si>
    <t>742-STKP-OST-mont-08</t>
  </si>
  <si>
    <t>742-STKP-OST-mont-09</t>
  </si>
  <si>
    <t>742-STKP-OST-mont-10</t>
  </si>
  <si>
    <t>Demontáže (demontáže kabelů, demontáže žlabů, lišt a trubek)</t>
  </si>
  <si>
    <t>742-STKP-OST-mont-11</t>
  </si>
  <si>
    <t>742-STKP-OST-mont-12</t>
  </si>
  <si>
    <t>05 - STK - aktivní prvky</t>
  </si>
  <si>
    <t xml:space="preserve">    742-STKP-AS - STK-aktiv - Access switche</t>
  </si>
  <si>
    <t xml:space="preserve">    742-STKP-SK - STK-aktiv - Stackovaci kabely</t>
  </si>
  <si>
    <t xml:space="preserve">    742-STKP-W - STK-aktiv - WIFI</t>
  </si>
  <si>
    <t xml:space="preserve">    D1 - STK-aktiv - UPS</t>
  </si>
  <si>
    <t xml:space="preserve">    742-STKA-OST - STK-aktiv - Ostatní</t>
  </si>
  <si>
    <t>742-STKP-AS</t>
  </si>
  <si>
    <t>STK-aktiv - Access switche</t>
  </si>
  <si>
    <t>742-STKP-AS-mat-01</t>
  </si>
  <si>
    <t>Switch 48 x 10/100/1000 (PoE+) + 4 x 10 Gigabit SFP+, stohovatelný; dostupný výkon pro PoE+ 370W; celkový paketový výkon 130 Mpps; celková propustnost 176 Gbps; kapacita  VLAN:4000; podporovaný počet switchů ve stohu 9; kapacita stohovacího propojení 20Gbit/s; 16000 záznamů v tabulce MAC adres; OAM na ethernetu: 802.3ah, 802.1ag; podpora ověřování 802.1X: 2000 ověřených uživatelů; podpora ověřování MAC adres včetně nastavitelné reatentizace: 1000 ověřených MAC adres</t>
  </si>
  <si>
    <t>742-STKP-SK</t>
  </si>
  <si>
    <t>STK-aktiv - Stackovaci kabely</t>
  </si>
  <si>
    <t>742-STKP-SK-mat-01</t>
  </si>
  <si>
    <t>10GE DAC kabel, délka  0,65m</t>
  </si>
  <si>
    <t>742-STKP-W</t>
  </si>
  <si>
    <t>STK-aktiv - WIFI</t>
  </si>
  <si>
    <t>742-STKP-W-mat-01</t>
  </si>
  <si>
    <t>WiFi AP - 802.11ax; integrovaná anténa; napájení pomocí externího zdroje, Power Injectoru nebo PoE Switche; HW podpora spektrální analýzy v pásmech 2,4GHz a 5GHz, dodávka vč.držáku</t>
  </si>
  <si>
    <t>742-STKP-W-mat-02</t>
  </si>
  <si>
    <t>Venkovní Wifi AP - vodě odolné a teplotně zpevněné AP, 802.11ac, managed; 1x GE port; 1x1000BASE-X SFP; napájení pomocí Power Injectoru nebo PoE Switche, dodávka vč.držáku</t>
  </si>
  <si>
    <t>742-STKP-W-mat-03</t>
  </si>
  <si>
    <t>Capacity license to enable support for one Access Point on a Mobility Controller</t>
  </si>
  <si>
    <t>742-STKP-W-mat-04</t>
  </si>
  <si>
    <t>Feature license to enable support for Policy Firewall per Access Point.</t>
  </si>
  <si>
    <t>742-STKP-W-mat-05</t>
  </si>
  <si>
    <t>RFProtect Module License (1 AP License) - includes Wireless Intrution Protection and Spectrum</t>
  </si>
  <si>
    <t>STK-aktiv - UPS</t>
  </si>
  <si>
    <t>742-STKP-U-mat-01</t>
  </si>
  <si>
    <t>Záložní zdroj UPS, maximální zatížení 1500/1500 (VA/W), 8x výstupní zásuvka IEC C13 + vstupní 1x IEC C14, vysoká účinnost až 97,5%, grafický LCD displej, 1x USB, síťová karta</t>
  </si>
  <si>
    <t>742-STKA-OST</t>
  </si>
  <si>
    <t>STK-aktiv - Ostatní</t>
  </si>
  <si>
    <t>742-STKA-OST-mont-01</t>
  </si>
  <si>
    <t>Instalace a propojení aktivních prvků</t>
  </si>
  <si>
    <t>742-STKA-OST-mont-02</t>
  </si>
  <si>
    <t>Nastavení a konfigurace switchů</t>
  </si>
  <si>
    <t>742-STKA-OST-mont-03</t>
  </si>
  <si>
    <t>Instalace a propojení aktivních prvků WiFi</t>
  </si>
  <si>
    <t>742-STKA-OST-mont-04</t>
  </si>
  <si>
    <t>Nastavení a konfigurace AP WiFi</t>
  </si>
  <si>
    <t>Pol75</t>
  </si>
  <si>
    <t>Instalace a zprovoznění UPS</t>
  </si>
  <si>
    <t>742-STKA-OST-mont-06</t>
  </si>
  <si>
    <t>742-STKA-OST-mont-07</t>
  </si>
  <si>
    <t>742-STKA-OST-mont-08</t>
  </si>
  <si>
    <t>742-STKA-OST-mont-09</t>
  </si>
  <si>
    <t>742-STKA-OST-mont-10</t>
  </si>
  <si>
    <t>742-STKA-OST-mont-11</t>
  </si>
  <si>
    <t>08 - Vedlejší a ostatní náklady</t>
  </si>
  <si>
    <t>VRN - Vedlejší rozpočtové náklady</t>
  </si>
  <si>
    <t>VRN</t>
  </si>
  <si>
    <t>Vedlejší rozpočtové náklady</t>
  </si>
  <si>
    <t>013254000</t>
  </si>
  <si>
    <t>Dokumentace skutečného provedení stavby</t>
  </si>
  <si>
    <t>Kč</t>
  </si>
  <si>
    <t>CS ÚRS 2020 01</t>
  </si>
  <si>
    <t>1024</t>
  </si>
  <si>
    <t>1314755370</t>
  </si>
  <si>
    <t>030001000</t>
  </si>
  <si>
    <t>Zařízení staveniště</t>
  </si>
  <si>
    <t>-172185721</t>
  </si>
  <si>
    <t>045002000</t>
  </si>
  <si>
    <t>Kompletační a koordinační činnost</t>
  </si>
  <si>
    <t>-1951694579</t>
  </si>
  <si>
    <t>060001000</t>
  </si>
  <si>
    <t>Územní vlivy</t>
  </si>
  <si>
    <t>357007880</t>
  </si>
  <si>
    <t>070001000</t>
  </si>
  <si>
    <t>Provozní vlivy</t>
  </si>
  <si>
    <t>1301152900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</si>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</sst>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10"/>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amily val="1"/>
      <charset val="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36">
    <xf numFmtId="0" fontId="0" fillId="0" borderId="0" xfId="0"/>
    <xf numFmtId="0" fontId="0" fillId="0" borderId="0" xfId="0"/>
    <xf numFmtId="0" fontId="0" fillId="0" borderId="0" xfId="0" applyAlignment="1">
      <alignment horizontal="center" vertical="center"/>
    </xf>
    <xf numFmtId="0" fontId="0" fillId="0" borderId="0" xfId="0" applyFont="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36" fillId="3" borderId="23" xfId="0" applyNumberFormat="1" applyFont="1" applyFill="1" applyBorder="1" applyAlignment="1" applyProtection="1">
      <alignment vertical="center"/>
      <protection locked="0"/>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49" fontId="2" fillId="3" borderId="0" xfId="0" applyNumberFormat="1" applyFont="1" applyFill="1" applyAlignment="1" applyProtection="1">
      <alignment horizontal="left" vertical="center"/>
      <protection locked="0"/>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3" borderId="0" xfId="0" applyFont="1" applyFill="1" applyAlignment="1" applyProtection="1">
      <alignment horizontal="left" vertical="center"/>
      <protection locked="0"/>
    </xf>
    <xf numFmtId="0" fontId="41" fillId="0" borderId="1" xfId="0" applyFont="1" applyBorder="1" applyAlignment="1">
      <alignment horizontal="left" vertical="center" wrapText="1"/>
    </xf>
    <xf numFmtId="0" fontId="39" fillId="0" borderId="1" xfId="0" applyFont="1" applyBorder="1" applyAlignment="1">
      <alignment horizontal="center" vertical="center" wrapText="1"/>
    </xf>
    <xf numFmtId="0" fontId="40" fillId="0" borderId="29" xfId="0" applyFont="1" applyBorder="1" applyAlignment="1">
      <alignment horizontal="left" wrapText="1"/>
    </xf>
    <xf numFmtId="0" fontId="39" fillId="0" borderId="1" xfId="0" applyFont="1" applyBorder="1" applyAlignment="1">
      <alignment horizontal="center" vertical="center"/>
    </xf>
    <xf numFmtId="49" fontId="41" fillId="0" borderId="1" xfId="0" applyNumberFormat="1"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left" vertical="center"/>
    </xf>
    <xf numFmtId="0" fontId="40" fillId="0" borderId="29" xfId="0" applyFont="1" applyBorder="1" applyAlignment="1">
      <alignment horizontal="left"/>
    </xf>
    <xf numFmtId="0" fontId="2" fillId="0" borderId="0" xfId="0" applyFont="1" applyAlignment="1" applyProtection="1">
      <alignment horizontal="left" vertical="center"/>
      <protection locked="0"/>
    </xf>
    <xf numFmtId="0" fontId="0" fillId="0" borderId="0" xfId="0" applyProtection="1"/>
    <xf numFmtId="0" fontId="14" fillId="2" borderId="0" xfId="0" applyFont="1" applyFill="1" applyAlignment="1" applyProtection="1">
      <alignment horizontal="center" vertical="center"/>
    </xf>
    <xf numFmtId="0" fontId="0" fillId="0" borderId="0" xfId="0" applyProtection="1"/>
    <xf numFmtId="0" fontId="0" fillId="0" borderId="0" xfId="0" applyFont="1"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15" fillId="0" borderId="0" xfId="0" applyFont="1" applyAlignment="1" applyProtection="1">
      <alignment horizontal="left" vertical="center"/>
    </xf>
    <xf numFmtId="0" fontId="31"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0" fillId="0" borderId="4" xfId="0" applyBorder="1" applyAlignment="1" applyProtection="1">
      <alignment vertical="center"/>
    </xf>
    <xf numFmtId="0" fontId="0" fillId="0" borderId="0" xfId="0" applyAlignment="1" applyProtection="1">
      <alignment vertical="center"/>
    </xf>
    <xf numFmtId="0" fontId="3" fillId="0" borderId="0" xfId="0" applyFont="1" applyAlignment="1" applyProtection="1">
      <alignment horizontal="left" vertical="center" wrapText="1"/>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Font="1" applyAlignment="1" applyProtection="1">
      <alignment vertical="center" wrapText="1"/>
    </xf>
    <xf numFmtId="0" fontId="0" fillId="0" borderId="4" xfId="0" applyFont="1" applyBorder="1" applyAlignment="1" applyProtection="1">
      <alignment vertical="center" wrapText="1"/>
    </xf>
    <xf numFmtId="0" fontId="2" fillId="0" borderId="0" xfId="0" applyFont="1" applyAlignment="1" applyProtection="1">
      <alignment horizontal="left" vertical="center" wrapText="1"/>
    </xf>
    <xf numFmtId="0" fontId="0" fillId="0" borderId="4" xfId="0" applyBorder="1" applyAlignment="1" applyProtection="1">
      <alignment vertical="center" wrapText="1"/>
    </xf>
    <xf numFmtId="0" fontId="0" fillId="0" borderId="0" xfId="0" applyAlignment="1" applyProtection="1">
      <alignment vertical="center" wrapText="1"/>
    </xf>
    <xf numFmtId="0" fontId="0" fillId="0" borderId="13" xfId="0" applyFont="1" applyBorder="1" applyAlignment="1" applyProtection="1">
      <alignment vertical="center"/>
    </xf>
    <xf numFmtId="0" fontId="18" fillId="0" borderId="0" xfId="0" applyFont="1" applyAlignment="1" applyProtection="1">
      <alignment horizontal="left" vertical="center"/>
    </xf>
    <xf numFmtId="4" fontId="24" fillId="0" borderId="0" xfId="0" applyNumberFormat="1" applyFont="1" applyAlignment="1" applyProtection="1">
      <alignment vertical="center"/>
    </xf>
    <xf numFmtId="0" fontId="1" fillId="0" borderId="0" xfId="0" applyFont="1" applyAlignment="1" applyProtection="1">
      <alignment horizontal="right" vertical="center"/>
    </xf>
    <xf numFmtId="0" fontId="21"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5" borderId="0" xfId="0" applyFont="1" applyFill="1" applyAlignment="1" applyProtection="1">
      <alignment vertical="center"/>
    </xf>
    <xf numFmtId="0" fontId="4" fillId="5" borderId="7" xfId="0" applyFont="1" applyFill="1" applyBorder="1" applyAlignment="1" applyProtection="1">
      <alignment horizontal="left" vertical="center"/>
    </xf>
    <xf numFmtId="0" fontId="0" fillId="5" borderId="8" xfId="0" applyFont="1" applyFill="1" applyBorder="1" applyAlignment="1" applyProtection="1">
      <alignment vertical="center"/>
    </xf>
    <xf numFmtId="0" fontId="4" fillId="5" borderId="8" xfId="0" applyFont="1" applyFill="1" applyBorder="1" applyAlignment="1" applyProtection="1">
      <alignment horizontal="right" vertical="center"/>
    </xf>
    <xf numFmtId="0" fontId="4" fillId="5" borderId="8" xfId="0" applyFont="1" applyFill="1" applyBorder="1" applyAlignment="1" applyProtection="1">
      <alignment horizontal="center" vertical="center"/>
    </xf>
    <xf numFmtId="4" fontId="4" fillId="5" borderId="8" xfId="0" applyNumberFormat="1" applyFont="1" applyFill="1" applyBorder="1" applyAlignment="1" applyProtection="1">
      <alignment vertical="center"/>
    </xf>
    <xf numFmtId="0" fontId="0" fillId="5"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0" xfId="0" applyFont="1" applyAlignment="1" applyProtection="1">
      <alignment horizontal="left" vertical="center" wrapText="1"/>
    </xf>
    <xf numFmtId="0" fontId="22" fillId="5" borderId="0" xfId="0" applyFont="1" applyFill="1" applyAlignment="1" applyProtection="1">
      <alignment horizontal="left" vertical="center"/>
    </xf>
    <xf numFmtId="0" fontId="22" fillId="5"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0" xfId="0" applyFont="1" applyAlignment="1" applyProtection="1">
      <alignment vertical="center"/>
    </xf>
    <xf numFmtId="0" fontId="6" fillId="0" borderId="4" xfId="0" applyFont="1" applyBorder="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0" fillId="0" borderId="0" xfId="0" applyFont="1" applyAlignment="1" applyProtection="1">
      <alignment horizontal="center" vertical="center" wrapText="1"/>
    </xf>
    <xf numFmtId="0" fontId="0" fillId="0" borderId="4" xfId="0" applyFont="1" applyBorder="1" applyAlignment="1" applyProtection="1">
      <alignment horizontal="center" vertical="center" wrapText="1"/>
    </xf>
    <xf numFmtId="0" fontId="22" fillId="5" borderId="17" xfId="0" applyFont="1" applyFill="1" applyBorder="1" applyAlignment="1" applyProtection="1">
      <alignment horizontal="center" vertical="center" wrapText="1"/>
    </xf>
    <xf numFmtId="0" fontId="22" fillId="5" borderId="18" xfId="0" applyFont="1" applyFill="1" applyBorder="1" applyAlignment="1" applyProtection="1">
      <alignment horizontal="center" vertical="center" wrapText="1"/>
    </xf>
    <xf numFmtId="0" fontId="22" fillId="5" borderId="19" xfId="0" applyFont="1" applyFill="1" applyBorder="1" applyAlignment="1" applyProtection="1">
      <alignment horizontal="center" vertical="center" wrapText="1"/>
    </xf>
    <xf numFmtId="0" fontId="0" fillId="0" borderId="4" xfId="0"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0" xfId="0" applyAlignment="1" applyProtection="1">
      <alignment horizontal="center" vertical="center" wrapText="1"/>
    </xf>
    <xf numFmtId="0" fontId="24" fillId="0" borderId="0" xfId="0" applyFont="1" applyAlignment="1" applyProtection="1">
      <alignment horizontal="left" vertical="center"/>
    </xf>
    <xf numFmtId="4" fontId="24" fillId="0" borderId="0" xfId="0" applyNumberFormat="1" applyFont="1" applyAlignment="1" applyProtection="1"/>
    <xf numFmtId="0" fontId="0" fillId="0" borderId="12" xfId="0" applyFont="1" applyBorder="1" applyAlignment="1" applyProtection="1">
      <alignment vertical="center"/>
    </xf>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pplyProtection="1">
      <alignment vertical="center"/>
    </xf>
    <xf numFmtId="0" fontId="7" fillId="0" borderId="0" xfId="0" applyFont="1" applyAlignment="1" applyProtection="1"/>
    <xf numFmtId="0" fontId="7" fillId="0" borderId="4" xfId="0" applyFont="1" applyBorder="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0" borderId="23" xfId="0" applyNumberFormat="1" applyFont="1" applyBorder="1" applyAlignment="1" applyProtection="1">
      <alignment vertical="center"/>
    </xf>
    <xf numFmtId="0" fontId="23" fillId="3" borderId="15" xfId="0" applyFont="1" applyFill="1" applyBorder="1" applyAlignment="1" applyProtection="1">
      <alignment horizontal="left" vertical="center"/>
    </xf>
    <xf numFmtId="0" fontId="23" fillId="0" borderId="0" xfId="0" applyFont="1" applyBorder="1" applyAlignment="1" applyProtection="1">
      <alignment horizontal="center" vertical="center"/>
    </xf>
    <xf numFmtId="0" fontId="0" fillId="0" borderId="0" xfId="0" applyFont="1" applyBorder="1" applyAlignment="1" applyProtection="1">
      <alignment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pplyProtection="1">
      <alignment horizontal="left" vertical="center"/>
    </xf>
    <xf numFmtId="4" fontId="0" fillId="0" borderId="0" xfId="0" applyNumberFormat="1" applyFont="1" applyAlignment="1" applyProtection="1">
      <alignment vertical="center"/>
    </xf>
    <xf numFmtId="0" fontId="8" fillId="0" borderId="0" xfId="0" applyFont="1" applyAlignment="1" applyProtection="1">
      <alignment vertical="center"/>
    </xf>
    <xf numFmtId="0" fontId="8" fillId="0" borderId="4" xfId="0" applyFont="1" applyBorder="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0" borderId="23" xfId="0" applyNumberFormat="1" applyFont="1" applyBorder="1" applyAlignment="1" applyProtection="1">
      <alignment vertical="center"/>
    </xf>
    <xf numFmtId="0" fontId="37" fillId="0" borderId="4" xfId="0" applyFont="1" applyBorder="1" applyAlignment="1" applyProtection="1">
      <alignment vertical="center"/>
    </xf>
    <xf numFmtId="0" fontId="36" fillId="3" borderId="15" xfId="0" applyFont="1" applyFill="1" applyBorder="1" applyAlignment="1" applyProtection="1">
      <alignment horizontal="left" vertical="center"/>
    </xf>
    <xf numFmtId="0" fontId="36" fillId="0" borderId="0" xfId="0" applyFont="1" applyBorder="1" applyAlignment="1" applyProtection="1">
      <alignment horizontal="center" vertical="center"/>
    </xf>
    <xf numFmtId="0" fontId="10" fillId="0" borderId="0" xfId="0"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1" fillId="0" borderId="0" xfId="0" applyFont="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23" fillId="3" borderId="20" xfId="0" applyFont="1" applyFill="1" applyBorder="1" applyAlignment="1" applyProtection="1">
      <alignment horizontal="left" vertical="center"/>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2" fillId="0" borderId="0" xfId="0" applyFont="1" applyAlignment="1" applyProtection="1">
      <alignment vertical="center"/>
    </xf>
    <xf numFmtId="0" fontId="12" fillId="0" borderId="4" xfId="0" applyFont="1" applyBorder="1" applyAlignment="1" applyProtection="1">
      <alignment vertical="center"/>
    </xf>
    <xf numFmtId="0" fontId="12" fillId="0" borderId="21" xfId="0" applyFont="1" applyBorder="1" applyAlignment="1" applyProtection="1">
      <alignment horizontal="left" vertical="center"/>
    </xf>
    <xf numFmtId="0" fontId="12" fillId="0" borderId="21" xfId="0" applyFont="1" applyBorder="1" applyAlignment="1" applyProtection="1">
      <alignment vertical="center"/>
    </xf>
    <xf numFmtId="4" fontId="12" fillId="0" borderId="21" xfId="0" applyNumberFormat="1" applyFont="1" applyBorder="1" applyAlignment="1" applyProtection="1">
      <alignment vertical="center"/>
    </xf>
    <xf numFmtId="0" fontId="12" fillId="0" borderId="0" xfId="0" applyFont="1" applyAlignment="1" applyProtection="1">
      <alignment horizontal="left"/>
    </xf>
    <xf numFmtId="4" fontId="12" fillId="0" borderId="0" xfId="0" applyNumberFormat="1" applyFont="1" applyAlignment="1" applyProtection="1"/>
    <xf numFmtId="0" fontId="36" fillId="3" borderId="20" xfId="0" applyFont="1" applyFill="1" applyBorder="1" applyAlignment="1" applyProtection="1">
      <alignment horizontal="left" vertical="center"/>
    </xf>
    <xf numFmtId="0" fontId="36" fillId="0" borderId="21" xfId="0" applyFont="1" applyBorder="1" applyAlignment="1" applyProtection="1">
      <alignment horizontal="center" vertical="center"/>
    </xf>
    <xf numFmtId="49" fontId="2" fillId="0" borderId="0" xfId="0" applyNumberFormat="1" applyFont="1" applyAlignment="1" applyProtection="1">
      <alignment horizontal="left" vertical="center"/>
      <protection locked="0"/>
    </xf>
    <xf numFmtId="0" fontId="13" fillId="0" borderId="0" xfId="0" applyFont="1" applyAlignment="1" applyProtection="1">
      <alignment horizontal="left" vertical="center"/>
    </xf>
    <xf numFmtId="0" fontId="14" fillId="0" borderId="0" xfId="0" applyFont="1" applyAlignment="1" applyProtection="1">
      <alignment horizontal="left" vertical="center"/>
    </xf>
    <xf numFmtId="0" fontId="16" fillId="0" borderId="0" xfId="0" applyFont="1" applyAlignment="1" applyProtection="1">
      <alignment horizontal="left" vertical="center"/>
    </xf>
    <xf numFmtId="0" fontId="1" fillId="0" borderId="0" xfId="0" applyFont="1" applyAlignment="1" applyProtection="1">
      <alignment horizontal="left" vertical="top"/>
    </xf>
    <xf numFmtId="0" fontId="17" fillId="0" borderId="0" xfId="0" applyFont="1" applyAlignment="1" applyProtection="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pplyProtection="1">
      <alignment horizontal="left" vertical="center"/>
    </xf>
    <xf numFmtId="0" fontId="0" fillId="0" borderId="5" xfId="0" applyBorder="1" applyProtection="1"/>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0" fontId="1" fillId="0" borderId="0" xfId="0" applyFont="1" applyAlignment="1" applyProtection="1">
      <alignment vertical="center"/>
    </xf>
    <xf numFmtId="0" fontId="1" fillId="0" borderId="4" xfId="0" applyFont="1" applyBorder="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9" fillId="0" borderId="0" xfId="0" applyNumberFormat="1" applyFont="1" applyAlignment="1" applyProtection="1">
      <alignment vertical="center"/>
    </xf>
    <xf numFmtId="0" fontId="19" fillId="0" borderId="0" xfId="0" applyFont="1" applyAlignment="1" applyProtection="1">
      <alignment horizontal="left" vertical="center"/>
    </xf>
    <xf numFmtId="0" fontId="0" fillId="4" borderId="0" xfId="0" applyFont="1" applyFill="1" applyAlignment="1" applyProtection="1">
      <alignment vertical="center"/>
    </xf>
    <xf numFmtId="0" fontId="4" fillId="4" borderId="7" xfId="0" applyFont="1" applyFill="1" applyBorder="1" applyAlignment="1" applyProtection="1">
      <alignment horizontal="left" vertical="center"/>
    </xf>
    <xf numFmtId="0" fontId="0" fillId="4" borderId="8" xfId="0" applyFont="1" applyFill="1" applyBorder="1" applyAlignment="1" applyProtection="1">
      <alignment vertical="center"/>
    </xf>
    <xf numFmtId="0" fontId="4" fillId="4" borderId="8" xfId="0" applyFont="1" applyFill="1" applyBorder="1" applyAlignment="1" applyProtection="1">
      <alignment horizontal="center" vertical="center"/>
    </xf>
    <xf numFmtId="0" fontId="4"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4" fontId="4" fillId="4" borderId="8" xfId="0" applyNumberFormat="1" applyFont="1" applyFill="1" applyBorder="1" applyAlignment="1" applyProtection="1">
      <alignment vertical="center"/>
    </xf>
    <xf numFmtId="0" fontId="0" fillId="4" borderId="9" xfId="0" applyFont="1" applyFill="1" applyBorder="1" applyAlignment="1" applyProtection="1">
      <alignment vertical="center"/>
    </xf>
    <xf numFmtId="0" fontId="2" fillId="0" borderId="0" xfId="0" applyFont="1" applyAlignment="1" applyProtection="1">
      <alignment vertical="center"/>
    </xf>
    <xf numFmtId="0" fontId="2" fillId="0" borderId="4" xfId="0" applyFont="1" applyBorder="1" applyAlignment="1" applyProtection="1">
      <alignment vertical="center"/>
    </xf>
    <xf numFmtId="0" fontId="3" fillId="0" borderId="0" xfId="0" applyFont="1" applyAlignment="1" applyProtection="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pplyProtection="1">
      <alignment horizontal="center" vertical="center"/>
    </xf>
    <xf numFmtId="0" fontId="20" fillId="0" borderId="13" xfId="0" applyFont="1" applyBorder="1" applyAlignment="1" applyProtection="1">
      <alignment horizontal="left" vertical="center"/>
    </xf>
    <xf numFmtId="0" fontId="0" fillId="0" borderId="14" xfId="0" applyBorder="1" applyAlignment="1" applyProtection="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16" xfId="0" applyFont="1" applyBorder="1" applyAlignment="1" applyProtection="1">
      <alignment vertical="center"/>
    </xf>
    <xf numFmtId="0" fontId="22" fillId="5" borderId="7" xfId="0" applyFont="1" applyFill="1" applyBorder="1" applyAlignment="1" applyProtection="1">
      <alignment horizontal="center" vertical="center"/>
    </xf>
    <xf numFmtId="0" fontId="22" fillId="5" borderId="8" xfId="0" applyFont="1" applyFill="1" applyBorder="1" applyAlignment="1" applyProtection="1">
      <alignment horizontal="left" vertical="center"/>
    </xf>
    <xf numFmtId="0" fontId="22" fillId="5" borderId="8" xfId="0" applyFont="1" applyFill="1" applyBorder="1" applyAlignment="1" applyProtection="1">
      <alignment horizontal="center" vertical="center"/>
    </xf>
    <xf numFmtId="0" fontId="22" fillId="5" borderId="8" xfId="0" applyFont="1" applyFill="1" applyBorder="1" applyAlignment="1" applyProtection="1">
      <alignment horizontal="right" vertical="center"/>
    </xf>
    <xf numFmtId="0" fontId="22" fillId="5" borderId="9" xfId="0" applyFont="1" applyFill="1" applyBorder="1" applyAlignment="1" applyProtection="1">
      <alignment horizontal="center" vertical="center"/>
    </xf>
    <xf numFmtId="0" fontId="0" fillId="0" borderId="14" xfId="0" applyFont="1" applyBorder="1" applyAlignment="1" applyProtection="1">
      <alignment vertical="center"/>
    </xf>
    <xf numFmtId="0" fontId="4" fillId="0" borderId="0" xfId="0" applyFont="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pplyProtection="1">
      <alignment horizontal="left" vertical="center"/>
    </xf>
    <xf numFmtId="0" fontId="25" fillId="0" borderId="0" xfId="0" applyFont="1" applyAlignment="1" applyProtection="1">
      <alignment horizontal="left" vertical="center"/>
    </xf>
    <xf numFmtId="0" fontId="5" fillId="0" borderId="0" xfId="0" applyFont="1" applyAlignment="1" applyProtection="1">
      <alignmen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pplyProtection="1">
      <alignment horizontal="left" vertical="center"/>
    </xf>
    <xf numFmtId="0" fontId="29" fillId="0" borderId="0" xfId="1" applyFont="1" applyAlignment="1" applyProtection="1">
      <alignment horizontal="center" vertical="center"/>
    </xf>
    <xf numFmtId="0" fontId="30" fillId="0" borderId="0" xfId="0" applyFont="1" applyAlignment="1" applyProtection="1">
      <alignment horizontal="left" vertical="center" wrapText="1"/>
    </xf>
    <xf numFmtId="4" fontId="12" fillId="0" borderId="0" xfId="0" applyNumberFormat="1" applyFont="1" applyAlignment="1" applyProtection="1">
      <alignment vertical="center"/>
    </xf>
    <xf numFmtId="0" fontId="12"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1"/>
  <sheetViews>
    <sheetView showGridLines="0" tabSelected="1" workbookViewId="0">
      <selection activeCell="AN14" sqref="AN14"/>
    </sheetView>
  </sheetViews>
  <sheetFormatPr defaultRowHeight="11.25" x14ac:dyDescent="0.2"/>
  <cols>
    <col min="1" max="1" width="8.33203125" style="97" customWidth="1"/>
    <col min="2" max="2" width="1.6640625" style="97" customWidth="1"/>
    <col min="3" max="3" width="4.1640625" style="97" customWidth="1"/>
    <col min="4" max="33" width="2.6640625" style="97" customWidth="1"/>
    <col min="34" max="34" width="3.33203125" style="97" customWidth="1"/>
    <col min="35" max="35" width="31.6640625" style="97" customWidth="1"/>
    <col min="36" max="37" width="2.5" style="97" customWidth="1"/>
    <col min="38" max="38" width="8.33203125" style="97" customWidth="1"/>
    <col min="39" max="39" width="3.33203125" style="97" customWidth="1"/>
    <col min="40" max="40" width="13.33203125" style="97" customWidth="1"/>
    <col min="41" max="41" width="7.5" style="97" customWidth="1"/>
    <col min="42" max="42" width="4.1640625" style="97" customWidth="1"/>
    <col min="43" max="43" width="15.6640625" style="97" customWidth="1"/>
    <col min="44" max="44" width="13.6640625" style="97" customWidth="1"/>
    <col min="45" max="47" width="25.83203125" style="97" hidden="1" customWidth="1"/>
    <col min="48" max="49" width="21.6640625" style="97" hidden="1" customWidth="1"/>
    <col min="50" max="51" width="25" style="97" hidden="1" customWidth="1"/>
    <col min="52" max="52" width="21.6640625" style="97" hidden="1" customWidth="1"/>
    <col min="53" max="53" width="19.1640625" style="97" hidden="1" customWidth="1"/>
    <col min="54" max="54" width="25" style="97" hidden="1" customWidth="1"/>
    <col min="55" max="55" width="21.6640625" style="97" hidden="1" customWidth="1"/>
    <col min="56" max="56" width="19.1640625" style="97" hidden="1" customWidth="1"/>
    <col min="57" max="57" width="66.5" style="97" customWidth="1"/>
    <col min="58" max="70" width="9.33203125" style="97"/>
    <col min="71" max="91" width="9.33203125" style="97" hidden="1"/>
    <col min="92" max="16384" width="9.33203125" style="97"/>
  </cols>
  <sheetData>
    <row r="1" spans="1:74" x14ac:dyDescent="0.2">
      <c r="A1" s="247" t="s">
        <v>0</v>
      </c>
      <c r="AZ1" s="247" t="s">
        <v>1</v>
      </c>
      <c r="BA1" s="247" t="s">
        <v>2</v>
      </c>
      <c r="BB1" s="247" t="s">
        <v>3</v>
      </c>
      <c r="BT1" s="247" t="s">
        <v>4</v>
      </c>
      <c r="BU1" s="247" t="s">
        <v>4</v>
      </c>
      <c r="BV1" s="247" t="s">
        <v>5</v>
      </c>
    </row>
    <row r="2" spans="1:74" ht="36.950000000000003" customHeight="1" x14ac:dyDescent="0.2">
      <c r="AR2" s="98" t="s">
        <v>6</v>
      </c>
      <c r="AS2" s="99"/>
      <c r="AT2" s="99"/>
      <c r="AU2" s="99"/>
      <c r="AV2" s="99"/>
      <c r="AW2" s="99"/>
      <c r="AX2" s="99"/>
      <c r="AY2" s="99"/>
      <c r="AZ2" s="99"/>
      <c r="BA2" s="99"/>
      <c r="BB2" s="99"/>
      <c r="BC2" s="99"/>
      <c r="BD2" s="99"/>
      <c r="BE2" s="99"/>
      <c r="BS2" s="100" t="s">
        <v>7</v>
      </c>
      <c r="BT2" s="100" t="s">
        <v>8</v>
      </c>
    </row>
    <row r="3" spans="1:74" ht="6.95" customHeight="1" x14ac:dyDescent="0.2">
      <c r="B3" s="101"/>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3"/>
      <c r="BS3" s="100" t="s">
        <v>7</v>
      </c>
      <c r="BT3" s="100" t="s">
        <v>9</v>
      </c>
    </row>
    <row r="4" spans="1:74" ht="24.95" customHeight="1" x14ac:dyDescent="0.2">
      <c r="B4" s="103"/>
      <c r="D4" s="104" t="s">
        <v>10</v>
      </c>
      <c r="AR4" s="103"/>
      <c r="AS4" s="248" t="s">
        <v>11</v>
      </c>
      <c r="BE4" s="249" t="s">
        <v>12</v>
      </c>
      <c r="BS4" s="100" t="s">
        <v>13</v>
      </c>
    </row>
    <row r="5" spans="1:74" ht="12" customHeight="1" x14ac:dyDescent="0.2">
      <c r="B5" s="103"/>
      <c r="D5" s="250" t="s">
        <v>14</v>
      </c>
      <c r="K5" s="117" t="s">
        <v>15</v>
      </c>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R5" s="103"/>
      <c r="BE5" s="251" t="s">
        <v>16</v>
      </c>
      <c r="BS5" s="100" t="s">
        <v>7</v>
      </c>
    </row>
    <row r="6" spans="1:74" ht="36.950000000000003" customHeight="1" x14ac:dyDescent="0.2">
      <c r="B6" s="103"/>
      <c r="D6" s="252" t="s">
        <v>17</v>
      </c>
      <c r="K6" s="253" t="s">
        <v>18</v>
      </c>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R6" s="103"/>
      <c r="BE6" s="254"/>
      <c r="BS6" s="100" t="s">
        <v>7</v>
      </c>
    </row>
    <row r="7" spans="1:74" ht="12" customHeight="1" x14ac:dyDescent="0.2">
      <c r="B7" s="103"/>
      <c r="D7" s="106" t="s">
        <v>19</v>
      </c>
      <c r="K7" s="115" t="s">
        <v>3</v>
      </c>
      <c r="AK7" s="106" t="s">
        <v>20</v>
      </c>
      <c r="AN7" s="115" t="s">
        <v>3</v>
      </c>
      <c r="AR7" s="103"/>
      <c r="BE7" s="254"/>
      <c r="BS7" s="100" t="s">
        <v>7</v>
      </c>
    </row>
    <row r="8" spans="1:74" ht="12" customHeight="1" x14ac:dyDescent="0.2">
      <c r="B8" s="103"/>
      <c r="D8" s="106" t="s">
        <v>21</v>
      </c>
      <c r="K8" s="115" t="s">
        <v>22</v>
      </c>
      <c r="AK8" s="106" t="s">
        <v>23</v>
      </c>
      <c r="AN8" s="85" t="s">
        <v>24</v>
      </c>
      <c r="AR8" s="103"/>
      <c r="BE8" s="254"/>
      <c r="BS8" s="100" t="s">
        <v>7</v>
      </c>
    </row>
    <row r="9" spans="1:74" ht="14.45" customHeight="1" x14ac:dyDescent="0.2">
      <c r="B9" s="103"/>
      <c r="AR9" s="103"/>
      <c r="BE9" s="254"/>
      <c r="BS9" s="100" t="s">
        <v>7</v>
      </c>
    </row>
    <row r="10" spans="1:74" ht="12" customHeight="1" x14ac:dyDescent="0.2">
      <c r="B10" s="103"/>
      <c r="D10" s="106" t="s">
        <v>25</v>
      </c>
      <c r="AK10" s="106" t="s">
        <v>26</v>
      </c>
      <c r="AN10" s="115" t="s">
        <v>3</v>
      </c>
      <c r="AR10" s="103"/>
      <c r="BE10" s="254"/>
      <c r="BS10" s="100" t="s">
        <v>7</v>
      </c>
    </row>
    <row r="11" spans="1:74" ht="18.399999999999999" customHeight="1" x14ac:dyDescent="0.2">
      <c r="B11" s="103"/>
      <c r="E11" s="115" t="s">
        <v>27</v>
      </c>
      <c r="AK11" s="106" t="s">
        <v>28</v>
      </c>
      <c r="AN11" s="115" t="s">
        <v>3</v>
      </c>
      <c r="AR11" s="103"/>
      <c r="BE11" s="254"/>
      <c r="BS11" s="100" t="s">
        <v>7</v>
      </c>
    </row>
    <row r="12" spans="1:74" ht="6.95" customHeight="1" x14ac:dyDescent="0.2">
      <c r="B12" s="103"/>
      <c r="AR12" s="103"/>
      <c r="BE12" s="254"/>
      <c r="BS12" s="100" t="s">
        <v>7</v>
      </c>
    </row>
    <row r="13" spans="1:74" ht="12" customHeight="1" x14ac:dyDescent="0.2">
      <c r="B13" s="103"/>
      <c r="D13" s="106" t="s">
        <v>29</v>
      </c>
      <c r="AK13" s="106" t="s">
        <v>26</v>
      </c>
      <c r="AN13" s="84" t="s">
        <v>30</v>
      </c>
      <c r="AR13" s="103"/>
      <c r="BE13" s="254"/>
      <c r="BS13" s="100" t="s">
        <v>7</v>
      </c>
    </row>
    <row r="14" spans="1:74" ht="12.75" x14ac:dyDescent="0.2">
      <c r="B14" s="103"/>
      <c r="E14" s="86" t="s">
        <v>30</v>
      </c>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106" t="s">
        <v>28</v>
      </c>
      <c r="AN14" s="84" t="s">
        <v>30</v>
      </c>
      <c r="AR14" s="103"/>
      <c r="BE14" s="254"/>
      <c r="BS14" s="100" t="s">
        <v>7</v>
      </c>
    </row>
    <row r="15" spans="1:74" ht="6.95" customHeight="1" x14ac:dyDescent="0.2">
      <c r="B15" s="103"/>
      <c r="AR15" s="103"/>
      <c r="BE15" s="254"/>
      <c r="BS15" s="100" t="s">
        <v>4</v>
      </c>
    </row>
    <row r="16" spans="1:74" ht="12" customHeight="1" x14ac:dyDescent="0.2">
      <c r="B16" s="103"/>
      <c r="D16" s="106" t="s">
        <v>31</v>
      </c>
      <c r="AK16" s="106" t="s">
        <v>26</v>
      </c>
      <c r="AN16" s="115" t="s">
        <v>3</v>
      </c>
      <c r="AR16" s="103"/>
      <c r="BE16" s="254"/>
      <c r="BS16" s="100" t="s">
        <v>4</v>
      </c>
    </row>
    <row r="17" spans="1:71" ht="18.399999999999999" customHeight="1" x14ac:dyDescent="0.2">
      <c r="B17" s="103"/>
      <c r="E17" s="115" t="s">
        <v>32</v>
      </c>
      <c r="AK17" s="106" t="s">
        <v>28</v>
      </c>
      <c r="AN17" s="115" t="s">
        <v>3</v>
      </c>
      <c r="AR17" s="103"/>
      <c r="BE17" s="254"/>
      <c r="BS17" s="100" t="s">
        <v>33</v>
      </c>
    </row>
    <row r="18" spans="1:71" ht="6.95" customHeight="1" x14ac:dyDescent="0.2">
      <c r="B18" s="103"/>
      <c r="AR18" s="103"/>
      <c r="BE18" s="254"/>
      <c r="BS18" s="100" t="s">
        <v>7</v>
      </c>
    </row>
    <row r="19" spans="1:71" ht="12" customHeight="1" x14ac:dyDescent="0.2">
      <c r="B19" s="103"/>
      <c r="D19" s="106" t="s">
        <v>34</v>
      </c>
      <c r="AK19" s="106" t="s">
        <v>26</v>
      </c>
      <c r="AN19" s="115" t="s">
        <v>3</v>
      </c>
      <c r="AR19" s="103"/>
      <c r="BE19" s="254"/>
      <c r="BS19" s="100" t="s">
        <v>7</v>
      </c>
    </row>
    <row r="20" spans="1:71" ht="18.399999999999999" customHeight="1" x14ac:dyDescent="0.2">
      <c r="B20" s="103"/>
      <c r="E20" s="115" t="s">
        <v>35</v>
      </c>
      <c r="AK20" s="106" t="s">
        <v>28</v>
      </c>
      <c r="AN20" s="115" t="s">
        <v>3</v>
      </c>
      <c r="AR20" s="103"/>
      <c r="BE20" s="254"/>
      <c r="BS20" s="100" t="s">
        <v>4</v>
      </c>
    </row>
    <row r="21" spans="1:71" ht="6.95" customHeight="1" x14ac:dyDescent="0.2">
      <c r="B21" s="103"/>
      <c r="AR21" s="103"/>
      <c r="BE21" s="254"/>
    </row>
    <row r="22" spans="1:71" ht="12" customHeight="1" x14ac:dyDescent="0.2">
      <c r="B22" s="103"/>
      <c r="D22" s="106" t="s">
        <v>36</v>
      </c>
      <c r="AR22" s="103"/>
      <c r="BE22" s="254"/>
    </row>
    <row r="23" spans="1:71" ht="47.25" customHeight="1" x14ac:dyDescent="0.2">
      <c r="B23" s="103"/>
      <c r="E23" s="120" t="s">
        <v>37</v>
      </c>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R23" s="103"/>
      <c r="BE23" s="254"/>
    </row>
    <row r="24" spans="1:71" ht="6.95" customHeight="1" x14ac:dyDescent="0.2">
      <c r="B24" s="103"/>
      <c r="AR24" s="103"/>
      <c r="BE24" s="254"/>
    </row>
    <row r="25" spans="1:71" ht="6.95" customHeight="1" x14ac:dyDescent="0.2">
      <c r="B25" s="103"/>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5"/>
      <c r="AN25" s="255"/>
      <c r="AO25" s="255"/>
      <c r="AR25" s="103"/>
      <c r="BE25" s="254"/>
    </row>
    <row r="26" spans="1:71" s="113" customFormat="1" ht="25.9" customHeight="1" x14ac:dyDescent="0.2">
      <c r="A26" s="109"/>
      <c r="B26" s="110"/>
      <c r="C26" s="109"/>
      <c r="D26" s="256" t="s">
        <v>38</v>
      </c>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8">
        <f>ROUND(AG54,2)</f>
        <v>0</v>
      </c>
      <c r="AL26" s="259"/>
      <c r="AM26" s="259"/>
      <c r="AN26" s="259"/>
      <c r="AO26" s="259"/>
      <c r="AP26" s="109"/>
      <c r="AQ26" s="109"/>
      <c r="AR26" s="110"/>
      <c r="BE26" s="254"/>
    </row>
    <row r="27" spans="1:71" s="113" customFormat="1" ht="6.95" customHeight="1" x14ac:dyDescent="0.2">
      <c r="A27" s="109"/>
      <c r="B27" s="110"/>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09"/>
      <c r="AL27" s="109"/>
      <c r="AM27" s="109"/>
      <c r="AN27" s="109"/>
      <c r="AO27" s="109"/>
      <c r="AP27" s="109"/>
      <c r="AQ27" s="109"/>
      <c r="AR27" s="110"/>
      <c r="BE27" s="254"/>
    </row>
    <row r="28" spans="1:71" s="113" customFormat="1" ht="12.75" x14ac:dyDescent="0.2">
      <c r="A28" s="109"/>
      <c r="B28" s="110"/>
      <c r="C28" s="109"/>
      <c r="D28" s="109"/>
      <c r="E28" s="109"/>
      <c r="F28" s="109"/>
      <c r="G28" s="109"/>
      <c r="H28" s="109"/>
      <c r="I28" s="109"/>
      <c r="J28" s="109"/>
      <c r="K28" s="109"/>
      <c r="L28" s="260" t="s">
        <v>39</v>
      </c>
      <c r="M28" s="260"/>
      <c r="N28" s="260"/>
      <c r="O28" s="260"/>
      <c r="P28" s="260"/>
      <c r="Q28" s="109"/>
      <c r="R28" s="109"/>
      <c r="S28" s="109"/>
      <c r="T28" s="109"/>
      <c r="U28" s="109"/>
      <c r="V28" s="109"/>
      <c r="W28" s="260" t="s">
        <v>40</v>
      </c>
      <c r="X28" s="260"/>
      <c r="Y28" s="260"/>
      <c r="Z28" s="260"/>
      <c r="AA28" s="260"/>
      <c r="AB28" s="260"/>
      <c r="AC28" s="260"/>
      <c r="AD28" s="260"/>
      <c r="AE28" s="260"/>
      <c r="AF28" s="109"/>
      <c r="AG28" s="109"/>
      <c r="AH28" s="109"/>
      <c r="AI28" s="109"/>
      <c r="AJ28" s="109"/>
      <c r="AK28" s="260" t="s">
        <v>41</v>
      </c>
      <c r="AL28" s="260"/>
      <c r="AM28" s="260"/>
      <c r="AN28" s="260"/>
      <c r="AO28" s="260"/>
      <c r="AP28" s="109"/>
      <c r="AQ28" s="109"/>
      <c r="AR28" s="110"/>
      <c r="BE28" s="254"/>
    </row>
    <row r="29" spans="1:71" s="261" customFormat="1" ht="14.45" customHeight="1" x14ac:dyDescent="0.2">
      <c r="B29" s="262"/>
      <c r="D29" s="106" t="s">
        <v>42</v>
      </c>
      <c r="F29" s="106" t="s">
        <v>43</v>
      </c>
      <c r="L29" s="263">
        <v>0.21</v>
      </c>
      <c r="M29" s="264"/>
      <c r="N29" s="264"/>
      <c r="O29" s="264"/>
      <c r="P29" s="264"/>
      <c r="W29" s="265">
        <f>ROUND(AZ54, 2)</f>
        <v>0</v>
      </c>
      <c r="X29" s="264"/>
      <c r="Y29" s="264"/>
      <c r="Z29" s="264"/>
      <c r="AA29" s="264"/>
      <c r="AB29" s="264"/>
      <c r="AC29" s="264"/>
      <c r="AD29" s="264"/>
      <c r="AE29" s="264"/>
      <c r="AK29" s="265">
        <f>ROUND(AV54, 2)</f>
        <v>0</v>
      </c>
      <c r="AL29" s="264"/>
      <c r="AM29" s="264"/>
      <c r="AN29" s="264"/>
      <c r="AO29" s="264"/>
      <c r="AR29" s="262"/>
      <c r="BE29" s="266"/>
    </row>
    <row r="30" spans="1:71" s="261" customFormat="1" ht="14.45" customHeight="1" x14ac:dyDescent="0.2">
      <c r="B30" s="262"/>
      <c r="F30" s="106" t="s">
        <v>44</v>
      </c>
      <c r="L30" s="263">
        <v>0.15</v>
      </c>
      <c r="M30" s="264"/>
      <c r="N30" s="264"/>
      <c r="O30" s="264"/>
      <c r="P30" s="264"/>
      <c r="W30" s="265">
        <f>ROUND(BA54, 2)</f>
        <v>0</v>
      </c>
      <c r="X30" s="264"/>
      <c r="Y30" s="264"/>
      <c r="Z30" s="264"/>
      <c r="AA30" s="264"/>
      <c r="AB30" s="264"/>
      <c r="AC30" s="264"/>
      <c r="AD30" s="264"/>
      <c r="AE30" s="264"/>
      <c r="AK30" s="265">
        <f>ROUND(AW54, 2)</f>
        <v>0</v>
      </c>
      <c r="AL30" s="264"/>
      <c r="AM30" s="264"/>
      <c r="AN30" s="264"/>
      <c r="AO30" s="264"/>
      <c r="AR30" s="262"/>
      <c r="BE30" s="266"/>
    </row>
    <row r="31" spans="1:71" s="261" customFormat="1" ht="14.45" hidden="1" customHeight="1" x14ac:dyDescent="0.2">
      <c r="B31" s="262"/>
      <c r="F31" s="106" t="s">
        <v>45</v>
      </c>
      <c r="L31" s="263">
        <v>0.21</v>
      </c>
      <c r="M31" s="264"/>
      <c r="N31" s="264"/>
      <c r="O31" s="264"/>
      <c r="P31" s="264"/>
      <c r="W31" s="265">
        <f>ROUND(BB54, 2)</f>
        <v>0</v>
      </c>
      <c r="X31" s="264"/>
      <c r="Y31" s="264"/>
      <c r="Z31" s="264"/>
      <c r="AA31" s="264"/>
      <c r="AB31" s="264"/>
      <c r="AC31" s="264"/>
      <c r="AD31" s="264"/>
      <c r="AE31" s="264"/>
      <c r="AK31" s="265">
        <v>0</v>
      </c>
      <c r="AL31" s="264"/>
      <c r="AM31" s="264"/>
      <c r="AN31" s="264"/>
      <c r="AO31" s="264"/>
      <c r="AR31" s="262"/>
      <c r="BE31" s="266"/>
    </row>
    <row r="32" spans="1:71" s="261" customFormat="1" ht="14.45" hidden="1" customHeight="1" x14ac:dyDescent="0.2">
      <c r="B32" s="262"/>
      <c r="F32" s="106" t="s">
        <v>46</v>
      </c>
      <c r="L32" s="263">
        <v>0.15</v>
      </c>
      <c r="M32" s="264"/>
      <c r="N32" s="264"/>
      <c r="O32" s="264"/>
      <c r="P32" s="264"/>
      <c r="W32" s="265">
        <f>ROUND(BC54, 2)</f>
        <v>0</v>
      </c>
      <c r="X32" s="264"/>
      <c r="Y32" s="264"/>
      <c r="Z32" s="264"/>
      <c r="AA32" s="264"/>
      <c r="AB32" s="264"/>
      <c r="AC32" s="264"/>
      <c r="AD32" s="264"/>
      <c r="AE32" s="264"/>
      <c r="AK32" s="265">
        <v>0</v>
      </c>
      <c r="AL32" s="264"/>
      <c r="AM32" s="264"/>
      <c r="AN32" s="264"/>
      <c r="AO32" s="264"/>
      <c r="AR32" s="262"/>
      <c r="BE32" s="266"/>
    </row>
    <row r="33" spans="1:57" s="261" customFormat="1" ht="14.45" hidden="1" customHeight="1" x14ac:dyDescent="0.2">
      <c r="B33" s="262"/>
      <c r="F33" s="106" t="s">
        <v>47</v>
      </c>
      <c r="L33" s="263">
        <v>0</v>
      </c>
      <c r="M33" s="264"/>
      <c r="N33" s="264"/>
      <c r="O33" s="264"/>
      <c r="P33" s="264"/>
      <c r="W33" s="265">
        <f>ROUND(BD54, 2)</f>
        <v>0</v>
      </c>
      <c r="X33" s="264"/>
      <c r="Y33" s="264"/>
      <c r="Z33" s="264"/>
      <c r="AA33" s="264"/>
      <c r="AB33" s="264"/>
      <c r="AC33" s="264"/>
      <c r="AD33" s="264"/>
      <c r="AE33" s="264"/>
      <c r="AK33" s="265">
        <v>0</v>
      </c>
      <c r="AL33" s="264"/>
      <c r="AM33" s="264"/>
      <c r="AN33" s="264"/>
      <c r="AO33" s="264"/>
      <c r="AR33" s="262"/>
    </row>
    <row r="34" spans="1:57" s="113" customFormat="1" ht="6.95" customHeight="1" x14ac:dyDescent="0.2">
      <c r="A34" s="109"/>
      <c r="B34" s="110"/>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10"/>
      <c r="BE34" s="109"/>
    </row>
    <row r="35" spans="1:57" s="113" customFormat="1" ht="25.9" customHeight="1" x14ac:dyDescent="0.2">
      <c r="A35" s="109"/>
      <c r="B35" s="110"/>
      <c r="C35" s="267"/>
      <c r="D35" s="268" t="s">
        <v>48</v>
      </c>
      <c r="E35" s="269"/>
      <c r="F35" s="269"/>
      <c r="G35" s="269"/>
      <c r="H35" s="269"/>
      <c r="I35" s="269"/>
      <c r="J35" s="269"/>
      <c r="K35" s="269"/>
      <c r="L35" s="269"/>
      <c r="M35" s="269"/>
      <c r="N35" s="269"/>
      <c r="O35" s="269"/>
      <c r="P35" s="269"/>
      <c r="Q35" s="269"/>
      <c r="R35" s="269"/>
      <c r="S35" s="269"/>
      <c r="T35" s="270" t="s">
        <v>49</v>
      </c>
      <c r="U35" s="269"/>
      <c r="V35" s="269"/>
      <c r="W35" s="269"/>
      <c r="X35" s="271" t="s">
        <v>50</v>
      </c>
      <c r="Y35" s="272"/>
      <c r="Z35" s="272"/>
      <c r="AA35" s="272"/>
      <c r="AB35" s="272"/>
      <c r="AC35" s="269"/>
      <c r="AD35" s="269"/>
      <c r="AE35" s="269"/>
      <c r="AF35" s="269"/>
      <c r="AG35" s="269"/>
      <c r="AH35" s="269"/>
      <c r="AI35" s="269"/>
      <c r="AJ35" s="269"/>
      <c r="AK35" s="273">
        <f>SUM(AK26:AK33)</f>
        <v>0</v>
      </c>
      <c r="AL35" s="272"/>
      <c r="AM35" s="272"/>
      <c r="AN35" s="272"/>
      <c r="AO35" s="274"/>
      <c r="AP35" s="267"/>
      <c r="AQ35" s="267"/>
      <c r="AR35" s="110"/>
      <c r="BE35" s="109"/>
    </row>
    <row r="36" spans="1:57" s="113" customFormat="1" ht="6.95" customHeight="1" x14ac:dyDescent="0.2">
      <c r="A36" s="109"/>
      <c r="B36" s="110"/>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10"/>
      <c r="BE36" s="109"/>
    </row>
    <row r="37" spans="1:57" s="113" customFormat="1" ht="6.95" customHeight="1" x14ac:dyDescent="0.2">
      <c r="A37" s="109"/>
      <c r="B37" s="137"/>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8"/>
      <c r="AQ37" s="138"/>
      <c r="AR37" s="110"/>
      <c r="BE37" s="109"/>
    </row>
    <row r="41" spans="1:57" s="113" customFormat="1" ht="6.95" customHeight="1" x14ac:dyDescent="0.2">
      <c r="A41" s="109"/>
      <c r="B41" s="139"/>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0"/>
      <c r="AL41" s="140"/>
      <c r="AM41" s="140"/>
      <c r="AN41" s="140"/>
      <c r="AO41" s="140"/>
      <c r="AP41" s="140"/>
      <c r="AQ41" s="140"/>
      <c r="AR41" s="110"/>
      <c r="BE41" s="109"/>
    </row>
    <row r="42" spans="1:57" s="113" customFormat="1" ht="24.95" customHeight="1" x14ac:dyDescent="0.2">
      <c r="A42" s="109"/>
      <c r="B42" s="110"/>
      <c r="C42" s="104" t="s">
        <v>51</v>
      </c>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09"/>
      <c r="AL42" s="109"/>
      <c r="AM42" s="109"/>
      <c r="AN42" s="109"/>
      <c r="AO42" s="109"/>
      <c r="AP42" s="109"/>
      <c r="AQ42" s="109"/>
      <c r="AR42" s="110"/>
      <c r="BE42" s="109"/>
    </row>
    <row r="43" spans="1:57" s="113" customFormat="1" ht="6.95" customHeight="1" x14ac:dyDescent="0.2">
      <c r="A43" s="109"/>
      <c r="B43" s="110"/>
      <c r="C43" s="109"/>
      <c r="D43" s="109"/>
      <c r="E43" s="109"/>
      <c r="F43" s="109"/>
      <c r="G43" s="109"/>
      <c r="H43" s="109"/>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09"/>
      <c r="AH43" s="109"/>
      <c r="AI43" s="109"/>
      <c r="AJ43" s="109"/>
      <c r="AK43" s="109"/>
      <c r="AL43" s="109"/>
      <c r="AM43" s="109"/>
      <c r="AN43" s="109"/>
      <c r="AO43" s="109"/>
      <c r="AP43" s="109"/>
      <c r="AQ43" s="109"/>
      <c r="AR43" s="110"/>
      <c r="BE43" s="109"/>
    </row>
    <row r="44" spans="1:57" s="275" customFormat="1" ht="12" customHeight="1" x14ac:dyDescent="0.2">
      <c r="B44" s="276"/>
      <c r="C44" s="106" t="s">
        <v>14</v>
      </c>
      <c r="L44" s="275" t="str">
        <f>K5</f>
        <v>975_20</v>
      </c>
      <c r="AR44" s="276"/>
    </row>
    <row r="45" spans="1:57" s="277" customFormat="1" ht="36.950000000000003" customHeight="1" x14ac:dyDescent="0.2">
      <c r="B45" s="278"/>
      <c r="C45" s="279" t="s">
        <v>17</v>
      </c>
      <c r="L45" s="114" t="str">
        <f>K6</f>
        <v>WELCOME CENTRE ČZU</v>
      </c>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c r="AL45" s="280"/>
      <c r="AM45" s="280"/>
      <c r="AN45" s="280"/>
      <c r="AO45" s="280"/>
      <c r="AR45" s="278"/>
    </row>
    <row r="46" spans="1:57" s="113" customFormat="1" ht="6.95" customHeight="1" x14ac:dyDescent="0.2">
      <c r="A46" s="109"/>
      <c r="B46" s="110"/>
      <c r="C46" s="109"/>
      <c r="D46" s="109"/>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109"/>
      <c r="AO46" s="109"/>
      <c r="AP46" s="109"/>
      <c r="AQ46" s="109"/>
      <c r="AR46" s="110"/>
      <c r="BE46" s="109"/>
    </row>
    <row r="47" spans="1:57" s="113" customFormat="1" ht="12" customHeight="1" x14ac:dyDescent="0.2">
      <c r="A47" s="109"/>
      <c r="B47" s="110"/>
      <c r="C47" s="106" t="s">
        <v>21</v>
      </c>
      <c r="D47" s="109"/>
      <c r="E47" s="109"/>
      <c r="F47" s="109"/>
      <c r="G47" s="109"/>
      <c r="H47" s="109"/>
      <c r="I47" s="109"/>
      <c r="J47" s="109"/>
      <c r="K47" s="109"/>
      <c r="L47" s="281" t="str">
        <f>IF(K8="","",K8)</f>
        <v>Praha 6 - Suchdol</v>
      </c>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6" t="s">
        <v>23</v>
      </c>
      <c r="AJ47" s="109"/>
      <c r="AK47" s="109"/>
      <c r="AL47" s="109"/>
      <c r="AM47" s="282" t="str">
        <f>IF(AN8= "","",AN8)</f>
        <v>25. 5. 2020</v>
      </c>
      <c r="AN47" s="282"/>
      <c r="AO47" s="109"/>
      <c r="AP47" s="109"/>
      <c r="AQ47" s="109"/>
      <c r="AR47" s="110"/>
      <c r="BE47" s="109"/>
    </row>
    <row r="48" spans="1:57" s="113" customFormat="1" ht="6.95" customHeight="1" x14ac:dyDescent="0.2">
      <c r="A48" s="109"/>
      <c r="B48" s="110"/>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J48" s="109"/>
      <c r="AK48" s="109"/>
      <c r="AL48" s="109"/>
      <c r="AM48" s="109"/>
      <c r="AN48" s="109"/>
      <c r="AO48" s="109"/>
      <c r="AP48" s="109"/>
      <c r="AQ48" s="109"/>
      <c r="AR48" s="110"/>
      <c r="BE48" s="109"/>
    </row>
    <row r="49" spans="1:91" s="113" customFormat="1" ht="15.2" customHeight="1" x14ac:dyDescent="0.2">
      <c r="A49" s="109"/>
      <c r="B49" s="110"/>
      <c r="C49" s="106" t="s">
        <v>25</v>
      </c>
      <c r="D49" s="109"/>
      <c r="E49" s="109"/>
      <c r="F49" s="109"/>
      <c r="G49" s="109"/>
      <c r="H49" s="109"/>
      <c r="I49" s="109"/>
      <c r="J49" s="109"/>
      <c r="K49" s="109"/>
      <c r="L49" s="275" t="str">
        <f>IF(E11= "","",E11)</f>
        <v>ČZU Praha</v>
      </c>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6" t="s">
        <v>31</v>
      </c>
      <c r="AJ49" s="109"/>
      <c r="AK49" s="109"/>
      <c r="AL49" s="109"/>
      <c r="AM49" s="283" t="str">
        <f>IF(E17="","",E17)</f>
        <v>GREBNER</v>
      </c>
      <c r="AN49" s="284"/>
      <c r="AO49" s="284"/>
      <c r="AP49" s="284"/>
      <c r="AQ49" s="109"/>
      <c r="AR49" s="110"/>
      <c r="AS49" s="285" t="s">
        <v>52</v>
      </c>
      <c r="AT49" s="286"/>
      <c r="AU49" s="163"/>
      <c r="AV49" s="163"/>
      <c r="AW49" s="163"/>
      <c r="AX49" s="163"/>
      <c r="AY49" s="163"/>
      <c r="AZ49" s="163"/>
      <c r="BA49" s="163"/>
      <c r="BB49" s="163"/>
      <c r="BC49" s="163"/>
      <c r="BD49" s="287"/>
      <c r="BE49" s="109"/>
    </row>
    <row r="50" spans="1:91" s="113" customFormat="1" ht="15.2" customHeight="1" x14ac:dyDescent="0.2">
      <c r="A50" s="109"/>
      <c r="B50" s="110"/>
      <c r="C50" s="106" t="s">
        <v>29</v>
      </c>
      <c r="D50" s="109"/>
      <c r="E50" s="109"/>
      <c r="F50" s="109"/>
      <c r="G50" s="109"/>
      <c r="H50" s="109"/>
      <c r="I50" s="109"/>
      <c r="J50" s="109"/>
      <c r="K50" s="109"/>
      <c r="L50" s="275" t="str">
        <f>IF(E14= "Vyplň údaj","",E14)</f>
        <v/>
      </c>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6" t="s">
        <v>34</v>
      </c>
      <c r="AJ50" s="109"/>
      <c r="AK50" s="109"/>
      <c r="AL50" s="109"/>
      <c r="AM50" s="283" t="str">
        <f>IF(E20="","",E20)</f>
        <v xml:space="preserve"> </v>
      </c>
      <c r="AN50" s="284"/>
      <c r="AO50" s="284"/>
      <c r="AP50" s="284"/>
      <c r="AQ50" s="109"/>
      <c r="AR50" s="110"/>
      <c r="AS50" s="288"/>
      <c r="AT50" s="289"/>
      <c r="AU50" s="186"/>
      <c r="AV50" s="186"/>
      <c r="AW50" s="186"/>
      <c r="AX50" s="186"/>
      <c r="AY50" s="186"/>
      <c r="AZ50" s="186"/>
      <c r="BA50" s="186"/>
      <c r="BB50" s="186"/>
      <c r="BC50" s="186"/>
      <c r="BD50" s="290"/>
      <c r="BE50" s="109"/>
    </row>
    <row r="51" spans="1:91" s="113" customFormat="1" ht="10.9" customHeight="1" x14ac:dyDescent="0.2">
      <c r="A51" s="109"/>
      <c r="B51" s="110"/>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109"/>
      <c r="AN51" s="109"/>
      <c r="AO51" s="109"/>
      <c r="AP51" s="109"/>
      <c r="AQ51" s="109"/>
      <c r="AR51" s="110"/>
      <c r="AS51" s="288"/>
      <c r="AT51" s="289"/>
      <c r="AU51" s="186"/>
      <c r="AV51" s="186"/>
      <c r="AW51" s="186"/>
      <c r="AX51" s="186"/>
      <c r="AY51" s="186"/>
      <c r="AZ51" s="186"/>
      <c r="BA51" s="186"/>
      <c r="BB51" s="186"/>
      <c r="BC51" s="186"/>
      <c r="BD51" s="290"/>
      <c r="BE51" s="109"/>
    </row>
    <row r="52" spans="1:91" s="113" customFormat="1" ht="29.25" customHeight="1" x14ac:dyDescent="0.2">
      <c r="A52" s="109"/>
      <c r="B52" s="110"/>
      <c r="C52" s="291" t="s">
        <v>53</v>
      </c>
      <c r="D52" s="292"/>
      <c r="E52" s="292"/>
      <c r="F52" s="292"/>
      <c r="G52" s="292"/>
      <c r="H52" s="132"/>
      <c r="I52" s="293" t="s">
        <v>54</v>
      </c>
      <c r="J52" s="292"/>
      <c r="K52" s="292"/>
      <c r="L52" s="292"/>
      <c r="M52" s="292"/>
      <c r="N52" s="292"/>
      <c r="O52" s="292"/>
      <c r="P52" s="292"/>
      <c r="Q52" s="292"/>
      <c r="R52" s="292"/>
      <c r="S52" s="292"/>
      <c r="T52" s="292"/>
      <c r="U52" s="292"/>
      <c r="V52" s="292"/>
      <c r="W52" s="292"/>
      <c r="X52" s="292"/>
      <c r="Y52" s="292"/>
      <c r="Z52" s="292"/>
      <c r="AA52" s="292"/>
      <c r="AB52" s="292"/>
      <c r="AC52" s="292"/>
      <c r="AD52" s="292"/>
      <c r="AE52" s="292"/>
      <c r="AF52" s="292"/>
      <c r="AG52" s="294" t="s">
        <v>55</v>
      </c>
      <c r="AH52" s="292"/>
      <c r="AI52" s="292"/>
      <c r="AJ52" s="292"/>
      <c r="AK52" s="292"/>
      <c r="AL52" s="292"/>
      <c r="AM52" s="292"/>
      <c r="AN52" s="293" t="s">
        <v>56</v>
      </c>
      <c r="AO52" s="292"/>
      <c r="AP52" s="292"/>
      <c r="AQ52" s="295" t="s">
        <v>57</v>
      </c>
      <c r="AR52" s="110"/>
      <c r="AS52" s="156" t="s">
        <v>58</v>
      </c>
      <c r="AT52" s="157" t="s">
        <v>59</v>
      </c>
      <c r="AU52" s="157" t="s">
        <v>60</v>
      </c>
      <c r="AV52" s="157" t="s">
        <v>61</v>
      </c>
      <c r="AW52" s="157" t="s">
        <v>62</v>
      </c>
      <c r="AX52" s="157" t="s">
        <v>63</v>
      </c>
      <c r="AY52" s="157" t="s">
        <v>64</v>
      </c>
      <c r="AZ52" s="157" t="s">
        <v>65</v>
      </c>
      <c r="BA52" s="157" t="s">
        <v>66</v>
      </c>
      <c r="BB52" s="157" t="s">
        <v>67</v>
      </c>
      <c r="BC52" s="157" t="s">
        <v>68</v>
      </c>
      <c r="BD52" s="158" t="s">
        <v>69</v>
      </c>
      <c r="BE52" s="109"/>
    </row>
    <row r="53" spans="1:91" s="113" customFormat="1" ht="10.9" customHeight="1" x14ac:dyDescent="0.2">
      <c r="A53" s="109"/>
      <c r="B53" s="110"/>
      <c r="C53" s="109"/>
      <c r="D53" s="109"/>
      <c r="E53" s="109"/>
      <c r="F53" s="109"/>
      <c r="G53" s="109"/>
      <c r="H53" s="109"/>
      <c r="I53" s="109"/>
      <c r="J53" s="109"/>
      <c r="K53" s="109"/>
      <c r="L53" s="109"/>
      <c r="M53" s="109"/>
      <c r="N53" s="109"/>
      <c r="O53" s="109"/>
      <c r="P53" s="109"/>
      <c r="Q53" s="109"/>
      <c r="R53" s="109"/>
      <c r="S53" s="109"/>
      <c r="T53" s="109"/>
      <c r="U53" s="109"/>
      <c r="V53" s="109"/>
      <c r="W53" s="109"/>
      <c r="X53" s="109"/>
      <c r="Y53" s="109"/>
      <c r="Z53" s="109"/>
      <c r="AA53" s="109"/>
      <c r="AB53" s="109"/>
      <c r="AC53" s="109"/>
      <c r="AD53" s="109"/>
      <c r="AE53" s="109"/>
      <c r="AF53" s="109"/>
      <c r="AG53" s="109"/>
      <c r="AH53" s="109"/>
      <c r="AI53" s="109"/>
      <c r="AJ53" s="109"/>
      <c r="AK53" s="109"/>
      <c r="AL53" s="109"/>
      <c r="AM53" s="109"/>
      <c r="AN53" s="109"/>
      <c r="AO53" s="109"/>
      <c r="AP53" s="109"/>
      <c r="AQ53" s="109"/>
      <c r="AR53" s="110"/>
      <c r="AS53" s="162"/>
      <c r="AT53" s="123"/>
      <c r="AU53" s="123"/>
      <c r="AV53" s="123"/>
      <c r="AW53" s="123"/>
      <c r="AX53" s="123"/>
      <c r="AY53" s="123"/>
      <c r="AZ53" s="123"/>
      <c r="BA53" s="123"/>
      <c r="BB53" s="123"/>
      <c r="BC53" s="123"/>
      <c r="BD53" s="296"/>
      <c r="BE53" s="109"/>
    </row>
    <row r="54" spans="1:91" s="297" customFormat="1" ht="32.450000000000003" customHeight="1" x14ac:dyDescent="0.2">
      <c r="B54" s="298"/>
      <c r="C54" s="160" t="s">
        <v>70</v>
      </c>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300">
        <f>ROUND(AG55+SUM(AG58:AG63)+AG69,2)</f>
        <v>0</v>
      </c>
      <c r="AH54" s="300"/>
      <c r="AI54" s="300"/>
      <c r="AJ54" s="300"/>
      <c r="AK54" s="300"/>
      <c r="AL54" s="300"/>
      <c r="AM54" s="300"/>
      <c r="AN54" s="301">
        <f t="shared" ref="AN54:AN69" si="0">SUM(AG54,AT54)</f>
        <v>0</v>
      </c>
      <c r="AO54" s="301"/>
      <c r="AP54" s="301"/>
      <c r="AQ54" s="302" t="s">
        <v>3</v>
      </c>
      <c r="AR54" s="298"/>
      <c r="AS54" s="303">
        <f>ROUND(AS55+SUM(AS58:AS63)+AS69,2)</f>
        <v>0</v>
      </c>
      <c r="AT54" s="304">
        <f t="shared" ref="AT54:AT69" si="1">ROUND(SUM(AV54:AW54),2)</f>
        <v>0</v>
      </c>
      <c r="AU54" s="305">
        <f>ROUND(AU55+SUM(AU58:AU63)+AU69,5)</f>
        <v>0</v>
      </c>
      <c r="AV54" s="304">
        <f>ROUND(AZ54*L29,2)</f>
        <v>0</v>
      </c>
      <c r="AW54" s="304">
        <f>ROUND(BA54*L30,2)</f>
        <v>0</v>
      </c>
      <c r="AX54" s="304">
        <f>ROUND(BB54*L29,2)</f>
        <v>0</v>
      </c>
      <c r="AY54" s="304">
        <f>ROUND(BC54*L30,2)</f>
        <v>0</v>
      </c>
      <c r="AZ54" s="304">
        <f>ROUND(AZ55+SUM(AZ58:AZ63)+AZ69,2)</f>
        <v>0</v>
      </c>
      <c r="BA54" s="304">
        <f>ROUND(BA55+SUM(BA58:BA63)+BA69,2)</f>
        <v>0</v>
      </c>
      <c r="BB54" s="304">
        <f>ROUND(BB55+SUM(BB58:BB63)+BB69,2)</f>
        <v>0</v>
      </c>
      <c r="BC54" s="304">
        <f>ROUND(BC55+SUM(BC58:BC63)+BC69,2)</f>
        <v>0</v>
      </c>
      <c r="BD54" s="306">
        <f>ROUND(BD55+SUM(BD58:BD63)+BD69,2)</f>
        <v>0</v>
      </c>
      <c r="BS54" s="307" t="s">
        <v>71</v>
      </c>
      <c r="BT54" s="307" t="s">
        <v>72</v>
      </c>
      <c r="BU54" s="308" t="s">
        <v>73</v>
      </c>
      <c r="BV54" s="307" t="s">
        <v>74</v>
      </c>
      <c r="BW54" s="307" t="s">
        <v>5</v>
      </c>
      <c r="BX54" s="307" t="s">
        <v>75</v>
      </c>
      <c r="CL54" s="307" t="s">
        <v>3</v>
      </c>
    </row>
    <row r="55" spans="1:91" s="309" customFormat="1" ht="24.75" customHeight="1" x14ac:dyDescent="0.2">
      <c r="B55" s="310"/>
      <c r="C55" s="311"/>
      <c r="D55" s="312" t="s">
        <v>76</v>
      </c>
      <c r="E55" s="312"/>
      <c r="F55" s="312"/>
      <c r="G55" s="312"/>
      <c r="H55" s="312"/>
      <c r="I55" s="313"/>
      <c r="J55" s="312" t="s">
        <v>77</v>
      </c>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4">
        <f>ROUND(SUM(AG56:AG57),2)</f>
        <v>0</v>
      </c>
      <c r="AH55" s="315"/>
      <c r="AI55" s="315"/>
      <c r="AJ55" s="315"/>
      <c r="AK55" s="315"/>
      <c r="AL55" s="315"/>
      <c r="AM55" s="315"/>
      <c r="AN55" s="316">
        <f t="shared" si="0"/>
        <v>0</v>
      </c>
      <c r="AO55" s="315"/>
      <c r="AP55" s="315"/>
      <c r="AQ55" s="317" t="s">
        <v>78</v>
      </c>
      <c r="AR55" s="310"/>
      <c r="AS55" s="318">
        <f>ROUND(SUM(AS56:AS57),2)</f>
        <v>0</v>
      </c>
      <c r="AT55" s="319">
        <f t="shared" si="1"/>
        <v>0</v>
      </c>
      <c r="AU55" s="320">
        <f>ROUND(SUM(AU56:AU57),5)</f>
        <v>0</v>
      </c>
      <c r="AV55" s="319">
        <f>ROUND(AZ55*L29,2)</f>
        <v>0</v>
      </c>
      <c r="AW55" s="319">
        <f>ROUND(BA55*L30,2)</f>
        <v>0</v>
      </c>
      <c r="AX55" s="319">
        <f>ROUND(BB55*L29,2)</f>
        <v>0</v>
      </c>
      <c r="AY55" s="319">
        <f>ROUND(BC55*L30,2)</f>
        <v>0</v>
      </c>
      <c r="AZ55" s="319">
        <f>ROUND(SUM(AZ56:AZ57),2)</f>
        <v>0</v>
      </c>
      <c r="BA55" s="319">
        <f>ROUND(SUM(BA56:BA57),2)</f>
        <v>0</v>
      </c>
      <c r="BB55" s="319">
        <f>ROUND(SUM(BB56:BB57),2)</f>
        <v>0</v>
      </c>
      <c r="BC55" s="319">
        <f>ROUND(SUM(BC56:BC57),2)</f>
        <v>0</v>
      </c>
      <c r="BD55" s="321">
        <f>ROUND(SUM(BD56:BD57),2)</f>
        <v>0</v>
      </c>
      <c r="BS55" s="322" t="s">
        <v>71</v>
      </c>
      <c r="BT55" s="322" t="s">
        <v>79</v>
      </c>
      <c r="BU55" s="322" t="s">
        <v>73</v>
      </c>
      <c r="BV55" s="322" t="s">
        <v>74</v>
      </c>
      <c r="BW55" s="322" t="s">
        <v>80</v>
      </c>
      <c r="BX55" s="322" t="s">
        <v>5</v>
      </c>
      <c r="CL55" s="322" t="s">
        <v>3</v>
      </c>
      <c r="CM55" s="322" t="s">
        <v>81</v>
      </c>
    </row>
    <row r="56" spans="1:91" s="275" customFormat="1" ht="16.5" customHeight="1" x14ac:dyDescent="0.2">
      <c r="A56" s="323" t="s">
        <v>82</v>
      </c>
      <c r="B56" s="276"/>
      <c r="C56" s="237"/>
      <c r="D56" s="237"/>
      <c r="E56" s="324" t="s">
        <v>76</v>
      </c>
      <c r="F56" s="324"/>
      <c r="G56" s="324"/>
      <c r="H56" s="324"/>
      <c r="I56" s="324"/>
      <c r="J56" s="237"/>
      <c r="K56" s="324" t="s">
        <v>83</v>
      </c>
      <c r="L56" s="324"/>
      <c r="M56" s="324"/>
      <c r="N56" s="324"/>
      <c r="O56" s="324"/>
      <c r="P56" s="324"/>
      <c r="Q56" s="324"/>
      <c r="R56" s="324"/>
      <c r="S56" s="324"/>
      <c r="T56" s="324"/>
      <c r="U56" s="324"/>
      <c r="V56" s="324"/>
      <c r="W56" s="324"/>
      <c r="X56" s="324"/>
      <c r="Y56" s="324"/>
      <c r="Z56" s="324"/>
      <c r="AA56" s="324"/>
      <c r="AB56" s="324"/>
      <c r="AC56" s="324"/>
      <c r="AD56" s="324"/>
      <c r="AE56" s="324"/>
      <c r="AF56" s="324"/>
      <c r="AG56" s="325">
        <f>'01 - Stavební část'!J32</f>
        <v>0</v>
      </c>
      <c r="AH56" s="326"/>
      <c r="AI56" s="326"/>
      <c r="AJ56" s="326"/>
      <c r="AK56" s="326"/>
      <c r="AL56" s="326"/>
      <c r="AM56" s="326"/>
      <c r="AN56" s="325">
        <f t="shared" si="0"/>
        <v>0</v>
      </c>
      <c r="AO56" s="326"/>
      <c r="AP56" s="326"/>
      <c r="AQ56" s="327" t="s">
        <v>84</v>
      </c>
      <c r="AR56" s="276"/>
      <c r="AS56" s="328">
        <v>0</v>
      </c>
      <c r="AT56" s="329">
        <f t="shared" si="1"/>
        <v>0</v>
      </c>
      <c r="AU56" s="330">
        <f>'01 - Stavební část'!P101</f>
        <v>0</v>
      </c>
      <c r="AV56" s="329">
        <f>'01 - Stavební část'!J35</f>
        <v>0</v>
      </c>
      <c r="AW56" s="329">
        <f>'01 - Stavební část'!J36</f>
        <v>0</v>
      </c>
      <c r="AX56" s="329">
        <f>'01 - Stavební část'!J37</f>
        <v>0</v>
      </c>
      <c r="AY56" s="329">
        <f>'01 - Stavební část'!J38</f>
        <v>0</v>
      </c>
      <c r="AZ56" s="329">
        <f>'01 - Stavební část'!F35</f>
        <v>0</v>
      </c>
      <c r="BA56" s="329">
        <f>'01 - Stavební část'!F36</f>
        <v>0</v>
      </c>
      <c r="BB56" s="329">
        <f>'01 - Stavební část'!F37</f>
        <v>0</v>
      </c>
      <c r="BC56" s="329">
        <f>'01 - Stavební část'!F38</f>
        <v>0</v>
      </c>
      <c r="BD56" s="331">
        <f>'01 - Stavební část'!F39</f>
        <v>0</v>
      </c>
      <c r="BT56" s="115" t="s">
        <v>81</v>
      </c>
      <c r="BV56" s="115" t="s">
        <v>74</v>
      </c>
      <c r="BW56" s="115" t="s">
        <v>85</v>
      </c>
      <c r="BX56" s="115" t="s">
        <v>80</v>
      </c>
      <c r="CL56" s="115" t="s">
        <v>3</v>
      </c>
    </row>
    <row r="57" spans="1:91" s="275" customFormat="1" ht="16.5" customHeight="1" x14ac:dyDescent="0.2">
      <c r="A57" s="323" t="s">
        <v>82</v>
      </c>
      <c r="B57" s="276"/>
      <c r="C57" s="237"/>
      <c r="D57" s="237"/>
      <c r="E57" s="324" t="s">
        <v>86</v>
      </c>
      <c r="F57" s="324"/>
      <c r="G57" s="324"/>
      <c r="H57" s="324"/>
      <c r="I57" s="324"/>
      <c r="J57" s="237"/>
      <c r="K57" s="324" t="s">
        <v>87</v>
      </c>
      <c r="L57" s="324"/>
      <c r="M57" s="324"/>
      <c r="N57" s="324"/>
      <c r="O57" s="324"/>
      <c r="P57" s="324"/>
      <c r="Q57" s="324"/>
      <c r="R57" s="324"/>
      <c r="S57" s="324"/>
      <c r="T57" s="324"/>
      <c r="U57" s="324"/>
      <c r="V57" s="324"/>
      <c r="W57" s="324"/>
      <c r="X57" s="324"/>
      <c r="Y57" s="324"/>
      <c r="Z57" s="324"/>
      <c r="AA57" s="324"/>
      <c r="AB57" s="324"/>
      <c r="AC57" s="324"/>
      <c r="AD57" s="324"/>
      <c r="AE57" s="324"/>
      <c r="AF57" s="324"/>
      <c r="AG57" s="325">
        <f>'02 - Interier'!J32</f>
        <v>0</v>
      </c>
      <c r="AH57" s="326"/>
      <c r="AI57" s="326"/>
      <c r="AJ57" s="326"/>
      <c r="AK57" s="326"/>
      <c r="AL57" s="326"/>
      <c r="AM57" s="326"/>
      <c r="AN57" s="325">
        <f t="shared" si="0"/>
        <v>0</v>
      </c>
      <c r="AO57" s="326"/>
      <c r="AP57" s="326"/>
      <c r="AQ57" s="327" t="s">
        <v>84</v>
      </c>
      <c r="AR57" s="276"/>
      <c r="AS57" s="328">
        <v>0</v>
      </c>
      <c r="AT57" s="329">
        <f t="shared" si="1"/>
        <v>0</v>
      </c>
      <c r="AU57" s="330">
        <f>'02 - Interier'!P89</f>
        <v>0</v>
      </c>
      <c r="AV57" s="329">
        <f>'02 - Interier'!J35</f>
        <v>0</v>
      </c>
      <c r="AW57" s="329">
        <f>'02 - Interier'!J36</f>
        <v>0</v>
      </c>
      <c r="AX57" s="329">
        <f>'02 - Interier'!J37</f>
        <v>0</v>
      </c>
      <c r="AY57" s="329">
        <f>'02 - Interier'!J38</f>
        <v>0</v>
      </c>
      <c r="AZ57" s="329">
        <f>'02 - Interier'!F35</f>
        <v>0</v>
      </c>
      <c r="BA57" s="329">
        <f>'02 - Interier'!F36</f>
        <v>0</v>
      </c>
      <c r="BB57" s="329">
        <f>'02 - Interier'!F37</f>
        <v>0</v>
      </c>
      <c r="BC57" s="329">
        <f>'02 - Interier'!F38</f>
        <v>0</v>
      </c>
      <c r="BD57" s="331">
        <f>'02 - Interier'!F39</f>
        <v>0</v>
      </c>
      <c r="BT57" s="115" t="s">
        <v>81</v>
      </c>
      <c r="BV57" s="115" t="s">
        <v>74</v>
      </c>
      <c r="BW57" s="115" t="s">
        <v>88</v>
      </c>
      <c r="BX57" s="115" t="s">
        <v>80</v>
      </c>
      <c r="CL57" s="115" t="s">
        <v>3</v>
      </c>
    </row>
    <row r="58" spans="1:91" s="309" customFormat="1" ht="16.5" customHeight="1" x14ac:dyDescent="0.2">
      <c r="A58" s="323" t="s">
        <v>82</v>
      </c>
      <c r="B58" s="310"/>
      <c r="C58" s="311"/>
      <c r="D58" s="312" t="s">
        <v>86</v>
      </c>
      <c r="E58" s="312"/>
      <c r="F58" s="312"/>
      <c r="G58" s="312"/>
      <c r="H58" s="312"/>
      <c r="I58" s="313"/>
      <c r="J58" s="312" t="s">
        <v>89</v>
      </c>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6">
        <f>'02 - Zdravotně technické ...'!J30</f>
        <v>0</v>
      </c>
      <c r="AH58" s="315"/>
      <c r="AI58" s="315"/>
      <c r="AJ58" s="315"/>
      <c r="AK58" s="315"/>
      <c r="AL58" s="315"/>
      <c r="AM58" s="315"/>
      <c r="AN58" s="316">
        <f t="shared" si="0"/>
        <v>0</v>
      </c>
      <c r="AO58" s="315"/>
      <c r="AP58" s="315"/>
      <c r="AQ58" s="317" t="s">
        <v>78</v>
      </c>
      <c r="AR58" s="310"/>
      <c r="AS58" s="318">
        <v>0</v>
      </c>
      <c r="AT58" s="319">
        <f t="shared" si="1"/>
        <v>0</v>
      </c>
      <c r="AU58" s="320">
        <f>'02 - Zdravotně technické ...'!P89</f>
        <v>0</v>
      </c>
      <c r="AV58" s="319">
        <f>'02 - Zdravotně technické ...'!J33</f>
        <v>0</v>
      </c>
      <c r="AW58" s="319">
        <f>'02 - Zdravotně technické ...'!J34</f>
        <v>0</v>
      </c>
      <c r="AX58" s="319">
        <f>'02 - Zdravotně technické ...'!J35</f>
        <v>0</v>
      </c>
      <c r="AY58" s="319">
        <f>'02 - Zdravotně technické ...'!J36</f>
        <v>0</v>
      </c>
      <c r="AZ58" s="319">
        <f>'02 - Zdravotně technické ...'!F33</f>
        <v>0</v>
      </c>
      <c r="BA58" s="319">
        <f>'02 - Zdravotně technické ...'!F34</f>
        <v>0</v>
      </c>
      <c r="BB58" s="319">
        <f>'02 - Zdravotně technické ...'!F35</f>
        <v>0</v>
      </c>
      <c r="BC58" s="319">
        <f>'02 - Zdravotně technické ...'!F36</f>
        <v>0</v>
      </c>
      <c r="BD58" s="321">
        <f>'02 - Zdravotně technické ...'!F37</f>
        <v>0</v>
      </c>
      <c r="BT58" s="322" t="s">
        <v>79</v>
      </c>
      <c r="BV58" s="322" t="s">
        <v>74</v>
      </c>
      <c r="BW58" s="322" t="s">
        <v>90</v>
      </c>
      <c r="BX58" s="322" t="s">
        <v>5</v>
      </c>
      <c r="CL58" s="322" t="s">
        <v>3</v>
      </c>
      <c r="CM58" s="322" t="s">
        <v>81</v>
      </c>
    </row>
    <row r="59" spans="1:91" s="309" customFormat="1" ht="16.5" customHeight="1" x14ac:dyDescent="0.2">
      <c r="A59" s="323" t="s">
        <v>82</v>
      </c>
      <c r="B59" s="310"/>
      <c r="C59" s="311"/>
      <c r="D59" s="312" t="s">
        <v>91</v>
      </c>
      <c r="E59" s="312"/>
      <c r="F59" s="312"/>
      <c r="G59" s="312"/>
      <c r="H59" s="312"/>
      <c r="I59" s="313"/>
      <c r="J59" s="312" t="s">
        <v>92</v>
      </c>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6">
        <f>'03 - Vzduchotechnika'!J30</f>
        <v>0</v>
      </c>
      <c r="AH59" s="315"/>
      <c r="AI59" s="315"/>
      <c r="AJ59" s="315"/>
      <c r="AK59" s="315"/>
      <c r="AL59" s="315"/>
      <c r="AM59" s="315"/>
      <c r="AN59" s="316">
        <f t="shared" si="0"/>
        <v>0</v>
      </c>
      <c r="AO59" s="315"/>
      <c r="AP59" s="315"/>
      <c r="AQ59" s="317" t="s">
        <v>78</v>
      </c>
      <c r="AR59" s="310"/>
      <c r="AS59" s="318">
        <v>0</v>
      </c>
      <c r="AT59" s="319">
        <f t="shared" si="1"/>
        <v>0</v>
      </c>
      <c r="AU59" s="320">
        <f>'03 - Vzduchotechnika'!P83</f>
        <v>0</v>
      </c>
      <c r="AV59" s="319">
        <f>'03 - Vzduchotechnika'!J33</f>
        <v>0</v>
      </c>
      <c r="AW59" s="319">
        <f>'03 - Vzduchotechnika'!J34</f>
        <v>0</v>
      </c>
      <c r="AX59" s="319">
        <f>'03 - Vzduchotechnika'!J35</f>
        <v>0</v>
      </c>
      <c r="AY59" s="319">
        <f>'03 - Vzduchotechnika'!J36</f>
        <v>0</v>
      </c>
      <c r="AZ59" s="319">
        <f>'03 - Vzduchotechnika'!F33</f>
        <v>0</v>
      </c>
      <c r="BA59" s="319">
        <f>'03 - Vzduchotechnika'!F34</f>
        <v>0</v>
      </c>
      <c r="BB59" s="319">
        <f>'03 - Vzduchotechnika'!F35</f>
        <v>0</v>
      </c>
      <c r="BC59" s="319">
        <f>'03 - Vzduchotechnika'!F36</f>
        <v>0</v>
      </c>
      <c r="BD59" s="321">
        <f>'03 - Vzduchotechnika'!F37</f>
        <v>0</v>
      </c>
      <c r="BT59" s="322" t="s">
        <v>79</v>
      </c>
      <c r="BV59" s="322" t="s">
        <v>74</v>
      </c>
      <c r="BW59" s="322" t="s">
        <v>93</v>
      </c>
      <c r="BX59" s="322" t="s">
        <v>5</v>
      </c>
      <c r="CL59" s="322" t="s">
        <v>3</v>
      </c>
      <c r="CM59" s="322" t="s">
        <v>81</v>
      </c>
    </row>
    <row r="60" spans="1:91" s="309" customFormat="1" ht="16.5" customHeight="1" x14ac:dyDescent="0.2">
      <c r="A60" s="323" t="s">
        <v>82</v>
      </c>
      <c r="B60" s="310"/>
      <c r="C60" s="311"/>
      <c r="D60" s="312" t="s">
        <v>94</v>
      </c>
      <c r="E60" s="312"/>
      <c r="F60" s="312"/>
      <c r="G60" s="312"/>
      <c r="H60" s="312"/>
      <c r="I60" s="313"/>
      <c r="J60" s="312" t="s">
        <v>95</v>
      </c>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6">
        <f>'04 - Chlazení a vytápění'!J30</f>
        <v>0</v>
      </c>
      <c r="AH60" s="315"/>
      <c r="AI60" s="315"/>
      <c r="AJ60" s="315"/>
      <c r="AK60" s="315"/>
      <c r="AL60" s="315"/>
      <c r="AM60" s="315"/>
      <c r="AN60" s="316">
        <f t="shared" si="0"/>
        <v>0</v>
      </c>
      <c r="AO60" s="315"/>
      <c r="AP60" s="315"/>
      <c r="AQ60" s="317" t="s">
        <v>78</v>
      </c>
      <c r="AR60" s="310"/>
      <c r="AS60" s="318">
        <v>0</v>
      </c>
      <c r="AT60" s="319">
        <f t="shared" si="1"/>
        <v>0</v>
      </c>
      <c r="AU60" s="320">
        <f>'04 - Chlazení a vytápění'!P83</f>
        <v>0</v>
      </c>
      <c r="AV60" s="319">
        <f>'04 - Chlazení a vytápění'!J33</f>
        <v>0</v>
      </c>
      <c r="AW60" s="319">
        <f>'04 - Chlazení a vytápění'!J34</f>
        <v>0</v>
      </c>
      <c r="AX60" s="319">
        <f>'04 - Chlazení a vytápění'!J35</f>
        <v>0</v>
      </c>
      <c r="AY60" s="319">
        <f>'04 - Chlazení a vytápění'!J36</f>
        <v>0</v>
      </c>
      <c r="AZ60" s="319">
        <f>'04 - Chlazení a vytápění'!F33</f>
        <v>0</v>
      </c>
      <c r="BA60" s="319">
        <f>'04 - Chlazení a vytápění'!F34</f>
        <v>0</v>
      </c>
      <c r="BB60" s="319">
        <f>'04 - Chlazení a vytápění'!F35</f>
        <v>0</v>
      </c>
      <c r="BC60" s="319">
        <f>'04 - Chlazení a vytápění'!F36</f>
        <v>0</v>
      </c>
      <c r="BD60" s="321">
        <f>'04 - Chlazení a vytápění'!F37</f>
        <v>0</v>
      </c>
      <c r="BT60" s="322" t="s">
        <v>79</v>
      </c>
      <c r="BV60" s="322" t="s">
        <v>74</v>
      </c>
      <c r="BW60" s="322" t="s">
        <v>96</v>
      </c>
      <c r="BX60" s="322" t="s">
        <v>5</v>
      </c>
      <c r="CL60" s="322" t="s">
        <v>3</v>
      </c>
      <c r="CM60" s="322" t="s">
        <v>81</v>
      </c>
    </row>
    <row r="61" spans="1:91" s="309" customFormat="1" ht="16.5" customHeight="1" x14ac:dyDescent="0.2">
      <c r="A61" s="323" t="s">
        <v>82</v>
      </c>
      <c r="B61" s="310"/>
      <c r="C61" s="311"/>
      <c r="D61" s="312" t="s">
        <v>97</v>
      </c>
      <c r="E61" s="312"/>
      <c r="F61" s="312"/>
      <c r="G61" s="312"/>
      <c r="H61" s="312"/>
      <c r="I61" s="313"/>
      <c r="J61" s="312" t="s">
        <v>98</v>
      </c>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6">
        <f>'05 - Měření a regulace'!J30</f>
        <v>0</v>
      </c>
      <c r="AH61" s="315"/>
      <c r="AI61" s="315"/>
      <c r="AJ61" s="315"/>
      <c r="AK61" s="315"/>
      <c r="AL61" s="315"/>
      <c r="AM61" s="315"/>
      <c r="AN61" s="316">
        <f t="shared" si="0"/>
        <v>0</v>
      </c>
      <c r="AO61" s="315"/>
      <c r="AP61" s="315"/>
      <c r="AQ61" s="317" t="s">
        <v>78</v>
      </c>
      <c r="AR61" s="310"/>
      <c r="AS61" s="318">
        <v>0</v>
      </c>
      <c r="AT61" s="319">
        <f t="shared" si="1"/>
        <v>0</v>
      </c>
      <c r="AU61" s="320">
        <f>'05 - Měření a regulace'!P83</f>
        <v>0</v>
      </c>
      <c r="AV61" s="319">
        <f>'05 - Měření a regulace'!J33</f>
        <v>0</v>
      </c>
      <c r="AW61" s="319">
        <f>'05 - Měření a regulace'!J34</f>
        <v>0</v>
      </c>
      <c r="AX61" s="319">
        <f>'05 - Měření a regulace'!J35</f>
        <v>0</v>
      </c>
      <c r="AY61" s="319">
        <f>'05 - Měření a regulace'!J36</f>
        <v>0</v>
      </c>
      <c r="AZ61" s="319">
        <f>'05 - Měření a regulace'!F33</f>
        <v>0</v>
      </c>
      <c r="BA61" s="319">
        <f>'05 - Měření a regulace'!F34</f>
        <v>0</v>
      </c>
      <c r="BB61" s="319">
        <f>'05 - Měření a regulace'!F35</f>
        <v>0</v>
      </c>
      <c r="BC61" s="319">
        <f>'05 - Měření a regulace'!F36</f>
        <v>0</v>
      </c>
      <c r="BD61" s="321">
        <f>'05 - Měření a regulace'!F37</f>
        <v>0</v>
      </c>
      <c r="BT61" s="322" t="s">
        <v>79</v>
      </c>
      <c r="BV61" s="322" t="s">
        <v>74</v>
      </c>
      <c r="BW61" s="322" t="s">
        <v>99</v>
      </c>
      <c r="BX61" s="322" t="s">
        <v>5</v>
      </c>
      <c r="CL61" s="322" t="s">
        <v>3</v>
      </c>
      <c r="CM61" s="322" t="s">
        <v>81</v>
      </c>
    </row>
    <row r="62" spans="1:91" s="309" customFormat="1" ht="16.5" customHeight="1" x14ac:dyDescent="0.2">
      <c r="A62" s="323" t="s">
        <v>82</v>
      </c>
      <c r="B62" s="310"/>
      <c r="C62" s="311"/>
      <c r="D62" s="312" t="s">
        <v>100</v>
      </c>
      <c r="E62" s="312"/>
      <c r="F62" s="312"/>
      <c r="G62" s="312"/>
      <c r="H62" s="312"/>
      <c r="I62" s="313"/>
      <c r="J62" s="312" t="s">
        <v>101</v>
      </c>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6">
        <f>'06 - Silnoproudá elektrot...'!J30</f>
        <v>0</v>
      </c>
      <c r="AH62" s="315"/>
      <c r="AI62" s="315"/>
      <c r="AJ62" s="315"/>
      <c r="AK62" s="315"/>
      <c r="AL62" s="315"/>
      <c r="AM62" s="315"/>
      <c r="AN62" s="316">
        <f t="shared" si="0"/>
        <v>0</v>
      </c>
      <c r="AO62" s="315"/>
      <c r="AP62" s="315"/>
      <c r="AQ62" s="317" t="s">
        <v>78</v>
      </c>
      <c r="AR62" s="310"/>
      <c r="AS62" s="318">
        <v>0</v>
      </c>
      <c r="AT62" s="319">
        <f t="shared" si="1"/>
        <v>0</v>
      </c>
      <c r="AU62" s="320">
        <f>'06 - Silnoproudá elektrot...'!P88</f>
        <v>0</v>
      </c>
      <c r="AV62" s="319">
        <f>'06 - Silnoproudá elektrot...'!J33</f>
        <v>0</v>
      </c>
      <c r="AW62" s="319">
        <f>'06 - Silnoproudá elektrot...'!J34</f>
        <v>0</v>
      </c>
      <c r="AX62" s="319">
        <f>'06 - Silnoproudá elektrot...'!J35</f>
        <v>0</v>
      </c>
      <c r="AY62" s="319">
        <f>'06 - Silnoproudá elektrot...'!J36</f>
        <v>0</v>
      </c>
      <c r="AZ62" s="319">
        <f>'06 - Silnoproudá elektrot...'!F33</f>
        <v>0</v>
      </c>
      <c r="BA62" s="319">
        <f>'06 - Silnoproudá elektrot...'!F34</f>
        <v>0</v>
      </c>
      <c r="BB62" s="319">
        <f>'06 - Silnoproudá elektrot...'!F35</f>
        <v>0</v>
      </c>
      <c r="BC62" s="319">
        <f>'06 - Silnoproudá elektrot...'!F36</f>
        <v>0</v>
      </c>
      <c r="BD62" s="321">
        <f>'06 - Silnoproudá elektrot...'!F37</f>
        <v>0</v>
      </c>
      <c r="BT62" s="322" t="s">
        <v>79</v>
      </c>
      <c r="BV62" s="322" t="s">
        <v>74</v>
      </c>
      <c r="BW62" s="322" t="s">
        <v>102</v>
      </c>
      <c r="BX62" s="322" t="s">
        <v>5</v>
      </c>
      <c r="CL62" s="322" t="s">
        <v>3</v>
      </c>
      <c r="CM62" s="322" t="s">
        <v>81</v>
      </c>
    </row>
    <row r="63" spans="1:91" s="309" customFormat="1" ht="16.5" customHeight="1" x14ac:dyDescent="0.2">
      <c r="B63" s="310"/>
      <c r="C63" s="311"/>
      <c r="D63" s="312" t="s">
        <v>103</v>
      </c>
      <c r="E63" s="312"/>
      <c r="F63" s="312"/>
      <c r="G63" s="312"/>
      <c r="H63" s="312"/>
      <c r="I63" s="313"/>
      <c r="J63" s="312" t="s">
        <v>104</v>
      </c>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4">
        <f>ROUND(SUM(AG64:AG68),2)</f>
        <v>0</v>
      </c>
      <c r="AH63" s="315"/>
      <c r="AI63" s="315"/>
      <c r="AJ63" s="315"/>
      <c r="AK63" s="315"/>
      <c r="AL63" s="315"/>
      <c r="AM63" s="315"/>
      <c r="AN63" s="316">
        <f t="shared" si="0"/>
        <v>0</v>
      </c>
      <c r="AO63" s="315"/>
      <c r="AP63" s="315"/>
      <c r="AQ63" s="317" t="s">
        <v>78</v>
      </c>
      <c r="AR63" s="310"/>
      <c r="AS63" s="318">
        <f>ROUND(SUM(AS64:AS68),2)</f>
        <v>0</v>
      </c>
      <c r="AT63" s="319">
        <f t="shared" si="1"/>
        <v>0</v>
      </c>
      <c r="AU63" s="320">
        <f>ROUND(SUM(AU64:AU68),5)</f>
        <v>0</v>
      </c>
      <c r="AV63" s="319">
        <f>ROUND(AZ63*L29,2)</f>
        <v>0</v>
      </c>
      <c r="AW63" s="319">
        <f>ROUND(BA63*L30,2)</f>
        <v>0</v>
      </c>
      <c r="AX63" s="319">
        <f>ROUND(BB63*L29,2)</f>
        <v>0</v>
      </c>
      <c r="AY63" s="319">
        <f>ROUND(BC63*L30,2)</f>
        <v>0</v>
      </c>
      <c r="AZ63" s="319">
        <f>ROUND(SUM(AZ64:AZ68),2)</f>
        <v>0</v>
      </c>
      <c r="BA63" s="319">
        <f>ROUND(SUM(BA64:BA68),2)</f>
        <v>0</v>
      </c>
      <c r="BB63" s="319">
        <f>ROUND(SUM(BB64:BB68),2)</f>
        <v>0</v>
      </c>
      <c r="BC63" s="319">
        <f>ROUND(SUM(BC64:BC68),2)</f>
        <v>0</v>
      </c>
      <c r="BD63" s="321">
        <f>ROUND(SUM(BD64:BD68),2)</f>
        <v>0</v>
      </c>
      <c r="BS63" s="322" t="s">
        <v>71</v>
      </c>
      <c r="BT63" s="322" t="s">
        <v>79</v>
      </c>
      <c r="BU63" s="322" t="s">
        <v>73</v>
      </c>
      <c r="BV63" s="322" t="s">
        <v>74</v>
      </c>
      <c r="BW63" s="322" t="s">
        <v>105</v>
      </c>
      <c r="BX63" s="322" t="s">
        <v>5</v>
      </c>
      <c r="CL63" s="322" t="s">
        <v>3</v>
      </c>
      <c r="CM63" s="322" t="s">
        <v>81</v>
      </c>
    </row>
    <row r="64" spans="1:91" s="275" customFormat="1" ht="16.5" customHeight="1" x14ac:dyDescent="0.2">
      <c r="A64" s="323" t="s">
        <v>82</v>
      </c>
      <c r="B64" s="276"/>
      <c r="C64" s="237"/>
      <c r="D64" s="237"/>
      <c r="E64" s="324" t="s">
        <v>76</v>
      </c>
      <c r="F64" s="324"/>
      <c r="G64" s="324"/>
      <c r="H64" s="324"/>
      <c r="I64" s="324"/>
      <c r="J64" s="237"/>
      <c r="K64" s="324" t="s">
        <v>106</v>
      </c>
      <c r="L64" s="324"/>
      <c r="M64" s="324"/>
      <c r="N64" s="324"/>
      <c r="O64" s="324"/>
      <c r="P64" s="324"/>
      <c r="Q64" s="324"/>
      <c r="R64" s="324"/>
      <c r="S64" s="324"/>
      <c r="T64" s="324"/>
      <c r="U64" s="324"/>
      <c r="V64" s="324"/>
      <c r="W64" s="324"/>
      <c r="X64" s="324"/>
      <c r="Y64" s="324"/>
      <c r="Z64" s="324"/>
      <c r="AA64" s="324"/>
      <c r="AB64" s="324"/>
      <c r="AC64" s="324"/>
      <c r="AD64" s="324"/>
      <c r="AE64" s="324"/>
      <c r="AF64" s="324"/>
      <c r="AG64" s="325">
        <f>'01 - CCTV'!J32</f>
        <v>0</v>
      </c>
      <c r="AH64" s="326"/>
      <c r="AI64" s="326"/>
      <c r="AJ64" s="326"/>
      <c r="AK64" s="326"/>
      <c r="AL64" s="326"/>
      <c r="AM64" s="326"/>
      <c r="AN64" s="325">
        <f t="shared" si="0"/>
        <v>0</v>
      </c>
      <c r="AO64" s="326"/>
      <c r="AP64" s="326"/>
      <c r="AQ64" s="327" t="s">
        <v>84</v>
      </c>
      <c r="AR64" s="276"/>
      <c r="AS64" s="328">
        <v>0</v>
      </c>
      <c r="AT64" s="329">
        <f t="shared" si="1"/>
        <v>0</v>
      </c>
      <c r="AU64" s="330">
        <f>'01 - CCTV'!P90</f>
        <v>0</v>
      </c>
      <c r="AV64" s="329">
        <f>'01 - CCTV'!J35</f>
        <v>0</v>
      </c>
      <c r="AW64" s="329">
        <f>'01 - CCTV'!J36</f>
        <v>0</v>
      </c>
      <c r="AX64" s="329">
        <f>'01 - CCTV'!J37</f>
        <v>0</v>
      </c>
      <c r="AY64" s="329">
        <f>'01 - CCTV'!J38</f>
        <v>0</v>
      </c>
      <c r="AZ64" s="329">
        <f>'01 - CCTV'!F35</f>
        <v>0</v>
      </c>
      <c r="BA64" s="329">
        <f>'01 - CCTV'!F36</f>
        <v>0</v>
      </c>
      <c r="BB64" s="329">
        <f>'01 - CCTV'!F37</f>
        <v>0</v>
      </c>
      <c r="BC64" s="329">
        <f>'01 - CCTV'!F38</f>
        <v>0</v>
      </c>
      <c r="BD64" s="331">
        <f>'01 - CCTV'!F39</f>
        <v>0</v>
      </c>
      <c r="BT64" s="115" t="s">
        <v>81</v>
      </c>
      <c r="BV64" s="115" t="s">
        <v>74</v>
      </c>
      <c r="BW64" s="115" t="s">
        <v>107</v>
      </c>
      <c r="BX64" s="115" t="s">
        <v>105</v>
      </c>
      <c r="CL64" s="115" t="s">
        <v>3</v>
      </c>
    </row>
    <row r="65" spans="1:91" s="275" customFormat="1" ht="16.5" customHeight="1" x14ac:dyDescent="0.2">
      <c r="A65" s="323" t="s">
        <v>82</v>
      </c>
      <c r="B65" s="276"/>
      <c r="C65" s="237"/>
      <c r="D65" s="237"/>
      <c r="E65" s="324" t="s">
        <v>86</v>
      </c>
      <c r="F65" s="324"/>
      <c r="G65" s="324"/>
      <c r="H65" s="324"/>
      <c r="I65" s="324"/>
      <c r="J65" s="237"/>
      <c r="K65" s="324" t="s">
        <v>108</v>
      </c>
      <c r="L65" s="324"/>
      <c r="M65" s="324"/>
      <c r="N65" s="324"/>
      <c r="O65" s="324"/>
      <c r="P65" s="324"/>
      <c r="Q65" s="324"/>
      <c r="R65" s="324"/>
      <c r="S65" s="324"/>
      <c r="T65" s="324"/>
      <c r="U65" s="324"/>
      <c r="V65" s="324"/>
      <c r="W65" s="324"/>
      <c r="X65" s="324"/>
      <c r="Y65" s="324"/>
      <c r="Z65" s="324"/>
      <c r="AA65" s="324"/>
      <c r="AB65" s="324"/>
      <c r="AC65" s="324"/>
      <c r="AD65" s="324"/>
      <c r="AE65" s="324"/>
      <c r="AF65" s="324"/>
      <c r="AG65" s="325">
        <f>'02 - EKV'!J32</f>
        <v>0</v>
      </c>
      <c r="AH65" s="326"/>
      <c r="AI65" s="326"/>
      <c r="AJ65" s="326"/>
      <c r="AK65" s="326"/>
      <c r="AL65" s="326"/>
      <c r="AM65" s="326"/>
      <c r="AN65" s="325">
        <f t="shared" si="0"/>
        <v>0</v>
      </c>
      <c r="AO65" s="326"/>
      <c r="AP65" s="326"/>
      <c r="AQ65" s="327" t="s">
        <v>84</v>
      </c>
      <c r="AR65" s="276"/>
      <c r="AS65" s="328">
        <v>0</v>
      </c>
      <c r="AT65" s="329">
        <f t="shared" si="1"/>
        <v>0</v>
      </c>
      <c r="AU65" s="330">
        <f>'02 - EKV'!P91</f>
        <v>0</v>
      </c>
      <c r="AV65" s="329">
        <f>'02 - EKV'!J35</f>
        <v>0</v>
      </c>
      <c r="AW65" s="329">
        <f>'02 - EKV'!J36</f>
        <v>0</v>
      </c>
      <c r="AX65" s="329">
        <f>'02 - EKV'!J37</f>
        <v>0</v>
      </c>
      <c r="AY65" s="329">
        <f>'02 - EKV'!J38</f>
        <v>0</v>
      </c>
      <c r="AZ65" s="329">
        <f>'02 - EKV'!F35</f>
        <v>0</v>
      </c>
      <c r="BA65" s="329">
        <f>'02 - EKV'!F36</f>
        <v>0</v>
      </c>
      <c r="BB65" s="329">
        <f>'02 - EKV'!F37</f>
        <v>0</v>
      </c>
      <c r="BC65" s="329">
        <f>'02 - EKV'!F38</f>
        <v>0</v>
      </c>
      <c r="BD65" s="331">
        <f>'02 - EKV'!F39</f>
        <v>0</v>
      </c>
      <c r="BT65" s="115" t="s">
        <v>81</v>
      </c>
      <c r="BV65" s="115" t="s">
        <v>74</v>
      </c>
      <c r="BW65" s="115" t="s">
        <v>109</v>
      </c>
      <c r="BX65" s="115" t="s">
        <v>105</v>
      </c>
      <c r="CL65" s="115" t="s">
        <v>3</v>
      </c>
    </row>
    <row r="66" spans="1:91" s="275" customFormat="1" ht="16.5" customHeight="1" x14ac:dyDescent="0.2">
      <c r="A66" s="323" t="s">
        <v>82</v>
      </c>
      <c r="B66" s="276"/>
      <c r="C66" s="237"/>
      <c r="D66" s="237"/>
      <c r="E66" s="324" t="s">
        <v>91</v>
      </c>
      <c r="F66" s="324"/>
      <c r="G66" s="324"/>
      <c r="H66" s="324"/>
      <c r="I66" s="324"/>
      <c r="J66" s="237"/>
      <c r="K66" s="324" t="s">
        <v>110</v>
      </c>
      <c r="L66" s="324"/>
      <c r="M66" s="324"/>
      <c r="N66" s="324"/>
      <c r="O66" s="324"/>
      <c r="P66" s="324"/>
      <c r="Q66" s="324"/>
      <c r="R66" s="324"/>
      <c r="S66" s="324"/>
      <c r="T66" s="324"/>
      <c r="U66" s="324"/>
      <c r="V66" s="324"/>
      <c r="W66" s="324"/>
      <c r="X66" s="324"/>
      <c r="Y66" s="324"/>
      <c r="Z66" s="324"/>
      <c r="AA66" s="324"/>
      <c r="AB66" s="324"/>
      <c r="AC66" s="324"/>
      <c r="AD66" s="324"/>
      <c r="AE66" s="324"/>
      <c r="AF66" s="324"/>
      <c r="AG66" s="325">
        <f>'03 - PZTS'!J32</f>
        <v>0</v>
      </c>
      <c r="AH66" s="326"/>
      <c r="AI66" s="326"/>
      <c r="AJ66" s="326"/>
      <c r="AK66" s="326"/>
      <c r="AL66" s="326"/>
      <c r="AM66" s="326"/>
      <c r="AN66" s="325">
        <f t="shared" si="0"/>
        <v>0</v>
      </c>
      <c r="AO66" s="326"/>
      <c r="AP66" s="326"/>
      <c r="AQ66" s="327" t="s">
        <v>84</v>
      </c>
      <c r="AR66" s="276"/>
      <c r="AS66" s="328">
        <v>0</v>
      </c>
      <c r="AT66" s="329">
        <f t="shared" si="1"/>
        <v>0</v>
      </c>
      <c r="AU66" s="330">
        <f>'03 - PZTS'!P91</f>
        <v>0</v>
      </c>
      <c r="AV66" s="329">
        <f>'03 - PZTS'!J35</f>
        <v>0</v>
      </c>
      <c r="AW66" s="329">
        <f>'03 - PZTS'!J36</f>
        <v>0</v>
      </c>
      <c r="AX66" s="329">
        <f>'03 - PZTS'!J37</f>
        <v>0</v>
      </c>
      <c r="AY66" s="329">
        <f>'03 - PZTS'!J38</f>
        <v>0</v>
      </c>
      <c r="AZ66" s="329">
        <f>'03 - PZTS'!F35</f>
        <v>0</v>
      </c>
      <c r="BA66" s="329">
        <f>'03 - PZTS'!F36</f>
        <v>0</v>
      </c>
      <c r="BB66" s="329">
        <f>'03 - PZTS'!F37</f>
        <v>0</v>
      </c>
      <c r="BC66" s="329">
        <f>'03 - PZTS'!F38</f>
        <v>0</v>
      </c>
      <c r="BD66" s="331">
        <f>'03 - PZTS'!F39</f>
        <v>0</v>
      </c>
      <c r="BT66" s="115" t="s">
        <v>81</v>
      </c>
      <c r="BV66" s="115" t="s">
        <v>74</v>
      </c>
      <c r="BW66" s="115" t="s">
        <v>111</v>
      </c>
      <c r="BX66" s="115" t="s">
        <v>105</v>
      </c>
      <c r="CL66" s="115" t="s">
        <v>3</v>
      </c>
    </row>
    <row r="67" spans="1:91" s="275" customFormat="1" ht="16.5" customHeight="1" x14ac:dyDescent="0.2">
      <c r="A67" s="323" t="s">
        <v>82</v>
      </c>
      <c r="B67" s="276"/>
      <c r="C67" s="237"/>
      <c r="D67" s="237"/>
      <c r="E67" s="324" t="s">
        <v>94</v>
      </c>
      <c r="F67" s="324"/>
      <c r="G67" s="324"/>
      <c r="H67" s="324"/>
      <c r="I67" s="324"/>
      <c r="J67" s="237"/>
      <c r="K67" s="324" t="s">
        <v>112</v>
      </c>
      <c r="L67" s="324"/>
      <c r="M67" s="324"/>
      <c r="N67" s="324"/>
      <c r="O67" s="324"/>
      <c r="P67" s="324"/>
      <c r="Q67" s="324"/>
      <c r="R67" s="324"/>
      <c r="S67" s="324"/>
      <c r="T67" s="324"/>
      <c r="U67" s="324"/>
      <c r="V67" s="324"/>
      <c r="W67" s="324"/>
      <c r="X67" s="324"/>
      <c r="Y67" s="324"/>
      <c r="Z67" s="324"/>
      <c r="AA67" s="324"/>
      <c r="AB67" s="324"/>
      <c r="AC67" s="324"/>
      <c r="AD67" s="324"/>
      <c r="AE67" s="324"/>
      <c r="AF67" s="324"/>
      <c r="AG67" s="325">
        <f>'04 - STK - pasivní prvky'!J32</f>
        <v>0</v>
      </c>
      <c r="AH67" s="326"/>
      <c r="AI67" s="326"/>
      <c r="AJ67" s="326"/>
      <c r="AK67" s="326"/>
      <c r="AL67" s="326"/>
      <c r="AM67" s="326"/>
      <c r="AN67" s="325">
        <f t="shared" si="0"/>
        <v>0</v>
      </c>
      <c r="AO67" s="326"/>
      <c r="AP67" s="326"/>
      <c r="AQ67" s="327" t="s">
        <v>84</v>
      </c>
      <c r="AR67" s="276"/>
      <c r="AS67" s="328">
        <v>0</v>
      </c>
      <c r="AT67" s="329">
        <f t="shared" si="1"/>
        <v>0</v>
      </c>
      <c r="AU67" s="330">
        <f>'04 - STK - pasivní prvky'!P91</f>
        <v>0</v>
      </c>
      <c r="AV67" s="329">
        <f>'04 - STK - pasivní prvky'!J35</f>
        <v>0</v>
      </c>
      <c r="AW67" s="329">
        <f>'04 - STK - pasivní prvky'!J36</f>
        <v>0</v>
      </c>
      <c r="AX67" s="329">
        <f>'04 - STK - pasivní prvky'!J37</f>
        <v>0</v>
      </c>
      <c r="AY67" s="329">
        <f>'04 - STK - pasivní prvky'!J38</f>
        <v>0</v>
      </c>
      <c r="AZ67" s="329">
        <f>'04 - STK - pasivní prvky'!F35</f>
        <v>0</v>
      </c>
      <c r="BA67" s="329">
        <f>'04 - STK - pasivní prvky'!F36</f>
        <v>0</v>
      </c>
      <c r="BB67" s="329">
        <f>'04 - STK - pasivní prvky'!F37</f>
        <v>0</v>
      </c>
      <c r="BC67" s="329">
        <f>'04 - STK - pasivní prvky'!F38</f>
        <v>0</v>
      </c>
      <c r="BD67" s="331">
        <f>'04 - STK - pasivní prvky'!F39</f>
        <v>0</v>
      </c>
      <c r="BT67" s="115" t="s">
        <v>81</v>
      </c>
      <c r="BV67" s="115" t="s">
        <v>74</v>
      </c>
      <c r="BW67" s="115" t="s">
        <v>113</v>
      </c>
      <c r="BX67" s="115" t="s">
        <v>105</v>
      </c>
      <c r="CL67" s="115" t="s">
        <v>3</v>
      </c>
    </row>
    <row r="68" spans="1:91" s="275" customFormat="1" ht="16.5" customHeight="1" x14ac:dyDescent="0.2">
      <c r="A68" s="323" t="s">
        <v>82</v>
      </c>
      <c r="B68" s="276"/>
      <c r="C68" s="237"/>
      <c r="D68" s="237"/>
      <c r="E68" s="324" t="s">
        <v>97</v>
      </c>
      <c r="F68" s="324"/>
      <c r="G68" s="324"/>
      <c r="H68" s="324"/>
      <c r="I68" s="324"/>
      <c r="J68" s="237"/>
      <c r="K68" s="324" t="s">
        <v>114</v>
      </c>
      <c r="L68" s="324"/>
      <c r="M68" s="324"/>
      <c r="N68" s="324"/>
      <c r="O68" s="324"/>
      <c r="P68" s="324"/>
      <c r="Q68" s="324"/>
      <c r="R68" s="324"/>
      <c r="S68" s="324"/>
      <c r="T68" s="324"/>
      <c r="U68" s="324"/>
      <c r="V68" s="324"/>
      <c r="W68" s="324"/>
      <c r="X68" s="324"/>
      <c r="Y68" s="324"/>
      <c r="Z68" s="324"/>
      <c r="AA68" s="324"/>
      <c r="AB68" s="324"/>
      <c r="AC68" s="324"/>
      <c r="AD68" s="324"/>
      <c r="AE68" s="324"/>
      <c r="AF68" s="324"/>
      <c r="AG68" s="325">
        <f>'05 - STK - aktivní prvky'!J32</f>
        <v>0</v>
      </c>
      <c r="AH68" s="326"/>
      <c r="AI68" s="326"/>
      <c r="AJ68" s="326"/>
      <c r="AK68" s="326"/>
      <c r="AL68" s="326"/>
      <c r="AM68" s="326"/>
      <c r="AN68" s="325">
        <f t="shared" si="0"/>
        <v>0</v>
      </c>
      <c r="AO68" s="326"/>
      <c r="AP68" s="326"/>
      <c r="AQ68" s="327" t="s">
        <v>84</v>
      </c>
      <c r="AR68" s="276"/>
      <c r="AS68" s="328">
        <v>0</v>
      </c>
      <c r="AT68" s="329">
        <f t="shared" si="1"/>
        <v>0</v>
      </c>
      <c r="AU68" s="330">
        <f>'05 - STK - aktivní prvky'!P92</f>
        <v>0</v>
      </c>
      <c r="AV68" s="329">
        <f>'05 - STK - aktivní prvky'!J35</f>
        <v>0</v>
      </c>
      <c r="AW68" s="329">
        <f>'05 - STK - aktivní prvky'!J36</f>
        <v>0</v>
      </c>
      <c r="AX68" s="329">
        <f>'05 - STK - aktivní prvky'!J37</f>
        <v>0</v>
      </c>
      <c r="AY68" s="329">
        <f>'05 - STK - aktivní prvky'!J38</f>
        <v>0</v>
      </c>
      <c r="AZ68" s="329">
        <f>'05 - STK - aktivní prvky'!F35</f>
        <v>0</v>
      </c>
      <c r="BA68" s="329">
        <f>'05 - STK - aktivní prvky'!F36</f>
        <v>0</v>
      </c>
      <c r="BB68" s="329">
        <f>'05 - STK - aktivní prvky'!F37</f>
        <v>0</v>
      </c>
      <c r="BC68" s="329">
        <f>'05 - STK - aktivní prvky'!F38</f>
        <v>0</v>
      </c>
      <c r="BD68" s="331">
        <f>'05 - STK - aktivní prvky'!F39</f>
        <v>0</v>
      </c>
      <c r="BT68" s="115" t="s">
        <v>81</v>
      </c>
      <c r="BV68" s="115" t="s">
        <v>74</v>
      </c>
      <c r="BW68" s="115" t="s">
        <v>115</v>
      </c>
      <c r="BX68" s="115" t="s">
        <v>105</v>
      </c>
      <c r="CL68" s="115" t="s">
        <v>3</v>
      </c>
    </row>
    <row r="69" spans="1:91" s="309" customFormat="1" ht="16.5" customHeight="1" x14ac:dyDescent="0.2">
      <c r="A69" s="323" t="s">
        <v>82</v>
      </c>
      <c r="B69" s="310"/>
      <c r="C69" s="311"/>
      <c r="D69" s="312" t="s">
        <v>116</v>
      </c>
      <c r="E69" s="312"/>
      <c r="F69" s="312"/>
      <c r="G69" s="312"/>
      <c r="H69" s="312"/>
      <c r="I69" s="313"/>
      <c r="J69" s="312" t="s">
        <v>117</v>
      </c>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6">
        <f>'08 - Vedlejší a ostatní n...'!J30</f>
        <v>0</v>
      </c>
      <c r="AH69" s="315"/>
      <c r="AI69" s="315"/>
      <c r="AJ69" s="315"/>
      <c r="AK69" s="315"/>
      <c r="AL69" s="315"/>
      <c r="AM69" s="315"/>
      <c r="AN69" s="316">
        <f t="shared" si="0"/>
        <v>0</v>
      </c>
      <c r="AO69" s="315"/>
      <c r="AP69" s="315"/>
      <c r="AQ69" s="317" t="s">
        <v>78</v>
      </c>
      <c r="AR69" s="310"/>
      <c r="AS69" s="332">
        <v>0</v>
      </c>
      <c r="AT69" s="333">
        <f t="shared" si="1"/>
        <v>0</v>
      </c>
      <c r="AU69" s="334">
        <f>'08 - Vedlejší a ostatní n...'!P80</f>
        <v>0</v>
      </c>
      <c r="AV69" s="333">
        <f>'08 - Vedlejší a ostatní n...'!J33</f>
        <v>0</v>
      </c>
      <c r="AW69" s="333">
        <f>'08 - Vedlejší a ostatní n...'!J34</f>
        <v>0</v>
      </c>
      <c r="AX69" s="333">
        <f>'08 - Vedlejší a ostatní n...'!J35</f>
        <v>0</v>
      </c>
      <c r="AY69" s="333">
        <f>'08 - Vedlejší a ostatní n...'!J36</f>
        <v>0</v>
      </c>
      <c r="AZ69" s="333">
        <f>'08 - Vedlejší a ostatní n...'!F33</f>
        <v>0</v>
      </c>
      <c r="BA69" s="333">
        <f>'08 - Vedlejší a ostatní n...'!F34</f>
        <v>0</v>
      </c>
      <c r="BB69" s="333">
        <f>'08 - Vedlejší a ostatní n...'!F35</f>
        <v>0</v>
      </c>
      <c r="BC69" s="333">
        <f>'08 - Vedlejší a ostatní n...'!F36</f>
        <v>0</v>
      </c>
      <c r="BD69" s="335">
        <f>'08 - Vedlejší a ostatní n...'!F37</f>
        <v>0</v>
      </c>
      <c r="BT69" s="322" t="s">
        <v>79</v>
      </c>
      <c r="BV69" s="322" t="s">
        <v>74</v>
      </c>
      <c r="BW69" s="322" t="s">
        <v>118</v>
      </c>
      <c r="BX69" s="322" t="s">
        <v>5</v>
      </c>
      <c r="CL69" s="322" t="s">
        <v>3</v>
      </c>
      <c r="CM69" s="322" t="s">
        <v>81</v>
      </c>
    </row>
    <row r="70" spans="1:91" s="113" customFormat="1" ht="30" customHeight="1" x14ac:dyDescent="0.2">
      <c r="A70" s="109"/>
      <c r="B70" s="110"/>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109"/>
      <c r="AL70" s="109"/>
      <c r="AM70" s="109"/>
      <c r="AN70" s="109"/>
      <c r="AO70" s="109"/>
      <c r="AP70" s="109"/>
      <c r="AQ70" s="109"/>
      <c r="AR70" s="110"/>
      <c r="AS70" s="109"/>
      <c r="AT70" s="109"/>
      <c r="AU70" s="109"/>
      <c r="AV70" s="109"/>
      <c r="AW70" s="109"/>
      <c r="AX70" s="109"/>
      <c r="AY70" s="109"/>
      <c r="AZ70" s="109"/>
      <c r="BA70" s="109"/>
      <c r="BB70" s="109"/>
      <c r="BC70" s="109"/>
      <c r="BD70" s="109"/>
      <c r="BE70" s="109"/>
    </row>
    <row r="71" spans="1:91" s="113" customFormat="1" ht="6.95" customHeight="1" x14ac:dyDescent="0.2">
      <c r="A71" s="109"/>
      <c r="B71" s="137"/>
      <c r="C71" s="138"/>
      <c r="D71" s="138"/>
      <c r="E71" s="138"/>
      <c r="F71" s="138"/>
      <c r="G71" s="138"/>
      <c r="H71" s="138"/>
      <c r="I71" s="138"/>
      <c r="J71" s="138"/>
      <c r="K71" s="138"/>
      <c r="L71" s="138"/>
      <c r="M71" s="138"/>
      <c r="N71" s="138"/>
      <c r="O71" s="138"/>
      <c r="P71" s="138"/>
      <c r="Q71" s="138"/>
      <c r="R71" s="138"/>
      <c r="S71" s="138"/>
      <c r="T71" s="138"/>
      <c r="U71" s="138"/>
      <c r="V71" s="138"/>
      <c r="W71" s="138"/>
      <c r="X71" s="138"/>
      <c r="Y71" s="138"/>
      <c r="Z71" s="138"/>
      <c r="AA71" s="138"/>
      <c r="AB71" s="138"/>
      <c r="AC71" s="138"/>
      <c r="AD71" s="138"/>
      <c r="AE71" s="138"/>
      <c r="AF71" s="138"/>
      <c r="AG71" s="138"/>
      <c r="AH71" s="138"/>
      <c r="AI71" s="138"/>
      <c r="AJ71" s="138"/>
      <c r="AK71" s="138"/>
      <c r="AL71" s="138"/>
      <c r="AM71" s="138"/>
      <c r="AN71" s="138"/>
      <c r="AO71" s="138"/>
      <c r="AP71" s="138"/>
      <c r="AQ71" s="138"/>
      <c r="AR71" s="110"/>
      <c r="AS71" s="109"/>
      <c r="AT71" s="109"/>
      <c r="AU71" s="109"/>
      <c r="AV71" s="109"/>
      <c r="AW71" s="109"/>
      <c r="AX71" s="109"/>
      <c r="AY71" s="109"/>
      <c r="AZ71" s="109"/>
      <c r="BA71" s="109"/>
      <c r="BB71" s="109"/>
      <c r="BC71" s="109"/>
      <c r="BD71" s="109"/>
      <c r="BE71" s="109"/>
    </row>
  </sheetData>
  <sheetProtection password="CF0E" sheet="1" objects="1" scenarios="1" selectLockedCells="1"/>
  <mergeCells count="98">
    <mergeCell ref="D62:H62"/>
    <mergeCell ref="D58:H58"/>
    <mergeCell ref="D55:H55"/>
    <mergeCell ref="D61:H61"/>
    <mergeCell ref="E57:I57"/>
    <mergeCell ref="E56:I56"/>
    <mergeCell ref="E64:I64"/>
    <mergeCell ref="I52:AF52"/>
    <mergeCell ref="J60:AF60"/>
    <mergeCell ref="J61:AF61"/>
    <mergeCell ref="J59:AF59"/>
    <mergeCell ref="J62:AF62"/>
    <mergeCell ref="J58:AF58"/>
    <mergeCell ref="J63:AF63"/>
    <mergeCell ref="J55:AF55"/>
    <mergeCell ref="K56:AF56"/>
    <mergeCell ref="K64:AF64"/>
    <mergeCell ref="K57:AF57"/>
    <mergeCell ref="C52:G52"/>
    <mergeCell ref="D59:H59"/>
    <mergeCell ref="D60:H60"/>
    <mergeCell ref="D63:H63"/>
    <mergeCell ref="L45:AO45"/>
    <mergeCell ref="E65:I65"/>
    <mergeCell ref="K65:AF65"/>
    <mergeCell ref="E66:I66"/>
    <mergeCell ref="K66:AF66"/>
    <mergeCell ref="AG54:AM54"/>
    <mergeCell ref="AG64:AM64"/>
    <mergeCell ref="AN64:AP64"/>
    <mergeCell ref="AN59:AP59"/>
    <mergeCell ref="AN61:AP61"/>
    <mergeCell ref="AN55:AP55"/>
    <mergeCell ref="AN56:AP56"/>
    <mergeCell ref="AN57:AP57"/>
    <mergeCell ref="AN60:AP60"/>
    <mergeCell ref="AN62:AP62"/>
    <mergeCell ref="AN58:AP58"/>
    <mergeCell ref="E67:I67"/>
    <mergeCell ref="K67:AF67"/>
    <mergeCell ref="E68:I68"/>
    <mergeCell ref="K68:AF68"/>
    <mergeCell ref="D69:H69"/>
    <mergeCell ref="J69:AF69"/>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2:AM62"/>
    <mergeCell ref="AG63:AM63"/>
    <mergeCell ref="AG60:AM60"/>
    <mergeCell ref="AG61:AM61"/>
    <mergeCell ref="AG58:AM58"/>
    <mergeCell ref="AG57:AM57"/>
    <mergeCell ref="AG56:AM56"/>
    <mergeCell ref="AG55:AM55"/>
    <mergeCell ref="AG59:AM59"/>
    <mergeCell ref="AG52:AM52"/>
    <mergeCell ref="AM47:AN47"/>
    <mergeCell ref="AM49:AP49"/>
    <mergeCell ref="AM50:AP50"/>
    <mergeCell ref="AN63:AP63"/>
    <mergeCell ref="AN52:AP52"/>
    <mergeCell ref="AS49:AT51"/>
    <mergeCell ref="AN65:AP65"/>
    <mergeCell ref="AG65:AM65"/>
    <mergeCell ref="AN66:AP66"/>
    <mergeCell ref="AG66:AM66"/>
    <mergeCell ref="AN54:AP54"/>
    <mergeCell ref="AN67:AP67"/>
    <mergeCell ref="AG67:AM67"/>
    <mergeCell ref="AN68:AP68"/>
    <mergeCell ref="AG68:AM68"/>
    <mergeCell ref="AN69:AP69"/>
    <mergeCell ref="AG69:AM69"/>
  </mergeCells>
  <hyperlinks>
    <hyperlink ref="A56" location="'01 - Stavební část'!C2" display="/"/>
    <hyperlink ref="A57" location="'02 - Interier'!C2" display="/"/>
    <hyperlink ref="A58" location="'02 - Zdravotně technické ...'!C2" display="/"/>
    <hyperlink ref="A59" location="'03 - Vzduchotechnika'!C2" display="/"/>
    <hyperlink ref="A60" location="'04 - Chlazení a vytápění'!C2" display="/"/>
    <hyperlink ref="A61" location="'05 - Měření a regulace'!C2" display="/"/>
    <hyperlink ref="A62" location="'06 - Silnoproudá elektrot...'!C2" display="/"/>
    <hyperlink ref="A64" location="'01 - CCTV'!C2" display="/"/>
    <hyperlink ref="A65" location="'02 - EKV'!C2" display="/"/>
    <hyperlink ref="A66" location="'03 - PZTS'!C2" display="/"/>
    <hyperlink ref="A67" location="'04 - STK - pasivní prvky'!C2" display="/"/>
    <hyperlink ref="A68" location="'05 - STK - aktivní prvky'!C2" display="/"/>
    <hyperlink ref="A69" location="'08 - Vedlejší a ostatní 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topLeftCell="A19" workbookViewId="0">
      <selection activeCell="J19" sqref="J19"/>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109</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ht="12" customHeight="1" x14ac:dyDescent="0.2">
      <c r="B8" s="103"/>
      <c r="D8" s="106" t="s">
        <v>120</v>
      </c>
      <c r="L8" s="103"/>
    </row>
    <row r="9" spans="1:46" s="113" customFormat="1" ht="16.5" customHeight="1" x14ac:dyDescent="0.2">
      <c r="A9" s="109"/>
      <c r="B9" s="110"/>
      <c r="C9" s="109"/>
      <c r="D9" s="109"/>
      <c r="E9" s="107" t="s">
        <v>1517</v>
      </c>
      <c r="F9" s="111"/>
      <c r="G9" s="111"/>
      <c r="H9" s="111"/>
      <c r="I9" s="109"/>
      <c r="J9" s="109"/>
      <c r="K9" s="109"/>
      <c r="L9" s="112"/>
      <c r="S9" s="109"/>
      <c r="T9" s="109"/>
      <c r="U9" s="109"/>
      <c r="V9" s="109"/>
      <c r="W9" s="109"/>
      <c r="X9" s="109"/>
      <c r="Y9" s="109"/>
      <c r="Z9" s="109"/>
      <c r="AA9" s="109"/>
      <c r="AB9" s="109"/>
      <c r="AC9" s="109"/>
      <c r="AD9" s="109"/>
      <c r="AE9" s="109"/>
    </row>
    <row r="10" spans="1:46" s="113" customFormat="1" ht="12" customHeight="1" x14ac:dyDescent="0.2">
      <c r="A10" s="109"/>
      <c r="B10" s="110"/>
      <c r="C10" s="109"/>
      <c r="D10" s="106" t="s">
        <v>122</v>
      </c>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6.5" customHeight="1" x14ac:dyDescent="0.2">
      <c r="A11" s="109"/>
      <c r="B11" s="110"/>
      <c r="C11" s="109"/>
      <c r="D11" s="109"/>
      <c r="E11" s="114" t="s">
        <v>1565</v>
      </c>
      <c r="F11" s="111"/>
      <c r="G11" s="111"/>
      <c r="H11" s="111"/>
      <c r="I11" s="109"/>
      <c r="J11" s="109"/>
      <c r="K11" s="109"/>
      <c r="L11" s="112"/>
      <c r="S11" s="109"/>
      <c r="T11" s="109"/>
      <c r="U11" s="109"/>
      <c r="V11" s="109"/>
      <c r="W11" s="109"/>
      <c r="X11" s="109"/>
      <c r="Y11" s="109"/>
      <c r="Z11" s="109"/>
      <c r="AA11" s="109"/>
      <c r="AB11" s="109"/>
      <c r="AC11" s="109"/>
      <c r="AD11" s="109"/>
      <c r="AE11" s="109"/>
    </row>
    <row r="12" spans="1:46" s="113" customFormat="1" x14ac:dyDescent="0.2">
      <c r="A12" s="109"/>
      <c r="B12" s="110"/>
      <c r="C12" s="109"/>
      <c r="D12" s="109"/>
      <c r="E12" s="109"/>
      <c r="F12" s="109"/>
      <c r="G12" s="109"/>
      <c r="H12" s="109"/>
      <c r="I12" s="109"/>
      <c r="J12" s="109"/>
      <c r="K12" s="109"/>
      <c r="L12" s="112"/>
      <c r="S12" s="109"/>
      <c r="T12" s="109"/>
      <c r="U12" s="109"/>
      <c r="V12" s="109"/>
      <c r="W12" s="109"/>
      <c r="X12" s="109"/>
      <c r="Y12" s="109"/>
      <c r="Z12" s="109"/>
      <c r="AA12" s="109"/>
      <c r="AB12" s="109"/>
      <c r="AC12" s="109"/>
      <c r="AD12" s="109"/>
      <c r="AE12" s="109"/>
    </row>
    <row r="13" spans="1:46" s="113" customFormat="1" ht="12" customHeight="1" x14ac:dyDescent="0.2">
      <c r="A13" s="109"/>
      <c r="B13" s="110"/>
      <c r="C13" s="109"/>
      <c r="D13" s="106" t="s">
        <v>19</v>
      </c>
      <c r="E13" s="109"/>
      <c r="F13" s="115" t="s">
        <v>3</v>
      </c>
      <c r="G13" s="109"/>
      <c r="H13" s="109"/>
      <c r="I13" s="106" t="s">
        <v>20</v>
      </c>
      <c r="J13" s="115" t="s">
        <v>3</v>
      </c>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21</v>
      </c>
      <c r="E14" s="109"/>
      <c r="F14" s="115" t="s">
        <v>22</v>
      </c>
      <c r="G14" s="109"/>
      <c r="H14" s="109"/>
      <c r="I14" s="106" t="s">
        <v>23</v>
      </c>
      <c r="J14" s="116" t="str">
        <f>'Rekapitulace stavby'!AN8</f>
        <v>25. 5. 2020</v>
      </c>
      <c r="K14" s="109"/>
      <c r="L14" s="112"/>
      <c r="S14" s="109"/>
      <c r="T14" s="109"/>
      <c r="U14" s="109"/>
      <c r="V14" s="109"/>
      <c r="W14" s="109"/>
      <c r="X14" s="109"/>
      <c r="Y14" s="109"/>
      <c r="Z14" s="109"/>
      <c r="AA14" s="109"/>
      <c r="AB14" s="109"/>
      <c r="AC14" s="109"/>
      <c r="AD14" s="109"/>
      <c r="AE14" s="109"/>
    </row>
    <row r="15" spans="1:46" s="113" customFormat="1" ht="10.9" customHeight="1" x14ac:dyDescent="0.2">
      <c r="A15" s="109"/>
      <c r="B15" s="110"/>
      <c r="C15" s="109"/>
      <c r="D15" s="109"/>
      <c r="E15" s="109"/>
      <c r="F15" s="109"/>
      <c r="G15" s="109"/>
      <c r="H15" s="109"/>
      <c r="I15" s="109"/>
      <c r="J15" s="109"/>
      <c r="K15" s="109"/>
      <c r="L15" s="112"/>
      <c r="S15" s="109"/>
      <c r="T15" s="109"/>
      <c r="U15" s="109"/>
      <c r="V15" s="109"/>
      <c r="W15" s="109"/>
      <c r="X15" s="109"/>
      <c r="Y15" s="109"/>
      <c r="Z15" s="109"/>
      <c r="AA15" s="109"/>
      <c r="AB15" s="109"/>
      <c r="AC15" s="109"/>
      <c r="AD15" s="109"/>
      <c r="AE15" s="109"/>
    </row>
    <row r="16" spans="1:46" s="113" customFormat="1" ht="12" customHeight="1" x14ac:dyDescent="0.2">
      <c r="A16" s="109"/>
      <c r="B16" s="110"/>
      <c r="C16" s="109"/>
      <c r="D16" s="106" t="s">
        <v>25</v>
      </c>
      <c r="E16" s="109"/>
      <c r="F16" s="109"/>
      <c r="G16" s="109"/>
      <c r="H16" s="109"/>
      <c r="I16" s="106" t="s">
        <v>26</v>
      </c>
      <c r="J16" s="115" t="s">
        <v>3</v>
      </c>
      <c r="K16" s="109"/>
      <c r="L16" s="112"/>
      <c r="S16" s="109"/>
      <c r="T16" s="109"/>
      <c r="U16" s="109"/>
      <c r="V16" s="109"/>
      <c r="W16" s="109"/>
      <c r="X16" s="109"/>
      <c r="Y16" s="109"/>
      <c r="Z16" s="109"/>
      <c r="AA16" s="109"/>
      <c r="AB16" s="109"/>
      <c r="AC16" s="109"/>
      <c r="AD16" s="109"/>
      <c r="AE16" s="109"/>
    </row>
    <row r="17" spans="1:31" s="113" customFormat="1" ht="18" customHeight="1" x14ac:dyDescent="0.2">
      <c r="A17" s="109"/>
      <c r="B17" s="110"/>
      <c r="C17" s="109"/>
      <c r="D17" s="109"/>
      <c r="E17" s="115" t="s">
        <v>27</v>
      </c>
      <c r="F17" s="109"/>
      <c r="G17" s="109"/>
      <c r="H17" s="109"/>
      <c r="I17" s="106" t="s">
        <v>28</v>
      </c>
      <c r="J17" s="115" t="s">
        <v>3</v>
      </c>
      <c r="K17" s="109"/>
      <c r="L17" s="112"/>
      <c r="S17" s="109"/>
      <c r="T17" s="109"/>
      <c r="U17" s="109"/>
      <c r="V17" s="109"/>
      <c r="W17" s="109"/>
      <c r="X17" s="109"/>
      <c r="Y17" s="109"/>
      <c r="Z17" s="109"/>
      <c r="AA17" s="109"/>
      <c r="AB17" s="109"/>
      <c r="AC17" s="109"/>
      <c r="AD17" s="109"/>
      <c r="AE17" s="109"/>
    </row>
    <row r="18" spans="1:31" s="113" customFormat="1" ht="6.95" customHeight="1" x14ac:dyDescent="0.2">
      <c r="A18" s="109"/>
      <c r="B18" s="110"/>
      <c r="C18" s="109"/>
      <c r="D18" s="109"/>
      <c r="E18" s="109"/>
      <c r="F18" s="109"/>
      <c r="G18" s="109"/>
      <c r="H18" s="109"/>
      <c r="I18" s="109"/>
      <c r="J18" s="109"/>
      <c r="K18" s="109"/>
      <c r="L18" s="112"/>
      <c r="S18" s="109"/>
      <c r="T18" s="109"/>
      <c r="U18" s="109"/>
      <c r="V18" s="109"/>
      <c r="W18" s="109"/>
      <c r="X18" s="109"/>
      <c r="Y18" s="109"/>
      <c r="Z18" s="109"/>
      <c r="AA18" s="109"/>
      <c r="AB18" s="109"/>
      <c r="AC18" s="109"/>
      <c r="AD18" s="109"/>
      <c r="AE18" s="109"/>
    </row>
    <row r="19" spans="1:31" s="113" customFormat="1" ht="12" customHeight="1" x14ac:dyDescent="0.2">
      <c r="A19" s="109"/>
      <c r="B19" s="110"/>
      <c r="C19" s="109"/>
      <c r="D19" s="106" t="s">
        <v>29</v>
      </c>
      <c r="E19" s="109"/>
      <c r="F19" s="109"/>
      <c r="G19" s="109"/>
      <c r="H19" s="109"/>
      <c r="I19" s="106" t="s">
        <v>26</v>
      </c>
      <c r="J19" s="85" t="str">
        <f>'Rekapitulace stavby'!AN13</f>
        <v>Vyplň údaj</v>
      </c>
      <c r="K19" s="109"/>
      <c r="L19" s="112"/>
      <c r="S19" s="109"/>
      <c r="T19" s="109"/>
      <c r="U19" s="109"/>
      <c r="V19" s="109"/>
      <c r="W19" s="109"/>
      <c r="X19" s="109"/>
      <c r="Y19" s="109"/>
      <c r="Z19" s="109"/>
      <c r="AA19" s="109"/>
      <c r="AB19" s="109"/>
      <c r="AC19" s="109"/>
      <c r="AD19" s="109"/>
      <c r="AE19" s="109"/>
    </row>
    <row r="20" spans="1:31" s="113" customFormat="1" ht="18" customHeight="1" x14ac:dyDescent="0.2">
      <c r="A20" s="109"/>
      <c r="B20" s="110"/>
      <c r="C20" s="109"/>
      <c r="D20" s="109"/>
      <c r="E20" s="87" t="str">
        <f>'Rekapitulace stavby'!E14</f>
        <v>Vyplň údaj</v>
      </c>
      <c r="F20" s="96"/>
      <c r="G20" s="96"/>
      <c r="H20" s="96"/>
      <c r="I20" s="106" t="s">
        <v>28</v>
      </c>
      <c r="J20" s="85" t="str">
        <f>'Rekapitulace stavby'!AN14</f>
        <v>Vyplň údaj</v>
      </c>
      <c r="K20" s="109"/>
      <c r="L20" s="112"/>
      <c r="S20" s="109"/>
      <c r="T20" s="109"/>
      <c r="U20" s="109"/>
      <c r="V20" s="109"/>
      <c r="W20" s="109"/>
      <c r="X20" s="109"/>
      <c r="Y20" s="109"/>
      <c r="Z20" s="109"/>
      <c r="AA20" s="109"/>
      <c r="AB20" s="109"/>
      <c r="AC20" s="109"/>
      <c r="AD20" s="109"/>
      <c r="AE20" s="109"/>
    </row>
    <row r="21" spans="1:31" s="113" customFormat="1" ht="6.95" customHeight="1" x14ac:dyDescent="0.2">
      <c r="A21" s="109"/>
      <c r="B21" s="110"/>
      <c r="C21" s="109"/>
      <c r="D21" s="109"/>
      <c r="E21" s="109"/>
      <c r="F21" s="109"/>
      <c r="G21" s="109"/>
      <c r="H21" s="109"/>
      <c r="I21" s="109"/>
      <c r="J21" s="109"/>
      <c r="K21" s="109"/>
      <c r="L21" s="112"/>
      <c r="S21" s="109"/>
      <c r="T21" s="109"/>
      <c r="U21" s="109"/>
      <c r="V21" s="109"/>
      <c r="W21" s="109"/>
      <c r="X21" s="109"/>
      <c r="Y21" s="109"/>
      <c r="Z21" s="109"/>
      <c r="AA21" s="109"/>
      <c r="AB21" s="109"/>
      <c r="AC21" s="109"/>
      <c r="AD21" s="109"/>
      <c r="AE21" s="109"/>
    </row>
    <row r="22" spans="1:31" s="113" customFormat="1" ht="12" customHeight="1" x14ac:dyDescent="0.2">
      <c r="A22" s="109"/>
      <c r="B22" s="110"/>
      <c r="C22" s="109"/>
      <c r="D22" s="106" t="s">
        <v>31</v>
      </c>
      <c r="E22" s="109"/>
      <c r="F22" s="109"/>
      <c r="G22" s="109"/>
      <c r="H22" s="109"/>
      <c r="I22" s="106" t="s">
        <v>26</v>
      </c>
      <c r="J22" s="115" t="s">
        <v>3</v>
      </c>
      <c r="K22" s="109"/>
      <c r="L22" s="112"/>
      <c r="S22" s="109"/>
      <c r="T22" s="109"/>
      <c r="U22" s="109"/>
      <c r="V22" s="109"/>
      <c r="W22" s="109"/>
      <c r="X22" s="109"/>
      <c r="Y22" s="109"/>
      <c r="Z22" s="109"/>
      <c r="AA22" s="109"/>
      <c r="AB22" s="109"/>
      <c r="AC22" s="109"/>
      <c r="AD22" s="109"/>
      <c r="AE22" s="109"/>
    </row>
    <row r="23" spans="1:31" s="113" customFormat="1" ht="18" customHeight="1" x14ac:dyDescent="0.2">
      <c r="A23" s="109"/>
      <c r="B23" s="110"/>
      <c r="C23" s="109"/>
      <c r="D23" s="109"/>
      <c r="E23" s="115" t="s">
        <v>32</v>
      </c>
      <c r="F23" s="109"/>
      <c r="G23" s="109"/>
      <c r="H23" s="109"/>
      <c r="I23" s="106" t="s">
        <v>28</v>
      </c>
      <c r="J23" s="115" t="s">
        <v>3</v>
      </c>
      <c r="K23" s="109"/>
      <c r="L23" s="112"/>
      <c r="S23" s="109"/>
      <c r="T23" s="109"/>
      <c r="U23" s="109"/>
      <c r="V23" s="109"/>
      <c r="W23" s="109"/>
      <c r="X23" s="109"/>
      <c r="Y23" s="109"/>
      <c r="Z23" s="109"/>
      <c r="AA23" s="109"/>
      <c r="AB23" s="109"/>
      <c r="AC23" s="109"/>
      <c r="AD23" s="109"/>
      <c r="AE23" s="109"/>
    </row>
    <row r="24" spans="1:31" s="113" customFormat="1" ht="6.95" customHeight="1" x14ac:dyDescent="0.2">
      <c r="A24" s="109"/>
      <c r="B24" s="110"/>
      <c r="C24" s="109"/>
      <c r="D24" s="109"/>
      <c r="E24" s="109"/>
      <c r="F24" s="109"/>
      <c r="G24" s="109"/>
      <c r="H24" s="109"/>
      <c r="I24" s="109"/>
      <c r="J24" s="109"/>
      <c r="K24" s="109"/>
      <c r="L24" s="112"/>
      <c r="S24" s="109"/>
      <c r="T24" s="109"/>
      <c r="U24" s="109"/>
      <c r="V24" s="109"/>
      <c r="W24" s="109"/>
      <c r="X24" s="109"/>
      <c r="Y24" s="109"/>
      <c r="Z24" s="109"/>
      <c r="AA24" s="109"/>
      <c r="AB24" s="109"/>
      <c r="AC24" s="109"/>
      <c r="AD24" s="109"/>
      <c r="AE24" s="109"/>
    </row>
    <row r="25" spans="1:31" s="113" customFormat="1" ht="12" customHeight="1" x14ac:dyDescent="0.2">
      <c r="A25" s="109"/>
      <c r="B25" s="110"/>
      <c r="C25" s="109"/>
      <c r="D25" s="106" t="s">
        <v>34</v>
      </c>
      <c r="E25" s="109"/>
      <c r="F25" s="109"/>
      <c r="G25" s="109"/>
      <c r="H25" s="109"/>
      <c r="I25" s="106" t="s">
        <v>26</v>
      </c>
      <c r="J25" s="115" t="str">
        <f>IF('Rekapitulace stavby'!AN19="","",'Rekapitulace stavby'!AN19)</f>
        <v/>
      </c>
      <c r="K25" s="109"/>
      <c r="L25" s="112"/>
      <c r="S25" s="109"/>
      <c r="T25" s="109"/>
      <c r="U25" s="109"/>
      <c r="V25" s="109"/>
      <c r="W25" s="109"/>
      <c r="X25" s="109"/>
      <c r="Y25" s="109"/>
      <c r="Z25" s="109"/>
      <c r="AA25" s="109"/>
      <c r="AB25" s="109"/>
      <c r="AC25" s="109"/>
      <c r="AD25" s="109"/>
      <c r="AE25" s="109"/>
    </row>
    <row r="26" spans="1:31" s="113" customFormat="1" ht="18" customHeight="1" x14ac:dyDescent="0.2">
      <c r="A26" s="109"/>
      <c r="B26" s="110"/>
      <c r="C26" s="109"/>
      <c r="D26" s="109"/>
      <c r="E26" s="115" t="str">
        <f>IF('Rekapitulace stavby'!E20="","",'Rekapitulace stavby'!E20)</f>
        <v xml:space="preserve"> </v>
      </c>
      <c r="F26" s="109"/>
      <c r="G26" s="109"/>
      <c r="H26" s="109"/>
      <c r="I26" s="106" t="s">
        <v>28</v>
      </c>
      <c r="J26" s="115" t="str">
        <f>IF('Rekapitulace stavby'!AN20="","",'Rekapitulace stavby'!AN20)</f>
        <v/>
      </c>
      <c r="K26" s="109"/>
      <c r="L26" s="112"/>
      <c r="S26" s="109"/>
      <c r="T26" s="109"/>
      <c r="U26" s="109"/>
      <c r="V26" s="109"/>
      <c r="W26" s="109"/>
      <c r="X26" s="109"/>
      <c r="Y26" s="109"/>
      <c r="Z26" s="109"/>
      <c r="AA26" s="109"/>
      <c r="AB26" s="109"/>
      <c r="AC26" s="109"/>
      <c r="AD26" s="109"/>
      <c r="AE26" s="109"/>
    </row>
    <row r="27" spans="1:31" s="113" customFormat="1" ht="6.95" customHeight="1" x14ac:dyDescent="0.2">
      <c r="A27" s="109"/>
      <c r="B27" s="110"/>
      <c r="C27" s="109"/>
      <c r="D27" s="109"/>
      <c r="E27" s="109"/>
      <c r="F27" s="109"/>
      <c r="G27" s="109"/>
      <c r="H27" s="109"/>
      <c r="I27" s="109"/>
      <c r="J27" s="109"/>
      <c r="K27" s="109"/>
      <c r="L27" s="112"/>
      <c r="S27" s="109"/>
      <c r="T27" s="109"/>
      <c r="U27" s="109"/>
      <c r="V27" s="109"/>
      <c r="W27" s="109"/>
      <c r="X27" s="109"/>
      <c r="Y27" s="109"/>
      <c r="Z27" s="109"/>
      <c r="AA27" s="109"/>
      <c r="AB27" s="109"/>
      <c r="AC27" s="109"/>
      <c r="AD27" s="109"/>
      <c r="AE27" s="109"/>
    </row>
    <row r="28" spans="1:31" s="113" customFormat="1" ht="12" customHeight="1" x14ac:dyDescent="0.2">
      <c r="A28" s="109"/>
      <c r="B28" s="110"/>
      <c r="C28" s="109"/>
      <c r="D28" s="106" t="s">
        <v>36</v>
      </c>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22" customFormat="1" ht="16.5" customHeight="1" x14ac:dyDescent="0.2">
      <c r="A29" s="118"/>
      <c r="B29" s="119"/>
      <c r="C29" s="118"/>
      <c r="D29" s="118"/>
      <c r="E29" s="120" t="s">
        <v>3</v>
      </c>
      <c r="F29" s="120"/>
      <c r="G29" s="120"/>
      <c r="H29" s="120"/>
      <c r="I29" s="118"/>
      <c r="J29" s="118"/>
      <c r="K29" s="118"/>
      <c r="L29" s="121"/>
      <c r="S29" s="118"/>
      <c r="T29" s="118"/>
      <c r="U29" s="118"/>
      <c r="V29" s="118"/>
      <c r="W29" s="118"/>
      <c r="X29" s="118"/>
      <c r="Y29" s="118"/>
      <c r="Z29" s="118"/>
      <c r="AA29" s="118"/>
      <c r="AB29" s="118"/>
      <c r="AC29" s="118"/>
      <c r="AD29" s="118"/>
      <c r="AE29" s="118"/>
    </row>
    <row r="30" spans="1:31" s="113" customFormat="1" ht="6.95" customHeight="1" x14ac:dyDescent="0.2">
      <c r="A30" s="109"/>
      <c r="B30" s="110"/>
      <c r="C30" s="109"/>
      <c r="D30" s="109"/>
      <c r="E30" s="109"/>
      <c r="F30" s="109"/>
      <c r="G30" s="109"/>
      <c r="H30" s="109"/>
      <c r="I30" s="109"/>
      <c r="J30" s="109"/>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25.35" customHeight="1" x14ac:dyDescent="0.2">
      <c r="A32" s="109"/>
      <c r="B32" s="110"/>
      <c r="C32" s="109"/>
      <c r="D32" s="124" t="s">
        <v>38</v>
      </c>
      <c r="E32" s="109"/>
      <c r="F32" s="109"/>
      <c r="G32" s="109"/>
      <c r="H32" s="109"/>
      <c r="I32" s="109"/>
      <c r="J32" s="125">
        <f>ROUND(J91, 2)</f>
        <v>0</v>
      </c>
      <c r="K32" s="109"/>
      <c r="L32" s="112"/>
      <c r="S32" s="109"/>
      <c r="T32" s="109"/>
      <c r="U32" s="109"/>
      <c r="V32" s="109"/>
      <c r="W32" s="109"/>
      <c r="X32" s="109"/>
      <c r="Y32" s="109"/>
      <c r="Z32" s="109"/>
      <c r="AA32" s="109"/>
      <c r="AB32" s="109"/>
      <c r="AC32" s="109"/>
      <c r="AD32" s="109"/>
      <c r="AE32" s="109"/>
    </row>
    <row r="33" spans="1:31" s="113" customFormat="1" ht="6.95" customHeight="1" x14ac:dyDescent="0.2">
      <c r="A33" s="109"/>
      <c r="B33" s="110"/>
      <c r="C33" s="109"/>
      <c r="D33" s="123"/>
      <c r="E33" s="123"/>
      <c r="F33" s="123"/>
      <c r="G33" s="123"/>
      <c r="H33" s="123"/>
      <c r="I33" s="123"/>
      <c r="J33" s="123"/>
      <c r="K33" s="123"/>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9"/>
      <c r="F34" s="126" t="s">
        <v>40</v>
      </c>
      <c r="G34" s="109"/>
      <c r="H34" s="109"/>
      <c r="I34" s="126" t="s">
        <v>39</v>
      </c>
      <c r="J34" s="126" t="s">
        <v>41</v>
      </c>
      <c r="K34" s="109"/>
      <c r="L34" s="112"/>
      <c r="S34" s="109"/>
      <c r="T34" s="109"/>
      <c r="U34" s="109"/>
      <c r="V34" s="109"/>
      <c r="W34" s="109"/>
      <c r="X34" s="109"/>
      <c r="Y34" s="109"/>
      <c r="Z34" s="109"/>
      <c r="AA34" s="109"/>
      <c r="AB34" s="109"/>
      <c r="AC34" s="109"/>
      <c r="AD34" s="109"/>
      <c r="AE34" s="109"/>
    </row>
    <row r="35" spans="1:31" s="113" customFormat="1" ht="14.45" customHeight="1" x14ac:dyDescent="0.2">
      <c r="A35" s="109"/>
      <c r="B35" s="110"/>
      <c r="C35" s="109"/>
      <c r="D35" s="127" t="s">
        <v>42</v>
      </c>
      <c r="E35" s="106" t="s">
        <v>43</v>
      </c>
      <c r="F35" s="128">
        <f>ROUND((SUM(BE91:BE146)),  2)</f>
        <v>0</v>
      </c>
      <c r="G35" s="109"/>
      <c r="H35" s="109"/>
      <c r="I35" s="129">
        <v>0.21</v>
      </c>
      <c r="J35" s="128">
        <f>ROUND(((SUM(BE91:BE146))*I35),  2)</f>
        <v>0</v>
      </c>
      <c r="K35" s="109"/>
      <c r="L35" s="112"/>
      <c r="S35" s="109"/>
      <c r="T35" s="109"/>
      <c r="U35" s="109"/>
      <c r="V35" s="109"/>
      <c r="W35" s="109"/>
      <c r="X35" s="109"/>
      <c r="Y35" s="109"/>
      <c r="Z35" s="109"/>
      <c r="AA35" s="109"/>
      <c r="AB35" s="109"/>
      <c r="AC35" s="109"/>
      <c r="AD35" s="109"/>
      <c r="AE35" s="109"/>
    </row>
    <row r="36" spans="1:31" s="113" customFormat="1" ht="14.45" customHeight="1" x14ac:dyDescent="0.2">
      <c r="A36" s="109"/>
      <c r="B36" s="110"/>
      <c r="C36" s="109"/>
      <c r="D36" s="109"/>
      <c r="E36" s="106" t="s">
        <v>44</v>
      </c>
      <c r="F36" s="128">
        <f>ROUND((SUM(BF91:BF146)),  2)</f>
        <v>0</v>
      </c>
      <c r="G36" s="109"/>
      <c r="H36" s="109"/>
      <c r="I36" s="129">
        <v>0.15</v>
      </c>
      <c r="J36" s="128">
        <f>ROUND(((SUM(BF91:BF146))*I36),  2)</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45</v>
      </c>
      <c r="F37" s="128">
        <f>ROUND((SUM(BG91:BG146)),  2)</f>
        <v>0</v>
      </c>
      <c r="G37" s="109"/>
      <c r="H37" s="109"/>
      <c r="I37" s="129">
        <v>0.21</v>
      </c>
      <c r="J37" s="128">
        <f>0</f>
        <v>0</v>
      </c>
      <c r="K37" s="109"/>
      <c r="L37" s="112"/>
      <c r="S37" s="109"/>
      <c r="T37" s="109"/>
      <c r="U37" s="109"/>
      <c r="V37" s="109"/>
      <c r="W37" s="109"/>
      <c r="X37" s="109"/>
      <c r="Y37" s="109"/>
      <c r="Z37" s="109"/>
      <c r="AA37" s="109"/>
      <c r="AB37" s="109"/>
      <c r="AC37" s="109"/>
      <c r="AD37" s="109"/>
      <c r="AE37" s="109"/>
    </row>
    <row r="38" spans="1:31" s="113" customFormat="1" ht="14.45" hidden="1" customHeight="1" x14ac:dyDescent="0.2">
      <c r="A38" s="109"/>
      <c r="B38" s="110"/>
      <c r="C38" s="109"/>
      <c r="D38" s="109"/>
      <c r="E38" s="106" t="s">
        <v>46</v>
      </c>
      <c r="F38" s="128">
        <f>ROUND((SUM(BH91:BH146)),  2)</f>
        <v>0</v>
      </c>
      <c r="G38" s="109"/>
      <c r="H38" s="109"/>
      <c r="I38" s="129">
        <v>0.15</v>
      </c>
      <c r="J38" s="128">
        <f>0</f>
        <v>0</v>
      </c>
      <c r="K38" s="109"/>
      <c r="L38" s="112"/>
      <c r="S38" s="109"/>
      <c r="T38" s="109"/>
      <c r="U38" s="109"/>
      <c r="V38" s="109"/>
      <c r="W38" s="109"/>
      <c r="X38" s="109"/>
      <c r="Y38" s="109"/>
      <c r="Z38" s="109"/>
      <c r="AA38" s="109"/>
      <c r="AB38" s="109"/>
      <c r="AC38" s="109"/>
      <c r="AD38" s="109"/>
      <c r="AE38" s="109"/>
    </row>
    <row r="39" spans="1:31" s="113" customFormat="1" ht="14.45" hidden="1" customHeight="1" x14ac:dyDescent="0.2">
      <c r="A39" s="109"/>
      <c r="B39" s="110"/>
      <c r="C39" s="109"/>
      <c r="D39" s="109"/>
      <c r="E39" s="106" t="s">
        <v>47</v>
      </c>
      <c r="F39" s="128">
        <f>ROUND((SUM(BI91:BI146)),  2)</f>
        <v>0</v>
      </c>
      <c r="G39" s="109"/>
      <c r="H39" s="109"/>
      <c r="I39" s="129">
        <v>0</v>
      </c>
      <c r="J39" s="128">
        <f>0</f>
        <v>0</v>
      </c>
      <c r="K39" s="109"/>
      <c r="L39" s="112"/>
      <c r="S39" s="109"/>
      <c r="T39" s="109"/>
      <c r="U39" s="109"/>
      <c r="V39" s="109"/>
      <c r="W39" s="109"/>
      <c r="X39" s="109"/>
      <c r="Y39" s="109"/>
      <c r="Z39" s="109"/>
      <c r="AA39" s="109"/>
      <c r="AB39" s="109"/>
      <c r="AC39" s="109"/>
      <c r="AD39" s="109"/>
      <c r="AE39" s="109"/>
    </row>
    <row r="40" spans="1:31" s="113" customFormat="1" ht="6.95" customHeight="1" x14ac:dyDescent="0.2">
      <c r="A40" s="109"/>
      <c r="B40" s="110"/>
      <c r="C40" s="109"/>
      <c r="D40" s="109"/>
      <c r="E40" s="109"/>
      <c r="F40" s="109"/>
      <c r="G40" s="109"/>
      <c r="H40" s="109"/>
      <c r="I40" s="109"/>
      <c r="J40" s="109"/>
      <c r="K40" s="109"/>
      <c r="L40" s="112"/>
      <c r="S40" s="109"/>
      <c r="T40" s="109"/>
      <c r="U40" s="109"/>
      <c r="V40" s="109"/>
      <c r="W40" s="109"/>
      <c r="X40" s="109"/>
      <c r="Y40" s="109"/>
      <c r="Z40" s="109"/>
      <c r="AA40" s="109"/>
      <c r="AB40" s="109"/>
      <c r="AC40" s="109"/>
      <c r="AD40" s="109"/>
      <c r="AE40" s="109"/>
    </row>
    <row r="41" spans="1:31" s="113" customFormat="1" ht="25.35" customHeight="1" x14ac:dyDescent="0.2">
      <c r="A41" s="109"/>
      <c r="B41" s="110"/>
      <c r="C41" s="130"/>
      <c r="D41" s="131" t="s">
        <v>48</v>
      </c>
      <c r="E41" s="132"/>
      <c r="F41" s="132"/>
      <c r="G41" s="133" t="s">
        <v>49</v>
      </c>
      <c r="H41" s="134" t="s">
        <v>50</v>
      </c>
      <c r="I41" s="132"/>
      <c r="J41" s="135">
        <f>SUM(J32:J39)</f>
        <v>0</v>
      </c>
      <c r="K41" s="136"/>
      <c r="L41" s="112"/>
      <c r="S41" s="109"/>
      <c r="T41" s="109"/>
      <c r="U41" s="109"/>
      <c r="V41" s="109"/>
      <c r="W41" s="109"/>
      <c r="X41" s="109"/>
      <c r="Y41" s="109"/>
      <c r="Z41" s="109"/>
      <c r="AA41" s="109"/>
      <c r="AB41" s="109"/>
      <c r="AC41" s="109"/>
      <c r="AD41" s="109"/>
      <c r="AE41" s="109"/>
    </row>
    <row r="42" spans="1:31" s="113" customFormat="1" ht="14.45" customHeight="1" x14ac:dyDescent="0.2">
      <c r="A42" s="109"/>
      <c r="B42" s="137"/>
      <c r="C42" s="138"/>
      <c r="D42" s="138"/>
      <c r="E42" s="138"/>
      <c r="F42" s="138"/>
      <c r="G42" s="138"/>
      <c r="H42" s="138"/>
      <c r="I42" s="138"/>
      <c r="J42" s="138"/>
      <c r="K42" s="138"/>
      <c r="L42" s="112"/>
      <c r="S42" s="109"/>
      <c r="T42" s="109"/>
      <c r="U42" s="109"/>
      <c r="V42" s="109"/>
      <c r="W42" s="109"/>
      <c r="X42" s="109"/>
      <c r="Y42" s="109"/>
      <c r="Z42" s="109"/>
      <c r="AA42" s="109"/>
      <c r="AB42" s="109"/>
      <c r="AC42" s="109"/>
      <c r="AD42" s="109"/>
      <c r="AE42" s="109"/>
    </row>
    <row r="46" spans="1:31" s="113" customFormat="1" ht="6.95" customHeight="1" x14ac:dyDescent="0.2">
      <c r="A46" s="109"/>
      <c r="B46" s="139"/>
      <c r="C46" s="140"/>
      <c r="D46" s="140"/>
      <c r="E46" s="140"/>
      <c r="F46" s="140"/>
      <c r="G46" s="140"/>
      <c r="H46" s="140"/>
      <c r="I46" s="140"/>
      <c r="J46" s="140"/>
      <c r="K46" s="140"/>
      <c r="L46" s="112"/>
      <c r="S46" s="109"/>
      <c r="T46" s="109"/>
      <c r="U46" s="109"/>
      <c r="V46" s="109"/>
      <c r="W46" s="109"/>
      <c r="X46" s="109"/>
      <c r="Y46" s="109"/>
      <c r="Z46" s="109"/>
      <c r="AA46" s="109"/>
      <c r="AB46" s="109"/>
      <c r="AC46" s="109"/>
      <c r="AD46" s="109"/>
      <c r="AE46" s="109"/>
    </row>
    <row r="47" spans="1:31" s="113" customFormat="1" ht="24.95" customHeight="1" x14ac:dyDescent="0.2">
      <c r="A47" s="109"/>
      <c r="B47" s="110"/>
      <c r="C47" s="104" t="s">
        <v>124</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6.95" customHeight="1" x14ac:dyDescent="0.2">
      <c r="A48" s="109"/>
      <c r="B48" s="110"/>
      <c r="C48" s="109"/>
      <c r="D48" s="109"/>
      <c r="E48" s="109"/>
      <c r="F48" s="109"/>
      <c r="G48" s="109"/>
      <c r="H48" s="109"/>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17</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07" t="str">
        <f>E7</f>
        <v>WELCOME CENTRE ČZU</v>
      </c>
      <c r="F50" s="108"/>
      <c r="G50" s="108"/>
      <c r="H50" s="108"/>
      <c r="I50" s="109"/>
      <c r="J50" s="109"/>
      <c r="K50" s="109"/>
      <c r="L50" s="112"/>
      <c r="S50" s="109"/>
      <c r="T50" s="109"/>
      <c r="U50" s="109"/>
      <c r="V50" s="109"/>
      <c r="W50" s="109"/>
      <c r="X50" s="109"/>
      <c r="Y50" s="109"/>
      <c r="Z50" s="109"/>
      <c r="AA50" s="109"/>
      <c r="AB50" s="109"/>
      <c r="AC50" s="109"/>
      <c r="AD50" s="109"/>
      <c r="AE50" s="109"/>
    </row>
    <row r="51" spans="1:47" ht="12" customHeight="1" x14ac:dyDescent="0.2">
      <c r="B51" s="103"/>
      <c r="C51" s="106" t="s">
        <v>120</v>
      </c>
      <c r="L51" s="103"/>
    </row>
    <row r="52" spans="1:47" s="113" customFormat="1" ht="16.5" customHeight="1" x14ac:dyDescent="0.2">
      <c r="A52" s="109"/>
      <c r="B52" s="110"/>
      <c r="C52" s="109"/>
      <c r="D52" s="109"/>
      <c r="E52" s="107" t="s">
        <v>1517</v>
      </c>
      <c r="F52" s="111"/>
      <c r="G52" s="111"/>
      <c r="H52" s="111"/>
      <c r="I52" s="109"/>
      <c r="J52" s="109"/>
      <c r="K52" s="109"/>
      <c r="L52" s="112"/>
      <c r="S52" s="109"/>
      <c r="T52" s="109"/>
      <c r="U52" s="109"/>
      <c r="V52" s="109"/>
      <c r="W52" s="109"/>
      <c r="X52" s="109"/>
      <c r="Y52" s="109"/>
      <c r="Z52" s="109"/>
      <c r="AA52" s="109"/>
      <c r="AB52" s="109"/>
      <c r="AC52" s="109"/>
      <c r="AD52" s="109"/>
      <c r="AE52" s="109"/>
    </row>
    <row r="53" spans="1:47" s="113" customFormat="1" ht="12" customHeight="1" x14ac:dyDescent="0.2">
      <c r="A53" s="109"/>
      <c r="B53" s="110"/>
      <c r="C53" s="106" t="s">
        <v>122</v>
      </c>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6.5" customHeight="1" x14ac:dyDescent="0.2">
      <c r="A54" s="109"/>
      <c r="B54" s="110"/>
      <c r="C54" s="109"/>
      <c r="D54" s="109"/>
      <c r="E54" s="114" t="str">
        <f>E11</f>
        <v>02 - EKV</v>
      </c>
      <c r="F54" s="111"/>
      <c r="G54" s="111"/>
      <c r="H54" s="111"/>
      <c r="I54" s="109"/>
      <c r="J54" s="109"/>
      <c r="K54" s="109"/>
      <c r="L54" s="112"/>
      <c r="S54" s="109"/>
      <c r="T54" s="109"/>
      <c r="U54" s="109"/>
      <c r="V54" s="109"/>
      <c r="W54" s="109"/>
      <c r="X54" s="109"/>
      <c r="Y54" s="109"/>
      <c r="Z54" s="109"/>
      <c r="AA54" s="109"/>
      <c r="AB54" s="109"/>
      <c r="AC54" s="109"/>
      <c r="AD54" s="109"/>
      <c r="AE54" s="109"/>
    </row>
    <row r="55" spans="1:47" s="113" customFormat="1" ht="6.95" customHeight="1" x14ac:dyDescent="0.2">
      <c r="A55" s="109"/>
      <c r="B55" s="110"/>
      <c r="C55" s="109"/>
      <c r="D55" s="109"/>
      <c r="E55" s="109"/>
      <c r="F55" s="109"/>
      <c r="G55" s="109"/>
      <c r="H55" s="109"/>
      <c r="I55" s="109"/>
      <c r="J55" s="109"/>
      <c r="K55" s="109"/>
      <c r="L55" s="112"/>
      <c r="S55" s="109"/>
      <c r="T55" s="109"/>
      <c r="U55" s="109"/>
      <c r="V55" s="109"/>
      <c r="W55" s="109"/>
      <c r="X55" s="109"/>
      <c r="Y55" s="109"/>
      <c r="Z55" s="109"/>
      <c r="AA55" s="109"/>
      <c r="AB55" s="109"/>
      <c r="AC55" s="109"/>
      <c r="AD55" s="109"/>
      <c r="AE55" s="109"/>
    </row>
    <row r="56" spans="1:47" s="113" customFormat="1" ht="12" customHeight="1" x14ac:dyDescent="0.2">
      <c r="A56" s="109"/>
      <c r="B56" s="110"/>
      <c r="C56" s="106" t="s">
        <v>21</v>
      </c>
      <c r="D56" s="109"/>
      <c r="E56" s="109"/>
      <c r="F56" s="115" t="str">
        <f>F14</f>
        <v>Praha 6 - Suchdol</v>
      </c>
      <c r="G56" s="109"/>
      <c r="H56" s="109"/>
      <c r="I56" s="106" t="s">
        <v>23</v>
      </c>
      <c r="J56" s="116" t="str">
        <f>IF(J14="","",J14)</f>
        <v>25. 5. 2020</v>
      </c>
      <c r="K56" s="109"/>
      <c r="L56" s="112"/>
      <c r="S56" s="109"/>
      <c r="T56" s="109"/>
      <c r="U56" s="109"/>
      <c r="V56" s="109"/>
      <c r="W56" s="109"/>
      <c r="X56" s="109"/>
      <c r="Y56" s="109"/>
      <c r="Z56" s="109"/>
      <c r="AA56" s="109"/>
      <c r="AB56" s="109"/>
      <c r="AC56" s="109"/>
      <c r="AD56" s="109"/>
      <c r="AE56" s="109"/>
    </row>
    <row r="57" spans="1:47" s="113" customFormat="1" ht="6.95" customHeight="1" x14ac:dyDescent="0.2">
      <c r="A57" s="109"/>
      <c r="B57" s="110"/>
      <c r="C57" s="109"/>
      <c r="D57" s="109"/>
      <c r="E57" s="109"/>
      <c r="F57" s="109"/>
      <c r="G57" s="109"/>
      <c r="H57" s="109"/>
      <c r="I57" s="109"/>
      <c r="J57" s="109"/>
      <c r="K57" s="109"/>
      <c r="L57" s="112"/>
      <c r="S57" s="109"/>
      <c r="T57" s="109"/>
      <c r="U57" s="109"/>
      <c r="V57" s="109"/>
      <c r="W57" s="109"/>
      <c r="X57" s="109"/>
      <c r="Y57" s="109"/>
      <c r="Z57" s="109"/>
      <c r="AA57" s="109"/>
      <c r="AB57" s="109"/>
      <c r="AC57" s="109"/>
      <c r="AD57" s="109"/>
      <c r="AE57" s="109"/>
    </row>
    <row r="58" spans="1:47" s="113" customFormat="1" ht="15.2" customHeight="1" x14ac:dyDescent="0.2">
      <c r="A58" s="109"/>
      <c r="B58" s="110"/>
      <c r="C58" s="106" t="s">
        <v>25</v>
      </c>
      <c r="D58" s="109"/>
      <c r="E58" s="109"/>
      <c r="F58" s="115" t="str">
        <f>E17</f>
        <v>ČZU Praha</v>
      </c>
      <c r="G58" s="109"/>
      <c r="H58" s="109"/>
      <c r="I58" s="106" t="s">
        <v>31</v>
      </c>
      <c r="J58" s="141" t="str">
        <f>E23</f>
        <v>GREBNER</v>
      </c>
      <c r="K58" s="109"/>
      <c r="L58" s="112"/>
      <c r="S58" s="109"/>
      <c r="T58" s="109"/>
      <c r="U58" s="109"/>
      <c r="V58" s="109"/>
      <c r="W58" s="109"/>
      <c r="X58" s="109"/>
      <c r="Y58" s="109"/>
      <c r="Z58" s="109"/>
      <c r="AA58" s="109"/>
      <c r="AB58" s="109"/>
      <c r="AC58" s="109"/>
      <c r="AD58" s="109"/>
      <c r="AE58" s="109"/>
    </row>
    <row r="59" spans="1:47" s="113" customFormat="1" ht="15.2" customHeight="1" x14ac:dyDescent="0.2">
      <c r="A59" s="109"/>
      <c r="B59" s="110"/>
      <c r="C59" s="106" t="s">
        <v>29</v>
      </c>
      <c r="D59" s="109"/>
      <c r="E59" s="109"/>
      <c r="F59" s="115" t="str">
        <f>IF(E20="","",E20)</f>
        <v>Vyplň údaj</v>
      </c>
      <c r="G59" s="109"/>
      <c r="H59" s="109"/>
      <c r="I59" s="106" t="s">
        <v>34</v>
      </c>
      <c r="J59" s="141" t="str">
        <f>E26</f>
        <v xml:space="preserve"> </v>
      </c>
      <c r="K59" s="109"/>
      <c r="L59" s="112"/>
      <c r="S59" s="109"/>
      <c r="T59" s="109"/>
      <c r="U59" s="109"/>
      <c r="V59" s="109"/>
      <c r="W59" s="109"/>
      <c r="X59" s="109"/>
      <c r="Y59" s="109"/>
      <c r="Z59" s="109"/>
      <c r="AA59" s="109"/>
      <c r="AB59" s="109"/>
      <c r="AC59" s="109"/>
      <c r="AD59" s="109"/>
      <c r="AE59" s="109"/>
    </row>
    <row r="60" spans="1:47" s="113" customFormat="1" ht="10.35" customHeight="1" x14ac:dyDescent="0.2">
      <c r="A60" s="109"/>
      <c r="B60" s="110"/>
      <c r="C60" s="109"/>
      <c r="D60" s="109"/>
      <c r="E60" s="109"/>
      <c r="F60" s="109"/>
      <c r="G60" s="109"/>
      <c r="H60" s="109"/>
      <c r="I60" s="109"/>
      <c r="J60" s="109"/>
      <c r="K60" s="109"/>
      <c r="L60" s="112"/>
      <c r="S60" s="109"/>
      <c r="T60" s="109"/>
      <c r="U60" s="109"/>
      <c r="V60" s="109"/>
      <c r="W60" s="109"/>
      <c r="X60" s="109"/>
      <c r="Y60" s="109"/>
      <c r="Z60" s="109"/>
      <c r="AA60" s="109"/>
      <c r="AB60" s="109"/>
      <c r="AC60" s="109"/>
      <c r="AD60" s="109"/>
      <c r="AE60" s="109"/>
    </row>
    <row r="61" spans="1:47" s="113" customFormat="1" ht="29.25" customHeight="1" x14ac:dyDescent="0.2">
      <c r="A61" s="109"/>
      <c r="B61" s="110"/>
      <c r="C61" s="142" t="s">
        <v>125</v>
      </c>
      <c r="D61" s="130"/>
      <c r="E61" s="130"/>
      <c r="F61" s="130"/>
      <c r="G61" s="130"/>
      <c r="H61" s="130"/>
      <c r="I61" s="130"/>
      <c r="J61" s="143" t="s">
        <v>126</v>
      </c>
      <c r="K61" s="130"/>
      <c r="L61" s="112"/>
      <c r="S61" s="109"/>
      <c r="T61" s="109"/>
      <c r="U61" s="109"/>
      <c r="V61" s="109"/>
      <c r="W61" s="109"/>
      <c r="X61" s="109"/>
      <c r="Y61" s="109"/>
      <c r="Z61" s="109"/>
      <c r="AA61" s="109"/>
      <c r="AB61" s="109"/>
      <c r="AC61" s="109"/>
      <c r="AD61" s="109"/>
      <c r="AE61" s="109"/>
    </row>
    <row r="62" spans="1:47" s="113" customFormat="1" ht="10.35" customHeight="1" x14ac:dyDescent="0.2">
      <c r="A62" s="109"/>
      <c r="B62" s="110"/>
      <c r="C62" s="109"/>
      <c r="D62" s="109"/>
      <c r="E62" s="109"/>
      <c r="F62" s="109"/>
      <c r="G62" s="109"/>
      <c r="H62" s="109"/>
      <c r="I62" s="109"/>
      <c r="J62" s="109"/>
      <c r="K62" s="109"/>
      <c r="L62" s="112"/>
      <c r="S62" s="109"/>
      <c r="T62" s="109"/>
      <c r="U62" s="109"/>
      <c r="V62" s="109"/>
      <c r="W62" s="109"/>
      <c r="X62" s="109"/>
      <c r="Y62" s="109"/>
      <c r="Z62" s="109"/>
      <c r="AA62" s="109"/>
      <c r="AB62" s="109"/>
      <c r="AC62" s="109"/>
      <c r="AD62" s="109"/>
      <c r="AE62" s="109"/>
    </row>
    <row r="63" spans="1:47" s="113" customFormat="1" ht="22.9" customHeight="1" x14ac:dyDescent="0.2">
      <c r="A63" s="109"/>
      <c r="B63" s="110"/>
      <c r="C63" s="144" t="s">
        <v>70</v>
      </c>
      <c r="D63" s="109"/>
      <c r="E63" s="109"/>
      <c r="F63" s="109"/>
      <c r="G63" s="109"/>
      <c r="H63" s="109"/>
      <c r="I63" s="109"/>
      <c r="J63" s="125">
        <f>J91</f>
        <v>0</v>
      </c>
      <c r="K63" s="109"/>
      <c r="L63" s="112"/>
      <c r="S63" s="109"/>
      <c r="T63" s="109"/>
      <c r="U63" s="109"/>
      <c r="V63" s="109"/>
      <c r="W63" s="109"/>
      <c r="X63" s="109"/>
      <c r="Y63" s="109"/>
      <c r="Z63" s="109"/>
      <c r="AA63" s="109"/>
      <c r="AB63" s="109"/>
      <c r="AC63" s="109"/>
      <c r="AD63" s="109"/>
      <c r="AE63" s="109"/>
      <c r="AU63" s="100" t="s">
        <v>127</v>
      </c>
    </row>
    <row r="64" spans="1:47" s="145" customFormat="1" ht="24.95" customHeight="1" x14ac:dyDescent="0.2">
      <c r="B64" s="146"/>
      <c r="D64" s="147" t="s">
        <v>1519</v>
      </c>
      <c r="E64" s="148"/>
      <c r="F64" s="148"/>
      <c r="G64" s="148"/>
      <c r="H64" s="148"/>
      <c r="I64" s="148"/>
      <c r="J64" s="149">
        <f>J92</f>
        <v>0</v>
      </c>
      <c r="L64" s="146"/>
    </row>
    <row r="65" spans="1:31" s="237" customFormat="1" ht="19.899999999999999" customHeight="1" x14ac:dyDescent="0.2">
      <c r="B65" s="238"/>
      <c r="D65" s="239" t="s">
        <v>1566</v>
      </c>
      <c r="E65" s="240"/>
      <c r="F65" s="240"/>
      <c r="G65" s="240"/>
      <c r="H65" s="240"/>
      <c r="I65" s="240"/>
      <c r="J65" s="241">
        <f>J93</f>
        <v>0</v>
      </c>
      <c r="L65" s="238"/>
    </row>
    <row r="66" spans="1:31" s="237" customFormat="1" ht="19.899999999999999" customHeight="1" x14ac:dyDescent="0.2">
      <c r="B66" s="238"/>
      <c r="D66" s="239" t="s">
        <v>1567</v>
      </c>
      <c r="E66" s="240"/>
      <c r="F66" s="240"/>
      <c r="G66" s="240"/>
      <c r="H66" s="240"/>
      <c r="I66" s="240"/>
      <c r="J66" s="241">
        <f>J110</f>
        <v>0</v>
      </c>
      <c r="L66" s="238"/>
    </row>
    <row r="67" spans="1:31" s="237" customFormat="1" ht="19.899999999999999" customHeight="1" x14ac:dyDescent="0.2">
      <c r="B67" s="238"/>
      <c r="D67" s="239" t="s">
        <v>1568</v>
      </c>
      <c r="E67" s="240"/>
      <c r="F67" s="240"/>
      <c r="G67" s="240"/>
      <c r="H67" s="240"/>
      <c r="I67" s="240"/>
      <c r="J67" s="241">
        <f>J127</f>
        <v>0</v>
      </c>
      <c r="L67" s="238"/>
    </row>
    <row r="68" spans="1:31" s="237" customFormat="1" ht="19.899999999999999" customHeight="1" x14ac:dyDescent="0.2">
      <c r="B68" s="238"/>
      <c r="D68" s="239" t="s">
        <v>1569</v>
      </c>
      <c r="E68" s="240"/>
      <c r="F68" s="240"/>
      <c r="G68" s="240"/>
      <c r="H68" s="240"/>
      <c r="I68" s="240"/>
      <c r="J68" s="241">
        <f>J132</f>
        <v>0</v>
      </c>
      <c r="L68" s="238"/>
    </row>
    <row r="69" spans="1:31" s="145" customFormat="1" ht="24.95" customHeight="1" x14ac:dyDescent="0.2">
      <c r="B69" s="146"/>
      <c r="D69" s="147" t="s">
        <v>1523</v>
      </c>
      <c r="E69" s="148"/>
      <c r="F69" s="148"/>
      <c r="G69" s="148"/>
      <c r="H69" s="148"/>
      <c r="I69" s="148"/>
      <c r="J69" s="149">
        <f>J145</f>
        <v>0</v>
      </c>
      <c r="L69" s="146"/>
    </row>
    <row r="70" spans="1:31" s="113" customFormat="1" ht="21.75" customHeight="1" x14ac:dyDescent="0.2">
      <c r="A70" s="109"/>
      <c r="B70" s="110"/>
      <c r="C70" s="109"/>
      <c r="D70" s="109"/>
      <c r="E70" s="109"/>
      <c r="F70" s="109"/>
      <c r="G70" s="109"/>
      <c r="H70" s="109"/>
      <c r="I70" s="109"/>
      <c r="J70" s="109"/>
      <c r="K70" s="109"/>
      <c r="L70" s="112"/>
      <c r="S70" s="109"/>
      <c r="T70" s="109"/>
      <c r="U70" s="109"/>
      <c r="V70" s="109"/>
      <c r="W70" s="109"/>
      <c r="X70" s="109"/>
      <c r="Y70" s="109"/>
      <c r="Z70" s="109"/>
      <c r="AA70" s="109"/>
      <c r="AB70" s="109"/>
      <c r="AC70" s="109"/>
      <c r="AD70" s="109"/>
      <c r="AE70" s="109"/>
    </row>
    <row r="71" spans="1:31" s="113" customFormat="1" ht="6.95" customHeight="1" x14ac:dyDescent="0.2">
      <c r="A71" s="109"/>
      <c r="B71" s="137"/>
      <c r="C71" s="138"/>
      <c r="D71" s="138"/>
      <c r="E71" s="138"/>
      <c r="F71" s="138"/>
      <c r="G71" s="138"/>
      <c r="H71" s="138"/>
      <c r="I71" s="138"/>
      <c r="J71" s="138"/>
      <c r="K71" s="138"/>
      <c r="L71" s="112"/>
      <c r="S71" s="109"/>
      <c r="T71" s="109"/>
      <c r="U71" s="109"/>
      <c r="V71" s="109"/>
      <c r="W71" s="109"/>
      <c r="X71" s="109"/>
      <c r="Y71" s="109"/>
      <c r="Z71" s="109"/>
      <c r="AA71" s="109"/>
      <c r="AB71" s="109"/>
      <c r="AC71" s="109"/>
      <c r="AD71" s="109"/>
      <c r="AE71" s="109"/>
    </row>
    <row r="75" spans="1:31" s="113" customFormat="1" ht="6.95" customHeight="1" x14ac:dyDescent="0.2">
      <c r="A75" s="109"/>
      <c r="B75" s="139"/>
      <c r="C75" s="140"/>
      <c r="D75" s="140"/>
      <c r="E75" s="140"/>
      <c r="F75" s="140"/>
      <c r="G75" s="140"/>
      <c r="H75" s="140"/>
      <c r="I75" s="140"/>
      <c r="J75" s="140"/>
      <c r="K75" s="140"/>
      <c r="L75" s="112"/>
      <c r="S75" s="109"/>
      <c r="T75" s="109"/>
      <c r="U75" s="109"/>
      <c r="V75" s="109"/>
      <c r="W75" s="109"/>
      <c r="X75" s="109"/>
      <c r="Y75" s="109"/>
      <c r="Z75" s="109"/>
      <c r="AA75" s="109"/>
      <c r="AB75" s="109"/>
      <c r="AC75" s="109"/>
      <c r="AD75" s="109"/>
      <c r="AE75" s="109"/>
    </row>
    <row r="76" spans="1:31" s="113" customFormat="1" ht="24.95" customHeight="1" x14ac:dyDescent="0.2">
      <c r="A76" s="109"/>
      <c r="B76" s="110"/>
      <c r="C76" s="104" t="s">
        <v>144</v>
      </c>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6.95" customHeight="1" x14ac:dyDescent="0.2">
      <c r="A77" s="109"/>
      <c r="B77" s="110"/>
      <c r="C77" s="109"/>
      <c r="D77" s="109"/>
      <c r="E77" s="109"/>
      <c r="F77" s="109"/>
      <c r="G77" s="109"/>
      <c r="H77" s="109"/>
      <c r="I77" s="109"/>
      <c r="J77" s="109"/>
      <c r="K77" s="109"/>
      <c r="L77" s="112"/>
      <c r="S77" s="109"/>
      <c r="T77" s="109"/>
      <c r="U77" s="109"/>
      <c r="V77" s="109"/>
      <c r="W77" s="109"/>
      <c r="X77" s="109"/>
      <c r="Y77" s="109"/>
      <c r="Z77" s="109"/>
      <c r="AA77" s="109"/>
      <c r="AB77" s="109"/>
      <c r="AC77" s="109"/>
      <c r="AD77" s="109"/>
      <c r="AE77" s="109"/>
    </row>
    <row r="78" spans="1:31" s="113" customFormat="1" ht="12" customHeight="1" x14ac:dyDescent="0.2">
      <c r="A78" s="109"/>
      <c r="B78" s="110"/>
      <c r="C78" s="106" t="s">
        <v>17</v>
      </c>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31" s="113" customFormat="1" ht="16.5" customHeight="1" x14ac:dyDescent="0.2">
      <c r="A79" s="109"/>
      <c r="B79" s="110"/>
      <c r="C79" s="109"/>
      <c r="D79" s="109"/>
      <c r="E79" s="107" t="str">
        <f>E7</f>
        <v>WELCOME CENTRE ČZU</v>
      </c>
      <c r="F79" s="108"/>
      <c r="G79" s="108"/>
      <c r="H79" s="108"/>
      <c r="I79" s="109"/>
      <c r="J79" s="109"/>
      <c r="K79" s="109"/>
      <c r="L79" s="112"/>
      <c r="S79" s="109"/>
      <c r="T79" s="109"/>
      <c r="U79" s="109"/>
      <c r="V79" s="109"/>
      <c r="W79" s="109"/>
      <c r="X79" s="109"/>
      <c r="Y79" s="109"/>
      <c r="Z79" s="109"/>
      <c r="AA79" s="109"/>
      <c r="AB79" s="109"/>
      <c r="AC79" s="109"/>
      <c r="AD79" s="109"/>
      <c r="AE79" s="109"/>
    </row>
    <row r="80" spans="1:31" ht="12" customHeight="1" x14ac:dyDescent="0.2">
      <c r="B80" s="103"/>
      <c r="C80" s="106" t="s">
        <v>120</v>
      </c>
      <c r="L80" s="103"/>
    </row>
    <row r="81" spans="1:65" s="113" customFormat="1" ht="16.5" customHeight="1" x14ac:dyDescent="0.2">
      <c r="A81" s="109"/>
      <c r="B81" s="110"/>
      <c r="C81" s="109"/>
      <c r="D81" s="109"/>
      <c r="E81" s="107" t="s">
        <v>1517</v>
      </c>
      <c r="F81" s="111"/>
      <c r="G81" s="111"/>
      <c r="H81" s="111"/>
      <c r="I81" s="109"/>
      <c r="J81" s="109"/>
      <c r="K81" s="109"/>
      <c r="L81" s="112"/>
      <c r="S81" s="109"/>
      <c r="T81" s="109"/>
      <c r="U81" s="109"/>
      <c r="V81" s="109"/>
      <c r="W81" s="109"/>
      <c r="X81" s="109"/>
      <c r="Y81" s="109"/>
      <c r="Z81" s="109"/>
      <c r="AA81" s="109"/>
      <c r="AB81" s="109"/>
      <c r="AC81" s="109"/>
      <c r="AD81" s="109"/>
      <c r="AE81" s="109"/>
    </row>
    <row r="82" spans="1:65" s="113" customFormat="1" ht="12" customHeight="1" x14ac:dyDescent="0.2">
      <c r="A82" s="109"/>
      <c r="B82" s="110"/>
      <c r="C82" s="106" t="s">
        <v>122</v>
      </c>
      <c r="D82" s="109"/>
      <c r="E82" s="109"/>
      <c r="F82" s="109"/>
      <c r="G82" s="109"/>
      <c r="H82" s="109"/>
      <c r="I82" s="109"/>
      <c r="J82" s="109"/>
      <c r="K82" s="109"/>
      <c r="L82" s="112"/>
      <c r="S82" s="109"/>
      <c r="T82" s="109"/>
      <c r="U82" s="109"/>
      <c r="V82" s="109"/>
      <c r="W82" s="109"/>
      <c r="X82" s="109"/>
      <c r="Y82" s="109"/>
      <c r="Z82" s="109"/>
      <c r="AA82" s="109"/>
      <c r="AB82" s="109"/>
      <c r="AC82" s="109"/>
      <c r="AD82" s="109"/>
      <c r="AE82" s="109"/>
    </row>
    <row r="83" spans="1:65" s="113" customFormat="1" ht="16.5" customHeight="1" x14ac:dyDescent="0.2">
      <c r="A83" s="109"/>
      <c r="B83" s="110"/>
      <c r="C83" s="109"/>
      <c r="D83" s="109"/>
      <c r="E83" s="114" t="str">
        <f>E11</f>
        <v>02 - EKV</v>
      </c>
      <c r="F83" s="111"/>
      <c r="G83" s="111"/>
      <c r="H83" s="111"/>
      <c r="I83" s="109"/>
      <c r="J83" s="109"/>
      <c r="K83" s="109"/>
      <c r="L83" s="112"/>
      <c r="S83" s="109"/>
      <c r="T83" s="109"/>
      <c r="U83" s="109"/>
      <c r="V83" s="109"/>
      <c r="W83" s="109"/>
      <c r="X83" s="109"/>
      <c r="Y83" s="109"/>
      <c r="Z83" s="109"/>
      <c r="AA83" s="109"/>
      <c r="AB83" s="109"/>
      <c r="AC83" s="109"/>
      <c r="AD83" s="109"/>
      <c r="AE83" s="109"/>
    </row>
    <row r="84" spans="1:65" s="113" customFormat="1" ht="6.95" customHeight="1" x14ac:dyDescent="0.2">
      <c r="A84" s="109"/>
      <c r="B84" s="110"/>
      <c r="C84" s="109"/>
      <c r="D84" s="109"/>
      <c r="E84" s="109"/>
      <c r="F84" s="109"/>
      <c r="G84" s="109"/>
      <c r="H84" s="109"/>
      <c r="I84" s="109"/>
      <c r="J84" s="109"/>
      <c r="K84" s="109"/>
      <c r="L84" s="112"/>
      <c r="S84" s="109"/>
      <c r="T84" s="109"/>
      <c r="U84" s="109"/>
      <c r="V84" s="109"/>
      <c r="W84" s="109"/>
      <c r="X84" s="109"/>
      <c r="Y84" s="109"/>
      <c r="Z84" s="109"/>
      <c r="AA84" s="109"/>
      <c r="AB84" s="109"/>
      <c r="AC84" s="109"/>
      <c r="AD84" s="109"/>
      <c r="AE84" s="109"/>
    </row>
    <row r="85" spans="1:65" s="113" customFormat="1" ht="12" customHeight="1" x14ac:dyDescent="0.2">
      <c r="A85" s="109"/>
      <c r="B85" s="110"/>
      <c r="C85" s="106" t="s">
        <v>21</v>
      </c>
      <c r="D85" s="109"/>
      <c r="E85" s="109"/>
      <c r="F85" s="115" t="str">
        <f>F14</f>
        <v>Praha 6 - Suchdol</v>
      </c>
      <c r="G85" s="109"/>
      <c r="H85" s="109"/>
      <c r="I85" s="106" t="s">
        <v>23</v>
      </c>
      <c r="J85" s="116" t="str">
        <f>IF(J14="","",J14)</f>
        <v>25. 5. 2020</v>
      </c>
      <c r="K85" s="109"/>
      <c r="L85" s="112"/>
      <c r="S85" s="109"/>
      <c r="T85" s="109"/>
      <c r="U85" s="109"/>
      <c r="V85" s="109"/>
      <c r="W85" s="109"/>
      <c r="X85" s="109"/>
      <c r="Y85" s="109"/>
      <c r="Z85" s="109"/>
      <c r="AA85" s="109"/>
      <c r="AB85" s="109"/>
      <c r="AC85" s="109"/>
      <c r="AD85" s="109"/>
      <c r="AE85" s="109"/>
    </row>
    <row r="86" spans="1:65" s="113" customFormat="1" ht="6.95" customHeight="1" x14ac:dyDescent="0.2">
      <c r="A86" s="109"/>
      <c r="B86" s="110"/>
      <c r="C86" s="109"/>
      <c r="D86" s="109"/>
      <c r="E86" s="109"/>
      <c r="F86" s="109"/>
      <c r="G86" s="109"/>
      <c r="H86" s="109"/>
      <c r="I86" s="109"/>
      <c r="J86" s="109"/>
      <c r="K86" s="109"/>
      <c r="L86" s="112"/>
      <c r="S86" s="109"/>
      <c r="T86" s="109"/>
      <c r="U86" s="109"/>
      <c r="V86" s="109"/>
      <c r="W86" s="109"/>
      <c r="X86" s="109"/>
      <c r="Y86" s="109"/>
      <c r="Z86" s="109"/>
      <c r="AA86" s="109"/>
      <c r="AB86" s="109"/>
      <c r="AC86" s="109"/>
      <c r="AD86" s="109"/>
      <c r="AE86" s="109"/>
    </row>
    <row r="87" spans="1:65" s="113" customFormat="1" ht="15.2" customHeight="1" x14ac:dyDescent="0.2">
      <c r="A87" s="109"/>
      <c r="B87" s="110"/>
      <c r="C87" s="106" t="s">
        <v>25</v>
      </c>
      <c r="D87" s="109"/>
      <c r="E87" s="109"/>
      <c r="F87" s="115" t="str">
        <f>E17</f>
        <v>ČZU Praha</v>
      </c>
      <c r="G87" s="109"/>
      <c r="H87" s="109"/>
      <c r="I87" s="106" t="s">
        <v>31</v>
      </c>
      <c r="J87" s="141" t="str">
        <f>E23</f>
        <v>GREBNER</v>
      </c>
      <c r="K87" s="109"/>
      <c r="L87" s="112"/>
      <c r="S87" s="109"/>
      <c r="T87" s="109"/>
      <c r="U87" s="109"/>
      <c r="V87" s="109"/>
      <c r="W87" s="109"/>
      <c r="X87" s="109"/>
      <c r="Y87" s="109"/>
      <c r="Z87" s="109"/>
      <c r="AA87" s="109"/>
      <c r="AB87" s="109"/>
      <c r="AC87" s="109"/>
      <c r="AD87" s="109"/>
      <c r="AE87" s="109"/>
    </row>
    <row r="88" spans="1:65" s="113" customFormat="1" ht="15.2" customHeight="1" x14ac:dyDescent="0.2">
      <c r="A88" s="109"/>
      <c r="B88" s="110"/>
      <c r="C88" s="106" t="s">
        <v>29</v>
      </c>
      <c r="D88" s="109"/>
      <c r="E88" s="109"/>
      <c r="F88" s="115" t="str">
        <f>IF(E20="","",E20)</f>
        <v>Vyplň údaj</v>
      </c>
      <c r="G88" s="109"/>
      <c r="H88" s="109"/>
      <c r="I88" s="106" t="s">
        <v>34</v>
      </c>
      <c r="J88" s="141" t="str">
        <f>E26</f>
        <v xml:space="preserve"> </v>
      </c>
      <c r="K88" s="109"/>
      <c r="L88" s="112"/>
      <c r="S88" s="109"/>
      <c r="T88" s="109"/>
      <c r="U88" s="109"/>
      <c r="V88" s="109"/>
      <c r="W88" s="109"/>
      <c r="X88" s="109"/>
      <c r="Y88" s="109"/>
      <c r="Z88" s="109"/>
      <c r="AA88" s="109"/>
      <c r="AB88" s="109"/>
      <c r="AC88" s="109"/>
      <c r="AD88" s="109"/>
      <c r="AE88" s="109"/>
    </row>
    <row r="89" spans="1:65" s="113" customFormat="1" ht="10.35" customHeight="1" x14ac:dyDescent="0.2">
      <c r="A89" s="109"/>
      <c r="B89" s="110"/>
      <c r="C89" s="109"/>
      <c r="D89" s="109"/>
      <c r="E89" s="109"/>
      <c r="F89" s="109"/>
      <c r="G89" s="109"/>
      <c r="H89" s="109"/>
      <c r="I89" s="109"/>
      <c r="J89" s="109"/>
      <c r="K89" s="109"/>
      <c r="L89" s="112"/>
      <c r="S89" s="109"/>
      <c r="T89" s="109"/>
      <c r="U89" s="109"/>
      <c r="V89" s="109"/>
      <c r="W89" s="109"/>
      <c r="X89" s="109"/>
      <c r="Y89" s="109"/>
      <c r="Z89" s="109"/>
      <c r="AA89" s="109"/>
      <c r="AB89" s="109"/>
      <c r="AC89" s="109"/>
      <c r="AD89" s="109"/>
      <c r="AE89" s="109"/>
    </row>
    <row r="90" spans="1:65" s="159" customFormat="1" ht="29.25" customHeight="1" x14ac:dyDescent="0.2">
      <c r="A90" s="150"/>
      <c r="B90" s="151"/>
      <c r="C90" s="152" t="s">
        <v>145</v>
      </c>
      <c r="D90" s="153" t="s">
        <v>57</v>
      </c>
      <c r="E90" s="153" t="s">
        <v>53</v>
      </c>
      <c r="F90" s="153" t="s">
        <v>54</v>
      </c>
      <c r="G90" s="153" t="s">
        <v>146</v>
      </c>
      <c r="H90" s="153" t="s">
        <v>147</v>
      </c>
      <c r="I90" s="153" t="s">
        <v>148</v>
      </c>
      <c r="J90" s="153" t="s">
        <v>126</v>
      </c>
      <c r="K90" s="154" t="s">
        <v>149</v>
      </c>
      <c r="L90" s="155"/>
      <c r="M90" s="156" t="s">
        <v>3</v>
      </c>
      <c r="N90" s="157" t="s">
        <v>42</v>
      </c>
      <c r="O90" s="157" t="s">
        <v>150</v>
      </c>
      <c r="P90" s="157" t="s">
        <v>151</v>
      </c>
      <c r="Q90" s="157" t="s">
        <v>152</v>
      </c>
      <c r="R90" s="157" t="s">
        <v>153</v>
      </c>
      <c r="S90" s="157" t="s">
        <v>154</v>
      </c>
      <c r="T90" s="158" t="s">
        <v>155</v>
      </c>
      <c r="U90" s="150"/>
      <c r="V90" s="150"/>
      <c r="W90" s="150"/>
      <c r="X90" s="150"/>
      <c r="Y90" s="150"/>
      <c r="Z90" s="150"/>
      <c r="AA90" s="150"/>
      <c r="AB90" s="150"/>
      <c r="AC90" s="150"/>
      <c r="AD90" s="150"/>
      <c r="AE90" s="150"/>
    </row>
    <row r="91" spans="1:65" s="113" customFormat="1" ht="22.9" customHeight="1" x14ac:dyDescent="0.25">
      <c r="A91" s="109"/>
      <c r="B91" s="110"/>
      <c r="C91" s="160" t="s">
        <v>156</v>
      </c>
      <c r="D91" s="109"/>
      <c r="E91" s="109"/>
      <c r="F91" s="109"/>
      <c r="G91" s="109"/>
      <c r="H91" s="109"/>
      <c r="I91" s="109"/>
      <c r="J91" s="161">
        <f>BK91</f>
        <v>0</v>
      </c>
      <c r="K91" s="109"/>
      <c r="L91" s="110"/>
      <c r="M91" s="162"/>
      <c r="N91" s="163"/>
      <c r="O91" s="123"/>
      <c r="P91" s="164">
        <f>P92+P145</f>
        <v>0</v>
      </c>
      <c r="Q91" s="123"/>
      <c r="R91" s="164">
        <f>R92+R145</f>
        <v>0</v>
      </c>
      <c r="S91" s="123"/>
      <c r="T91" s="165">
        <f>T92+T145</f>
        <v>0</v>
      </c>
      <c r="U91" s="109"/>
      <c r="V91" s="109"/>
      <c r="W91" s="109"/>
      <c r="X91" s="109"/>
      <c r="Y91" s="109"/>
      <c r="Z91" s="109"/>
      <c r="AA91" s="109"/>
      <c r="AB91" s="109"/>
      <c r="AC91" s="109"/>
      <c r="AD91" s="109"/>
      <c r="AE91" s="109"/>
      <c r="AT91" s="100" t="s">
        <v>71</v>
      </c>
      <c r="AU91" s="100" t="s">
        <v>127</v>
      </c>
      <c r="BK91" s="166">
        <f>BK92+BK145</f>
        <v>0</v>
      </c>
    </row>
    <row r="92" spans="1:65" s="167" customFormat="1" ht="25.9" customHeight="1" x14ac:dyDescent="0.2">
      <c r="B92" s="168"/>
      <c r="D92" s="169" t="s">
        <v>71</v>
      </c>
      <c r="E92" s="170" t="s">
        <v>1524</v>
      </c>
      <c r="F92" s="170" t="s">
        <v>1525</v>
      </c>
      <c r="J92" s="171">
        <f>BK92</f>
        <v>0</v>
      </c>
      <c r="L92" s="168"/>
      <c r="M92" s="172"/>
      <c r="N92" s="173"/>
      <c r="O92" s="173"/>
      <c r="P92" s="174">
        <f>P93+P110+P127+P132</f>
        <v>0</v>
      </c>
      <c r="Q92" s="173"/>
      <c r="R92" s="174">
        <f>R93+R110+R127+R132</f>
        <v>0</v>
      </c>
      <c r="S92" s="173"/>
      <c r="T92" s="175">
        <f>T93+T110+T127+T132</f>
        <v>0</v>
      </c>
      <c r="AR92" s="169" t="s">
        <v>81</v>
      </c>
      <c r="AT92" s="176" t="s">
        <v>71</v>
      </c>
      <c r="AU92" s="176" t="s">
        <v>72</v>
      </c>
      <c r="AY92" s="169" t="s">
        <v>159</v>
      </c>
      <c r="BK92" s="177">
        <f>BK93+BK110+BK127+BK132</f>
        <v>0</v>
      </c>
    </row>
    <row r="93" spans="1:65" s="167" customFormat="1" ht="22.9" customHeight="1" x14ac:dyDescent="0.2">
      <c r="B93" s="168"/>
      <c r="D93" s="169" t="s">
        <v>71</v>
      </c>
      <c r="E93" s="242" t="s">
        <v>1570</v>
      </c>
      <c r="F93" s="242" t="s">
        <v>1571</v>
      </c>
      <c r="J93" s="243">
        <f>BK93</f>
        <v>0</v>
      </c>
      <c r="L93" s="168"/>
      <c r="M93" s="172"/>
      <c r="N93" s="173"/>
      <c r="O93" s="173"/>
      <c r="P93" s="174">
        <f>SUM(P94:P109)</f>
        <v>0</v>
      </c>
      <c r="Q93" s="173"/>
      <c r="R93" s="174">
        <f>SUM(R94:R109)</f>
        <v>0</v>
      </c>
      <c r="S93" s="173"/>
      <c r="T93" s="175">
        <f>SUM(T94:T109)</f>
        <v>0</v>
      </c>
      <c r="AR93" s="169" t="s">
        <v>79</v>
      </c>
      <c r="AT93" s="176" t="s">
        <v>71</v>
      </c>
      <c r="AU93" s="176" t="s">
        <v>79</v>
      </c>
      <c r="AY93" s="169" t="s">
        <v>159</v>
      </c>
      <c r="BK93" s="177">
        <f>SUM(BK94:BK109)</f>
        <v>0</v>
      </c>
    </row>
    <row r="94" spans="1:65" s="113" customFormat="1" ht="36" x14ac:dyDescent="0.2">
      <c r="A94" s="109"/>
      <c r="B94" s="110"/>
      <c r="C94" s="208" t="s">
        <v>79</v>
      </c>
      <c r="D94" s="208" t="s">
        <v>400</v>
      </c>
      <c r="E94" s="209" t="s">
        <v>1572</v>
      </c>
      <c r="F94" s="210" t="s">
        <v>1573</v>
      </c>
      <c r="G94" s="211" t="s">
        <v>1121</v>
      </c>
      <c r="H94" s="212">
        <v>0</v>
      </c>
      <c r="I94" s="5"/>
      <c r="J94" s="213">
        <f t="shared" ref="J94:J109" si="0">ROUND(I94*H94,2)</f>
        <v>0</v>
      </c>
      <c r="K94" s="210" t="s">
        <v>3</v>
      </c>
      <c r="L94" s="214"/>
      <c r="M94" s="215" t="s">
        <v>3</v>
      </c>
      <c r="N94" s="216" t="s">
        <v>43</v>
      </c>
      <c r="O94" s="186"/>
      <c r="P94" s="187">
        <f t="shared" ref="P94:P109" si="1">O94*H94</f>
        <v>0</v>
      </c>
      <c r="Q94" s="187">
        <v>0</v>
      </c>
      <c r="R94" s="187">
        <f t="shared" ref="R94:R109" si="2">Q94*H94</f>
        <v>0</v>
      </c>
      <c r="S94" s="187">
        <v>0</v>
      </c>
      <c r="T94" s="188">
        <f t="shared" ref="T94:T109" si="3">S94*H94</f>
        <v>0</v>
      </c>
      <c r="U94" s="109"/>
      <c r="V94" s="109"/>
      <c r="W94" s="109"/>
      <c r="X94" s="109"/>
      <c r="Y94" s="109"/>
      <c r="Z94" s="109"/>
      <c r="AA94" s="109"/>
      <c r="AB94" s="109"/>
      <c r="AC94" s="109"/>
      <c r="AD94" s="109"/>
      <c r="AE94" s="109"/>
      <c r="AR94" s="189" t="s">
        <v>174</v>
      </c>
      <c r="AT94" s="189" t="s">
        <v>400</v>
      </c>
      <c r="AU94" s="189" t="s">
        <v>81</v>
      </c>
      <c r="AY94" s="100" t="s">
        <v>159</v>
      </c>
      <c r="BE94" s="190">
        <f t="shared" ref="BE94:BE109" si="4">IF(N94="základní",J94,0)</f>
        <v>0</v>
      </c>
      <c r="BF94" s="190">
        <f t="shared" ref="BF94:BF109" si="5">IF(N94="snížená",J94,0)</f>
        <v>0</v>
      </c>
      <c r="BG94" s="190">
        <f t="shared" ref="BG94:BG109" si="6">IF(N94="zákl. přenesená",J94,0)</f>
        <v>0</v>
      </c>
      <c r="BH94" s="190">
        <f t="shared" ref="BH94:BH109" si="7">IF(N94="sníž. přenesená",J94,0)</f>
        <v>0</v>
      </c>
      <c r="BI94" s="190">
        <f t="shared" ref="BI94:BI109" si="8">IF(N94="nulová",J94,0)</f>
        <v>0</v>
      </c>
      <c r="BJ94" s="100" t="s">
        <v>79</v>
      </c>
      <c r="BK94" s="190">
        <f t="shared" ref="BK94:BK109" si="9">ROUND(I94*H94,2)</f>
        <v>0</v>
      </c>
      <c r="BL94" s="100" t="s">
        <v>164</v>
      </c>
      <c r="BM94" s="189" t="s">
        <v>81</v>
      </c>
    </row>
    <row r="95" spans="1:65" s="113" customFormat="1" ht="24" x14ac:dyDescent="0.2">
      <c r="A95" s="109"/>
      <c r="B95" s="110"/>
      <c r="C95" s="208" t="s">
        <v>81</v>
      </c>
      <c r="D95" s="208" t="s">
        <v>400</v>
      </c>
      <c r="E95" s="209" t="s">
        <v>1574</v>
      </c>
      <c r="F95" s="210" t="s">
        <v>1575</v>
      </c>
      <c r="G95" s="211" t="s">
        <v>1121</v>
      </c>
      <c r="H95" s="212">
        <v>0</v>
      </c>
      <c r="I95" s="5"/>
      <c r="J95" s="213">
        <f t="shared" si="0"/>
        <v>0</v>
      </c>
      <c r="K95" s="210" t="s">
        <v>3</v>
      </c>
      <c r="L95" s="214"/>
      <c r="M95" s="215" t="s">
        <v>3</v>
      </c>
      <c r="N95" s="216" t="s">
        <v>43</v>
      </c>
      <c r="O95" s="186"/>
      <c r="P95" s="187">
        <f t="shared" si="1"/>
        <v>0</v>
      </c>
      <c r="Q95" s="187">
        <v>0</v>
      </c>
      <c r="R95" s="187">
        <f t="shared" si="2"/>
        <v>0</v>
      </c>
      <c r="S95" s="187">
        <v>0</v>
      </c>
      <c r="T95" s="188">
        <f t="shared" si="3"/>
        <v>0</v>
      </c>
      <c r="U95" s="109"/>
      <c r="V95" s="109"/>
      <c r="W95" s="109"/>
      <c r="X95" s="109"/>
      <c r="Y95" s="109"/>
      <c r="Z95" s="109"/>
      <c r="AA95" s="109"/>
      <c r="AB95" s="109"/>
      <c r="AC95" s="109"/>
      <c r="AD95" s="109"/>
      <c r="AE95" s="109"/>
      <c r="AR95" s="189" t="s">
        <v>174</v>
      </c>
      <c r="AT95" s="189" t="s">
        <v>400</v>
      </c>
      <c r="AU95" s="189" t="s">
        <v>81</v>
      </c>
      <c r="AY95" s="100" t="s">
        <v>159</v>
      </c>
      <c r="BE95" s="190">
        <f t="shared" si="4"/>
        <v>0</v>
      </c>
      <c r="BF95" s="190">
        <f t="shared" si="5"/>
        <v>0</v>
      </c>
      <c r="BG95" s="190">
        <f t="shared" si="6"/>
        <v>0</v>
      </c>
      <c r="BH95" s="190">
        <f t="shared" si="7"/>
        <v>0</v>
      </c>
      <c r="BI95" s="190">
        <f t="shared" si="8"/>
        <v>0</v>
      </c>
      <c r="BJ95" s="100" t="s">
        <v>79</v>
      </c>
      <c r="BK95" s="190">
        <f t="shared" si="9"/>
        <v>0</v>
      </c>
      <c r="BL95" s="100" t="s">
        <v>164</v>
      </c>
      <c r="BM95" s="189" t="s">
        <v>164</v>
      </c>
    </row>
    <row r="96" spans="1:65" s="113" customFormat="1" ht="24" x14ac:dyDescent="0.2">
      <c r="A96" s="109"/>
      <c r="B96" s="110"/>
      <c r="C96" s="208" t="s">
        <v>167</v>
      </c>
      <c r="D96" s="208" t="s">
        <v>400</v>
      </c>
      <c r="E96" s="209" t="s">
        <v>1576</v>
      </c>
      <c r="F96" s="210" t="s">
        <v>1577</v>
      </c>
      <c r="G96" s="211" t="s">
        <v>1121</v>
      </c>
      <c r="H96" s="212">
        <v>1</v>
      </c>
      <c r="I96" s="5"/>
      <c r="J96" s="213">
        <f t="shared" si="0"/>
        <v>0</v>
      </c>
      <c r="K96" s="210" t="s">
        <v>3</v>
      </c>
      <c r="L96" s="214"/>
      <c r="M96" s="215" t="s">
        <v>3</v>
      </c>
      <c r="N96" s="216" t="s">
        <v>43</v>
      </c>
      <c r="O96" s="186"/>
      <c r="P96" s="187">
        <f t="shared" si="1"/>
        <v>0</v>
      </c>
      <c r="Q96" s="187">
        <v>0</v>
      </c>
      <c r="R96" s="187">
        <f t="shared" si="2"/>
        <v>0</v>
      </c>
      <c r="S96" s="187">
        <v>0</v>
      </c>
      <c r="T96" s="188">
        <f t="shared" si="3"/>
        <v>0</v>
      </c>
      <c r="U96" s="109"/>
      <c r="V96" s="109"/>
      <c r="W96" s="109"/>
      <c r="X96" s="109"/>
      <c r="Y96" s="109"/>
      <c r="Z96" s="109"/>
      <c r="AA96" s="109"/>
      <c r="AB96" s="109"/>
      <c r="AC96" s="109"/>
      <c r="AD96" s="109"/>
      <c r="AE96" s="109"/>
      <c r="AR96" s="189" t="s">
        <v>174</v>
      </c>
      <c r="AT96" s="189" t="s">
        <v>400</v>
      </c>
      <c r="AU96" s="189" t="s">
        <v>81</v>
      </c>
      <c r="AY96" s="100" t="s">
        <v>159</v>
      </c>
      <c r="BE96" s="190">
        <f t="shared" si="4"/>
        <v>0</v>
      </c>
      <c r="BF96" s="190">
        <f t="shared" si="5"/>
        <v>0</v>
      </c>
      <c r="BG96" s="190">
        <f t="shared" si="6"/>
        <v>0</v>
      </c>
      <c r="BH96" s="190">
        <f t="shared" si="7"/>
        <v>0</v>
      </c>
      <c r="BI96" s="190">
        <f t="shared" si="8"/>
        <v>0</v>
      </c>
      <c r="BJ96" s="100" t="s">
        <v>79</v>
      </c>
      <c r="BK96" s="190">
        <f t="shared" si="9"/>
        <v>0</v>
      </c>
      <c r="BL96" s="100" t="s">
        <v>164</v>
      </c>
      <c r="BM96" s="189" t="s">
        <v>1578</v>
      </c>
    </row>
    <row r="97" spans="1:65" s="113" customFormat="1" ht="24" x14ac:dyDescent="0.2">
      <c r="A97" s="109"/>
      <c r="B97" s="110"/>
      <c r="C97" s="208" t="s">
        <v>164</v>
      </c>
      <c r="D97" s="208" t="s">
        <v>400</v>
      </c>
      <c r="E97" s="209" t="s">
        <v>1579</v>
      </c>
      <c r="F97" s="210" t="s">
        <v>1580</v>
      </c>
      <c r="G97" s="211" t="s">
        <v>1121</v>
      </c>
      <c r="H97" s="212">
        <v>1</v>
      </c>
      <c r="I97" s="5"/>
      <c r="J97" s="213">
        <f t="shared" si="0"/>
        <v>0</v>
      </c>
      <c r="K97" s="210" t="s">
        <v>3</v>
      </c>
      <c r="L97" s="214"/>
      <c r="M97" s="215" t="s">
        <v>3</v>
      </c>
      <c r="N97" s="216" t="s">
        <v>43</v>
      </c>
      <c r="O97" s="186"/>
      <c r="P97" s="187">
        <f t="shared" si="1"/>
        <v>0</v>
      </c>
      <c r="Q97" s="187">
        <v>0</v>
      </c>
      <c r="R97" s="187">
        <f t="shared" si="2"/>
        <v>0</v>
      </c>
      <c r="S97" s="187">
        <v>0</v>
      </c>
      <c r="T97" s="188">
        <f t="shared" si="3"/>
        <v>0</v>
      </c>
      <c r="U97" s="109"/>
      <c r="V97" s="109"/>
      <c r="W97" s="109"/>
      <c r="X97" s="109"/>
      <c r="Y97" s="109"/>
      <c r="Z97" s="109"/>
      <c r="AA97" s="109"/>
      <c r="AB97" s="109"/>
      <c r="AC97" s="109"/>
      <c r="AD97" s="109"/>
      <c r="AE97" s="109"/>
      <c r="AR97" s="189" t="s">
        <v>174</v>
      </c>
      <c r="AT97" s="189" t="s">
        <v>400</v>
      </c>
      <c r="AU97" s="189" t="s">
        <v>81</v>
      </c>
      <c r="AY97" s="100" t="s">
        <v>159</v>
      </c>
      <c r="BE97" s="190">
        <f t="shared" si="4"/>
        <v>0</v>
      </c>
      <c r="BF97" s="190">
        <f t="shared" si="5"/>
        <v>0</v>
      </c>
      <c r="BG97" s="190">
        <f t="shared" si="6"/>
        <v>0</v>
      </c>
      <c r="BH97" s="190">
        <f t="shared" si="7"/>
        <v>0</v>
      </c>
      <c r="BI97" s="190">
        <f t="shared" si="8"/>
        <v>0</v>
      </c>
      <c r="BJ97" s="100" t="s">
        <v>79</v>
      </c>
      <c r="BK97" s="190">
        <f t="shared" si="9"/>
        <v>0</v>
      </c>
      <c r="BL97" s="100" t="s">
        <v>164</v>
      </c>
      <c r="BM97" s="189" t="s">
        <v>170</v>
      </c>
    </row>
    <row r="98" spans="1:65" s="113" customFormat="1" ht="24" x14ac:dyDescent="0.2">
      <c r="A98" s="109"/>
      <c r="B98" s="110"/>
      <c r="C98" s="208" t="s">
        <v>178</v>
      </c>
      <c r="D98" s="208" t="s">
        <v>400</v>
      </c>
      <c r="E98" s="209" t="s">
        <v>1581</v>
      </c>
      <c r="F98" s="210" t="s">
        <v>1582</v>
      </c>
      <c r="G98" s="211" t="s">
        <v>1121</v>
      </c>
      <c r="H98" s="212">
        <v>1</v>
      </c>
      <c r="I98" s="5"/>
      <c r="J98" s="213">
        <f t="shared" si="0"/>
        <v>0</v>
      </c>
      <c r="K98" s="210" t="s">
        <v>3</v>
      </c>
      <c r="L98" s="214"/>
      <c r="M98" s="215" t="s">
        <v>3</v>
      </c>
      <c r="N98" s="216" t="s">
        <v>43</v>
      </c>
      <c r="O98" s="186"/>
      <c r="P98" s="187">
        <f t="shared" si="1"/>
        <v>0</v>
      </c>
      <c r="Q98" s="187">
        <v>0</v>
      </c>
      <c r="R98" s="187">
        <f t="shared" si="2"/>
        <v>0</v>
      </c>
      <c r="S98" s="187">
        <v>0</v>
      </c>
      <c r="T98" s="188">
        <f t="shared" si="3"/>
        <v>0</v>
      </c>
      <c r="U98" s="109"/>
      <c r="V98" s="109"/>
      <c r="W98" s="109"/>
      <c r="X98" s="109"/>
      <c r="Y98" s="109"/>
      <c r="Z98" s="109"/>
      <c r="AA98" s="109"/>
      <c r="AB98" s="109"/>
      <c r="AC98" s="109"/>
      <c r="AD98" s="109"/>
      <c r="AE98" s="109"/>
      <c r="AR98" s="189" t="s">
        <v>174</v>
      </c>
      <c r="AT98" s="189" t="s">
        <v>400</v>
      </c>
      <c r="AU98" s="189" t="s">
        <v>81</v>
      </c>
      <c r="AY98" s="100" t="s">
        <v>159</v>
      </c>
      <c r="BE98" s="190">
        <f t="shared" si="4"/>
        <v>0</v>
      </c>
      <c r="BF98" s="190">
        <f t="shared" si="5"/>
        <v>0</v>
      </c>
      <c r="BG98" s="190">
        <f t="shared" si="6"/>
        <v>0</v>
      </c>
      <c r="BH98" s="190">
        <f t="shared" si="7"/>
        <v>0</v>
      </c>
      <c r="BI98" s="190">
        <f t="shared" si="8"/>
        <v>0</v>
      </c>
      <c r="BJ98" s="100" t="s">
        <v>79</v>
      </c>
      <c r="BK98" s="190">
        <f t="shared" si="9"/>
        <v>0</v>
      </c>
      <c r="BL98" s="100" t="s">
        <v>164</v>
      </c>
      <c r="BM98" s="189" t="s">
        <v>174</v>
      </c>
    </row>
    <row r="99" spans="1:65" s="113" customFormat="1" ht="84" x14ac:dyDescent="0.2">
      <c r="A99" s="109"/>
      <c r="B99" s="110"/>
      <c r="C99" s="208" t="s">
        <v>170</v>
      </c>
      <c r="D99" s="208" t="s">
        <v>400</v>
      </c>
      <c r="E99" s="209" t="s">
        <v>1583</v>
      </c>
      <c r="F99" s="210" t="s">
        <v>1584</v>
      </c>
      <c r="G99" s="211" t="s">
        <v>1121</v>
      </c>
      <c r="H99" s="212">
        <v>1</v>
      </c>
      <c r="I99" s="5"/>
      <c r="J99" s="213">
        <f t="shared" si="0"/>
        <v>0</v>
      </c>
      <c r="K99" s="210" t="s">
        <v>3</v>
      </c>
      <c r="L99" s="214"/>
      <c r="M99" s="215" t="s">
        <v>3</v>
      </c>
      <c r="N99" s="216" t="s">
        <v>43</v>
      </c>
      <c r="O99" s="186"/>
      <c r="P99" s="187">
        <f t="shared" si="1"/>
        <v>0</v>
      </c>
      <c r="Q99" s="187">
        <v>0</v>
      </c>
      <c r="R99" s="187">
        <f t="shared" si="2"/>
        <v>0</v>
      </c>
      <c r="S99" s="187">
        <v>0</v>
      </c>
      <c r="T99" s="188">
        <f t="shared" si="3"/>
        <v>0</v>
      </c>
      <c r="U99" s="109"/>
      <c r="V99" s="109"/>
      <c r="W99" s="109"/>
      <c r="X99" s="109"/>
      <c r="Y99" s="109"/>
      <c r="Z99" s="109"/>
      <c r="AA99" s="109"/>
      <c r="AB99" s="109"/>
      <c r="AC99" s="109"/>
      <c r="AD99" s="109"/>
      <c r="AE99" s="109"/>
      <c r="AR99" s="189" t="s">
        <v>174</v>
      </c>
      <c r="AT99" s="189" t="s">
        <v>400</v>
      </c>
      <c r="AU99" s="189" t="s">
        <v>81</v>
      </c>
      <c r="AY99" s="100" t="s">
        <v>159</v>
      </c>
      <c r="BE99" s="190">
        <f t="shared" si="4"/>
        <v>0</v>
      </c>
      <c r="BF99" s="190">
        <f t="shared" si="5"/>
        <v>0</v>
      </c>
      <c r="BG99" s="190">
        <f t="shared" si="6"/>
        <v>0</v>
      </c>
      <c r="BH99" s="190">
        <f t="shared" si="7"/>
        <v>0</v>
      </c>
      <c r="BI99" s="190">
        <f t="shared" si="8"/>
        <v>0</v>
      </c>
      <c r="BJ99" s="100" t="s">
        <v>79</v>
      </c>
      <c r="BK99" s="190">
        <f t="shared" si="9"/>
        <v>0</v>
      </c>
      <c r="BL99" s="100" t="s">
        <v>164</v>
      </c>
      <c r="BM99" s="189" t="s">
        <v>181</v>
      </c>
    </row>
    <row r="100" spans="1:65" s="113" customFormat="1" ht="24" x14ac:dyDescent="0.2">
      <c r="A100" s="109"/>
      <c r="B100" s="110"/>
      <c r="C100" s="208" t="s">
        <v>185</v>
      </c>
      <c r="D100" s="208" t="s">
        <v>400</v>
      </c>
      <c r="E100" s="209" t="s">
        <v>1585</v>
      </c>
      <c r="F100" s="210" t="s">
        <v>1586</v>
      </c>
      <c r="G100" s="211" t="s">
        <v>1121</v>
      </c>
      <c r="H100" s="212">
        <v>1</v>
      </c>
      <c r="I100" s="5"/>
      <c r="J100" s="213">
        <f t="shared" si="0"/>
        <v>0</v>
      </c>
      <c r="K100" s="210" t="s">
        <v>3</v>
      </c>
      <c r="L100" s="214"/>
      <c r="M100" s="215" t="s">
        <v>3</v>
      </c>
      <c r="N100" s="216" t="s">
        <v>43</v>
      </c>
      <c r="O100" s="186"/>
      <c r="P100" s="187">
        <f t="shared" si="1"/>
        <v>0</v>
      </c>
      <c r="Q100" s="187">
        <v>0</v>
      </c>
      <c r="R100" s="187">
        <f t="shared" si="2"/>
        <v>0</v>
      </c>
      <c r="S100" s="187">
        <v>0</v>
      </c>
      <c r="T100" s="188">
        <f t="shared" si="3"/>
        <v>0</v>
      </c>
      <c r="U100" s="109"/>
      <c r="V100" s="109"/>
      <c r="W100" s="109"/>
      <c r="X100" s="109"/>
      <c r="Y100" s="109"/>
      <c r="Z100" s="109"/>
      <c r="AA100" s="109"/>
      <c r="AB100" s="109"/>
      <c r="AC100" s="109"/>
      <c r="AD100" s="109"/>
      <c r="AE100" s="109"/>
      <c r="AR100" s="189" t="s">
        <v>174</v>
      </c>
      <c r="AT100" s="189" t="s">
        <v>400</v>
      </c>
      <c r="AU100" s="189" t="s">
        <v>81</v>
      </c>
      <c r="AY100" s="100" t="s">
        <v>159</v>
      </c>
      <c r="BE100" s="190">
        <f t="shared" si="4"/>
        <v>0</v>
      </c>
      <c r="BF100" s="190">
        <f t="shared" si="5"/>
        <v>0</v>
      </c>
      <c r="BG100" s="190">
        <f t="shared" si="6"/>
        <v>0</v>
      </c>
      <c r="BH100" s="190">
        <f t="shared" si="7"/>
        <v>0</v>
      </c>
      <c r="BI100" s="190">
        <f t="shared" si="8"/>
        <v>0</v>
      </c>
      <c r="BJ100" s="100" t="s">
        <v>79</v>
      </c>
      <c r="BK100" s="190">
        <f t="shared" si="9"/>
        <v>0</v>
      </c>
      <c r="BL100" s="100" t="s">
        <v>164</v>
      </c>
      <c r="BM100" s="189" t="s">
        <v>184</v>
      </c>
    </row>
    <row r="101" spans="1:65" s="113" customFormat="1" ht="96" x14ac:dyDescent="0.2">
      <c r="A101" s="109"/>
      <c r="B101" s="110"/>
      <c r="C101" s="208" t="s">
        <v>174</v>
      </c>
      <c r="D101" s="208" t="s">
        <v>400</v>
      </c>
      <c r="E101" s="209" t="s">
        <v>1587</v>
      </c>
      <c r="F101" s="210" t="s">
        <v>1588</v>
      </c>
      <c r="G101" s="211" t="s">
        <v>1121</v>
      </c>
      <c r="H101" s="212">
        <v>1</v>
      </c>
      <c r="I101" s="5"/>
      <c r="J101" s="213">
        <f t="shared" si="0"/>
        <v>0</v>
      </c>
      <c r="K101" s="210" t="s">
        <v>3</v>
      </c>
      <c r="L101" s="214"/>
      <c r="M101" s="215" t="s">
        <v>3</v>
      </c>
      <c r="N101" s="216" t="s">
        <v>43</v>
      </c>
      <c r="O101" s="186"/>
      <c r="P101" s="187">
        <f t="shared" si="1"/>
        <v>0</v>
      </c>
      <c r="Q101" s="187">
        <v>0</v>
      </c>
      <c r="R101" s="187">
        <f t="shared" si="2"/>
        <v>0</v>
      </c>
      <c r="S101" s="187">
        <v>0</v>
      </c>
      <c r="T101" s="188">
        <f t="shared" si="3"/>
        <v>0</v>
      </c>
      <c r="U101" s="109"/>
      <c r="V101" s="109"/>
      <c r="W101" s="109"/>
      <c r="X101" s="109"/>
      <c r="Y101" s="109"/>
      <c r="Z101" s="109"/>
      <c r="AA101" s="109"/>
      <c r="AB101" s="109"/>
      <c r="AC101" s="109"/>
      <c r="AD101" s="109"/>
      <c r="AE101" s="109"/>
      <c r="AR101" s="189" t="s">
        <v>174</v>
      </c>
      <c r="AT101" s="189" t="s">
        <v>400</v>
      </c>
      <c r="AU101" s="189" t="s">
        <v>81</v>
      </c>
      <c r="AY101" s="100" t="s">
        <v>159</v>
      </c>
      <c r="BE101" s="190">
        <f t="shared" si="4"/>
        <v>0</v>
      </c>
      <c r="BF101" s="190">
        <f t="shared" si="5"/>
        <v>0</v>
      </c>
      <c r="BG101" s="190">
        <f t="shared" si="6"/>
        <v>0</v>
      </c>
      <c r="BH101" s="190">
        <f t="shared" si="7"/>
        <v>0</v>
      </c>
      <c r="BI101" s="190">
        <f t="shared" si="8"/>
        <v>0</v>
      </c>
      <c r="BJ101" s="100" t="s">
        <v>79</v>
      </c>
      <c r="BK101" s="190">
        <f t="shared" si="9"/>
        <v>0</v>
      </c>
      <c r="BL101" s="100" t="s">
        <v>164</v>
      </c>
      <c r="BM101" s="189" t="s">
        <v>188</v>
      </c>
    </row>
    <row r="102" spans="1:65" s="113" customFormat="1" ht="24" x14ac:dyDescent="0.2">
      <c r="A102" s="109"/>
      <c r="B102" s="110"/>
      <c r="C102" s="208" t="s">
        <v>198</v>
      </c>
      <c r="D102" s="208" t="s">
        <v>400</v>
      </c>
      <c r="E102" s="209" t="s">
        <v>1589</v>
      </c>
      <c r="F102" s="210" t="s">
        <v>1586</v>
      </c>
      <c r="G102" s="211" t="s">
        <v>1121</v>
      </c>
      <c r="H102" s="212">
        <v>1</v>
      </c>
      <c r="I102" s="5"/>
      <c r="J102" s="213">
        <f t="shared" si="0"/>
        <v>0</v>
      </c>
      <c r="K102" s="210" t="s">
        <v>3</v>
      </c>
      <c r="L102" s="214"/>
      <c r="M102" s="215" t="s">
        <v>3</v>
      </c>
      <c r="N102" s="216" t="s">
        <v>43</v>
      </c>
      <c r="O102" s="186"/>
      <c r="P102" s="187">
        <f t="shared" si="1"/>
        <v>0</v>
      </c>
      <c r="Q102" s="187">
        <v>0</v>
      </c>
      <c r="R102" s="187">
        <f t="shared" si="2"/>
        <v>0</v>
      </c>
      <c r="S102" s="187">
        <v>0</v>
      </c>
      <c r="T102" s="188">
        <f t="shared" si="3"/>
        <v>0</v>
      </c>
      <c r="U102" s="109"/>
      <c r="V102" s="109"/>
      <c r="W102" s="109"/>
      <c r="X102" s="109"/>
      <c r="Y102" s="109"/>
      <c r="Z102" s="109"/>
      <c r="AA102" s="109"/>
      <c r="AB102" s="109"/>
      <c r="AC102" s="109"/>
      <c r="AD102" s="109"/>
      <c r="AE102" s="109"/>
      <c r="AR102" s="189" t="s">
        <v>174</v>
      </c>
      <c r="AT102" s="189" t="s">
        <v>400</v>
      </c>
      <c r="AU102" s="189" t="s">
        <v>81</v>
      </c>
      <c r="AY102" s="100" t="s">
        <v>159</v>
      </c>
      <c r="BE102" s="190">
        <f t="shared" si="4"/>
        <v>0</v>
      </c>
      <c r="BF102" s="190">
        <f t="shared" si="5"/>
        <v>0</v>
      </c>
      <c r="BG102" s="190">
        <f t="shared" si="6"/>
        <v>0</v>
      </c>
      <c r="BH102" s="190">
        <f t="shared" si="7"/>
        <v>0</v>
      </c>
      <c r="BI102" s="190">
        <f t="shared" si="8"/>
        <v>0</v>
      </c>
      <c r="BJ102" s="100" t="s">
        <v>79</v>
      </c>
      <c r="BK102" s="190">
        <f t="shared" si="9"/>
        <v>0</v>
      </c>
      <c r="BL102" s="100" t="s">
        <v>164</v>
      </c>
      <c r="BM102" s="189" t="s">
        <v>192</v>
      </c>
    </row>
    <row r="103" spans="1:65" s="113" customFormat="1" ht="84" x14ac:dyDescent="0.2">
      <c r="A103" s="109"/>
      <c r="B103" s="110"/>
      <c r="C103" s="208" t="s">
        <v>181</v>
      </c>
      <c r="D103" s="208" t="s">
        <v>400</v>
      </c>
      <c r="E103" s="209" t="s">
        <v>1590</v>
      </c>
      <c r="F103" s="210" t="s">
        <v>1591</v>
      </c>
      <c r="G103" s="211" t="s">
        <v>1121</v>
      </c>
      <c r="H103" s="212">
        <v>2</v>
      </c>
      <c r="I103" s="5"/>
      <c r="J103" s="213">
        <f t="shared" si="0"/>
        <v>0</v>
      </c>
      <c r="K103" s="210" t="s">
        <v>3</v>
      </c>
      <c r="L103" s="214"/>
      <c r="M103" s="215" t="s">
        <v>3</v>
      </c>
      <c r="N103" s="216" t="s">
        <v>43</v>
      </c>
      <c r="O103" s="186"/>
      <c r="P103" s="187">
        <f t="shared" si="1"/>
        <v>0</v>
      </c>
      <c r="Q103" s="187">
        <v>0</v>
      </c>
      <c r="R103" s="187">
        <f t="shared" si="2"/>
        <v>0</v>
      </c>
      <c r="S103" s="187">
        <v>0</v>
      </c>
      <c r="T103" s="188">
        <f t="shared" si="3"/>
        <v>0</v>
      </c>
      <c r="U103" s="109"/>
      <c r="V103" s="109"/>
      <c r="W103" s="109"/>
      <c r="X103" s="109"/>
      <c r="Y103" s="109"/>
      <c r="Z103" s="109"/>
      <c r="AA103" s="109"/>
      <c r="AB103" s="109"/>
      <c r="AC103" s="109"/>
      <c r="AD103" s="109"/>
      <c r="AE103" s="109"/>
      <c r="AR103" s="189" t="s">
        <v>174</v>
      </c>
      <c r="AT103" s="189" t="s">
        <v>400</v>
      </c>
      <c r="AU103" s="189" t="s">
        <v>81</v>
      </c>
      <c r="AY103" s="100" t="s">
        <v>159</v>
      </c>
      <c r="BE103" s="190">
        <f t="shared" si="4"/>
        <v>0</v>
      </c>
      <c r="BF103" s="190">
        <f t="shared" si="5"/>
        <v>0</v>
      </c>
      <c r="BG103" s="190">
        <f t="shared" si="6"/>
        <v>0</v>
      </c>
      <c r="BH103" s="190">
        <f t="shared" si="7"/>
        <v>0</v>
      </c>
      <c r="BI103" s="190">
        <f t="shared" si="8"/>
        <v>0</v>
      </c>
      <c r="BJ103" s="100" t="s">
        <v>79</v>
      </c>
      <c r="BK103" s="190">
        <f t="shared" si="9"/>
        <v>0</v>
      </c>
      <c r="BL103" s="100" t="s">
        <v>164</v>
      </c>
      <c r="BM103" s="189" t="s">
        <v>201</v>
      </c>
    </row>
    <row r="104" spans="1:65" s="113" customFormat="1" ht="24" x14ac:dyDescent="0.2">
      <c r="A104" s="109"/>
      <c r="B104" s="110"/>
      <c r="C104" s="208" t="s">
        <v>209</v>
      </c>
      <c r="D104" s="208" t="s">
        <v>400</v>
      </c>
      <c r="E104" s="209" t="s">
        <v>1592</v>
      </c>
      <c r="F104" s="210" t="s">
        <v>1593</v>
      </c>
      <c r="G104" s="211" t="s">
        <v>1121</v>
      </c>
      <c r="H104" s="212">
        <v>2</v>
      </c>
      <c r="I104" s="5"/>
      <c r="J104" s="213">
        <f t="shared" si="0"/>
        <v>0</v>
      </c>
      <c r="K104" s="210" t="s">
        <v>3</v>
      </c>
      <c r="L104" s="214"/>
      <c r="M104" s="215" t="s">
        <v>3</v>
      </c>
      <c r="N104" s="216" t="s">
        <v>43</v>
      </c>
      <c r="O104" s="186"/>
      <c r="P104" s="187">
        <f t="shared" si="1"/>
        <v>0</v>
      </c>
      <c r="Q104" s="187">
        <v>0</v>
      </c>
      <c r="R104" s="187">
        <f t="shared" si="2"/>
        <v>0</v>
      </c>
      <c r="S104" s="187">
        <v>0</v>
      </c>
      <c r="T104" s="188">
        <f t="shared" si="3"/>
        <v>0</v>
      </c>
      <c r="U104" s="109"/>
      <c r="V104" s="109"/>
      <c r="W104" s="109"/>
      <c r="X104" s="109"/>
      <c r="Y104" s="109"/>
      <c r="Z104" s="109"/>
      <c r="AA104" s="109"/>
      <c r="AB104" s="109"/>
      <c r="AC104" s="109"/>
      <c r="AD104" s="109"/>
      <c r="AE104" s="109"/>
      <c r="AR104" s="189" t="s">
        <v>174</v>
      </c>
      <c r="AT104" s="189" t="s">
        <v>400</v>
      </c>
      <c r="AU104" s="189" t="s">
        <v>81</v>
      </c>
      <c r="AY104" s="100" t="s">
        <v>159</v>
      </c>
      <c r="BE104" s="190">
        <f t="shared" si="4"/>
        <v>0</v>
      </c>
      <c r="BF104" s="190">
        <f t="shared" si="5"/>
        <v>0</v>
      </c>
      <c r="BG104" s="190">
        <f t="shared" si="6"/>
        <v>0</v>
      </c>
      <c r="BH104" s="190">
        <f t="shared" si="7"/>
        <v>0</v>
      </c>
      <c r="BI104" s="190">
        <f t="shared" si="8"/>
        <v>0</v>
      </c>
      <c r="BJ104" s="100" t="s">
        <v>79</v>
      </c>
      <c r="BK104" s="190">
        <f t="shared" si="9"/>
        <v>0</v>
      </c>
      <c r="BL104" s="100" t="s">
        <v>164</v>
      </c>
      <c r="BM104" s="189" t="s">
        <v>208</v>
      </c>
    </row>
    <row r="105" spans="1:65" s="113" customFormat="1" ht="24" x14ac:dyDescent="0.2">
      <c r="A105" s="109"/>
      <c r="B105" s="110"/>
      <c r="C105" s="208" t="s">
        <v>184</v>
      </c>
      <c r="D105" s="208" t="s">
        <v>400</v>
      </c>
      <c r="E105" s="209" t="s">
        <v>1594</v>
      </c>
      <c r="F105" s="210" t="s">
        <v>1595</v>
      </c>
      <c r="G105" s="211" t="s">
        <v>1121</v>
      </c>
      <c r="H105" s="212">
        <v>1</v>
      </c>
      <c r="I105" s="5"/>
      <c r="J105" s="213">
        <f t="shared" si="0"/>
        <v>0</v>
      </c>
      <c r="K105" s="210" t="s">
        <v>3</v>
      </c>
      <c r="L105" s="214"/>
      <c r="M105" s="215" t="s">
        <v>3</v>
      </c>
      <c r="N105" s="216" t="s">
        <v>43</v>
      </c>
      <c r="O105" s="186"/>
      <c r="P105" s="187">
        <f t="shared" si="1"/>
        <v>0</v>
      </c>
      <c r="Q105" s="187">
        <v>0</v>
      </c>
      <c r="R105" s="187">
        <f t="shared" si="2"/>
        <v>0</v>
      </c>
      <c r="S105" s="187">
        <v>0</v>
      </c>
      <c r="T105" s="188">
        <f t="shared" si="3"/>
        <v>0</v>
      </c>
      <c r="U105" s="109"/>
      <c r="V105" s="109"/>
      <c r="W105" s="109"/>
      <c r="X105" s="109"/>
      <c r="Y105" s="109"/>
      <c r="Z105" s="109"/>
      <c r="AA105" s="109"/>
      <c r="AB105" s="109"/>
      <c r="AC105" s="109"/>
      <c r="AD105" s="109"/>
      <c r="AE105" s="109"/>
      <c r="AR105" s="189" t="s">
        <v>174</v>
      </c>
      <c r="AT105" s="189" t="s">
        <v>400</v>
      </c>
      <c r="AU105" s="189" t="s">
        <v>81</v>
      </c>
      <c r="AY105" s="100" t="s">
        <v>159</v>
      </c>
      <c r="BE105" s="190">
        <f t="shared" si="4"/>
        <v>0</v>
      </c>
      <c r="BF105" s="190">
        <f t="shared" si="5"/>
        <v>0</v>
      </c>
      <c r="BG105" s="190">
        <f t="shared" si="6"/>
        <v>0</v>
      </c>
      <c r="BH105" s="190">
        <f t="shared" si="7"/>
        <v>0</v>
      </c>
      <c r="BI105" s="190">
        <f t="shared" si="8"/>
        <v>0</v>
      </c>
      <c r="BJ105" s="100" t="s">
        <v>79</v>
      </c>
      <c r="BK105" s="190">
        <f t="shared" si="9"/>
        <v>0</v>
      </c>
      <c r="BL105" s="100" t="s">
        <v>164</v>
      </c>
      <c r="BM105" s="189" t="s">
        <v>212</v>
      </c>
    </row>
    <row r="106" spans="1:65" s="113" customFormat="1" ht="24" x14ac:dyDescent="0.2">
      <c r="A106" s="109"/>
      <c r="B106" s="110"/>
      <c r="C106" s="208" t="s">
        <v>225</v>
      </c>
      <c r="D106" s="208" t="s">
        <v>400</v>
      </c>
      <c r="E106" s="209" t="s">
        <v>1596</v>
      </c>
      <c r="F106" s="210" t="s">
        <v>1597</v>
      </c>
      <c r="G106" s="211" t="s">
        <v>1121</v>
      </c>
      <c r="H106" s="212">
        <v>2</v>
      </c>
      <c r="I106" s="5"/>
      <c r="J106" s="213">
        <f t="shared" si="0"/>
        <v>0</v>
      </c>
      <c r="K106" s="210" t="s">
        <v>3</v>
      </c>
      <c r="L106" s="214"/>
      <c r="M106" s="215" t="s">
        <v>3</v>
      </c>
      <c r="N106" s="216" t="s">
        <v>43</v>
      </c>
      <c r="O106" s="186"/>
      <c r="P106" s="187">
        <f t="shared" si="1"/>
        <v>0</v>
      </c>
      <c r="Q106" s="187">
        <v>0</v>
      </c>
      <c r="R106" s="187">
        <f t="shared" si="2"/>
        <v>0</v>
      </c>
      <c r="S106" s="187">
        <v>0</v>
      </c>
      <c r="T106" s="188">
        <f t="shared" si="3"/>
        <v>0</v>
      </c>
      <c r="U106" s="109"/>
      <c r="V106" s="109"/>
      <c r="W106" s="109"/>
      <c r="X106" s="109"/>
      <c r="Y106" s="109"/>
      <c r="Z106" s="109"/>
      <c r="AA106" s="109"/>
      <c r="AB106" s="109"/>
      <c r="AC106" s="109"/>
      <c r="AD106" s="109"/>
      <c r="AE106" s="109"/>
      <c r="AR106" s="189" t="s">
        <v>174</v>
      </c>
      <c r="AT106" s="189" t="s">
        <v>400</v>
      </c>
      <c r="AU106" s="189" t="s">
        <v>81</v>
      </c>
      <c r="AY106" s="100" t="s">
        <v>159</v>
      </c>
      <c r="BE106" s="190">
        <f t="shared" si="4"/>
        <v>0</v>
      </c>
      <c r="BF106" s="190">
        <f t="shared" si="5"/>
        <v>0</v>
      </c>
      <c r="BG106" s="190">
        <f t="shared" si="6"/>
        <v>0</v>
      </c>
      <c r="BH106" s="190">
        <f t="shared" si="7"/>
        <v>0</v>
      </c>
      <c r="BI106" s="190">
        <f t="shared" si="8"/>
        <v>0</v>
      </c>
      <c r="BJ106" s="100" t="s">
        <v>79</v>
      </c>
      <c r="BK106" s="190">
        <f t="shared" si="9"/>
        <v>0</v>
      </c>
      <c r="BL106" s="100" t="s">
        <v>164</v>
      </c>
      <c r="BM106" s="189" t="s">
        <v>217</v>
      </c>
    </row>
    <row r="107" spans="1:65" s="113" customFormat="1" ht="24" x14ac:dyDescent="0.2">
      <c r="A107" s="109"/>
      <c r="B107" s="110"/>
      <c r="C107" s="208" t="s">
        <v>188</v>
      </c>
      <c r="D107" s="208" t="s">
        <v>400</v>
      </c>
      <c r="E107" s="209" t="s">
        <v>1598</v>
      </c>
      <c r="F107" s="210" t="s">
        <v>1599</v>
      </c>
      <c r="G107" s="211" t="s">
        <v>1121</v>
      </c>
      <c r="H107" s="212">
        <v>2</v>
      </c>
      <c r="I107" s="5"/>
      <c r="J107" s="213">
        <f t="shared" si="0"/>
        <v>0</v>
      </c>
      <c r="K107" s="210" t="s">
        <v>3</v>
      </c>
      <c r="L107" s="214"/>
      <c r="M107" s="215" t="s">
        <v>3</v>
      </c>
      <c r="N107" s="216" t="s">
        <v>43</v>
      </c>
      <c r="O107" s="186"/>
      <c r="P107" s="187">
        <f t="shared" si="1"/>
        <v>0</v>
      </c>
      <c r="Q107" s="187">
        <v>0</v>
      </c>
      <c r="R107" s="187">
        <f t="shared" si="2"/>
        <v>0</v>
      </c>
      <c r="S107" s="187">
        <v>0</v>
      </c>
      <c r="T107" s="188">
        <f t="shared" si="3"/>
        <v>0</v>
      </c>
      <c r="U107" s="109"/>
      <c r="V107" s="109"/>
      <c r="W107" s="109"/>
      <c r="X107" s="109"/>
      <c r="Y107" s="109"/>
      <c r="Z107" s="109"/>
      <c r="AA107" s="109"/>
      <c r="AB107" s="109"/>
      <c r="AC107" s="109"/>
      <c r="AD107" s="109"/>
      <c r="AE107" s="109"/>
      <c r="AR107" s="189" t="s">
        <v>174</v>
      </c>
      <c r="AT107" s="189" t="s">
        <v>400</v>
      </c>
      <c r="AU107" s="189" t="s">
        <v>81</v>
      </c>
      <c r="AY107" s="100" t="s">
        <v>159</v>
      </c>
      <c r="BE107" s="190">
        <f t="shared" si="4"/>
        <v>0</v>
      </c>
      <c r="BF107" s="190">
        <f t="shared" si="5"/>
        <v>0</v>
      </c>
      <c r="BG107" s="190">
        <f t="shared" si="6"/>
        <v>0</v>
      </c>
      <c r="BH107" s="190">
        <f t="shared" si="7"/>
        <v>0</v>
      </c>
      <c r="BI107" s="190">
        <f t="shared" si="8"/>
        <v>0</v>
      </c>
      <c r="BJ107" s="100" t="s">
        <v>79</v>
      </c>
      <c r="BK107" s="190">
        <f t="shared" si="9"/>
        <v>0</v>
      </c>
      <c r="BL107" s="100" t="s">
        <v>164</v>
      </c>
      <c r="BM107" s="189" t="s">
        <v>228</v>
      </c>
    </row>
    <row r="108" spans="1:65" s="113" customFormat="1" ht="24" x14ac:dyDescent="0.2">
      <c r="A108" s="109"/>
      <c r="B108" s="110"/>
      <c r="C108" s="208" t="s">
        <v>9</v>
      </c>
      <c r="D108" s="208" t="s">
        <v>400</v>
      </c>
      <c r="E108" s="209" t="s">
        <v>1600</v>
      </c>
      <c r="F108" s="210" t="s">
        <v>1601</v>
      </c>
      <c r="G108" s="211" t="s">
        <v>1121</v>
      </c>
      <c r="H108" s="212">
        <v>2</v>
      </c>
      <c r="I108" s="5"/>
      <c r="J108" s="213">
        <f t="shared" si="0"/>
        <v>0</v>
      </c>
      <c r="K108" s="210" t="s">
        <v>3</v>
      </c>
      <c r="L108" s="214"/>
      <c r="M108" s="215" t="s">
        <v>3</v>
      </c>
      <c r="N108" s="216" t="s">
        <v>43</v>
      </c>
      <c r="O108" s="186"/>
      <c r="P108" s="187">
        <f t="shared" si="1"/>
        <v>0</v>
      </c>
      <c r="Q108" s="187">
        <v>0</v>
      </c>
      <c r="R108" s="187">
        <f t="shared" si="2"/>
        <v>0</v>
      </c>
      <c r="S108" s="187">
        <v>0</v>
      </c>
      <c r="T108" s="188">
        <f t="shared" si="3"/>
        <v>0</v>
      </c>
      <c r="U108" s="109"/>
      <c r="V108" s="109"/>
      <c r="W108" s="109"/>
      <c r="X108" s="109"/>
      <c r="Y108" s="109"/>
      <c r="Z108" s="109"/>
      <c r="AA108" s="109"/>
      <c r="AB108" s="109"/>
      <c r="AC108" s="109"/>
      <c r="AD108" s="109"/>
      <c r="AE108" s="109"/>
      <c r="AR108" s="189" t="s">
        <v>174</v>
      </c>
      <c r="AT108" s="189" t="s">
        <v>400</v>
      </c>
      <c r="AU108" s="189" t="s">
        <v>81</v>
      </c>
      <c r="AY108" s="100" t="s">
        <v>159</v>
      </c>
      <c r="BE108" s="190">
        <f t="shared" si="4"/>
        <v>0</v>
      </c>
      <c r="BF108" s="190">
        <f t="shared" si="5"/>
        <v>0</v>
      </c>
      <c r="BG108" s="190">
        <f t="shared" si="6"/>
        <v>0</v>
      </c>
      <c r="BH108" s="190">
        <f t="shared" si="7"/>
        <v>0</v>
      </c>
      <c r="BI108" s="190">
        <f t="shared" si="8"/>
        <v>0</v>
      </c>
      <c r="BJ108" s="100" t="s">
        <v>79</v>
      </c>
      <c r="BK108" s="190">
        <f t="shared" si="9"/>
        <v>0</v>
      </c>
      <c r="BL108" s="100" t="s">
        <v>164</v>
      </c>
      <c r="BM108" s="189" t="s">
        <v>235</v>
      </c>
    </row>
    <row r="109" spans="1:65" s="113" customFormat="1" ht="24" x14ac:dyDescent="0.2">
      <c r="A109" s="109"/>
      <c r="B109" s="110"/>
      <c r="C109" s="208" t="s">
        <v>192</v>
      </c>
      <c r="D109" s="208" t="s">
        <v>400</v>
      </c>
      <c r="E109" s="209" t="s">
        <v>1602</v>
      </c>
      <c r="F109" s="210" t="s">
        <v>1603</v>
      </c>
      <c r="G109" s="211" t="s">
        <v>1121</v>
      </c>
      <c r="H109" s="212">
        <v>2</v>
      </c>
      <c r="I109" s="5"/>
      <c r="J109" s="213">
        <f t="shared" si="0"/>
        <v>0</v>
      </c>
      <c r="K109" s="210" t="s">
        <v>3</v>
      </c>
      <c r="L109" s="214"/>
      <c r="M109" s="215" t="s">
        <v>3</v>
      </c>
      <c r="N109" s="216" t="s">
        <v>43</v>
      </c>
      <c r="O109" s="186"/>
      <c r="P109" s="187">
        <f t="shared" si="1"/>
        <v>0</v>
      </c>
      <c r="Q109" s="187">
        <v>0</v>
      </c>
      <c r="R109" s="187">
        <f t="shared" si="2"/>
        <v>0</v>
      </c>
      <c r="S109" s="187">
        <v>0</v>
      </c>
      <c r="T109" s="188">
        <f t="shared" si="3"/>
        <v>0</v>
      </c>
      <c r="U109" s="109"/>
      <c r="V109" s="109"/>
      <c r="W109" s="109"/>
      <c r="X109" s="109"/>
      <c r="Y109" s="109"/>
      <c r="Z109" s="109"/>
      <c r="AA109" s="109"/>
      <c r="AB109" s="109"/>
      <c r="AC109" s="109"/>
      <c r="AD109" s="109"/>
      <c r="AE109" s="109"/>
      <c r="AR109" s="189" t="s">
        <v>174</v>
      </c>
      <c r="AT109" s="189" t="s">
        <v>400</v>
      </c>
      <c r="AU109" s="189" t="s">
        <v>81</v>
      </c>
      <c r="AY109" s="100" t="s">
        <v>159</v>
      </c>
      <c r="BE109" s="190">
        <f t="shared" si="4"/>
        <v>0</v>
      </c>
      <c r="BF109" s="190">
        <f t="shared" si="5"/>
        <v>0</v>
      </c>
      <c r="BG109" s="190">
        <f t="shared" si="6"/>
        <v>0</v>
      </c>
      <c r="BH109" s="190">
        <f t="shared" si="7"/>
        <v>0</v>
      </c>
      <c r="BI109" s="190">
        <f t="shared" si="8"/>
        <v>0</v>
      </c>
      <c r="BJ109" s="100" t="s">
        <v>79</v>
      </c>
      <c r="BK109" s="190">
        <f t="shared" si="9"/>
        <v>0</v>
      </c>
      <c r="BL109" s="100" t="s">
        <v>164</v>
      </c>
      <c r="BM109" s="189" t="s">
        <v>242</v>
      </c>
    </row>
    <row r="110" spans="1:65" s="167" customFormat="1" ht="22.9" customHeight="1" x14ac:dyDescent="0.2">
      <c r="B110" s="168"/>
      <c r="D110" s="169" t="s">
        <v>71</v>
      </c>
      <c r="E110" s="242" t="s">
        <v>1604</v>
      </c>
      <c r="F110" s="242" t="s">
        <v>1605</v>
      </c>
      <c r="J110" s="243">
        <f>BK110</f>
        <v>0</v>
      </c>
      <c r="L110" s="168"/>
      <c r="M110" s="172"/>
      <c r="N110" s="173"/>
      <c r="O110" s="173"/>
      <c r="P110" s="174">
        <f>SUM(P111:P126)</f>
        <v>0</v>
      </c>
      <c r="Q110" s="173"/>
      <c r="R110" s="174">
        <f>SUM(R111:R126)</f>
        <v>0</v>
      </c>
      <c r="S110" s="173"/>
      <c r="T110" s="175">
        <f>SUM(T111:T126)</f>
        <v>0</v>
      </c>
      <c r="AR110" s="169" t="s">
        <v>79</v>
      </c>
      <c r="AT110" s="176" t="s">
        <v>71</v>
      </c>
      <c r="AU110" s="176" t="s">
        <v>79</v>
      </c>
      <c r="AY110" s="169" t="s">
        <v>159</v>
      </c>
      <c r="BK110" s="177">
        <f>SUM(BK111:BK126)</f>
        <v>0</v>
      </c>
    </row>
    <row r="111" spans="1:65" s="113" customFormat="1" ht="24" x14ac:dyDescent="0.2">
      <c r="A111" s="109"/>
      <c r="B111" s="110"/>
      <c r="C111" s="208" t="s">
        <v>256</v>
      </c>
      <c r="D111" s="208" t="s">
        <v>400</v>
      </c>
      <c r="E111" s="209" t="s">
        <v>1606</v>
      </c>
      <c r="F111" s="210" t="s">
        <v>1607</v>
      </c>
      <c r="G111" s="211" t="s">
        <v>1177</v>
      </c>
      <c r="H111" s="212">
        <v>40</v>
      </c>
      <c r="I111" s="5"/>
      <c r="J111" s="213">
        <f t="shared" ref="J111:J126" si="10">ROUND(I111*H111,2)</f>
        <v>0</v>
      </c>
      <c r="K111" s="210" t="s">
        <v>3</v>
      </c>
      <c r="L111" s="214"/>
      <c r="M111" s="215" t="s">
        <v>3</v>
      </c>
      <c r="N111" s="216" t="s">
        <v>43</v>
      </c>
      <c r="O111" s="186"/>
      <c r="P111" s="187">
        <f t="shared" ref="P111:P126" si="11">O111*H111</f>
        <v>0</v>
      </c>
      <c r="Q111" s="187">
        <v>0</v>
      </c>
      <c r="R111" s="187">
        <f t="shared" ref="R111:R126" si="12">Q111*H111</f>
        <v>0</v>
      </c>
      <c r="S111" s="187">
        <v>0</v>
      </c>
      <c r="T111" s="188">
        <f t="shared" ref="T111:T126" si="13">S111*H111</f>
        <v>0</v>
      </c>
      <c r="U111" s="109"/>
      <c r="V111" s="109"/>
      <c r="W111" s="109"/>
      <c r="X111" s="109"/>
      <c r="Y111" s="109"/>
      <c r="Z111" s="109"/>
      <c r="AA111" s="109"/>
      <c r="AB111" s="109"/>
      <c r="AC111" s="109"/>
      <c r="AD111" s="109"/>
      <c r="AE111" s="109"/>
      <c r="AR111" s="189" t="s">
        <v>174</v>
      </c>
      <c r="AT111" s="189" t="s">
        <v>400</v>
      </c>
      <c r="AU111" s="189" t="s">
        <v>81</v>
      </c>
      <c r="AY111" s="100" t="s">
        <v>159</v>
      </c>
      <c r="BE111" s="190">
        <f t="shared" ref="BE111:BE126" si="14">IF(N111="základní",J111,0)</f>
        <v>0</v>
      </c>
      <c r="BF111" s="190">
        <f t="shared" ref="BF111:BF126" si="15">IF(N111="snížená",J111,0)</f>
        <v>0</v>
      </c>
      <c r="BG111" s="190">
        <f t="shared" ref="BG111:BG126" si="16">IF(N111="zákl. přenesená",J111,0)</f>
        <v>0</v>
      </c>
      <c r="BH111" s="190">
        <f t="shared" ref="BH111:BH126" si="17">IF(N111="sníž. přenesená",J111,0)</f>
        <v>0</v>
      </c>
      <c r="BI111" s="190">
        <f t="shared" ref="BI111:BI126" si="18">IF(N111="nulová",J111,0)</f>
        <v>0</v>
      </c>
      <c r="BJ111" s="100" t="s">
        <v>79</v>
      </c>
      <c r="BK111" s="190">
        <f t="shared" ref="BK111:BK126" si="19">ROUND(I111*H111,2)</f>
        <v>0</v>
      </c>
      <c r="BL111" s="100" t="s">
        <v>164</v>
      </c>
      <c r="BM111" s="189" t="s">
        <v>255</v>
      </c>
    </row>
    <row r="112" spans="1:65" s="113" customFormat="1" ht="24" x14ac:dyDescent="0.2">
      <c r="A112" s="109"/>
      <c r="B112" s="110"/>
      <c r="C112" s="208" t="s">
        <v>201</v>
      </c>
      <c r="D112" s="208" t="s">
        <v>400</v>
      </c>
      <c r="E112" s="209" t="s">
        <v>1608</v>
      </c>
      <c r="F112" s="210" t="s">
        <v>1609</v>
      </c>
      <c r="G112" s="211" t="s">
        <v>1177</v>
      </c>
      <c r="H112" s="212">
        <v>40</v>
      </c>
      <c r="I112" s="5"/>
      <c r="J112" s="213">
        <f t="shared" si="10"/>
        <v>0</v>
      </c>
      <c r="K112" s="210" t="s">
        <v>3</v>
      </c>
      <c r="L112" s="214"/>
      <c r="M112" s="215" t="s">
        <v>3</v>
      </c>
      <c r="N112" s="216" t="s">
        <v>43</v>
      </c>
      <c r="O112" s="186"/>
      <c r="P112" s="187">
        <f t="shared" si="11"/>
        <v>0</v>
      </c>
      <c r="Q112" s="187">
        <v>0</v>
      </c>
      <c r="R112" s="187">
        <f t="shared" si="12"/>
        <v>0</v>
      </c>
      <c r="S112" s="187">
        <v>0</v>
      </c>
      <c r="T112" s="188">
        <f t="shared" si="13"/>
        <v>0</v>
      </c>
      <c r="U112" s="109"/>
      <c r="V112" s="109"/>
      <c r="W112" s="109"/>
      <c r="X112" s="109"/>
      <c r="Y112" s="109"/>
      <c r="Z112" s="109"/>
      <c r="AA112" s="109"/>
      <c r="AB112" s="109"/>
      <c r="AC112" s="109"/>
      <c r="AD112" s="109"/>
      <c r="AE112" s="109"/>
      <c r="AR112" s="189" t="s">
        <v>174</v>
      </c>
      <c r="AT112" s="189" t="s">
        <v>400</v>
      </c>
      <c r="AU112" s="189" t="s">
        <v>81</v>
      </c>
      <c r="AY112" s="100" t="s">
        <v>159</v>
      </c>
      <c r="BE112" s="190">
        <f t="shared" si="14"/>
        <v>0</v>
      </c>
      <c r="BF112" s="190">
        <f t="shared" si="15"/>
        <v>0</v>
      </c>
      <c r="BG112" s="190">
        <f t="shared" si="16"/>
        <v>0</v>
      </c>
      <c r="BH112" s="190">
        <f t="shared" si="17"/>
        <v>0</v>
      </c>
      <c r="BI112" s="190">
        <f t="shared" si="18"/>
        <v>0</v>
      </c>
      <c r="BJ112" s="100" t="s">
        <v>79</v>
      </c>
      <c r="BK112" s="190">
        <f t="shared" si="19"/>
        <v>0</v>
      </c>
      <c r="BL112" s="100" t="s">
        <v>164</v>
      </c>
      <c r="BM112" s="189" t="s">
        <v>259</v>
      </c>
    </row>
    <row r="113" spans="1:65" s="113" customFormat="1" ht="24" x14ac:dyDescent="0.2">
      <c r="A113" s="109"/>
      <c r="B113" s="110"/>
      <c r="C113" s="208" t="s">
        <v>264</v>
      </c>
      <c r="D113" s="208" t="s">
        <v>400</v>
      </c>
      <c r="E113" s="209" t="s">
        <v>1610</v>
      </c>
      <c r="F113" s="210" t="s">
        <v>1611</v>
      </c>
      <c r="G113" s="211" t="s">
        <v>1177</v>
      </c>
      <c r="H113" s="212">
        <v>20</v>
      </c>
      <c r="I113" s="5"/>
      <c r="J113" s="213">
        <f t="shared" si="10"/>
        <v>0</v>
      </c>
      <c r="K113" s="210" t="s">
        <v>3</v>
      </c>
      <c r="L113" s="214"/>
      <c r="M113" s="215" t="s">
        <v>3</v>
      </c>
      <c r="N113" s="216" t="s">
        <v>43</v>
      </c>
      <c r="O113" s="186"/>
      <c r="P113" s="187">
        <f t="shared" si="11"/>
        <v>0</v>
      </c>
      <c r="Q113" s="187">
        <v>0</v>
      </c>
      <c r="R113" s="187">
        <f t="shared" si="12"/>
        <v>0</v>
      </c>
      <c r="S113" s="187">
        <v>0</v>
      </c>
      <c r="T113" s="188">
        <f t="shared" si="13"/>
        <v>0</v>
      </c>
      <c r="U113" s="109"/>
      <c r="V113" s="109"/>
      <c r="W113" s="109"/>
      <c r="X113" s="109"/>
      <c r="Y113" s="109"/>
      <c r="Z113" s="109"/>
      <c r="AA113" s="109"/>
      <c r="AB113" s="109"/>
      <c r="AC113" s="109"/>
      <c r="AD113" s="109"/>
      <c r="AE113" s="109"/>
      <c r="AR113" s="189" t="s">
        <v>174</v>
      </c>
      <c r="AT113" s="189" t="s">
        <v>400</v>
      </c>
      <c r="AU113" s="189" t="s">
        <v>81</v>
      </c>
      <c r="AY113" s="100" t="s">
        <v>159</v>
      </c>
      <c r="BE113" s="190">
        <f t="shared" si="14"/>
        <v>0</v>
      </c>
      <c r="BF113" s="190">
        <f t="shared" si="15"/>
        <v>0</v>
      </c>
      <c r="BG113" s="190">
        <f t="shared" si="16"/>
        <v>0</v>
      </c>
      <c r="BH113" s="190">
        <f t="shared" si="17"/>
        <v>0</v>
      </c>
      <c r="BI113" s="190">
        <f t="shared" si="18"/>
        <v>0</v>
      </c>
      <c r="BJ113" s="100" t="s">
        <v>79</v>
      </c>
      <c r="BK113" s="190">
        <f t="shared" si="19"/>
        <v>0</v>
      </c>
      <c r="BL113" s="100" t="s">
        <v>164</v>
      </c>
      <c r="BM113" s="189" t="s">
        <v>262</v>
      </c>
    </row>
    <row r="114" spans="1:65" s="113" customFormat="1" ht="24" x14ac:dyDescent="0.2">
      <c r="A114" s="109"/>
      <c r="B114" s="110"/>
      <c r="C114" s="208" t="s">
        <v>208</v>
      </c>
      <c r="D114" s="208" t="s">
        <v>400</v>
      </c>
      <c r="E114" s="209" t="s">
        <v>1612</v>
      </c>
      <c r="F114" s="210" t="s">
        <v>1613</v>
      </c>
      <c r="G114" s="211" t="s">
        <v>1177</v>
      </c>
      <c r="H114" s="212">
        <v>20</v>
      </c>
      <c r="I114" s="5"/>
      <c r="J114" s="213">
        <f t="shared" si="10"/>
        <v>0</v>
      </c>
      <c r="K114" s="210" t="s">
        <v>3</v>
      </c>
      <c r="L114" s="214"/>
      <c r="M114" s="215" t="s">
        <v>3</v>
      </c>
      <c r="N114" s="216" t="s">
        <v>43</v>
      </c>
      <c r="O114" s="186"/>
      <c r="P114" s="187">
        <f t="shared" si="11"/>
        <v>0</v>
      </c>
      <c r="Q114" s="187">
        <v>0</v>
      </c>
      <c r="R114" s="187">
        <f t="shared" si="12"/>
        <v>0</v>
      </c>
      <c r="S114" s="187">
        <v>0</v>
      </c>
      <c r="T114" s="188">
        <f t="shared" si="13"/>
        <v>0</v>
      </c>
      <c r="U114" s="109"/>
      <c r="V114" s="109"/>
      <c r="W114" s="109"/>
      <c r="X114" s="109"/>
      <c r="Y114" s="109"/>
      <c r="Z114" s="109"/>
      <c r="AA114" s="109"/>
      <c r="AB114" s="109"/>
      <c r="AC114" s="109"/>
      <c r="AD114" s="109"/>
      <c r="AE114" s="109"/>
      <c r="AR114" s="189" t="s">
        <v>174</v>
      </c>
      <c r="AT114" s="189" t="s">
        <v>400</v>
      </c>
      <c r="AU114" s="189" t="s">
        <v>81</v>
      </c>
      <c r="AY114" s="100" t="s">
        <v>159</v>
      </c>
      <c r="BE114" s="190">
        <f t="shared" si="14"/>
        <v>0</v>
      </c>
      <c r="BF114" s="190">
        <f t="shared" si="15"/>
        <v>0</v>
      </c>
      <c r="BG114" s="190">
        <f t="shared" si="16"/>
        <v>0</v>
      </c>
      <c r="BH114" s="190">
        <f t="shared" si="17"/>
        <v>0</v>
      </c>
      <c r="BI114" s="190">
        <f t="shared" si="18"/>
        <v>0</v>
      </c>
      <c r="BJ114" s="100" t="s">
        <v>79</v>
      </c>
      <c r="BK114" s="190">
        <f t="shared" si="19"/>
        <v>0</v>
      </c>
      <c r="BL114" s="100" t="s">
        <v>164</v>
      </c>
      <c r="BM114" s="189" t="s">
        <v>267</v>
      </c>
    </row>
    <row r="115" spans="1:65" s="113" customFormat="1" ht="24" x14ac:dyDescent="0.2">
      <c r="A115" s="109"/>
      <c r="B115" s="110"/>
      <c r="C115" s="208" t="s">
        <v>8</v>
      </c>
      <c r="D115" s="208" t="s">
        <v>400</v>
      </c>
      <c r="E115" s="209" t="s">
        <v>1614</v>
      </c>
      <c r="F115" s="210" t="s">
        <v>1615</v>
      </c>
      <c r="G115" s="211" t="s">
        <v>1177</v>
      </c>
      <c r="H115" s="212">
        <v>50</v>
      </c>
      <c r="I115" s="5"/>
      <c r="J115" s="213">
        <f t="shared" si="10"/>
        <v>0</v>
      </c>
      <c r="K115" s="210" t="s">
        <v>3</v>
      </c>
      <c r="L115" s="214"/>
      <c r="M115" s="215" t="s">
        <v>3</v>
      </c>
      <c r="N115" s="216" t="s">
        <v>43</v>
      </c>
      <c r="O115" s="186"/>
      <c r="P115" s="187">
        <f t="shared" si="11"/>
        <v>0</v>
      </c>
      <c r="Q115" s="187">
        <v>0</v>
      </c>
      <c r="R115" s="187">
        <f t="shared" si="12"/>
        <v>0</v>
      </c>
      <c r="S115" s="187">
        <v>0</v>
      </c>
      <c r="T115" s="188">
        <f t="shared" si="13"/>
        <v>0</v>
      </c>
      <c r="U115" s="109"/>
      <c r="V115" s="109"/>
      <c r="W115" s="109"/>
      <c r="X115" s="109"/>
      <c r="Y115" s="109"/>
      <c r="Z115" s="109"/>
      <c r="AA115" s="109"/>
      <c r="AB115" s="109"/>
      <c r="AC115" s="109"/>
      <c r="AD115" s="109"/>
      <c r="AE115" s="109"/>
      <c r="AR115" s="189" t="s">
        <v>174</v>
      </c>
      <c r="AT115" s="189" t="s">
        <v>400</v>
      </c>
      <c r="AU115" s="189" t="s">
        <v>81</v>
      </c>
      <c r="AY115" s="100" t="s">
        <v>159</v>
      </c>
      <c r="BE115" s="190">
        <f t="shared" si="14"/>
        <v>0</v>
      </c>
      <c r="BF115" s="190">
        <f t="shared" si="15"/>
        <v>0</v>
      </c>
      <c r="BG115" s="190">
        <f t="shared" si="16"/>
        <v>0</v>
      </c>
      <c r="BH115" s="190">
        <f t="shared" si="17"/>
        <v>0</v>
      </c>
      <c r="BI115" s="190">
        <f t="shared" si="18"/>
        <v>0</v>
      </c>
      <c r="BJ115" s="100" t="s">
        <v>79</v>
      </c>
      <c r="BK115" s="190">
        <f t="shared" si="19"/>
        <v>0</v>
      </c>
      <c r="BL115" s="100" t="s">
        <v>164</v>
      </c>
      <c r="BM115" s="189" t="s">
        <v>272</v>
      </c>
    </row>
    <row r="116" spans="1:65" s="113" customFormat="1" ht="24" x14ac:dyDescent="0.2">
      <c r="A116" s="109"/>
      <c r="B116" s="110"/>
      <c r="C116" s="208" t="s">
        <v>212</v>
      </c>
      <c r="D116" s="208" t="s">
        <v>400</v>
      </c>
      <c r="E116" s="209" t="s">
        <v>1616</v>
      </c>
      <c r="F116" s="210" t="s">
        <v>1617</v>
      </c>
      <c r="G116" s="211" t="s">
        <v>1177</v>
      </c>
      <c r="H116" s="212">
        <v>60</v>
      </c>
      <c r="I116" s="5"/>
      <c r="J116" s="213">
        <f t="shared" si="10"/>
        <v>0</v>
      </c>
      <c r="K116" s="210" t="s">
        <v>3</v>
      </c>
      <c r="L116" s="214"/>
      <c r="M116" s="215" t="s">
        <v>3</v>
      </c>
      <c r="N116" s="216" t="s">
        <v>43</v>
      </c>
      <c r="O116" s="186"/>
      <c r="P116" s="187">
        <f t="shared" si="11"/>
        <v>0</v>
      </c>
      <c r="Q116" s="187">
        <v>0</v>
      </c>
      <c r="R116" s="187">
        <f t="shared" si="12"/>
        <v>0</v>
      </c>
      <c r="S116" s="187">
        <v>0</v>
      </c>
      <c r="T116" s="188">
        <f t="shared" si="13"/>
        <v>0</v>
      </c>
      <c r="U116" s="109"/>
      <c r="V116" s="109"/>
      <c r="W116" s="109"/>
      <c r="X116" s="109"/>
      <c r="Y116" s="109"/>
      <c r="Z116" s="109"/>
      <c r="AA116" s="109"/>
      <c r="AB116" s="109"/>
      <c r="AC116" s="109"/>
      <c r="AD116" s="109"/>
      <c r="AE116" s="109"/>
      <c r="AR116" s="189" t="s">
        <v>174</v>
      </c>
      <c r="AT116" s="189" t="s">
        <v>400</v>
      </c>
      <c r="AU116" s="189" t="s">
        <v>81</v>
      </c>
      <c r="AY116" s="100" t="s">
        <v>159</v>
      </c>
      <c r="BE116" s="190">
        <f t="shared" si="14"/>
        <v>0</v>
      </c>
      <c r="BF116" s="190">
        <f t="shared" si="15"/>
        <v>0</v>
      </c>
      <c r="BG116" s="190">
        <f t="shared" si="16"/>
        <v>0</v>
      </c>
      <c r="BH116" s="190">
        <f t="shared" si="17"/>
        <v>0</v>
      </c>
      <c r="BI116" s="190">
        <f t="shared" si="18"/>
        <v>0</v>
      </c>
      <c r="BJ116" s="100" t="s">
        <v>79</v>
      </c>
      <c r="BK116" s="190">
        <f t="shared" si="19"/>
        <v>0</v>
      </c>
      <c r="BL116" s="100" t="s">
        <v>164</v>
      </c>
      <c r="BM116" s="189" t="s">
        <v>279</v>
      </c>
    </row>
    <row r="117" spans="1:65" s="113" customFormat="1" ht="24" x14ac:dyDescent="0.2">
      <c r="A117" s="109"/>
      <c r="B117" s="110"/>
      <c r="C117" s="208" t="s">
        <v>290</v>
      </c>
      <c r="D117" s="208" t="s">
        <v>400</v>
      </c>
      <c r="E117" s="209" t="s">
        <v>1618</v>
      </c>
      <c r="F117" s="210" t="s">
        <v>1619</v>
      </c>
      <c r="G117" s="211" t="s">
        <v>1121</v>
      </c>
      <c r="H117" s="212">
        <v>40</v>
      </c>
      <c r="I117" s="5"/>
      <c r="J117" s="213">
        <f t="shared" si="10"/>
        <v>0</v>
      </c>
      <c r="K117" s="210" t="s">
        <v>3</v>
      </c>
      <c r="L117" s="214"/>
      <c r="M117" s="215" t="s">
        <v>3</v>
      </c>
      <c r="N117" s="216" t="s">
        <v>43</v>
      </c>
      <c r="O117" s="186"/>
      <c r="P117" s="187">
        <f t="shared" si="11"/>
        <v>0</v>
      </c>
      <c r="Q117" s="187">
        <v>0</v>
      </c>
      <c r="R117" s="187">
        <f t="shared" si="12"/>
        <v>0</v>
      </c>
      <c r="S117" s="187">
        <v>0</v>
      </c>
      <c r="T117" s="188">
        <f t="shared" si="13"/>
        <v>0</v>
      </c>
      <c r="U117" s="109"/>
      <c r="V117" s="109"/>
      <c r="W117" s="109"/>
      <c r="X117" s="109"/>
      <c r="Y117" s="109"/>
      <c r="Z117" s="109"/>
      <c r="AA117" s="109"/>
      <c r="AB117" s="109"/>
      <c r="AC117" s="109"/>
      <c r="AD117" s="109"/>
      <c r="AE117" s="109"/>
      <c r="AR117" s="189" t="s">
        <v>174</v>
      </c>
      <c r="AT117" s="189" t="s">
        <v>400</v>
      </c>
      <c r="AU117" s="189" t="s">
        <v>81</v>
      </c>
      <c r="AY117" s="100" t="s">
        <v>159</v>
      </c>
      <c r="BE117" s="190">
        <f t="shared" si="14"/>
        <v>0</v>
      </c>
      <c r="BF117" s="190">
        <f t="shared" si="15"/>
        <v>0</v>
      </c>
      <c r="BG117" s="190">
        <f t="shared" si="16"/>
        <v>0</v>
      </c>
      <c r="BH117" s="190">
        <f t="shared" si="17"/>
        <v>0</v>
      </c>
      <c r="BI117" s="190">
        <f t="shared" si="18"/>
        <v>0</v>
      </c>
      <c r="BJ117" s="100" t="s">
        <v>79</v>
      </c>
      <c r="BK117" s="190">
        <f t="shared" si="19"/>
        <v>0</v>
      </c>
      <c r="BL117" s="100" t="s">
        <v>164</v>
      </c>
      <c r="BM117" s="189" t="s">
        <v>287</v>
      </c>
    </row>
    <row r="118" spans="1:65" s="113" customFormat="1" ht="24" x14ac:dyDescent="0.2">
      <c r="A118" s="109"/>
      <c r="B118" s="110"/>
      <c r="C118" s="208" t="s">
        <v>217</v>
      </c>
      <c r="D118" s="208" t="s">
        <v>400</v>
      </c>
      <c r="E118" s="209" t="s">
        <v>1620</v>
      </c>
      <c r="F118" s="210" t="s">
        <v>1621</v>
      </c>
      <c r="G118" s="211" t="s">
        <v>1177</v>
      </c>
      <c r="H118" s="212">
        <v>25</v>
      </c>
      <c r="I118" s="5"/>
      <c r="J118" s="213">
        <f t="shared" si="10"/>
        <v>0</v>
      </c>
      <c r="K118" s="210" t="s">
        <v>3</v>
      </c>
      <c r="L118" s="214"/>
      <c r="M118" s="215" t="s">
        <v>3</v>
      </c>
      <c r="N118" s="216" t="s">
        <v>43</v>
      </c>
      <c r="O118" s="186"/>
      <c r="P118" s="187">
        <f t="shared" si="11"/>
        <v>0</v>
      </c>
      <c r="Q118" s="187">
        <v>0</v>
      </c>
      <c r="R118" s="187">
        <f t="shared" si="12"/>
        <v>0</v>
      </c>
      <c r="S118" s="187">
        <v>0</v>
      </c>
      <c r="T118" s="188">
        <f t="shared" si="13"/>
        <v>0</v>
      </c>
      <c r="U118" s="109"/>
      <c r="V118" s="109"/>
      <c r="W118" s="109"/>
      <c r="X118" s="109"/>
      <c r="Y118" s="109"/>
      <c r="Z118" s="109"/>
      <c r="AA118" s="109"/>
      <c r="AB118" s="109"/>
      <c r="AC118" s="109"/>
      <c r="AD118" s="109"/>
      <c r="AE118" s="109"/>
      <c r="AR118" s="189" t="s">
        <v>174</v>
      </c>
      <c r="AT118" s="189" t="s">
        <v>400</v>
      </c>
      <c r="AU118" s="189" t="s">
        <v>81</v>
      </c>
      <c r="AY118" s="100" t="s">
        <v>159</v>
      </c>
      <c r="BE118" s="190">
        <f t="shared" si="14"/>
        <v>0</v>
      </c>
      <c r="BF118" s="190">
        <f t="shared" si="15"/>
        <v>0</v>
      </c>
      <c r="BG118" s="190">
        <f t="shared" si="16"/>
        <v>0</v>
      </c>
      <c r="BH118" s="190">
        <f t="shared" si="17"/>
        <v>0</v>
      </c>
      <c r="BI118" s="190">
        <f t="shared" si="18"/>
        <v>0</v>
      </c>
      <c r="BJ118" s="100" t="s">
        <v>79</v>
      </c>
      <c r="BK118" s="190">
        <f t="shared" si="19"/>
        <v>0</v>
      </c>
      <c r="BL118" s="100" t="s">
        <v>164</v>
      </c>
      <c r="BM118" s="189" t="s">
        <v>293</v>
      </c>
    </row>
    <row r="119" spans="1:65" s="113" customFormat="1" ht="24" x14ac:dyDescent="0.2">
      <c r="A119" s="109"/>
      <c r="B119" s="110"/>
      <c r="C119" s="208" t="s">
        <v>301</v>
      </c>
      <c r="D119" s="208" t="s">
        <v>400</v>
      </c>
      <c r="E119" s="209" t="s">
        <v>1622</v>
      </c>
      <c r="F119" s="210" t="s">
        <v>1623</v>
      </c>
      <c r="G119" s="211" t="s">
        <v>1177</v>
      </c>
      <c r="H119" s="212">
        <v>25</v>
      </c>
      <c r="I119" s="5"/>
      <c r="J119" s="213">
        <f t="shared" si="10"/>
        <v>0</v>
      </c>
      <c r="K119" s="210" t="s">
        <v>3</v>
      </c>
      <c r="L119" s="214"/>
      <c r="M119" s="215" t="s">
        <v>3</v>
      </c>
      <c r="N119" s="216" t="s">
        <v>43</v>
      </c>
      <c r="O119" s="186"/>
      <c r="P119" s="187">
        <f t="shared" si="11"/>
        <v>0</v>
      </c>
      <c r="Q119" s="187">
        <v>0</v>
      </c>
      <c r="R119" s="187">
        <f t="shared" si="12"/>
        <v>0</v>
      </c>
      <c r="S119" s="187">
        <v>0</v>
      </c>
      <c r="T119" s="188">
        <f t="shared" si="13"/>
        <v>0</v>
      </c>
      <c r="U119" s="109"/>
      <c r="V119" s="109"/>
      <c r="W119" s="109"/>
      <c r="X119" s="109"/>
      <c r="Y119" s="109"/>
      <c r="Z119" s="109"/>
      <c r="AA119" s="109"/>
      <c r="AB119" s="109"/>
      <c r="AC119" s="109"/>
      <c r="AD119" s="109"/>
      <c r="AE119" s="109"/>
      <c r="AR119" s="189" t="s">
        <v>174</v>
      </c>
      <c r="AT119" s="189" t="s">
        <v>400</v>
      </c>
      <c r="AU119" s="189" t="s">
        <v>81</v>
      </c>
      <c r="AY119" s="100" t="s">
        <v>159</v>
      </c>
      <c r="BE119" s="190">
        <f t="shared" si="14"/>
        <v>0</v>
      </c>
      <c r="BF119" s="190">
        <f t="shared" si="15"/>
        <v>0</v>
      </c>
      <c r="BG119" s="190">
        <f t="shared" si="16"/>
        <v>0</v>
      </c>
      <c r="BH119" s="190">
        <f t="shared" si="17"/>
        <v>0</v>
      </c>
      <c r="BI119" s="190">
        <f t="shared" si="18"/>
        <v>0</v>
      </c>
      <c r="BJ119" s="100" t="s">
        <v>79</v>
      </c>
      <c r="BK119" s="190">
        <f t="shared" si="19"/>
        <v>0</v>
      </c>
      <c r="BL119" s="100" t="s">
        <v>164</v>
      </c>
      <c r="BM119" s="189" t="s">
        <v>298</v>
      </c>
    </row>
    <row r="120" spans="1:65" s="113" customFormat="1" ht="24" x14ac:dyDescent="0.2">
      <c r="A120" s="109"/>
      <c r="B120" s="110"/>
      <c r="C120" s="208" t="s">
        <v>228</v>
      </c>
      <c r="D120" s="208" t="s">
        <v>400</v>
      </c>
      <c r="E120" s="209" t="s">
        <v>1624</v>
      </c>
      <c r="F120" s="210" t="s">
        <v>1625</v>
      </c>
      <c r="G120" s="211" t="s">
        <v>1177</v>
      </c>
      <c r="H120" s="212">
        <v>20</v>
      </c>
      <c r="I120" s="5"/>
      <c r="J120" s="213">
        <f t="shared" si="10"/>
        <v>0</v>
      </c>
      <c r="K120" s="210" t="s">
        <v>3</v>
      </c>
      <c r="L120" s="214"/>
      <c r="M120" s="215" t="s">
        <v>3</v>
      </c>
      <c r="N120" s="216" t="s">
        <v>43</v>
      </c>
      <c r="O120" s="186"/>
      <c r="P120" s="187">
        <f t="shared" si="11"/>
        <v>0</v>
      </c>
      <c r="Q120" s="187">
        <v>0</v>
      </c>
      <c r="R120" s="187">
        <f t="shared" si="12"/>
        <v>0</v>
      </c>
      <c r="S120" s="187">
        <v>0</v>
      </c>
      <c r="T120" s="188">
        <f t="shared" si="13"/>
        <v>0</v>
      </c>
      <c r="U120" s="109"/>
      <c r="V120" s="109"/>
      <c r="W120" s="109"/>
      <c r="X120" s="109"/>
      <c r="Y120" s="109"/>
      <c r="Z120" s="109"/>
      <c r="AA120" s="109"/>
      <c r="AB120" s="109"/>
      <c r="AC120" s="109"/>
      <c r="AD120" s="109"/>
      <c r="AE120" s="109"/>
      <c r="AR120" s="189" t="s">
        <v>174</v>
      </c>
      <c r="AT120" s="189" t="s">
        <v>400</v>
      </c>
      <c r="AU120" s="189" t="s">
        <v>81</v>
      </c>
      <c r="AY120" s="100" t="s">
        <v>159</v>
      </c>
      <c r="BE120" s="190">
        <f t="shared" si="14"/>
        <v>0</v>
      </c>
      <c r="BF120" s="190">
        <f t="shared" si="15"/>
        <v>0</v>
      </c>
      <c r="BG120" s="190">
        <f t="shared" si="16"/>
        <v>0</v>
      </c>
      <c r="BH120" s="190">
        <f t="shared" si="17"/>
        <v>0</v>
      </c>
      <c r="BI120" s="190">
        <f t="shared" si="18"/>
        <v>0</v>
      </c>
      <c r="BJ120" s="100" t="s">
        <v>79</v>
      </c>
      <c r="BK120" s="190">
        <f t="shared" si="19"/>
        <v>0</v>
      </c>
      <c r="BL120" s="100" t="s">
        <v>164</v>
      </c>
      <c r="BM120" s="189" t="s">
        <v>304</v>
      </c>
    </row>
    <row r="121" spans="1:65" s="113" customFormat="1" ht="24" x14ac:dyDescent="0.2">
      <c r="A121" s="109"/>
      <c r="B121" s="110"/>
      <c r="C121" s="208" t="s">
        <v>317</v>
      </c>
      <c r="D121" s="208" t="s">
        <v>400</v>
      </c>
      <c r="E121" s="209" t="s">
        <v>1626</v>
      </c>
      <c r="F121" s="210" t="s">
        <v>1627</v>
      </c>
      <c r="G121" s="211" t="s">
        <v>1177</v>
      </c>
      <c r="H121" s="212">
        <v>20</v>
      </c>
      <c r="I121" s="5"/>
      <c r="J121" s="213">
        <f t="shared" si="10"/>
        <v>0</v>
      </c>
      <c r="K121" s="210" t="s">
        <v>3</v>
      </c>
      <c r="L121" s="214"/>
      <c r="M121" s="215" t="s">
        <v>3</v>
      </c>
      <c r="N121" s="216" t="s">
        <v>43</v>
      </c>
      <c r="O121" s="186"/>
      <c r="P121" s="187">
        <f t="shared" si="11"/>
        <v>0</v>
      </c>
      <c r="Q121" s="187">
        <v>0</v>
      </c>
      <c r="R121" s="187">
        <f t="shared" si="12"/>
        <v>0</v>
      </c>
      <c r="S121" s="187">
        <v>0</v>
      </c>
      <c r="T121" s="188">
        <f t="shared" si="13"/>
        <v>0</v>
      </c>
      <c r="U121" s="109"/>
      <c r="V121" s="109"/>
      <c r="W121" s="109"/>
      <c r="X121" s="109"/>
      <c r="Y121" s="109"/>
      <c r="Z121" s="109"/>
      <c r="AA121" s="109"/>
      <c r="AB121" s="109"/>
      <c r="AC121" s="109"/>
      <c r="AD121" s="109"/>
      <c r="AE121" s="109"/>
      <c r="AR121" s="189" t="s">
        <v>174</v>
      </c>
      <c r="AT121" s="189" t="s">
        <v>400</v>
      </c>
      <c r="AU121" s="189" t="s">
        <v>81</v>
      </c>
      <c r="AY121" s="100" t="s">
        <v>159</v>
      </c>
      <c r="BE121" s="190">
        <f t="shared" si="14"/>
        <v>0</v>
      </c>
      <c r="BF121" s="190">
        <f t="shared" si="15"/>
        <v>0</v>
      </c>
      <c r="BG121" s="190">
        <f t="shared" si="16"/>
        <v>0</v>
      </c>
      <c r="BH121" s="190">
        <f t="shared" si="17"/>
        <v>0</v>
      </c>
      <c r="BI121" s="190">
        <f t="shared" si="18"/>
        <v>0</v>
      </c>
      <c r="BJ121" s="100" t="s">
        <v>79</v>
      </c>
      <c r="BK121" s="190">
        <f t="shared" si="19"/>
        <v>0</v>
      </c>
      <c r="BL121" s="100" t="s">
        <v>164</v>
      </c>
      <c r="BM121" s="189" t="s">
        <v>315</v>
      </c>
    </row>
    <row r="122" spans="1:65" s="113" customFormat="1" ht="24" x14ac:dyDescent="0.2">
      <c r="A122" s="109"/>
      <c r="B122" s="110"/>
      <c r="C122" s="208" t="s">
        <v>235</v>
      </c>
      <c r="D122" s="208" t="s">
        <v>400</v>
      </c>
      <c r="E122" s="209" t="s">
        <v>1628</v>
      </c>
      <c r="F122" s="210" t="s">
        <v>1629</v>
      </c>
      <c r="G122" s="211" t="s">
        <v>1121</v>
      </c>
      <c r="H122" s="212">
        <v>2</v>
      </c>
      <c r="I122" s="5"/>
      <c r="J122" s="213">
        <f t="shared" si="10"/>
        <v>0</v>
      </c>
      <c r="K122" s="210" t="s">
        <v>3</v>
      </c>
      <c r="L122" s="214"/>
      <c r="M122" s="215" t="s">
        <v>3</v>
      </c>
      <c r="N122" s="216" t="s">
        <v>43</v>
      </c>
      <c r="O122" s="186"/>
      <c r="P122" s="187">
        <f t="shared" si="11"/>
        <v>0</v>
      </c>
      <c r="Q122" s="187">
        <v>0</v>
      </c>
      <c r="R122" s="187">
        <f t="shared" si="12"/>
        <v>0</v>
      </c>
      <c r="S122" s="187">
        <v>0</v>
      </c>
      <c r="T122" s="188">
        <f t="shared" si="13"/>
        <v>0</v>
      </c>
      <c r="U122" s="109"/>
      <c r="V122" s="109"/>
      <c r="W122" s="109"/>
      <c r="X122" s="109"/>
      <c r="Y122" s="109"/>
      <c r="Z122" s="109"/>
      <c r="AA122" s="109"/>
      <c r="AB122" s="109"/>
      <c r="AC122" s="109"/>
      <c r="AD122" s="109"/>
      <c r="AE122" s="109"/>
      <c r="AR122" s="189" t="s">
        <v>174</v>
      </c>
      <c r="AT122" s="189" t="s">
        <v>400</v>
      </c>
      <c r="AU122" s="189" t="s">
        <v>81</v>
      </c>
      <c r="AY122" s="100" t="s">
        <v>159</v>
      </c>
      <c r="BE122" s="190">
        <f t="shared" si="14"/>
        <v>0</v>
      </c>
      <c r="BF122" s="190">
        <f t="shared" si="15"/>
        <v>0</v>
      </c>
      <c r="BG122" s="190">
        <f t="shared" si="16"/>
        <v>0</v>
      </c>
      <c r="BH122" s="190">
        <f t="shared" si="17"/>
        <v>0</v>
      </c>
      <c r="BI122" s="190">
        <f t="shared" si="18"/>
        <v>0</v>
      </c>
      <c r="BJ122" s="100" t="s">
        <v>79</v>
      </c>
      <c r="BK122" s="190">
        <f t="shared" si="19"/>
        <v>0</v>
      </c>
      <c r="BL122" s="100" t="s">
        <v>164</v>
      </c>
      <c r="BM122" s="189" t="s">
        <v>320</v>
      </c>
    </row>
    <row r="123" spans="1:65" s="113" customFormat="1" ht="24" x14ac:dyDescent="0.2">
      <c r="A123" s="109"/>
      <c r="B123" s="110"/>
      <c r="C123" s="208" t="s">
        <v>332</v>
      </c>
      <c r="D123" s="208" t="s">
        <v>400</v>
      </c>
      <c r="E123" s="209" t="s">
        <v>1630</v>
      </c>
      <c r="F123" s="210" t="s">
        <v>1631</v>
      </c>
      <c r="G123" s="211" t="s">
        <v>1121</v>
      </c>
      <c r="H123" s="212">
        <v>4</v>
      </c>
      <c r="I123" s="5"/>
      <c r="J123" s="213">
        <f t="shared" si="10"/>
        <v>0</v>
      </c>
      <c r="K123" s="210" t="s">
        <v>3</v>
      </c>
      <c r="L123" s="214"/>
      <c r="M123" s="215" t="s">
        <v>3</v>
      </c>
      <c r="N123" s="216" t="s">
        <v>43</v>
      </c>
      <c r="O123" s="186"/>
      <c r="P123" s="187">
        <f t="shared" si="11"/>
        <v>0</v>
      </c>
      <c r="Q123" s="187">
        <v>0</v>
      </c>
      <c r="R123" s="187">
        <f t="shared" si="12"/>
        <v>0</v>
      </c>
      <c r="S123" s="187">
        <v>0</v>
      </c>
      <c r="T123" s="188">
        <f t="shared" si="13"/>
        <v>0</v>
      </c>
      <c r="U123" s="109"/>
      <c r="V123" s="109"/>
      <c r="W123" s="109"/>
      <c r="X123" s="109"/>
      <c r="Y123" s="109"/>
      <c r="Z123" s="109"/>
      <c r="AA123" s="109"/>
      <c r="AB123" s="109"/>
      <c r="AC123" s="109"/>
      <c r="AD123" s="109"/>
      <c r="AE123" s="109"/>
      <c r="AR123" s="189" t="s">
        <v>174</v>
      </c>
      <c r="AT123" s="189" t="s">
        <v>400</v>
      </c>
      <c r="AU123" s="189" t="s">
        <v>81</v>
      </c>
      <c r="AY123" s="100" t="s">
        <v>159</v>
      </c>
      <c r="BE123" s="190">
        <f t="shared" si="14"/>
        <v>0</v>
      </c>
      <c r="BF123" s="190">
        <f t="shared" si="15"/>
        <v>0</v>
      </c>
      <c r="BG123" s="190">
        <f t="shared" si="16"/>
        <v>0</v>
      </c>
      <c r="BH123" s="190">
        <f t="shared" si="17"/>
        <v>0</v>
      </c>
      <c r="BI123" s="190">
        <f t="shared" si="18"/>
        <v>0</v>
      </c>
      <c r="BJ123" s="100" t="s">
        <v>79</v>
      </c>
      <c r="BK123" s="190">
        <f t="shared" si="19"/>
        <v>0</v>
      </c>
      <c r="BL123" s="100" t="s">
        <v>164</v>
      </c>
      <c r="BM123" s="189" t="s">
        <v>325</v>
      </c>
    </row>
    <row r="124" spans="1:65" s="113" customFormat="1" ht="24" x14ac:dyDescent="0.2">
      <c r="A124" s="109"/>
      <c r="B124" s="110"/>
      <c r="C124" s="208" t="s">
        <v>242</v>
      </c>
      <c r="D124" s="208" t="s">
        <v>400</v>
      </c>
      <c r="E124" s="209" t="s">
        <v>1632</v>
      </c>
      <c r="F124" s="210" t="s">
        <v>1633</v>
      </c>
      <c r="G124" s="211" t="s">
        <v>1121</v>
      </c>
      <c r="H124" s="212">
        <v>7</v>
      </c>
      <c r="I124" s="5"/>
      <c r="J124" s="213">
        <f t="shared" si="10"/>
        <v>0</v>
      </c>
      <c r="K124" s="210" t="s">
        <v>3</v>
      </c>
      <c r="L124" s="214"/>
      <c r="M124" s="215" t="s">
        <v>3</v>
      </c>
      <c r="N124" s="216" t="s">
        <v>43</v>
      </c>
      <c r="O124" s="186"/>
      <c r="P124" s="187">
        <f t="shared" si="11"/>
        <v>0</v>
      </c>
      <c r="Q124" s="187">
        <v>0</v>
      </c>
      <c r="R124" s="187">
        <f t="shared" si="12"/>
        <v>0</v>
      </c>
      <c r="S124" s="187">
        <v>0</v>
      </c>
      <c r="T124" s="188">
        <f t="shared" si="13"/>
        <v>0</v>
      </c>
      <c r="U124" s="109"/>
      <c r="V124" s="109"/>
      <c r="W124" s="109"/>
      <c r="X124" s="109"/>
      <c r="Y124" s="109"/>
      <c r="Z124" s="109"/>
      <c r="AA124" s="109"/>
      <c r="AB124" s="109"/>
      <c r="AC124" s="109"/>
      <c r="AD124" s="109"/>
      <c r="AE124" s="109"/>
      <c r="AR124" s="189" t="s">
        <v>174</v>
      </c>
      <c r="AT124" s="189" t="s">
        <v>400</v>
      </c>
      <c r="AU124" s="189" t="s">
        <v>81</v>
      </c>
      <c r="AY124" s="100" t="s">
        <v>159</v>
      </c>
      <c r="BE124" s="190">
        <f t="shared" si="14"/>
        <v>0</v>
      </c>
      <c r="BF124" s="190">
        <f t="shared" si="15"/>
        <v>0</v>
      </c>
      <c r="BG124" s="190">
        <f t="shared" si="16"/>
        <v>0</v>
      </c>
      <c r="BH124" s="190">
        <f t="shared" si="17"/>
        <v>0</v>
      </c>
      <c r="BI124" s="190">
        <f t="shared" si="18"/>
        <v>0</v>
      </c>
      <c r="BJ124" s="100" t="s">
        <v>79</v>
      </c>
      <c r="BK124" s="190">
        <f t="shared" si="19"/>
        <v>0</v>
      </c>
      <c r="BL124" s="100" t="s">
        <v>164</v>
      </c>
      <c r="BM124" s="189" t="s">
        <v>335</v>
      </c>
    </row>
    <row r="125" spans="1:65" s="113" customFormat="1" ht="24" x14ac:dyDescent="0.2">
      <c r="A125" s="109"/>
      <c r="B125" s="110"/>
      <c r="C125" s="208" t="s">
        <v>351</v>
      </c>
      <c r="D125" s="208" t="s">
        <v>400</v>
      </c>
      <c r="E125" s="209" t="s">
        <v>1634</v>
      </c>
      <c r="F125" s="210" t="s">
        <v>1635</v>
      </c>
      <c r="G125" s="211" t="s">
        <v>1121</v>
      </c>
      <c r="H125" s="212">
        <v>1</v>
      </c>
      <c r="I125" s="5"/>
      <c r="J125" s="213">
        <f t="shared" si="10"/>
        <v>0</v>
      </c>
      <c r="K125" s="210" t="s">
        <v>3</v>
      </c>
      <c r="L125" s="214"/>
      <c r="M125" s="215" t="s">
        <v>3</v>
      </c>
      <c r="N125" s="216" t="s">
        <v>43</v>
      </c>
      <c r="O125" s="186"/>
      <c r="P125" s="187">
        <f t="shared" si="11"/>
        <v>0</v>
      </c>
      <c r="Q125" s="187">
        <v>0</v>
      </c>
      <c r="R125" s="187">
        <f t="shared" si="12"/>
        <v>0</v>
      </c>
      <c r="S125" s="187">
        <v>0</v>
      </c>
      <c r="T125" s="188">
        <f t="shared" si="13"/>
        <v>0</v>
      </c>
      <c r="U125" s="109"/>
      <c r="V125" s="109"/>
      <c r="W125" s="109"/>
      <c r="X125" s="109"/>
      <c r="Y125" s="109"/>
      <c r="Z125" s="109"/>
      <c r="AA125" s="109"/>
      <c r="AB125" s="109"/>
      <c r="AC125" s="109"/>
      <c r="AD125" s="109"/>
      <c r="AE125" s="109"/>
      <c r="AR125" s="189" t="s">
        <v>174</v>
      </c>
      <c r="AT125" s="189" t="s">
        <v>400</v>
      </c>
      <c r="AU125" s="189" t="s">
        <v>81</v>
      </c>
      <c r="AY125" s="100" t="s">
        <v>159</v>
      </c>
      <c r="BE125" s="190">
        <f t="shared" si="14"/>
        <v>0</v>
      </c>
      <c r="BF125" s="190">
        <f t="shared" si="15"/>
        <v>0</v>
      </c>
      <c r="BG125" s="190">
        <f t="shared" si="16"/>
        <v>0</v>
      </c>
      <c r="BH125" s="190">
        <f t="shared" si="17"/>
        <v>0</v>
      </c>
      <c r="BI125" s="190">
        <f t="shared" si="18"/>
        <v>0</v>
      </c>
      <c r="BJ125" s="100" t="s">
        <v>79</v>
      </c>
      <c r="BK125" s="190">
        <f t="shared" si="19"/>
        <v>0</v>
      </c>
      <c r="BL125" s="100" t="s">
        <v>164</v>
      </c>
      <c r="BM125" s="189" t="s">
        <v>343</v>
      </c>
    </row>
    <row r="126" spans="1:65" s="113" customFormat="1" ht="24" x14ac:dyDescent="0.2">
      <c r="A126" s="109"/>
      <c r="B126" s="110"/>
      <c r="C126" s="208" t="s">
        <v>255</v>
      </c>
      <c r="D126" s="208" t="s">
        <v>400</v>
      </c>
      <c r="E126" s="209" t="s">
        <v>1636</v>
      </c>
      <c r="F126" s="210" t="s">
        <v>1637</v>
      </c>
      <c r="G126" s="211" t="s">
        <v>1121</v>
      </c>
      <c r="H126" s="212">
        <v>1</v>
      </c>
      <c r="I126" s="5"/>
      <c r="J126" s="213">
        <f t="shared" si="10"/>
        <v>0</v>
      </c>
      <c r="K126" s="210" t="s">
        <v>3</v>
      </c>
      <c r="L126" s="214"/>
      <c r="M126" s="215" t="s">
        <v>3</v>
      </c>
      <c r="N126" s="216" t="s">
        <v>43</v>
      </c>
      <c r="O126" s="186"/>
      <c r="P126" s="187">
        <f t="shared" si="11"/>
        <v>0</v>
      </c>
      <c r="Q126" s="187">
        <v>0</v>
      </c>
      <c r="R126" s="187">
        <f t="shared" si="12"/>
        <v>0</v>
      </c>
      <c r="S126" s="187">
        <v>0</v>
      </c>
      <c r="T126" s="188">
        <f t="shared" si="13"/>
        <v>0</v>
      </c>
      <c r="U126" s="109"/>
      <c r="V126" s="109"/>
      <c r="W126" s="109"/>
      <c r="X126" s="109"/>
      <c r="Y126" s="109"/>
      <c r="Z126" s="109"/>
      <c r="AA126" s="109"/>
      <c r="AB126" s="109"/>
      <c r="AC126" s="109"/>
      <c r="AD126" s="109"/>
      <c r="AE126" s="109"/>
      <c r="AR126" s="189" t="s">
        <v>174</v>
      </c>
      <c r="AT126" s="189" t="s">
        <v>400</v>
      </c>
      <c r="AU126" s="189" t="s">
        <v>81</v>
      </c>
      <c r="AY126" s="100" t="s">
        <v>159</v>
      </c>
      <c r="BE126" s="190">
        <f t="shared" si="14"/>
        <v>0</v>
      </c>
      <c r="BF126" s="190">
        <f t="shared" si="15"/>
        <v>0</v>
      </c>
      <c r="BG126" s="190">
        <f t="shared" si="16"/>
        <v>0</v>
      </c>
      <c r="BH126" s="190">
        <f t="shared" si="17"/>
        <v>0</v>
      </c>
      <c r="BI126" s="190">
        <f t="shared" si="18"/>
        <v>0</v>
      </c>
      <c r="BJ126" s="100" t="s">
        <v>79</v>
      </c>
      <c r="BK126" s="190">
        <f t="shared" si="19"/>
        <v>0</v>
      </c>
      <c r="BL126" s="100" t="s">
        <v>164</v>
      </c>
      <c r="BM126" s="189" t="s">
        <v>354</v>
      </c>
    </row>
    <row r="127" spans="1:65" s="167" customFormat="1" ht="22.9" customHeight="1" x14ac:dyDescent="0.2">
      <c r="B127" s="168"/>
      <c r="D127" s="169" t="s">
        <v>71</v>
      </c>
      <c r="E127" s="242" t="s">
        <v>1638</v>
      </c>
      <c r="F127" s="242" t="s">
        <v>1639</v>
      </c>
      <c r="J127" s="243">
        <f>BK127</f>
        <v>0</v>
      </c>
      <c r="L127" s="168"/>
      <c r="M127" s="172"/>
      <c r="N127" s="173"/>
      <c r="O127" s="173"/>
      <c r="P127" s="174">
        <f>SUM(P128:P131)</f>
        <v>0</v>
      </c>
      <c r="Q127" s="173"/>
      <c r="R127" s="174">
        <f>SUM(R128:R131)</f>
        <v>0</v>
      </c>
      <c r="S127" s="173"/>
      <c r="T127" s="175">
        <f>SUM(T128:T131)</f>
        <v>0</v>
      </c>
      <c r="AR127" s="169" t="s">
        <v>79</v>
      </c>
      <c r="AT127" s="176" t="s">
        <v>71</v>
      </c>
      <c r="AU127" s="176" t="s">
        <v>79</v>
      </c>
      <c r="AY127" s="169" t="s">
        <v>159</v>
      </c>
      <c r="BK127" s="177">
        <f>SUM(BK128:BK131)</f>
        <v>0</v>
      </c>
    </row>
    <row r="128" spans="1:65" s="113" customFormat="1" ht="24" x14ac:dyDescent="0.2">
      <c r="A128" s="109"/>
      <c r="B128" s="110"/>
      <c r="C128" s="178" t="s">
        <v>377</v>
      </c>
      <c r="D128" s="178" t="s">
        <v>160</v>
      </c>
      <c r="E128" s="179" t="s">
        <v>1640</v>
      </c>
      <c r="F128" s="180" t="s">
        <v>1641</v>
      </c>
      <c r="G128" s="181" t="s">
        <v>1121</v>
      </c>
      <c r="H128" s="182">
        <v>1</v>
      </c>
      <c r="I128" s="4"/>
      <c r="J128" s="183">
        <f>ROUND(I128*H128,2)</f>
        <v>0</v>
      </c>
      <c r="K128" s="180" t="s">
        <v>3</v>
      </c>
      <c r="L128" s="110"/>
      <c r="M128" s="184" t="s">
        <v>3</v>
      </c>
      <c r="N128" s="185" t="s">
        <v>43</v>
      </c>
      <c r="O128" s="186"/>
      <c r="P128" s="187">
        <f>O128*H128</f>
        <v>0</v>
      </c>
      <c r="Q128" s="187">
        <v>0</v>
      </c>
      <c r="R128" s="187">
        <f>Q128*H128</f>
        <v>0</v>
      </c>
      <c r="S128" s="187">
        <v>0</v>
      </c>
      <c r="T128" s="188">
        <f>S128*H128</f>
        <v>0</v>
      </c>
      <c r="U128" s="109"/>
      <c r="V128" s="109"/>
      <c r="W128" s="109"/>
      <c r="X128" s="109"/>
      <c r="Y128" s="109"/>
      <c r="Z128" s="109"/>
      <c r="AA128" s="109"/>
      <c r="AB128" s="109"/>
      <c r="AC128" s="109"/>
      <c r="AD128" s="109"/>
      <c r="AE128" s="109"/>
      <c r="AR128" s="189" t="s">
        <v>164</v>
      </c>
      <c r="AT128" s="189" t="s">
        <v>160</v>
      </c>
      <c r="AU128" s="189" t="s">
        <v>81</v>
      </c>
      <c r="AY128" s="100" t="s">
        <v>159</v>
      </c>
      <c r="BE128" s="190">
        <f>IF(N128="základní",J128,0)</f>
        <v>0</v>
      </c>
      <c r="BF128" s="190">
        <f>IF(N128="snížená",J128,0)</f>
        <v>0</v>
      </c>
      <c r="BG128" s="190">
        <f>IF(N128="zákl. přenesená",J128,0)</f>
        <v>0</v>
      </c>
      <c r="BH128" s="190">
        <f>IF(N128="sníž. přenesená",J128,0)</f>
        <v>0</v>
      </c>
      <c r="BI128" s="190">
        <f>IF(N128="nulová",J128,0)</f>
        <v>0</v>
      </c>
      <c r="BJ128" s="100" t="s">
        <v>79</v>
      </c>
      <c r="BK128" s="190">
        <f>ROUND(I128*H128,2)</f>
        <v>0</v>
      </c>
      <c r="BL128" s="100" t="s">
        <v>164</v>
      </c>
      <c r="BM128" s="189" t="s">
        <v>362</v>
      </c>
    </row>
    <row r="129" spans="1:65" s="113" customFormat="1" ht="24" x14ac:dyDescent="0.2">
      <c r="A129" s="109"/>
      <c r="B129" s="110"/>
      <c r="C129" s="178" t="s">
        <v>259</v>
      </c>
      <c r="D129" s="178" t="s">
        <v>160</v>
      </c>
      <c r="E129" s="179" t="s">
        <v>1642</v>
      </c>
      <c r="F129" s="180" t="s">
        <v>1643</v>
      </c>
      <c r="G129" s="181" t="s">
        <v>1121</v>
      </c>
      <c r="H129" s="182">
        <v>1</v>
      </c>
      <c r="I129" s="4"/>
      <c r="J129" s="183">
        <f>ROUND(I129*H129,2)</f>
        <v>0</v>
      </c>
      <c r="K129" s="180" t="s">
        <v>3</v>
      </c>
      <c r="L129" s="110"/>
      <c r="M129" s="184" t="s">
        <v>3</v>
      </c>
      <c r="N129" s="185" t="s">
        <v>43</v>
      </c>
      <c r="O129" s="186"/>
      <c r="P129" s="187">
        <f>O129*H129</f>
        <v>0</v>
      </c>
      <c r="Q129" s="187">
        <v>0</v>
      </c>
      <c r="R129" s="187">
        <f>Q129*H129</f>
        <v>0</v>
      </c>
      <c r="S129" s="187">
        <v>0</v>
      </c>
      <c r="T129" s="188">
        <f>S129*H129</f>
        <v>0</v>
      </c>
      <c r="U129" s="109"/>
      <c r="V129" s="109"/>
      <c r="W129" s="109"/>
      <c r="X129" s="109"/>
      <c r="Y129" s="109"/>
      <c r="Z129" s="109"/>
      <c r="AA129" s="109"/>
      <c r="AB129" s="109"/>
      <c r="AC129" s="109"/>
      <c r="AD129" s="109"/>
      <c r="AE129" s="109"/>
      <c r="AR129" s="189" t="s">
        <v>164</v>
      </c>
      <c r="AT129" s="189" t="s">
        <v>160</v>
      </c>
      <c r="AU129" s="189" t="s">
        <v>81</v>
      </c>
      <c r="AY129" s="100" t="s">
        <v>159</v>
      </c>
      <c r="BE129" s="190">
        <f>IF(N129="základní",J129,0)</f>
        <v>0</v>
      </c>
      <c r="BF129" s="190">
        <f>IF(N129="snížená",J129,0)</f>
        <v>0</v>
      </c>
      <c r="BG129" s="190">
        <f>IF(N129="zákl. přenesená",J129,0)</f>
        <v>0</v>
      </c>
      <c r="BH129" s="190">
        <f>IF(N129="sníž. přenesená",J129,0)</f>
        <v>0</v>
      </c>
      <c r="BI129" s="190">
        <f>IF(N129="nulová",J129,0)</f>
        <v>0</v>
      </c>
      <c r="BJ129" s="100" t="s">
        <v>79</v>
      </c>
      <c r="BK129" s="190">
        <f>ROUND(I129*H129,2)</f>
        <v>0</v>
      </c>
      <c r="BL129" s="100" t="s">
        <v>164</v>
      </c>
      <c r="BM129" s="189" t="s">
        <v>380</v>
      </c>
    </row>
    <row r="130" spans="1:65" s="113" customFormat="1" ht="24" x14ac:dyDescent="0.2">
      <c r="A130" s="109"/>
      <c r="B130" s="110"/>
      <c r="C130" s="178" t="s">
        <v>385</v>
      </c>
      <c r="D130" s="178" t="s">
        <v>160</v>
      </c>
      <c r="E130" s="179" t="s">
        <v>1644</v>
      </c>
      <c r="F130" s="180" t="s">
        <v>1645</v>
      </c>
      <c r="G130" s="181" t="s">
        <v>1121</v>
      </c>
      <c r="H130" s="182">
        <v>1</v>
      </c>
      <c r="I130" s="4"/>
      <c r="J130" s="183">
        <f>ROUND(I130*H130,2)</f>
        <v>0</v>
      </c>
      <c r="K130" s="180" t="s">
        <v>3</v>
      </c>
      <c r="L130" s="110"/>
      <c r="M130" s="184" t="s">
        <v>3</v>
      </c>
      <c r="N130" s="185" t="s">
        <v>43</v>
      </c>
      <c r="O130" s="186"/>
      <c r="P130" s="187">
        <f>O130*H130</f>
        <v>0</v>
      </c>
      <c r="Q130" s="187">
        <v>0</v>
      </c>
      <c r="R130" s="187">
        <f>Q130*H130</f>
        <v>0</v>
      </c>
      <c r="S130" s="187">
        <v>0</v>
      </c>
      <c r="T130" s="188">
        <f>S130*H130</f>
        <v>0</v>
      </c>
      <c r="U130" s="109"/>
      <c r="V130" s="109"/>
      <c r="W130" s="109"/>
      <c r="X130" s="109"/>
      <c r="Y130" s="109"/>
      <c r="Z130" s="109"/>
      <c r="AA130" s="109"/>
      <c r="AB130" s="109"/>
      <c r="AC130" s="109"/>
      <c r="AD130" s="109"/>
      <c r="AE130" s="109"/>
      <c r="AR130" s="189" t="s">
        <v>164</v>
      </c>
      <c r="AT130" s="189" t="s">
        <v>160</v>
      </c>
      <c r="AU130" s="189" t="s">
        <v>81</v>
      </c>
      <c r="AY130" s="100" t="s">
        <v>159</v>
      </c>
      <c r="BE130" s="190">
        <f>IF(N130="základní",J130,0)</f>
        <v>0</v>
      </c>
      <c r="BF130" s="190">
        <f>IF(N130="snížená",J130,0)</f>
        <v>0</v>
      </c>
      <c r="BG130" s="190">
        <f>IF(N130="zákl. přenesená",J130,0)</f>
        <v>0</v>
      </c>
      <c r="BH130" s="190">
        <f>IF(N130="sníž. přenesená",J130,0)</f>
        <v>0</v>
      </c>
      <c r="BI130" s="190">
        <f>IF(N130="nulová",J130,0)</f>
        <v>0</v>
      </c>
      <c r="BJ130" s="100" t="s">
        <v>79</v>
      </c>
      <c r="BK130" s="190">
        <f>ROUND(I130*H130,2)</f>
        <v>0</v>
      </c>
      <c r="BL130" s="100" t="s">
        <v>164</v>
      </c>
      <c r="BM130" s="189" t="s">
        <v>383</v>
      </c>
    </row>
    <row r="131" spans="1:65" s="113" customFormat="1" ht="24" x14ac:dyDescent="0.2">
      <c r="A131" s="109"/>
      <c r="B131" s="110"/>
      <c r="C131" s="178" t="s">
        <v>262</v>
      </c>
      <c r="D131" s="178" t="s">
        <v>160</v>
      </c>
      <c r="E131" s="179" t="s">
        <v>1646</v>
      </c>
      <c r="F131" s="180" t="s">
        <v>1647</v>
      </c>
      <c r="G131" s="181" t="s">
        <v>1121</v>
      </c>
      <c r="H131" s="182">
        <v>1</v>
      </c>
      <c r="I131" s="4"/>
      <c r="J131" s="183">
        <f>ROUND(I131*H131,2)</f>
        <v>0</v>
      </c>
      <c r="K131" s="180" t="s">
        <v>3</v>
      </c>
      <c r="L131" s="110"/>
      <c r="M131" s="184" t="s">
        <v>3</v>
      </c>
      <c r="N131" s="185" t="s">
        <v>43</v>
      </c>
      <c r="O131" s="186"/>
      <c r="P131" s="187">
        <f>O131*H131</f>
        <v>0</v>
      </c>
      <c r="Q131" s="187">
        <v>0</v>
      </c>
      <c r="R131" s="187">
        <f>Q131*H131</f>
        <v>0</v>
      </c>
      <c r="S131" s="187">
        <v>0</v>
      </c>
      <c r="T131" s="188">
        <f>S131*H131</f>
        <v>0</v>
      </c>
      <c r="U131" s="109"/>
      <c r="V131" s="109"/>
      <c r="W131" s="109"/>
      <c r="X131" s="109"/>
      <c r="Y131" s="109"/>
      <c r="Z131" s="109"/>
      <c r="AA131" s="109"/>
      <c r="AB131" s="109"/>
      <c r="AC131" s="109"/>
      <c r="AD131" s="109"/>
      <c r="AE131" s="109"/>
      <c r="AR131" s="189" t="s">
        <v>164</v>
      </c>
      <c r="AT131" s="189" t="s">
        <v>160</v>
      </c>
      <c r="AU131" s="189" t="s">
        <v>81</v>
      </c>
      <c r="AY131" s="100" t="s">
        <v>159</v>
      </c>
      <c r="BE131" s="190">
        <f>IF(N131="základní",J131,0)</f>
        <v>0</v>
      </c>
      <c r="BF131" s="190">
        <f>IF(N131="snížená",J131,0)</f>
        <v>0</v>
      </c>
      <c r="BG131" s="190">
        <f>IF(N131="zákl. přenesená",J131,0)</f>
        <v>0</v>
      </c>
      <c r="BH131" s="190">
        <f>IF(N131="sníž. přenesená",J131,0)</f>
        <v>0</v>
      </c>
      <c r="BI131" s="190">
        <f>IF(N131="nulová",J131,0)</f>
        <v>0</v>
      </c>
      <c r="BJ131" s="100" t="s">
        <v>79</v>
      </c>
      <c r="BK131" s="190">
        <f>ROUND(I131*H131,2)</f>
        <v>0</v>
      </c>
      <c r="BL131" s="100" t="s">
        <v>164</v>
      </c>
      <c r="BM131" s="189" t="s">
        <v>388</v>
      </c>
    </row>
    <row r="132" spans="1:65" s="167" customFormat="1" ht="22.9" customHeight="1" x14ac:dyDescent="0.2">
      <c r="B132" s="168"/>
      <c r="D132" s="169" t="s">
        <v>71</v>
      </c>
      <c r="E132" s="242" t="s">
        <v>1648</v>
      </c>
      <c r="F132" s="242" t="s">
        <v>1649</v>
      </c>
      <c r="J132" s="243">
        <f>BK132</f>
        <v>0</v>
      </c>
      <c r="L132" s="168"/>
      <c r="M132" s="172"/>
      <c r="N132" s="173"/>
      <c r="O132" s="173"/>
      <c r="P132" s="174">
        <f>SUM(P133:P144)</f>
        <v>0</v>
      </c>
      <c r="Q132" s="173"/>
      <c r="R132" s="174">
        <f>SUM(R133:R144)</f>
        <v>0</v>
      </c>
      <c r="S132" s="173"/>
      <c r="T132" s="175">
        <f>SUM(T133:T144)</f>
        <v>0</v>
      </c>
      <c r="AR132" s="169" t="s">
        <v>79</v>
      </c>
      <c r="AT132" s="176" t="s">
        <v>71</v>
      </c>
      <c r="AU132" s="176" t="s">
        <v>79</v>
      </c>
      <c r="AY132" s="169" t="s">
        <v>159</v>
      </c>
      <c r="BK132" s="177">
        <f>SUM(BK133:BK144)</f>
        <v>0</v>
      </c>
    </row>
    <row r="133" spans="1:65" s="113" customFormat="1" ht="24" x14ac:dyDescent="0.2">
      <c r="A133" s="109"/>
      <c r="B133" s="110"/>
      <c r="C133" s="178" t="s">
        <v>396</v>
      </c>
      <c r="D133" s="178" t="s">
        <v>160</v>
      </c>
      <c r="E133" s="179" t="s">
        <v>1650</v>
      </c>
      <c r="F133" s="180" t="s">
        <v>1651</v>
      </c>
      <c r="G133" s="181" t="s">
        <v>1121</v>
      </c>
      <c r="H133" s="182">
        <v>1</v>
      </c>
      <c r="I133" s="4"/>
      <c r="J133" s="183">
        <f t="shared" ref="J133:J144" si="20">ROUND(I133*H133,2)</f>
        <v>0</v>
      </c>
      <c r="K133" s="180" t="s">
        <v>3</v>
      </c>
      <c r="L133" s="110"/>
      <c r="M133" s="184" t="s">
        <v>3</v>
      </c>
      <c r="N133" s="185" t="s">
        <v>43</v>
      </c>
      <c r="O133" s="186"/>
      <c r="P133" s="187">
        <f t="shared" ref="P133:P144" si="21">O133*H133</f>
        <v>0</v>
      </c>
      <c r="Q133" s="187">
        <v>0</v>
      </c>
      <c r="R133" s="187">
        <f t="shared" ref="R133:R144" si="22">Q133*H133</f>
        <v>0</v>
      </c>
      <c r="S133" s="187">
        <v>0</v>
      </c>
      <c r="T133" s="188">
        <f t="shared" ref="T133:T144" si="23">S133*H133</f>
        <v>0</v>
      </c>
      <c r="U133" s="109"/>
      <c r="V133" s="109"/>
      <c r="W133" s="109"/>
      <c r="X133" s="109"/>
      <c r="Y133" s="109"/>
      <c r="Z133" s="109"/>
      <c r="AA133" s="109"/>
      <c r="AB133" s="109"/>
      <c r="AC133" s="109"/>
      <c r="AD133" s="109"/>
      <c r="AE133" s="109"/>
      <c r="AR133" s="189" t="s">
        <v>164</v>
      </c>
      <c r="AT133" s="189" t="s">
        <v>160</v>
      </c>
      <c r="AU133" s="189" t="s">
        <v>81</v>
      </c>
      <c r="AY133" s="100" t="s">
        <v>159</v>
      </c>
      <c r="BE133" s="190">
        <f t="shared" ref="BE133:BE144" si="24">IF(N133="základní",J133,0)</f>
        <v>0</v>
      </c>
      <c r="BF133" s="190">
        <f t="shared" ref="BF133:BF144" si="25">IF(N133="snížená",J133,0)</f>
        <v>0</v>
      </c>
      <c r="BG133" s="190">
        <f t="shared" ref="BG133:BG144" si="26">IF(N133="zákl. přenesená",J133,0)</f>
        <v>0</v>
      </c>
      <c r="BH133" s="190">
        <f t="shared" ref="BH133:BH144" si="27">IF(N133="sníž. přenesená",J133,0)</f>
        <v>0</v>
      </c>
      <c r="BI133" s="190">
        <f t="shared" ref="BI133:BI144" si="28">IF(N133="nulová",J133,0)</f>
        <v>0</v>
      </c>
      <c r="BJ133" s="100" t="s">
        <v>79</v>
      </c>
      <c r="BK133" s="190">
        <f t="shared" ref="BK133:BK144" si="29">ROUND(I133*H133,2)</f>
        <v>0</v>
      </c>
      <c r="BL133" s="100" t="s">
        <v>164</v>
      </c>
      <c r="BM133" s="189" t="s">
        <v>393</v>
      </c>
    </row>
    <row r="134" spans="1:65" s="113" customFormat="1" ht="24" x14ac:dyDescent="0.2">
      <c r="A134" s="109"/>
      <c r="B134" s="110"/>
      <c r="C134" s="178" t="s">
        <v>267</v>
      </c>
      <c r="D134" s="178" t="s">
        <v>160</v>
      </c>
      <c r="E134" s="179" t="s">
        <v>1652</v>
      </c>
      <c r="F134" s="180" t="s">
        <v>1653</v>
      </c>
      <c r="G134" s="181" t="s">
        <v>1121</v>
      </c>
      <c r="H134" s="182">
        <v>1</v>
      </c>
      <c r="I134" s="4"/>
      <c r="J134" s="183">
        <f t="shared" si="20"/>
        <v>0</v>
      </c>
      <c r="K134" s="180" t="s">
        <v>3</v>
      </c>
      <c r="L134" s="110"/>
      <c r="M134" s="184" t="s">
        <v>3</v>
      </c>
      <c r="N134" s="185" t="s">
        <v>43</v>
      </c>
      <c r="O134" s="186"/>
      <c r="P134" s="187">
        <f t="shared" si="21"/>
        <v>0</v>
      </c>
      <c r="Q134" s="187">
        <v>0</v>
      </c>
      <c r="R134" s="187">
        <f t="shared" si="22"/>
        <v>0</v>
      </c>
      <c r="S134" s="187">
        <v>0</v>
      </c>
      <c r="T134" s="188">
        <f t="shared" si="23"/>
        <v>0</v>
      </c>
      <c r="U134" s="109"/>
      <c r="V134" s="109"/>
      <c r="W134" s="109"/>
      <c r="X134" s="109"/>
      <c r="Y134" s="109"/>
      <c r="Z134" s="109"/>
      <c r="AA134" s="109"/>
      <c r="AB134" s="109"/>
      <c r="AC134" s="109"/>
      <c r="AD134" s="109"/>
      <c r="AE134" s="109"/>
      <c r="AR134" s="189" t="s">
        <v>164</v>
      </c>
      <c r="AT134" s="189" t="s">
        <v>160</v>
      </c>
      <c r="AU134" s="189" t="s">
        <v>81</v>
      </c>
      <c r="AY134" s="100" t="s">
        <v>159</v>
      </c>
      <c r="BE134" s="190">
        <f t="shared" si="24"/>
        <v>0</v>
      </c>
      <c r="BF134" s="190">
        <f t="shared" si="25"/>
        <v>0</v>
      </c>
      <c r="BG134" s="190">
        <f t="shared" si="26"/>
        <v>0</v>
      </c>
      <c r="BH134" s="190">
        <f t="shared" si="27"/>
        <v>0</v>
      </c>
      <c r="BI134" s="190">
        <f t="shared" si="28"/>
        <v>0</v>
      </c>
      <c r="BJ134" s="100" t="s">
        <v>79</v>
      </c>
      <c r="BK134" s="190">
        <f t="shared" si="29"/>
        <v>0</v>
      </c>
      <c r="BL134" s="100" t="s">
        <v>164</v>
      </c>
      <c r="BM134" s="189" t="s">
        <v>399</v>
      </c>
    </row>
    <row r="135" spans="1:65" s="113" customFormat="1" ht="24" x14ac:dyDescent="0.2">
      <c r="A135" s="109"/>
      <c r="B135" s="110"/>
      <c r="C135" s="178" t="s">
        <v>404</v>
      </c>
      <c r="D135" s="178" t="s">
        <v>160</v>
      </c>
      <c r="E135" s="179" t="s">
        <v>1654</v>
      </c>
      <c r="F135" s="180" t="s">
        <v>1655</v>
      </c>
      <c r="G135" s="181" t="s">
        <v>1121</v>
      </c>
      <c r="H135" s="182">
        <v>1</v>
      </c>
      <c r="I135" s="4"/>
      <c r="J135" s="183">
        <f t="shared" si="20"/>
        <v>0</v>
      </c>
      <c r="K135" s="180" t="s">
        <v>3</v>
      </c>
      <c r="L135" s="110"/>
      <c r="M135" s="184" t="s">
        <v>3</v>
      </c>
      <c r="N135" s="185" t="s">
        <v>43</v>
      </c>
      <c r="O135" s="186"/>
      <c r="P135" s="187">
        <f t="shared" si="21"/>
        <v>0</v>
      </c>
      <c r="Q135" s="187">
        <v>0</v>
      </c>
      <c r="R135" s="187">
        <f t="shared" si="22"/>
        <v>0</v>
      </c>
      <c r="S135" s="187">
        <v>0</v>
      </c>
      <c r="T135" s="188">
        <f t="shared" si="23"/>
        <v>0</v>
      </c>
      <c r="U135" s="109"/>
      <c r="V135" s="109"/>
      <c r="W135" s="109"/>
      <c r="X135" s="109"/>
      <c r="Y135" s="109"/>
      <c r="Z135" s="109"/>
      <c r="AA135" s="109"/>
      <c r="AB135" s="109"/>
      <c r="AC135" s="109"/>
      <c r="AD135" s="109"/>
      <c r="AE135" s="109"/>
      <c r="AR135" s="189" t="s">
        <v>164</v>
      </c>
      <c r="AT135" s="189" t="s">
        <v>160</v>
      </c>
      <c r="AU135" s="189" t="s">
        <v>81</v>
      </c>
      <c r="AY135" s="100" t="s">
        <v>159</v>
      </c>
      <c r="BE135" s="190">
        <f t="shared" si="24"/>
        <v>0</v>
      </c>
      <c r="BF135" s="190">
        <f t="shared" si="25"/>
        <v>0</v>
      </c>
      <c r="BG135" s="190">
        <f t="shared" si="26"/>
        <v>0</v>
      </c>
      <c r="BH135" s="190">
        <f t="shared" si="27"/>
        <v>0</v>
      </c>
      <c r="BI135" s="190">
        <f t="shared" si="28"/>
        <v>0</v>
      </c>
      <c r="BJ135" s="100" t="s">
        <v>79</v>
      </c>
      <c r="BK135" s="190">
        <f t="shared" si="29"/>
        <v>0</v>
      </c>
      <c r="BL135" s="100" t="s">
        <v>164</v>
      </c>
      <c r="BM135" s="189" t="s">
        <v>403</v>
      </c>
    </row>
    <row r="136" spans="1:65" s="113" customFormat="1" ht="24" x14ac:dyDescent="0.2">
      <c r="A136" s="109"/>
      <c r="B136" s="110"/>
      <c r="C136" s="178" t="s">
        <v>272</v>
      </c>
      <c r="D136" s="178" t="s">
        <v>160</v>
      </c>
      <c r="E136" s="179" t="s">
        <v>1656</v>
      </c>
      <c r="F136" s="180" t="s">
        <v>1545</v>
      </c>
      <c r="G136" s="181" t="s">
        <v>1121</v>
      </c>
      <c r="H136" s="182">
        <v>1</v>
      </c>
      <c r="I136" s="4"/>
      <c r="J136" s="183">
        <f t="shared" si="20"/>
        <v>0</v>
      </c>
      <c r="K136" s="180" t="s">
        <v>3</v>
      </c>
      <c r="L136" s="110"/>
      <c r="M136" s="184" t="s">
        <v>3</v>
      </c>
      <c r="N136" s="185" t="s">
        <v>43</v>
      </c>
      <c r="O136" s="186"/>
      <c r="P136" s="187">
        <f t="shared" si="21"/>
        <v>0</v>
      </c>
      <c r="Q136" s="187">
        <v>0</v>
      </c>
      <c r="R136" s="187">
        <f t="shared" si="22"/>
        <v>0</v>
      </c>
      <c r="S136" s="187">
        <v>0</v>
      </c>
      <c r="T136" s="188">
        <f t="shared" si="23"/>
        <v>0</v>
      </c>
      <c r="U136" s="109"/>
      <c r="V136" s="109"/>
      <c r="W136" s="109"/>
      <c r="X136" s="109"/>
      <c r="Y136" s="109"/>
      <c r="Z136" s="109"/>
      <c r="AA136" s="109"/>
      <c r="AB136" s="109"/>
      <c r="AC136" s="109"/>
      <c r="AD136" s="109"/>
      <c r="AE136" s="109"/>
      <c r="AR136" s="189" t="s">
        <v>164</v>
      </c>
      <c r="AT136" s="189" t="s">
        <v>160</v>
      </c>
      <c r="AU136" s="189" t="s">
        <v>81</v>
      </c>
      <c r="AY136" s="100" t="s">
        <v>159</v>
      </c>
      <c r="BE136" s="190">
        <f t="shared" si="24"/>
        <v>0</v>
      </c>
      <c r="BF136" s="190">
        <f t="shared" si="25"/>
        <v>0</v>
      </c>
      <c r="BG136" s="190">
        <f t="shared" si="26"/>
        <v>0</v>
      </c>
      <c r="BH136" s="190">
        <f t="shared" si="27"/>
        <v>0</v>
      </c>
      <c r="BI136" s="190">
        <f t="shared" si="28"/>
        <v>0</v>
      </c>
      <c r="BJ136" s="100" t="s">
        <v>79</v>
      </c>
      <c r="BK136" s="190">
        <f t="shared" si="29"/>
        <v>0</v>
      </c>
      <c r="BL136" s="100" t="s">
        <v>164</v>
      </c>
      <c r="BM136" s="189" t="s">
        <v>407</v>
      </c>
    </row>
    <row r="137" spans="1:65" s="113" customFormat="1" ht="24" x14ac:dyDescent="0.2">
      <c r="A137" s="109"/>
      <c r="B137" s="110"/>
      <c r="C137" s="178" t="s">
        <v>413</v>
      </c>
      <c r="D137" s="178" t="s">
        <v>160</v>
      </c>
      <c r="E137" s="179" t="s">
        <v>1657</v>
      </c>
      <c r="F137" s="180" t="s">
        <v>1547</v>
      </c>
      <c r="G137" s="181" t="s">
        <v>1121</v>
      </c>
      <c r="H137" s="182">
        <v>1</v>
      </c>
      <c r="I137" s="4"/>
      <c r="J137" s="183">
        <f t="shared" si="20"/>
        <v>0</v>
      </c>
      <c r="K137" s="180" t="s">
        <v>3</v>
      </c>
      <c r="L137" s="110"/>
      <c r="M137" s="184" t="s">
        <v>3</v>
      </c>
      <c r="N137" s="185" t="s">
        <v>43</v>
      </c>
      <c r="O137" s="186"/>
      <c r="P137" s="187">
        <f t="shared" si="21"/>
        <v>0</v>
      </c>
      <c r="Q137" s="187">
        <v>0</v>
      </c>
      <c r="R137" s="187">
        <f t="shared" si="22"/>
        <v>0</v>
      </c>
      <c r="S137" s="187">
        <v>0</v>
      </c>
      <c r="T137" s="188">
        <f t="shared" si="23"/>
        <v>0</v>
      </c>
      <c r="U137" s="109"/>
      <c r="V137" s="109"/>
      <c r="W137" s="109"/>
      <c r="X137" s="109"/>
      <c r="Y137" s="109"/>
      <c r="Z137" s="109"/>
      <c r="AA137" s="109"/>
      <c r="AB137" s="109"/>
      <c r="AC137" s="109"/>
      <c r="AD137" s="109"/>
      <c r="AE137" s="109"/>
      <c r="AR137" s="189" t="s">
        <v>164</v>
      </c>
      <c r="AT137" s="189" t="s">
        <v>160</v>
      </c>
      <c r="AU137" s="189" t="s">
        <v>81</v>
      </c>
      <c r="AY137" s="100" t="s">
        <v>159</v>
      </c>
      <c r="BE137" s="190">
        <f t="shared" si="24"/>
        <v>0</v>
      </c>
      <c r="BF137" s="190">
        <f t="shared" si="25"/>
        <v>0</v>
      </c>
      <c r="BG137" s="190">
        <f t="shared" si="26"/>
        <v>0</v>
      </c>
      <c r="BH137" s="190">
        <f t="shared" si="27"/>
        <v>0</v>
      </c>
      <c r="BI137" s="190">
        <f t="shared" si="28"/>
        <v>0</v>
      </c>
      <c r="BJ137" s="100" t="s">
        <v>79</v>
      </c>
      <c r="BK137" s="190">
        <f t="shared" si="29"/>
        <v>0</v>
      </c>
      <c r="BL137" s="100" t="s">
        <v>164</v>
      </c>
      <c r="BM137" s="189" t="s">
        <v>410</v>
      </c>
    </row>
    <row r="138" spans="1:65" s="113" customFormat="1" ht="24" x14ac:dyDescent="0.2">
      <c r="A138" s="109"/>
      <c r="B138" s="110"/>
      <c r="C138" s="178" t="s">
        <v>279</v>
      </c>
      <c r="D138" s="178" t="s">
        <v>160</v>
      </c>
      <c r="E138" s="179" t="s">
        <v>1658</v>
      </c>
      <c r="F138" s="180" t="s">
        <v>1659</v>
      </c>
      <c r="G138" s="181" t="s">
        <v>1121</v>
      </c>
      <c r="H138" s="182">
        <v>1</v>
      </c>
      <c r="I138" s="4"/>
      <c r="J138" s="183">
        <f t="shared" si="20"/>
        <v>0</v>
      </c>
      <c r="K138" s="180" t="s">
        <v>3</v>
      </c>
      <c r="L138" s="110"/>
      <c r="M138" s="184" t="s">
        <v>3</v>
      </c>
      <c r="N138" s="185" t="s">
        <v>43</v>
      </c>
      <c r="O138" s="186"/>
      <c r="P138" s="187">
        <f t="shared" si="21"/>
        <v>0</v>
      </c>
      <c r="Q138" s="187">
        <v>0</v>
      </c>
      <c r="R138" s="187">
        <f t="shared" si="22"/>
        <v>0</v>
      </c>
      <c r="S138" s="187">
        <v>0</v>
      </c>
      <c r="T138" s="188">
        <f t="shared" si="23"/>
        <v>0</v>
      </c>
      <c r="U138" s="109"/>
      <c r="V138" s="109"/>
      <c r="W138" s="109"/>
      <c r="X138" s="109"/>
      <c r="Y138" s="109"/>
      <c r="Z138" s="109"/>
      <c r="AA138" s="109"/>
      <c r="AB138" s="109"/>
      <c r="AC138" s="109"/>
      <c r="AD138" s="109"/>
      <c r="AE138" s="109"/>
      <c r="AR138" s="189" t="s">
        <v>164</v>
      </c>
      <c r="AT138" s="189" t="s">
        <v>160</v>
      </c>
      <c r="AU138" s="189" t="s">
        <v>81</v>
      </c>
      <c r="AY138" s="100" t="s">
        <v>159</v>
      </c>
      <c r="BE138" s="190">
        <f t="shared" si="24"/>
        <v>0</v>
      </c>
      <c r="BF138" s="190">
        <f t="shared" si="25"/>
        <v>0</v>
      </c>
      <c r="BG138" s="190">
        <f t="shared" si="26"/>
        <v>0</v>
      </c>
      <c r="BH138" s="190">
        <f t="shared" si="27"/>
        <v>0</v>
      </c>
      <c r="BI138" s="190">
        <f t="shared" si="28"/>
        <v>0</v>
      </c>
      <c r="BJ138" s="100" t="s">
        <v>79</v>
      </c>
      <c r="BK138" s="190">
        <f t="shared" si="29"/>
        <v>0</v>
      </c>
      <c r="BL138" s="100" t="s">
        <v>164</v>
      </c>
      <c r="BM138" s="189" t="s">
        <v>416</v>
      </c>
    </row>
    <row r="139" spans="1:65" s="113" customFormat="1" ht="24" x14ac:dyDescent="0.2">
      <c r="A139" s="109"/>
      <c r="B139" s="110"/>
      <c r="C139" s="178" t="s">
        <v>440</v>
      </c>
      <c r="D139" s="178" t="s">
        <v>160</v>
      </c>
      <c r="E139" s="179" t="s">
        <v>1660</v>
      </c>
      <c r="F139" s="180" t="s">
        <v>1405</v>
      </c>
      <c r="G139" s="181" t="s">
        <v>1121</v>
      </c>
      <c r="H139" s="182">
        <v>1</v>
      </c>
      <c r="I139" s="4"/>
      <c r="J139" s="183">
        <f t="shared" si="20"/>
        <v>0</v>
      </c>
      <c r="K139" s="180" t="s">
        <v>3</v>
      </c>
      <c r="L139" s="110"/>
      <c r="M139" s="184" t="s">
        <v>3</v>
      </c>
      <c r="N139" s="185" t="s">
        <v>43</v>
      </c>
      <c r="O139" s="186"/>
      <c r="P139" s="187">
        <f t="shared" si="21"/>
        <v>0</v>
      </c>
      <c r="Q139" s="187">
        <v>0</v>
      </c>
      <c r="R139" s="187">
        <f t="shared" si="22"/>
        <v>0</v>
      </c>
      <c r="S139" s="187">
        <v>0</v>
      </c>
      <c r="T139" s="188">
        <f t="shared" si="23"/>
        <v>0</v>
      </c>
      <c r="U139" s="109"/>
      <c r="V139" s="109"/>
      <c r="W139" s="109"/>
      <c r="X139" s="109"/>
      <c r="Y139" s="109"/>
      <c r="Z139" s="109"/>
      <c r="AA139" s="109"/>
      <c r="AB139" s="109"/>
      <c r="AC139" s="109"/>
      <c r="AD139" s="109"/>
      <c r="AE139" s="109"/>
      <c r="AR139" s="189" t="s">
        <v>164</v>
      </c>
      <c r="AT139" s="189" t="s">
        <v>160</v>
      </c>
      <c r="AU139" s="189" t="s">
        <v>81</v>
      </c>
      <c r="AY139" s="100" t="s">
        <v>159</v>
      </c>
      <c r="BE139" s="190">
        <f t="shared" si="24"/>
        <v>0</v>
      </c>
      <c r="BF139" s="190">
        <f t="shared" si="25"/>
        <v>0</v>
      </c>
      <c r="BG139" s="190">
        <f t="shared" si="26"/>
        <v>0</v>
      </c>
      <c r="BH139" s="190">
        <f t="shared" si="27"/>
        <v>0</v>
      </c>
      <c r="BI139" s="190">
        <f t="shared" si="28"/>
        <v>0</v>
      </c>
      <c r="BJ139" s="100" t="s">
        <v>79</v>
      </c>
      <c r="BK139" s="190">
        <f t="shared" si="29"/>
        <v>0</v>
      </c>
      <c r="BL139" s="100" t="s">
        <v>164</v>
      </c>
      <c r="BM139" s="189" t="s">
        <v>439</v>
      </c>
    </row>
    <row r="140" spans="1:65" s="113" customFormat="1" ht="24" x14ac:dyDescent="0.2">
      <c r="A140" s="109"/>
      <c r="B140" s="110"/>
      <c r="C140" s="178" t="s">
        <v>287</v>
      </c>
      <c r="D140" s="178" t="s">
        <v>160</v>
      </c>
      <c r="E140" s="179" t="s">
        <v>1661</v>
      </c>
      <c r="F140" s="180" t="s">
        <v>1552</v>
      </c>
      <c r="G140" s="181" t="s">
        <v>1121</v>
      </c>
      <c r="H140" s="182">
        <v>1</v>
      </c>
      <c r="I140" s="4"/>
      <c r="J140" s="183">
        <f t="shared" si="20"/>
        <v>0</v>
      </c>
      <c r="K140" s="180" t="s">
        <v>3</v>
      </c>
      <c r="L140" s="110"/>
      <c r="M140" s="184" t="s">
        <v>3</v>
      </c>
      <c r="N140" s="185" t="s">
        <v>43</v>
      </c>
      <c r="O140" s="186"/>
      <c r="P140" s="187">
        <f t="shared" si="21"/>
        <v>0</v>
      </c>
      <c r="Q140" s="187">
        <v>0</v>
      </c>
      <c r="R140" s="187">
        <f t="shared" si="22"/>
        <v>0</v>
      </c>
      <c r="S140" s="187">
        <v>0</v>
      </c>
      <c r="T140" s="188">
        <f t="shared" si="23"/>
        <v>0</v>
      </c>
      <c r="U140" s="109"/>
      <c r="V140" s="109"/>
      <c r="W140" s="109"/>
      <c r="X140" s="109"/>
      <c r="Y140" s="109"/>
      <c r="Z140" s="109"/>
      <c r="AA140" s="109"/>
      <c r="AB140" s="109"/>
      <c r="AC140" s="109"/>
      <c r="AD140" s="109"/>
      <c r="AE140" s="109"/>
      <c r="AR140" s="189" t="s">
        <v>164</v>
      </c>
      <c r="AT140" s="189" t="s">
        <v>160</v>
      </c>
      <c r="AU140" s="189" t="s">
        <v>81</v>
      </c>
      <c r="AY140" s="100" t="s">
        <v>159</v>
      </c>
      <c r="BE140" s="190">
        <f t="shared" si="24"/>
        <v>0</v>
      </c>
      <c r="BF140" s="190">
        <f t="shared" si="25"/>
        <v>0</v>
      </c>
      <c r="BG140" s="190">
        <f t="shared" si="26"/>
        <v>0</v>
      </c>
      <c r="BH140" s="190">
        <f t="shared" si="27"/>
        <v>0</v>
      </c>
      <c r="BI140" s="190">
        <f t="shared" si="28"/>
        <v>0</v>
      </c>
      <c r="BJ140" s="100" t="s">
        <v>79</v>
      </c>
      <c r="BK140" s="190">
        <f t="shared" si="29"/>
        <v>0</v>
      </c>
      <c r="BL140" s="100" t="s">
        <v>164</v>
      </c>
      <c r="BM140" s="189" t="s">
        <v>443</v>
      </c>
    </row>
    <row r="141" spans="1:65" s="113" customFormat="1" ht="24" x14ac:dyDescent="0.2">
      <c r="A141" s="109"/>
      <c r="B141" s="110"/>
      <c r="C141" s="178" t="s">
        <v>449</v>
      </c>
      <c r="D141" s="178" t="s">
        <v>160</v>
      </c>
      <c r="E141" s="179" t="s">
        <v>1662</v>
      </c>
      <c r="F141" s="180" t="s">
        <v>1554</v>
      </c>
      <c r="G141" s="181" t="s">
        <v>1121</v>
      </c>
      <c r="H141" s="182">
        <v>1</v>
      </c>
      <c r="I141" s="4"/>
      <c r="J141" s="183">
        <f t="shared" si="20"/>
        <v>0</v>
      </c>
      <c r="K141" s="180" t="s">
        <v>3</v>
      </c>
      <c r="L141" s="110"/>
      <c r="M141" s="184" t="s">
        <v>3</v>
      </c>
      <c r="N141" s="185" t="s">
        <v>43</v>
      </c>
      <c r="O141" s="186"/>
      <c r="P141" s="187">
        <f t="shared" si="21"/>
        <v>0</v>
      </c>
      <c r="Q141" s="187">
        <v>0</v>
      </c>
      <c r="R141" s="187">
        <f t="shared" si="22"/>
        <v>0</v>
      </c>
      <c r="S141" s="187">
        <v>0</v>
      </c>
      <c r="T141" s="188">
        <f t="shared" si="23"/>
        <v>0</v>
      </c>
      <c r="U141" s="109"/>
      <c r="V141" s="109"/>
      <c r="W141" s="109"/>
      <c r="X141" s="109"/>
      <c r="Y141" s="109"/>
      <c r="Z141" s="109"/>
      <c r="AA141" s="109"/>
      <c r="AB141" s="109"/>
      <c r="AC141" s="109"/>
      <c r="AD141" s="109"/>
      <c r="AE141" s="109"/>
      <c r="AR141" s="189" t="s">
        <v>164</v>
      </c>
      <c r="AT141" s="189" t="s">
        <v>160</v>
      </c>
      <c r="AU141" s="189" t="s">
        <v>81</v>
      </c>
      <c r="AY141" s="100" t="s">
        <v>159</v>
      </c>
      <c r="BE141" s="190">
        <f t="shared" si="24"/>
        <v>0</v>
      </c>
      <c r="BF141" s="190">
        <f t="shared" si="25"/>
        <v>0</v>
      </c>
      <c r="BG141" s="190">
        <f t="shared" si="26"/>
        <v>0</v>
      </c>
      <c r="BH141" s="190">
        <f t="shared" si="27"/>
        <v>0</v>
      </c>
      <c r="BI141" s="190">
        <f t="shared" si="28"/>
        <v>0</v>
      </c>
      <c r="BJ141" s="100" t="s">
        <v>79</v>
      </c>
      <c r="BK141" s="190">
        <f t="shared" si="29"/>
        <v>0</v>
      </c>
      <c r="BL141" s="100" t="s">
        <v>164</v>
      </c>
      <c r="BM141" s="189" t="s">
        <v>448</v>
      </c>
    </row>
    <row r="142" spans="1:65" s="113" customFormat="1" ht="24" x14ac:dyDescent="0.2">
      <c r="A142" s="109"/>
      <c r="B142" s="110"/>
      <c r="C142" s="178" t="s">
        <v>293</v>
      </c>
      <c r="D142" s="178" t="s">
        <v>160</v>
      </c>
      <c r="E142" s="179" t="s">
        <v>1663</v>
      </c>
      <c r="F142" s="180" t="s">
        <v>1556</v>
      </c>
      <c r="G142" s="181" t="s">
        <v>1121</v>
      </c>
      <c r="H142" s="182">
        <v>1</v>
      </c>
      <c r="I142" s="4"/>
      <c r="J142" s="183">
        <f t="shared" si="20"/>
        <v>0</v>
      </c>
      <c r="K142" s="180" t="s">
        <v>3</v>
      </c>
      <c r="L142" s="110"/>
      <c r="M142" s="184" t="s">
        <v>3</v>
      </c>
      <c r="N142" s="185" t="s">
        <v>43</v>
      </c>
      <c r="O142" s="186"/>
      <c r="P142" s="187">
        <f t="shared" si="21"/>
        <v>0</v>
      </c>
      <c r="Q142" s="187">
        <v>0</v>
      </c>
      <c r="R142" s="187">
        <f t="shared" si="22"/>
        <v>0</v>
      </c>
      <c r="S142" s="187">
        <v>0</v>
      </c>
      <c r="T142" s="188">
        <f t="shared" si="23"/>
        <v>0</v>
      </c>
      <c r="U142" s="109"/>
      <c r="V142" s="109"/>
      <c r="W142" s="109"/>
      <c r="X142" s="109"/>
      <c r="Y142" s="109"/>
      <c r="Z142" s="109"/>
      <c r="AA142" s="109"/>
      <c r="AB142" s="109"/>
      <c r="AC142" s="109"/>
      <c r="AD142" s="109"/>
      <c r="AE142" s="109"/>
      <c r="AR142" s="189" t="s">
        <v>164</v>
      </c>
      <c r="AT142" s="189" t="s">
        <v>160</v>
      </c>
      <c r="AU142" s="189" t="s">
        <v>81</v>
      </c>
      <c r="AY142" s="100" t="s">
        <v>159</v>
      </c>
      <c r="BE142" s="190">
        <f t="shared" si="24"/>
        <v>0</v>
      </c>
      <c r="BF142" s="190">
        <f t="shared" si="25"/>
        <v>0</v>
      </c>
      <c r="BG142" s="190">
        <f t="shared" si="26"/>
        <v>0</v>
      </c>
      <c r="BH142" s="190">
        <f t="shared" si="27"/>
        <v>0</v>
      </c>
      <c r="BI142" s="190">
        <f t="shared" si="28"/>
        <v>0</v>
      </c>
      <c r="BJ142" s="100" t="s">
        <v>79</v>
      </c>
      <c r="BK142" s="190">
        <f t="shared" si="29"/>
        <v>0</v>
      </c>
      <c r="BL142" s="100" t="s">
        <v>164</v>
      </c>
      <c r="BM142" s="189" t="s">
        <v>452</v>
      </c>
    </row>
    <row r="143" spans="1:65" s="113" customFormat="1" ht="24" x14ac:dyDescent="0.2">
      <c r="A143" s="109"/>
      <c r="B143" s="110"/>
      <c r="C143" s="178" t="s">
        <v>457</v>
      </c>
      <c r="D143" s="178" t="s">
        <v>160</v>
      </c>
      <c r="E143" s="179" t="s">
        <v>1664</v>
      </c>
      <c r="F143" s="180" t="s">
        <v>1558</v>
      </c>
      <c r="G143" s="181" t="s">
        <v>1121</v>
      </c>
      <c r="H143" s="182">
        <v>0</v>
      </c>
      <c r="I143" s="4"/>
      <c r="J143" s="183">
        <f t="shared" si="20"/>
        <v>0</v>
      </c>
      <c r="K143" s="180" t="s">
        <v>3</v>
      </c>
      <c r="L143" s="110"/>
      <c r="M143" s="184" t="s">
        <v>3</v>
      </c>
      <c r="N143" s="185" t="s">
        <v>43</v>
      </c>
      <c r="O143" s="186"/>
      <c r="P143" s="187">
        <f t="shared" si="21"/>
        <v>0</v>
      </c>
      <c r="Q143" s="187">
        <v>0</v>
      </c>
      <c r="R143" s="187">
        <f t="shared" si="22"/>
        <v>0</v>
      </c>
      <c r="S143" s="187">
        <v>0</v>
      </c>
      <c r="T143" s="188">
        <f t="shared" si="23"/>
        <v>0</v>
      </c>
      <c r="U143" s="109"/>
      <c r="V143" s="109"/>
      <c r="W143" s="109"/>
      <c r="X143" s="109"/>
      <c r="Y143" s="109"/>
      <c r="Z143" s="109"/>
      <c r="AA143" s="109"/>
      <c r="AB143" s="109"/>
      <c r="AC143" s="109"/>
      <c r="AD143" s="109"/>
      <c r="AE143" s="109"/>
      <c r="AR143" s="189" t="s">
        <v>164</v>
      </c>
      <c r="AT143" s="189" t="s">
        <v>160</v>
      </c>
      <c r="AU143" s="189" t="s">
        <v>81</v>
      </c>
      <c r="AY143" s="100" t="s">
        <v>159</v>
      </c>
      <c r="BE143" s="190">
        <f t="shared" si="24"/>
        <v>0</v>
      </c>
      <c r="BF143" s="190">
        <f t="shared" si="25"/>
        <v>0</v>
      </c>
      <c r="BG143" s="190">
        <f t="shared" si="26"/>
        <v>0</v>
      </c>
      <c r="BH143" s="190">
        <f t="shared" si="27"/>
        <v>0</v>
      </c>
      <c r="BI143" s="190">
        <f t="shared" si="28"/>
        <v>0</v>
      </c>
      <c r="BJ143" s="100" t="s">
        <v>79</v>
      </c>
      <c r="BK143" s="190">
        <f t="shared" si="29"/>
        <v>0</v>
      </c>
      <c r="BL143" s="100" t="s">
        <v>164</v>
      </c>
      <c r="BM143" s="189" t="s">
        <v>455</v>
      </c>
    </row>
    <row r="144" spans="1:65" s="113" customFormat="1" ht="24" x14ac:dyDescent="0.2">
      <c r="A144" s="109"/>
      <c r="B144" s="110"/>
      <c r="C144" s="178" t="s">
        <v>298</v>
      </c>
      <c r="D144" s="178" t="s">
        <v>160</v>
      </c>
      <c r="E144" s="179" t="s">
        <v>1665</v>
      </c>
      <c r="F144" s="180" t="s">
        <v>1560</v>
      </c>
      <c r="G144" s="181" t="s">
        <v>1121</v>
      </c>
      <c r="H144" s="182">
        <v>1</v>
      </c>
      <c r="I144" s="4"/>
      <c r="J144" s="183">
        <f t="shared" si="20"/>
        <v>0</v>
      </c>
      <c r="K144" s="180" t="s">
        <v>3</v>
      </c>
      <c r="L144" s="110"/>
      <c r="M144" s="184" t="s">
        <v>3</v>
      </c>
      <c r="N144" s="185" t="s">
        <v>43</v>
      </c>
      <c r="O144" s="186"/>
      <c r="P144" s="187">
        <f t="shared" si="21"/>
        <v>0</v>
      </c>
      <c r="Q144" s="187">
        <v>0</v>
      </c>
      <c r="R144" s="187">
        <f t="shared" si="22"/>
        <v>0</v>
      </c>
      <c r="S144" s="187">
        <v>0</v>
      </c>
      <c r="T144" s="188">
        <f t="shared" si="23"/>
        <v>0</v>
      </c>
      <c r="U144" s="109"/>
      <c r="V144" s="109"/>
      <c r="W144" s="109"/>
      <c r="X144" s="109"/>
      <c r="Y144" s="109"/>
      <c r="Z144" s="109"/>
      <c r="AA144" s="109"/>
      <c r="AB144" s="109"/>
      <c r="AC144" s="109"/>
      <c r="AD144" s="109"/>
      <c r="AE144" s="109"/>
      <c r="AR144" s="189" t="s">
        <v>164</v>
      </c>
      <c r="AT144" s="189" t="s">
        <v>160</v>
      </c>
      <c r="AU144" s="189" t="s">
        <v>81</v>
      </c>
      <c r="AY144" s="100" t="s">
        <v>159</v>
      </c>
      <c r="BE144" s="190">
        <f t="shared" si="24"/>
        <v>0</v>
      </c>
      <c r="BF144" s="190">
        <f t="shared" si="25"/>
        <v>0</v>
      </c>
      <c r="BG144" s="190">
        <f t="shared" si="26"/>
        <v>0</v>
      </c>
      <c r="BH144" s="190">
        <f t="shared" si="27"/>
        <v>0</v>
      </c>
      <c r="BI144" s="190">
        <f t="shared" si="28"/>
        <v>0</v>
      </c>
      <c r="BJ144" s="100" t="s">
        <v>79</v>
      </c>
      <c r="BK144" s="190">
        <f t="shared" si="29"/>
        <v>0</v>
      </c>
      <c r="BL144" s="100" t="s">
        <v>164</v>
      </c>
      <c r="BM144" s="189" t="s">
        <v>460</v>
      </c>
    </row>
    <row r="145" spans="1:65" s="167" customFormat="1" ht="25.9" customHeight="1" x14ac:dyDescent="0.2">
      <c r="B145" s="168"/>
      <c r="D145" s="169" t="s">
        <v>71</v>
      </c>
      <c r="E145" s="170" t="s">
        <v>1492</v>
      </c>
      <c r="F145" s="170" t="s">
        <v>1561</v>
      </c>
      <c r="J145" s="171">
        <f>BK145</f>
        <v>0</v>
      </c>
      <c r="L145" s="168"/>
      <c r="M145" s="172"/>
      <c r="N145" s="173"/>
      <c r="O145" s="173"/>
      <c r="P145" s="174">
        <f>P146</f>
        <v>0</v>
      </c>
      <c r="Q145" s="173"/>
      <c r="R145" s="174">
        <f>R146</f>
        <v>0</v>
      </c>
      <c r="S145" s="173"/>
      <c r="T145" s="175">
        <f>T146</f>
        <v>0</v>
      </c>
      <c r="AR145" s="169" t="s">
        <v>164</v>
      </c>
      <c r="AT145" s="176" t="s">
        <v>71</v>
      </c>
      <c r="AU145" s="176" t="s">
        <v>72</v>
      </c>
      <c r="AY145" s="169" t="s">
        <v>159</v>
      </c>
      <c r="BK145" s="177">
        <f>BK146</f>
        <v>0</v>
      </c>
    </row>
    <row r="146" spans="1:65" s="113" customFormat="1" ht="36" x14ac:dyDescent="0.2">
      <c r="A146" s="109"/>
      <c r="B146" s="110"/>
      <c r="C146" s="178" t="s">
        <v>465</v>
      </c>
      <c r="D146" s="178" t="s">
        <v>160</v>
      </c>
      <c r="E146" s="179" t="s">
        <v>1562</v>
      </c>
      <c r="F146" s="180" t="s">
        <v>1563</v>
      </c>
      <c r="G146" s="181" t="s">
        <v>1307</v>
      </c>
      <c r="H146" s="182">
        <v>5</v>
      </c>
      <c r="I146" s="4"/>
      <c r="J146" s="183">
        <f>ROUND(I146*H146,2)</f>
        <v>0</v>
      </c>
      <c r="K146" s="180" t="s">
        <v>3</v>
      </c>
      <c r="L146" s="110"/>
      <c r="M146" s="232" t="s">
        <v>3</v>
      </c>
      <c r="N146" s="233" t="s">
        <v>43</v>
      </c>
      <c r="O146" s="234"/>
      <c r="P146" s="235">
        <f>O146*H146</f>
        <v>0</v>
      </c>
      <c r="Q146" s="235">
        <v>0</v>
      </c>
      <c r="R146" s="235">
        <f>Q146*H146</f>
        <v>0</v>
      </c>
      <c r="S146" s="235">
        <v>0</v>
      </c>
      <c r="T146" s="236">
        <f>S146*H146</f>
        <v>0</v>
      </c>
      <c r="U146" s="109"/>
      <c r="V146" s="109"/>
      <c r="W146" s="109"/>
      <c r="X146" s="109"/>
      <c r="Y146" s="109"/>
      <c r="Z146" s="109"/>
      <c r="AA146" s="109"/>
      <c r="AB146" s="109"/>
      <c r="AC146" s="109"/>
      <c r="AD146" s="109"/>
      <c r="AE146" s="109"/>
      <c r="AR146" s="189" t="s">
        <v>1564</v>
      </c>
      <c r="AT146" s="189" t="s">
        <v>160</v>
      </c>
      <c r="AU146" s="189" t="s">
        <v>79</v>
      </c>
      <c r="AY146" s="100" t="s">
        <v>159</v>
      </c>
      <c r="BE146" s="190">
        <f>IF(N146="základní",J146,0)</f>
        <v>0</v>
      </c>
      <c r="BF146" s="190">
        <f>IF(N146="snížená",J146,0)</f>
        <v>0</v>
      </c>
      <c r="BG146" s="190">
        <f>IF(N146="zákl. přenesená",J146,0)</f>
        <v>0</v>
      </c>
      <c r="BH146" s="190">
        <f>IF(N146="sníž. přenesená",J146,0)</f>
        <v>0</v>
      </c>
      <c r="BI146" s="190">
        <f>IF(N146="nulová",J146,0)</f>
        <v>0</v>
      </c>
      <c r="BJ146" s="100" t="s">
        <v>79</v>
      </c>
      <c r="BK146" s="190">
        <f>ROUND(I146*H146,2)</f>
        <v>0</v>
      </c>
      <c r="BL146" s="100" t="s">
        <v>1564</v>
      </c>
      <c r="BM146" s="189" t="s">
        <v>463</v>
      </c>
    </row>
    <row r="147" spans="1:65" s="113" customFormat="1" ht="6.95" customHeight="1" x14ac:dyDescent="0.2">
      <c r="A147" s="109"/>
      <c r="B147" s="137"/>
      <c r="C147" s="138"/>
      <c r="D147" s="138"/>
      <c r="E147" s="138"/>
      <c r="F147" s="138"/>
      <c r="G147" s="138"/>
      <c r="H147" s="138"/>
      <c r="I147" s="138"/>
      <c r="J147" s="138"/>
      <c r="K147" s="138"/>
      <c r="L147" s="110"/>
      <c r="M147" s="109"/>
      <c r="O147" s="109"/>
      <c r="P147" s="109"/>
      <c r="Q147" s="109"/>
      <c r="R147" s="109"/>
      <c r="S147" s="109"/>
      <c r="T147" s="109"/>
      <c r="U147" s="109"/>
      <c r="V147" s="109"/>
      <c r="W147" s="109"/>
      <c r="X147" s="109"/>
      <c r="Y147" s="109"/>
      <c r="Z147" s="109"/>
      <c r="AA147" s="109"/>
      <c r="AB147" s="109"/>
      <c r="AC147" s="109"/>
      <c r="AD147" s="109"/>
      <c r="AE147" s="109"/>
    </row>
  </sheetData>
  <sheetProtection password="CF0E" sheet="1" objects="1" scenarios="1" selectLockedCells="1"/>
  <autoFilter ref="C90:K146"/>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8"/>
  <sheetViews>
    <sheetView showGridLines="0" topLeftCell="A10" zoomScale="85" zoomScaleNormal="85" workbookViewId="0">
      <selection activeCell="J19" sqref="J19"/>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111</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ht="12" customHeight="1" x14ac:dyDescent="0.2">
      <c r="B8" s="103"/>
      <c r="D8" s="106" t="s">
        <v>120</v>
      </c>
      <c r="L8" s="103"/>
    </row>
    <row r="9" spans="1:46" s="113" customFormat="1" ht="16.5" customHeight="1" x14ac:dyDescent="0.2">
      <c r="A9" s="109"/>
      <c r="B9" s="110"/>
      <c r="C9" s="109"/>
      <c r="D9" s="109"/>
      <c r="E9" s="107" t="s">
        <v>1517</v>
      </c>
      <c r="F9" s="111"/>
      <c r="G9" s="111"/>
      <c r="H9" s="111"/>
      <c r="I9" s="109"/>
      <c r="J9" s="109"/>
      <c r="K9" s="109"/>
      <c r="L9" s="112"/>
      <c r="S9" s="109"/>
      <c r="T9" s="109"/>
      <c r="U9" s="109"/>
      <c r="V9" s="109"/>
      <c r="W9" s="109"/>
      <c r="X9" s="109"/>
      <c r="Y9" s="109"/>
      <c r="Z9" s="109"/>
      <c r="AA9" s="109"/>
      <c r="AB9" s="109"/>
      <c r="AC9" s="109"/>
      <c r="AD9" s="109"/>
      <c r="AE9" s="109"/>
    </row>
    <row r="10" spans="1:46" s="113" customFormat="1" ht="12" customHeight="1" x14ac:dyDescent="0.2">
      <c r="A10" s="109"/>
      <c r="B10" s="110"/>
      <c r="C10" s="109"/>
      <c r="D10" s="106" t="s">
        <v>122</v>
      </c>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6.5" customHeight="1" x14ac:dyDescent="0.2">
      <c r="A11" s="109"/>
      <c r="B11" s="110"/>
      <c r="C11" s="109"/>
      <c r="D11" s="109"/>
      <c r="E11" s="114" t="s">
        <v>1666</v>
      </c>
      <c r="F11" s="111"/>
      <c r="G11" s="111"/>
      <c r="H11" s="111"/>
      <c r="I11" s="109"/>
      <c r="J11" s="109"/>
      <c r="K11" s="109"/>
      <c r="L11" s="112"/>
      <c r="S11" s="109"/>
      <c r="T11" s="109"/>
      <c r="U11" s="109"/>
      <c r="V11" s="109"/>
      <c r="W11" s="109"/>
      <c r="X11" s="109"/>
      <c r="Y11" s="109"/>
      <c r="Z11" s="109"/>
      <c r="AA11" s="109"/>
      <c r="AB11" s="109"/>
      <c r="AC11" s="109"/>
      <c r="AD11" s="109"/>
      <c r="AE11" s="109"/>
    </row>
    <row r="12" spans="1:46" s="113" customFormat="1" x14ac:dyDescent="0.2">
      <c r="A12" s="109"/>
      <c r="B12" s="110"/>
      <c r="C12" s="109"/>
      <c r="D12" s="109"/>
      <c r="E12" s="109"/>
      <c r="F12" s="109"/>
      <c r="G12" s="109"/>
      <c r="H12" s="109"/>
      <c r="I12" s="109"/>
      <c r="J12" s="109"/>
      <c r="K12" s="109"/>
      <c r="L12" s="112"/>
      <c r="S12" s="109"/>
      <c r="T12" s="109"/>
      <c r="U12" s="109"/>
      <c r="V12" s="109"/>
      <c r="W12" s="109"/>
      <c r="X12" s="109"/>
      <c r="Y12" s="109"/>
      <c r="Z12" s="109"/>
      <c r="AA12" s="109"/>
      <c r="AB12" s="109"/>
      <c r="AC12" s="109"/>
      <c r="AD12" s="109"/>
      <c r="AE12" s="109"/>
    </row>
    <row r="13" spans="1:46" s="113" customFormat="1" ht="12" customHeight="1" x14ac:dyDescent="0.2">
      <c r="A13" s="109"/>
      <c r="B13" s="110"/>
      <c r="C13" s="109"/>
      <c r="D13" s="106" t="s">
        <v>19</v>
      </c>
      <c r="E13" s="109"/>
      <c r="F13" s="115" t="s">
        <v>3</v>
      </c>
      <c r="G13" s="109"/>
      <c r="H13" s="109"/>
      <c r="I13" s="106" t="s">
        <v>20</v>
      </c>
      <c r="J13" s="115" t="s">
        <v>3</v>
      </c>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21</v>
      </c>
      <c r="E14" s="109"/>
      <c r="F14" s="115" t="s">
        <v>22</v>
      </c>
      <c r="G14" s="109"/>
      <c r="H14" s="109"/>
      <c r="I14" s="106" t="s">
        <v>23</v>
      </c>
      <c r="J14" s="116" t="str">
        <f>'Rekapitulace stavby'!AN8</f>
        <v>25. 5. 2020</v>
      </c>
      <c r="K14" s="109"/>
      <c r="L14" s="112"/>
      <c r="S14" s="109"/>
      <c r="T14" s="109"/>
      <c r="U14" s="109"/>
      <c r="V14" s="109"/>
      <c r="W14" s="109"/>
      <c r="X14" s="109"/>
      <c r="Y14" s="109"/>
      <c r="Z14" s="109"/>
      <c r="AA14" s="109"/>
      <c r="AB14" s="109"/>
      <c r="AC14" s="109"/>
      <c r="AD14" s="109"/>
      <c r="AE14" s="109"/>
    </row>
    <row r="15" spans="1:46" s="113" customFormat="1" ht="10.9" customHeight="1" x14ac:dyDescent="0.2">
      <c r="A15" s="109"/>
      <c r="B15" s="110"/>
      <c r="C15" s="109"/>
      <c r="D15" s="109"/>
      <c r="E15" s="109"/>
      <c r="F15" s="109"/>
      <c r="G15" s="109"/>
      <c r="H15" s="109"/>
      <c r="I15" s="109"/>
      <c r="J15" s="109"/>
      <c r="K15" s="109"/>
      <c r="L15" s="112"/>
      <c r="S15" s="109"/>
      <c r="T15" s="109"/>
      <c r="U15" s="109"/>
      <c r="V15" s="109"/>
      <c r="W15" s="109"/>
      <c r="X15" s="109"/>
      <c r="Y15" s="109"/>
      <c r="Z15" s="109"/>
      <c r="AA15" s="109"/>
      <c r="AB15" s="109"/>
      <c r="AC15" s="109"/>
      <c r="AD15" s="109"/>
      <c r="AE15" s="109"/>
    </row>
    <row r="16" spans="1:46" s="113" customFormat="1" ht="12" customHeight="1" x14ac:dyDescent="0.2">
      <c r="A16" s="109"/>
      <c r="B16" s="110"/>
      <c r="C16" s="109"/>
      <c r="D16" s="106" t="s">
        <v>25</v>
      </c>
      <c r="E16" s="109"/>
      <c r="F16" s="109"/>
      <c r="G16" s="109"/>
      <c r="H16" s="109"/>
      <c r="I16" s="106" t="s">
        <v>26</v>
      </c>
      <c r="J16" s="115" t="s">
        <v>3</v>
      </c>
      <c r="K16" s="109"/>
      <c r="L16" s="112"/>
      <c r="S16" s="109"/>
      <c r="T16" s="109"/>
      <c r="U16" s="109"/>
      <c r="V16" s="109"/>
      <c r="W16" s="109"/>
      <c r="X16" s="109"/>
      <c r="Y16" s="109"/>
      <c r="Z16" s="109"/>
      <c r="AA16" s="109"/>
      <c r="AB16" s="109"/>
      <c r="AC16" s="109"/>
      <c r="AD16" s="109"/>
      <c r="AE16" s="109"/>
    </row>
    <row r="17" spans="1:31" s="113" customFormat="1" ht="18" customHeight="1" x14ac:dyDescent="0.2">
      <c r="A17" s="109"/>
      <c r="B17" s="110"/>
      <c r="C17" s="109"/>
      <c r="D17" s="109"/>
      <c r="E17" s="115" t="s">
        <v>27</v>
      </c>
      <c r="F17" s="109"/>
      <c r="G17" s="109"/>
      <c r="H17" s="109"/>
      <c r="I17" s="106" t="s">
        <v>28</v>
      </c>
      <c r="J17" s="115" t="s">
        <v>3</v>
      </c>
      <c r="K17" s="109"/>
      <c r="L17" s="112"/>
      <c r="S17" s="109"/>
      <c r="T17" s="109"/>
      <c r="U17" s="109"/>
      <c r="V17" s="109"/>
      <c r="W17" s="109"/>
      <c r="X17" s="109"/>
      <c r="Y17" s="109"/>
      <c r="Z17" s="109"/>
      <c r="AA17" s="109"/>
      <c r="AB17" s="109"/>
      <c r="AC17" s="109"/>
      <c r="AD17" s="109"/>
      <c r="AE17" s="109"/>
    </row>
    <row r="18" spans="1:31" s="113" customFormat="1" ht="6.95" customHeight="1" x14ac:dyDescent="0.2">
      <c r="A18" s="109"/>
      <c r="B18" s="110"/>
      <c r="C18" s="109"/>
      <c r="D18" s="109"/>
      <c r="E18" s="109"/>
      <c r="F18" s="109"/>
      <c r="G18" s="109"/>
      <c r="H18" s="109"/>
      <c r="I18" s="109"/>
      <c r="J18" s="109"/>
      <c r="K18" s="109"/>
      <c r="L18" s="112"/>
      <c r="S18" s="109"/>
      <c r="T18" s="109"/>
      <c r="U18" s="109"/>
      <c r="V18" s="109"/>
      <c r="W18" s="109"/>
      <c r="X18" s="109"/>
      <c r="Y18" s="109"/>
      <c r="Z18" s="109"/>
      <c r="AA18" s="109"/>
      <c r="AB18" s="109"/>
      <c r="AC18" s="109"/>
      <c r="AD18" s="109"/>
      <c r="AE18" s="109"/>
    </row>
    <row r="19" spans="1:31" s="113" customFormat="1" ht="12" customHeight="1" x14ac:dyDescent="0.2">
      <c r="A19" s="109"/>
      <c r="B19" s="110"/>
      <c r="C19" s="109"/>
      <c r="D19" s="106" t="s">
        <v>29</v>
      </c>
      <c r="E19" s="109"/>
      <c r="F19" s="109"/>
      <c r="G19" s="109"/>
      <c r="H19" s="109"/>
      <c r="I19" s="106" t="s">
        <v>26</v>
      </c>
      <c r="J19" s="85" t="str">
        <f>'Rekapitulace stavby'!AN13</f>
        <v>Vyplň údaj</v>
      </c>
      <c r="K19" s="109"/>
      <c r="L19" s="112"/>
      <c r="S19" s="109"/>
      <c r="T19" s="109"/>
      <c r="U19" s="109"/>
      <c r="V19" s="109"/>
      <c r="W19" s="109"/>
      <c r="X19" s="109"/>
      <c r="Y19" s="109"/>
      <c r="Z19" s="109"/>
      <c r="AA19" s="109"/>
      <c r="AB19" s="109"/>
      <c r="AC19" s="109"/>
      <c r="AD19" s="109"/>
      <c r="AE19" s="109"/>
    </row>
    <row r="20" spans="1:31" s="113" customFormat="1" ht="18" customHeight="1" x14ac:dyDescent="0.2">
      <c r="A20" s="109"/>
      <c r="B20" s="110"/>
      <c r="C20" s="109"/>
      <c r="D20" s="109"/>
      <c r="E20" s="87" t="str">
        <f>'Rekapitulace stavby'!E14</f>
        <v>Vyplň údaj</v>
      </c>
      <c r="F20" s="96"/>
      <c r="G20" s="96"/>
      <c r="H20" s="96"/>
      <c r="I20" s="106" t="s">
        <v>28</v>
      </c>
      <c r="J20" s="85" t="str">
        <f>'Rekapitulace stavby'!AN14</f>
        <v>Vyplň údaj</v>
      </c>
      <c r="K20" s="109"/>
      <c r="L20" s="112"/>
      <c r="S20" s="109"/>
      <c r="T20" s="109"/>
      <c r="U20" s="109"/>
      <c r="V20" s="109"/>
      <c r="W20" s="109"/>
      <c r="X20" s="109"/>
      <c r="Y20" s="109"/>
      <c r="Z20" s="109"/>
      <c r="AA20" s="109"/>
      <c r="AB20" s="109"/>
      <c r="AC20" s="109"/>
      <c r="AD20" s="109"/>
      <c r="AE20" s="109"/>
    </row>
    <row r="21" spans="1:31" s="113" customFormat="1" ht="6.95" customHeight="1" x14ac:dyDescent="0.2">
      <c r="A21" s="109"/>
      <c r="B21" s="110"/>
      <c r="C21" s="109"/>
      <c r="D21" s="109"/>
      <c r="E21" s="109"/>
      <c r="F21" s="109"/>
      <c r="G21" s="109"/>
      <c r="H21" s="109"/>
      <c r="I21" s="109"/>
      <c r="J21" s="109"/>
      <c r="K21" s="109"/>
      <c r="L21" s="112"/>
      <c r="S21" s="109"/>
      <c r="T21" s="109"/>
      <c r="U21" s="109"/>
      <c r="V21" s="109"/>
      <c r="W21" s="109"/>
      <c r="X21" s="109"/>
      <c r="Y21" s="109"/>
      <c r="Z21" s="109"/>
      <c r="AA21" s="109"/>
      <c r="AB21" s="109"/>
      <c r="AC21" s="109"/>
      <c r="AD21" s="109"/>
      <c r="AE21" s="109"/>
    </row>
    <row r="22" spans="1:31" s="113" customFormat="1" ht="12" customHeight="1" x14ac:dyDescent="0.2">
      <c r="A22" s="109"/>
      <c r="B22" s="110"/>
      <c r="C22" s="109"/>
      <c r="D22" s="106" t="s">
        <v>31</v>
      </c>
      <c r="E22" s="109"/>
      <c r="F22" s="109"/>
      <c r="G22" s="109"/>
      <c r="H22" s="109"/>
      <c r="I22" s="106" t="s">
        <v>26</v>
      </c>
      <c r="J22" s="115" t="s">
        <v>3</v>
      </c>
      <c r="K22" s="109"/>
      <c r="L22" s="112"/>
      <c r="S22" s="109"/>
      <c r="T22" s="109"/>
      <c r="U22" s="109"/>
      <c r="V22" s="109"/>
      <c r="W22" s="109"/>
      <c r="X22" s="109"/>
      <c r="Y22" s="109"/>
      <c r="Z22" s="109"/>
      <c r="AA22" s="109"/>
      <c r="AB22" s="109"/>
      <c r="AC22" s="109"/>
      <c r="AD22" s="109"/>
      <c r="AE22" s="109"/>
    </row>
    <row r="23" spans="1:31" s="113" customFormat="1" ht="18" customHeight="1" x14ac:dyDescent="0.2">
      <c r="A23" s="109"/>
      <c r="B23" s="110"/>
      <c r="C23" s="109"/>
      <c r="D23" s="109"/>
      <c r="E23" s="115" t="s">
        <v>32</v>
      </c>
      <c r="F23" s="109"/>
      <c r="G23" s="109"/>
      <c r="H23" s="109"/>
      <c r="I23" s="106" t="s">
        <v>28</v>
      </c>
      <c r="J23" s="115" t="s">
        <v>3</v>
      </c>
      <c r="K23" s="109"/>
      <c r="L23" s="112"/>
      <c r="S23" s="109"/>
      <c r="T23" s="109"/>
      <c r="U23" s="109"/>
      <c r="V23" s="109"/>
      <c r="W23" s="109"/>
      <c r="X23" s="109"/>
      <c r="Y23" s="109"/>
      <c r="Z23" s="109"/>
      <c r="AA23" s="109"/>
      <c r="AB23" s="109"/>
      <c r="AC23" s="109"/>
      <c r="AD23" s="109"/>
      <c r="AE23" s="109"/>
    </row>
    <row r="24" spans="1:31" s="113" customFormat="1" ht="6.95" customHeight="1" x14ac:dyDescent="0.2">
      <c r="A24" s="109"/>
      <c r="B24" s="110"/>
      <c r="C24" s="109"/>
      <c r="D24" s="109"/>
      <c r="E24" s="109"/>
      <c r="F24" s="109"/>
      <c r="G24" s="109"/>
      <c r="H24" s="109"/>
      <c r="I24" s="109"/>
      <c r="J24" s="109"/>
      <c r="K24" s="109"/>
      <c r="L24" s="112"/>
      <c r="S24" s="109"/>
      <c r="T24" s="109"/>
      <c r="U24" s="109"/>
      <c r="V24" s="109"/>
      <c r="W24" s="109"/>
      <c r="X24" s="109"/>
      <c r="Y24" s="109"/>
      <c r="Z24" s="109"/>
      <c r="AA24" s="109"/>
      <c r="AB24" s="109"/>
      <c r="AC24" s="109"/>
      <c r="AD24" s="109"/>
      <c r="AE24" s="109"/>
    </row>
    <row r="25" spans="1:31" s="113" customFormat="1" ht="12" customHeight="1" x14ac:dyDescent="0.2">
      <c r="A25" s="109"/>
      <c r="B25" s="110"/>
      <c r="C25" s="109"/>
      <c r="D25" s="106" t="s">
        <v>34</v>
      </c>
      <c r="E25" s="109"/>
      <c r="F25" s="109"/>
      <c r="G25" s="109"/>
      <c r="H25" s="109"/>
      <c r="I25" s="106" t="s">
        <v>26</v>
      </c>
      <c r="J25" s="115" t="str">
        <f>IF('Rekapitulace stavby'!AN19="","",'Rekapitulace stavby'!AN19)</f>
        <v/>
      </c>
      <c r="K25" s="109"/>
      <c r="L25" s="112"/>
      <c r="S25" s="109"/>
      <c r="T25" s="109"/>
      <c r="U25" s="109"/>
      <c r="V25" s="109"/>
      <c r="W25" s="109"/>
      <c r="X25" s="109"/>
      <c r="Y25" s="109"/>
      <c r="Z25" s="109"/>
      <c r="AA25" s="109"/>
      <c r="AB25" s="109"/>
      <c r="AC25" s="109"/>
      <c r="AD25" s="109"/>
      <c r="AE25" s="109"/>
    </row>
    <row r="26" spans="1:31" s="113" customFormat="1" ht="18" customHeight="1" x14ac:dyDescent="0.2">
      <c r="A26" s="109"/>
      <c r="B26" s="110"/>
      <c r="C26" s="109"/>
      <c r="D26" s="109"/>
      <c r="E26" s="115" t="str">
        <f>IF('Rekapitulace stavby'!E20="","",'Rekapitulace stavby'!E20)</f>
        <v xml:space="preserve"> </v>
      </c>
      <c r="F26" s="109"/>
      <c r="G26" s="109"/>
      <c r="H26" s="109"/>
      <c r="I26" s="106" t="s">
        <v>28</v>
      </c>
      <c r="J26" s="115" t="str">
        <f>IF('Rekapitulace stavby'!AN20="","",'Rekapitulace stavby'!AN20)</f>
        <v/>
      </c>
      <c r="K26" s="109"/>
      <c r="L26" s="112"/>
      <c r="S26" s="109"/>
      <c r="T26" s="109"/>
      <c r="U26" s="109"/>
      <c r="V26" s="109"/>
      <c r="W26" s="109"/>
      <c r="X26" s="109"/>
      <c r="Y26" s="109"/>
      <c r="Z26" s="109"/>
      <c r="AA26" s="109"/>
      <c r="AB26" s="109"/>
      <c r="AC26" s="109"/>
      <c r="AD26" s="109"/>
      <c r="AE26" s="109"/>
    </row>
    <row r="27" spans="1:31" s="113" customFormat="1" ht="6.95" customHeight="1" x14ac:dyDescent="0.2">
      <c r="A27" s="109"/>
      <c r="B27" s="110"/>
      <c r="C27" s="109"/>
      <c r="D27" s="109"/>
      <c r="E27" s="109"/>
      <c r="F27" s="109"/>
      <c r="G27" s="109"/>
      <c r="H27" s="109"/>
      <c r="I27" s="109"/>
      <c r="J27" s="109"/>
      <c r="K27" s="109"/>
      <c r="L27" s="112"/>
      <c r="S27" s="109"/>
      <c r="T27" s="109"/>
      <c r="U27" s="109"/>
      <c r="V27" s="109"/>
      <c r="W27" s="109"/>
      <c r="X27" s="109"/>
      <c r="Y27" s="109"/>
      <c r="Z27" s="109"/>
      <c r="AA27" s="109"/>
      <c r="AB27" s="109"/>
      <c r="AC27" s="109"/>
      <c r="AD27" s="109"/>
      <c r="AE27" s="109"/>
    </row>
    <row r="28" spans="1:31" s="113" customFormat="1" ht="12" customHeight="1" x14ac:dyDescent="0.2">
      <c r="A28" s="109"/>
      <c r="B28" s="110"/>
      <c r="C28" s="109"/>
      <c r="D28" s="106" t="s">
        <v>36</v>
      </c>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22" customFormat="1" ht="16.5" customHeight="1" x14ac:dyDescent="0.2">
      <c r="A29" s="118"/>
      <c r="B29" s="119"/>
      <c r="C29" s="118"/>
      <c r="D29" s="118"/>
      <c r="E29" s="120" t="s">
        <v>3</v>
      </c>
      <c r="F29" s="120"/>
      <c r="G29" s="120"/>
      <c r="H29" s="120"/>
      <c r="I29" s="118"/>
      <c r="J29" s="118"/>
      <c r="K29" s="118"/>
      <c r="L29" s="121"/>
      <c r="S29" s="118"/>
      <c r="T29" s="118"/>
      <c r="U29" s="118"/>
      <c r="V29" s="118"/>
      <c r="W29" s="118"/>
      <c r="X29" s="118"/>
      <c r="Y29" s="118"/>
      <c r="Z29" s="118"/>
      <c r="AA29" s="118"/>
      <c r="AB29" s="118"/>
      <c r="AC29" s="118"/>
      <c r="AD29" s="118"/>
      <c r="AE29" s="118"/>
    </row>
    <row r="30" spans="1:31" s="113" customFormat="1" ht="6.95" customHeight="1" x14ac:dyDescent="0.2">
      <c r="A30" s="109"/>
      <c r="B30" s="110"/>
      <c r="C30" s="109"/>
      <c r="D30" s="109"/>
      <c r="E30" s="109"/>
      <c r="F30" s="109"/>
      <c r="G30" s="109"/>
      <c r="H30" s="109"/>
      <c r="I30" s="109"/>
      <c r="J30" s="109"/>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25.35" customHeight="1" x14ac:dyDescent="0.2">
      <c r="A32" s="109"/>
      <c r="B32" s="110"/>
      <c r="C32" s="109"/>
      <c r="D32" s="124" t="s">
        <v>38</v>
      </c>
      <c r="E32" s="109"/>
      <c r="F32" s="109"/>
      <c r="G32" s="109"/>
      <c r="H32" s="109"/>
      <c r="I32" s="109"/>
      <c r="J32" s="125">
        <f>ROUND(J91, 2)</f>
        <v>0</v>
      </c>
      <c r="K32" s="109"/>
      <c r="L32" s="112"/>
      <c r="S32" s="109"/>
      <c r="T32" s="109"/>
      <c r="U32" s="109"/>
      <c r="V32" s="109"/>
      <c r="W32" s="109"/>
      <c r="X32" s="109"/>
      <c r="Y32" s="109"/>
      <c r="Z32" s="109"/>
      <c r="AA32" s="109"/>
      <c r="AB32" s="109"/>
      <c r="AC32" s="109"/>
      <c r="AD32" s="109"/>
      <c r="AE32" s="109"/>
    </row>
    <row r="33" spans="1:31" s="113" customFormat="1" ht="6.95" customHeight="1" x14ac:dyDescent="0.2">
      <c r="A33" s="109"/>
      <c r="B33" s="110"/>
      <c r="C33" s="109"/>
      <c r="D33" s="123"/>
      <c r="E33" s="123"/>
      <c r="F33" s="123"/>
      <c r="G33" s="123"/>
      <c r="H33" s="123"/>
      <c r="I33" s="123"/>
      <c r="J33" s="123"/>
      <c r="K33" s="123"/>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9"/>
      <c r="F34" s="126" t="s">
        <v>40</v>
      </c>
      <c r="G34" s="109"/>
      <c r="H34" s="109"/>
      <c r="I34" s="126" t="s">
        <v>39</v>
      </c>
      <c r="J34" s="126" t="s">
        <v>41</v>
      </c>
      <c r="K34" s="109"/>
      <c r="L34" s="112"/>
      <c r="S34" s="109"/>
      <c r="T34" s="109"/>
      <c r="U34" s="109"/>
      <c r="V34" s="109"/>
      <c r="W34" s="109"/>
      <c r="X34" s="109"/>
      <c r="Y34" s="109"/>
      <c r="Z34" s="109"/>
      <c r="AA34" s="109"/>
      <c r="AB34" s="109"/>
      <c r="AC34" s="109"/>
      <c r="AD34" s="109"/>
      <c r="AE34" s="109"/>
    </row>
    <row r="35" spans="1:31" s="113" customFormat="1" ht="14.45" customHeight="1" x14ac:dyDescent="0.2">
      <c r="A35" s="109"/>
      <c r="B35" s="110"/>
      <c r="C35" s="109"/>
      <c r="D35" s="127" t="s">
        <v>42</v>
      </c>
      <c r="E35" s="106" t="s">
        <v>43</v>
      </c>
      <c r="F35" s="128">
        <f>ROUND((SUM(BE91:BE137)),  2)</f>
        <v>0</v>
      </c>
      <c r="G35" s="109"/>
      <c r="H35" s="109"/>
      <c r="I35" s="129">
        <v>0.21</v>
      </c>
      <c r="J35" s="128">
        <f>ROUND(((SUM(BE91:BE137))*I35),  2)</f>
        <v>0</v>
      </c>
      <c r="K35" s="109"/>
      <c r="L35" s="112"/>
      <c r="S35" s="109"/>
      <c r="T35" s="109"/>
      <c r="U35" s="109"/>
      <c r="V35" s="109"/>
      <c r="W35" s="109"/>
      <c r="X35" s="109"/>
      <c r="Y35" s="109"/>
      <c r="Z35" s="109"/>
      <c r="AA35" s="109"/>
      <c r="AB35" s="109"/>
      <c r="AC35" s="109"/>
      <c r="AD35" s="109"/>
      <c r="AE35" s="109"/>
    </row>
    <row r="36" spans="1:31" s="113" customFormat="1" ht="14.45" customHeight="1" x14ac:dyDescent="0.2">
      <c r="A36" s="109"/>
      <c r="B36" s="110"/>
      <c r="C36" s="109"/>
      <c r="D36" s="109"/>
      <c r="E36" s="106" t="s">
        <v>44</v>
      </c>
      <c r="F36" s="128">
        <f>ROUND((SUM(BF91:BF137)),  2)</f>
        <v>0</v>
      </c>
      <c r="G36" s="109"/>
      <c r="H36" s="109"/>
      <c r="I36" s="129">
        <v>0.15</v>
      </c>
      <c r="J36" s="128">
        <f>ROUND(((SUM(BF91:BF137))*I36),  2)</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45</v>
      </c>
      <c r="F37" s="128">
        <f>ROUND((SUM(BG91:BG137)),  2)</f>
        <v>0</v>
      </c>
      <c r="G37" s="109"/>
      <c r="H37" s="109"/>
      <c r="I37" s="129">
        <v>0.21</v>
      </c>
      <c r="J37" s="128">
        <f>0</f>
        <v>0</v>
      </c>
      <c r="K37" s="109"/>
      <c r="L37" s="112"/>
      <c r="S37" s="109"/>
      <c r="T37" s="109"/>
      <c r="U37" s="109"/>
      <c r="V37" s="109"/>
      <c r="W37" s="109"/>
      <c r="X37" s="109"/>
      <c r="Y37" s="109"/>
      <c r="Z37" s="109"/>
      <c r="AA37" s="109"/>
      <c r="AB37" s="109"/>
      <c r="AC37" s="109"/>
      <c r="AD37" s="109"/>
      <c r="AE37" s="109"/>
    </row>
    <row r="38" spans="1:31" s="113" customFormat="1" ht="14.45" hidden="1" customHeight="1" x14ac:dyDescent="0.2">
      <c r="A38" s="109"/>
      <c r="B38" s="110"/>
      <c r="C38" s="109"/>
      <c r="D38" s="109"/>
      <c r="E38" s="106" t="s">
        <v>46</v>
      </c>
      <c r="F38" s="128">
        <f>ROUND((SUM(BH91:BH137)),  2)</f>
        <v>0</v>
      </c>
      <c r="G38" s="109"/>
      <c r="H38" s="109"/>
      <c r="I38" s="129">
        <v>0.15</v>
      </c>
      <c r="J38" s="128">
        <f>0</f>
        <v>0</v>
      </c>
      <c r="K38" s="109"/>
      <c r="L38" s="112"/>
      <c r="S38" s="109"/>
      <c r="T38" s="109"/>
      <c r="U38" s="109"/>
      <c r="V38" s="109"/>
      <c r="W38" s="109"/>
      <c r="X38" s="109"/>
      <c r="Y38" s="109"/>
      <c r="Z38" s="109"/>
      <c r="AA38" s="109"/>
      <c r="AB38" s="109"/>
      <c r="AC38" s="109"/>
      <c r="AD38" s="109"/>
      <c r="AE38" s="109"/>
    </row>
    <row r="39" spans="1:31" s="113" customFormat="1" ht="14.45" hidden="1" customHeight="1" x14ac:dyDescent="0.2">
      <c r="A39" s="109"/>
      <c r="B39" s="110"/>
      <c r="C39" s="109"/>
      <c r="D39" s="109"/>
      <c r="E39" s="106" t="s">
        <v>47</v>
      </c>
      <c r="F39" s="128">
        <f>ROUND((SUM(BI91:BI137)),  2)</f>
        <v>0</v>
      </c>
      <c r="G39" s="109"/>
      <c r="H39" s="109"/>
      <c r="I39" s="129">
        <v>0</v>
      </c>
      <c r="J39" s="128">
        <f>0</f>
        <v>0</v>
      </c>
      <c r="K39" s="109"/>
      <c r="L39" s="112"/>
      <c r="S39" s="109"/>
      <c r="T39" s="109"/>
      <c r="U39" s="109"/>
      <c r="V39" s="109"/>
      <c r="W39" s="109"/>
      <c r="X39" s="109"/>
      <c r="Y39" s="109"/>
      <c r="Z39" s="109"/>
      <c r="AA39" s="109"/>
      <c r="AB39" s="109"/>
      <c r="AC39" s="109"/>
      <c r="AD39" s="109"/>
      <c r="AE39" s="109"/>
    </row>
    <row r="40" spans="1:31" s="113" customFormat="1" ht="6.95" customHeight="1" x14ac:dyDescent="0.2">
      <c r="A40" s="109"/>
      <c r="B40" s="110"/>
      <c r="C40" s="109"/>
      <c r="D40" s="109"/>
      <c r="E40" s="109"/>
      <c r="F40" s="109"/>
      <c r="G40" s="109"/>
      <c r="H40" s="109"/>
      <c r="I40" s="109"/>
      <c r="J40" s="109"/>
      <c r="K40" s="109"/>
      <c r="L40" s="112"/>
      <c r="S40" s="109"/>
      <c r="T40" s="109"/>
      <c r="U40" s="109"/>
      <c r="V40" s="109"/>
      <c r="W40" s="109"/>
      <c r="X40" s="109"/>
      <c r="Y40" s="109"/>
      <c r="Z40" s="109"/>
      <c r="AA40" s="109"/>
      <c r="AB40" s="109"/>
      <c r="AC40" s="109"/>
      <c r="AD40" s="109"/>
      <c r="AE40" s="109"/>
    </row>
    <row r="41" spans="1:31" s="113" customFormat="1" ht="25.35" customHeight="1" x14ac:dyDescent="0.2">
      <c r="A41" s="109"/>
      <c r="B41" s="110"/>
      <c r="C41" s="130"/>
      <c r="D41" s="131" t="s">
        <v>48</v>
      </c>
      <c r="E41" s="132"/>
      <c r="F41" s="132"/>
      <c r="G41" s="133" t="s">
        <v>49</v>
      </c>
      <c r="H41" s="134" t="s">
        <v>50</v>
      </c>
      <c r="I41" s="132"/>
      <c r="J41" s="135">
        <f>SUM(J32:J39)</f>
        <v>0</v>
      </c>
      <c r="K41" s="136"/>
      <c r="L41" s="112"/>
      <c r="S41" s="109"/>
      <c r="T41" s="109"/>
      <c r="U41" s="109"/>
      <c r="V41" s="109"/>
      <c r="W41" s="109"/>
      <c r="X41" s="109"/>
      <c r="Y41" s="109"/>
      <c r="Z41" s="109"/>
      <c r="AA41" s="109"/>
      <c r="AB41" s="109"/>
      <c r="AC41" s="109"/>
      <c r="AD41" s="109"/>
      <c r="AE41" s="109"/>
    </row>
    <row r="42" spans="1:31" s="113" customFormat="1" ht="14.45" customHeight="1" x14ac:dyDescent="0.2">
      <c r="A42" s="109"/>
      <c r="B42" s="137"/>
      <c r="C42" s="138"/>
      <c r="D42" s="138"/>
      <c r="E42" s="138"/>
      <c r="F42" s="138"/>
      <c r="G42" s="138"/>
      <c r="H42" s="138"/>
      <c r="I42" s="138"/>
      <c r="J42" s="138"/>
      <c r="K42" s="138"/>
      <c r="L42" s="112"/>
      <c r="S42" s="109"/>
      <c r="T42" s="109"/>
      <c r="U42" s="109"/>
      <c r="V42" s="109"/>
      <c r="W42" s="109"/>
      <c r="X42" s="109"/>
      <c r="Y42" s="109"/>
      <c r="Z42" s="109"/>
      <c r="AA42" s="109"/>
      <c r="AB42" s="109"/>
      <c r="AC42" s="109"/>
      <c r="AD42" s="109"/>
      <c r="AE42" s="109"/>
    </row>
    <row r="46" spans="1:31" s="113" customFormat="1" ht="6.95" customHeight="1" x14ac:dyDescent="0.2">
      <c r="A46" s="109"/>
      <c r="B46" s="139"/>
      <c r="C46" s="140"/>
      <c r="D46" s="140"/>
      <c r="E46" s="140"/>
      <c r="F46" s="140"/>
      <c r="G46" s="140"/>
      <c r="H46" s="140"/>
      <c r="I46" s="140"/>
      <c r="J46" s="140"/>
      <c r="K46" s="140"/>
      <c r="L46" s="112"/>
      <c r="S46" s="109"/>
      <c r="T46" s="109"/>
      <c r="U46" s="109"/>
      <c r="V46" s="109"/>
      <c r="W46" s="109"/>
      <c r="X46" s="109"/>
      <c r="Y46" s="109"/>
      <c r="Z46" s="109"/>
      <c r="AA46" s="109"/>
      <c r="AB46" s="109"/>
      <c r="AC46" s="109"/>
      <c r="AD46" s="109"/>
      <c r="AE46" s="109"/>
    </row>
    <row r="47" spans="1:31" s="113" customFormat="1" ht="24.95" customHeight="1" x14ac:dyDescent="0.2">
      <c r="A47" s="109"/>
      <c r="B47" s="110"/>
      <c r="C47" s="104" t="s">
        <v>124</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6.95" customHeight="1" x14ac:dyDescent="0.2">
      <c r="A48" s="109"/>
      <c r="B48" s="110"/>
      <c r="C48" s="109"/>
      <c r="D48" s="109"/>
      <c r="E48" s="109"/>
      <c r="F48" s="109"/>
      <c r="G48" s="109"/>
      <c r="H48" s="109"/>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17</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07" t="str">
        <f>E7</f>
        <v>WELCOME CENTRE ČZU</v>
      </c>
      <c r="F50" s="108"/>
      <c r="G50" s="108"/>
      <c r="H50" s="108"/>
      <c r="I50" s="109"/>
      <c r="J50" s="109"/>
      <c r="K50" s="109"/>
      <c r="L50" s="112"/>
      <c r="S50" s="109"/>
      <c r="T50" s="109"/>
      <c r="U50" s="109"/>
      <c r="V50" s="109"/>
      <c r="W50" s="109"/>
      <c r="X50" s="109"/>
      <c r="Y50" s="109"/>
      <c r="Z50" s="109"/>
      <c r="AA50" s="109"/>
      <c r="AB50" s="109"/>
      <c r="AC50" s="109"/>
      <c r="AD50" s="109"/>
      <c r="AE50" s="109"/>
    </row>
    <row r="51" spans="1:47" ht="12" customHeight="1" x14ac:dyDescent="0.2">
      <c r="B51" s="103"/>
      <c r="C51" s="106" t="s">
        <v>120</v>
      </c>
      <c r="L51" s="103"/>
    </row>
    <row r="52" spans="1:47" s="113" customFormat="1" ht="16.5" customHeight="1" x14ac:dyDescent="0.2">
      <c r="A52" s="109"/>
      <c r="B52" s="110"/>
      <c r="C52" s="109"/>
      <c r="D52" s="109"/>
      <c r="E52" s="107" t="s">
        <v>1517</v>
      </c>
      <c r="F52" s="111"/>
      <c r="G52" s="111"/>
      <c r="H52" s="111"/>
      <c r="I52" s="109"/>
      <c r="J52" s="109"/>
      <c r="K52" s="109"/>
      <c r="L52" s="112"/>
      <c r="S52" s="109"/>
      <c r="T52" s="109"/>
      <c r="U52" s="109"/>
      <c r="V52" s="109"/>
      <c r="W52" s="109"/>
      <c r="X52" s="109"/>
      <c r="Y52" s="109"/>
      <c r="Z52" s="109"/>
      <c r="AA52" s="109"/>
      <c r="AB52" s="109"/>
      <c r="AC52" s="109"/>
      <c r="AD52" s="109"/>
      <c r="AE52" s="109"/>
    </row>
    <row r="53" spans="1:47" s="113" customFormat="1" ht="12" customHeight="1" x14ac:dyDescent="0.2">
      <c r="A53" s="109"/>
      <c r="B53" s="110"/>
      <c r="C53" s="106" t="s">
        <v>122</v>
      </c>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6.5" customHeight="1" x14ac:dyDescent="0.2">
      <c r="A54" s="109"/>
      <c r="B54" s="110"/>
      <c r="C54" s="109"/>
      <c r="D54" s="109"/>
      <c r="E54" s="114" t="str">
        <f>E11</f>
        <v>03 - PZTS</v>
      </c>
      <c r="F54" s="111"/>
      <c r="G54" s="111"/>
      <c r="H54" s="111"/>
      <c r="I54" s="109"/>
      <c r="J54" s="109"/>
      <c r="K54" s="109"/>
      <c r="L54" s="112"/>
      <c r="S54" s="109"/>
      <c r="T54" s="109"/>
      <c r="U54" s="109"/>
      <c r="V54" s="109"/>
      <c r="W54" s="109"/>
      <c r="X54" s="109"/>
      <c r="Y54" s="109"/>
      <c r="Z54" s="109"/>
      <c r="AA54" s="109"/>
      <c r="AB54" s="109"/>
      <c r="AC54" s="109"/>
      <c r="AD54" s="109"/>
      <c r="AE54" s="109"/>
    </row>
    <row r="55" spans="1:47" s="113" customFormat="1" ht="6.95" customHeight="1" x14ac:dyDescent="0.2">
      <c r="A55" s="109"/>
      <c r="B55" s="110"/>
      <c r="C55" s="109"/>
      <c r="D55" s="109"/>
      <c r="E55" s="109"/>
      <c r="F55" s="109"/>
      <c r="G55" s="109"/>
      <c r="H55" s="109"/>
      <c r="I55" s="109"/>
      <c r="J55" s="109"/>
      <c r="K55" s="109"/>
      <c r="L55" s="112"/>
      <c r="S55" s="109"/>
      <c r="T55" s="109"/>
      <c r="U55" s="109"/>
      <c r="V55" s="109"/>
      <c r="W55" s="109"/>
      <c r="X55" s="109"/>
      <c r="Y55" s="109"/>
      <c r="Z55" s="109"/>
      <c r="AA55" s="109"/>
      <c r="AB55" s="109"/>
      <c r="AC55" s="109"/>
      <c r="AD55" s="109"/>
      <c r="AE55" s="109"/>
    </row>
    <row r="56" spans="1:47" s="113" customFormat="1" ht="12" customHeight="1" x14ac:dyDescent="0.2">
      <c r="A56" s="109"/>
      <c r="B56" s="110"/>
      <c r="C56" s="106" t="s">
        <v>21</v>
      </c>
      <c r="D56" s="109"/>
      <c r="E56" s="109"/>
      <c r="F56" s="115" t="str">
        <f>F14</f>
        <v>Praha 6 - Suchdol</v>
      </c>
      <c r="G56" s="109"/>
      <c r="H56" s="109"/>
      <c r="I56" s="106" t="s">
        <v>23</v>
      </c>
      <c r="J56" s="116" t="str">
        <f>IF(J14="","",J14)</f>
        <v>25. 5. 2020</v>
      </c>
      <c r="K56" s="109"/>
      <c r="L56" s="112"/>
      <c r="S56" s="109"/>
      <c r="T56" s="109"/>
      <c r="U56" s="109"/>
      <c r="V56" s="109"/>
      <c r="W56" s="109"/>
      <c r="X56" s="109"/>
      <c r="Y56" s="109"/>
      <c r="Z56" s="109"/>
      <c r="AA56" s="109"/>
      <c r="AB56" s="109"/>
      <c r="AC56" s="109"/>
      <c r="AD56" s="109"/>
      <c r="AE56" s="109"/>
    </row>
    <row r="57" spans="1:47" s="113" customFormat="1" ht="6.95" customHeight="1" x14ac:dyDescent="0.2">
      <c r="A57" s="109"/>
      <c r="B57" s="110"/>
      <c r="C57" s="109"/>
      <c r="D57" s="109"/>
      <c r="E57" s="109"/>
      <c r="F57" s="109"/>
      <c r="G57" s="109"/>
      <c r="H57" s="109"/>
      <c r="I57" s="109"/>
      <c r="J57" s="109"/>
      <c r="K57" s="109"/>
      <c r="L57" s="112"/>
      <c r="S57" s="109"/>
      <c r="T57" s="109"/>
      <c r="U57" s="109"/>
      <c r="V57" s="109"/>
      <c r="W57" s="109"/>
      <c r="X57" s="109"/>
      <c r="Y57" s="109"/>
      <c r="Z57" s="109"/>
      <c r="AA57" s="109"/>
      <c r="AB57" s="109"/>
      <c r="AC57" s="109"/>
      <c r="AD57" s="109"/>
      <c r="AE57" s="109"/>
    </row>
    <row r="58" spans="1:47" s="113" customFormat="1" ht="15.2" customHeight="1" x14ac:dyDescent="0.2">
      <c r="A58" s="109"/>
      <c r="B58" s="110"/>
      <c r="C58" s="106" t="s">
        <v>25</v>
      </c>
      <c r="D58" s="109"/>
      <c r="E58" s="109"/>
      <c r="F58" s="115" t="str">
        <f>E17</f>
        <v>ČZU Praha</v>
      </c>
      <c r="G58" s="109"/>
      <c r="H58" s="109"/>
      <c r="I58" s="106" t="s">
        <v>31</v>
      </c>
      <c r="J58" s="141" t="str">
        <f>E23</f>
        <v>GREBNER</v>
      </c>
      <c r="K58" s="109"/>
      <c r="L58" s="112"/>
      <c r="S58" s="109"/>
      <c r="T58" s="109"/>
      <c r="U58" s="109"/>
      <c r="V58" s="109"/>
      <c r="W58" s="109"/>
      <c r="X58" s="109"/>
      <c r="Y58" s="109"/>
      <c r="Z58" s="109"/>
      <c r="AA58" s="109"/>
      <c r="AB58" s="109"/>
      <c r="AC58" s="109"/>
      <c r="AD58" s="109"/>
      <c r="AE58" s="109"/>
    </row>
    <row r="59" spans="1:47" s="113" customFormat="1" ht="15.2" customHeight="1" x14ac:dyDescent="0.2">
      <c r="A59" s="109"/>
      <c r="B59" s="110"/>
      <c r="C59" s="106" t="s">
        <v>29</v>
      </c>
      <c r="D59" s="109"/>
      <c r="E59" s="109"/>
      <c r="F59" s="115" t="str">
        <f>IF(E20="","",E20)</f>
        <v>Vyplň údaj</v>
      </c>
      <c r="G59" s="109"/>
      <c r="H59" s="109"/>
      <c r="I59" s="106" t="s">
        <v>34</v>
      </c>
      <c r="J59" s="141" t="str">
        <f>E26</f>
        <v xml:space="preserve"> </v>
      </c>
      <c r="K59" s="109"/>
      <c r="L59" s="112"/>
      <c r="S59" s="109"/>
      <c r="T59" s="109"/>
      <c r="U59" s="109"/>
      <c r="V59" s="109"/>
      <c r="W59" s="109"/>
      <c r="X59" s="109"/>
      <c r="Y59" s="109"/>
      <c r="Z59" s="109"/>
      <c r="AA59" s="109"/>
      <c r="AB59" s="109"/>
      <c r="AC59" s="109"/>
      <c r="AD59" s="109"/>
      <c r="AE59" s="109"/>
    </row>
    <row r="60" spans="1:47" s="113" customFormat="1" ht="10.35" customHeight="1" x14ac:dyDescent="0.2">
      <c r="A60" s="109"/>
      <c r="B60" s="110"/>
      <c r="C60" s="109"/>
      <c r="D60" s="109"/>
      <c r="E60" s="109"/>
      <c r="F60" s="109"/>
      <c r="G60" s="109"/>
      <c r="H60" s="109"/>
      <c r="I60" s="109"/>
      <c r="J60" s="109"/>
      <c r="K60" s="109"/>
      <c r="L60" s="112"/>
      <c r="S60" s="109"/>
      <c r="T60" s="109"/>
      <c r="U60" s="109"/>
      <c r="V60" s="109"/>
      <c r="W60" s="109"/>
      <c r="X60" s="109"/>
      <c r="Y60" s="109"/>
      <c r="Z60" s="109"/>
      <c r="AA60" s="109"/>
      <c r="AB60" s="109"/>
      <c r="AC60" s="109"/>
      <c r="AD60" s="109"/>
      <c r="AE60" s="109"/>
    </row>
    <row r="61" spans="1:47" s="113" customFormat="1" ht="29.25" customHeight="1" x14ac:dyDescent="0.2">
      <c r="A61" s="109"/>
      <c r="B61" s="110"/>
      <c r="C61" s="142" t="s">
        <v>125</v>
      </c>
      <c r="D61" s="130"/>
      <c r="E61" s="130"/>
      <c r="F61" s="130"/>
      <c r="G61" s="130"/>
      <c r="H61" s="130"/>
      <c r="I61" s="130"/>
      <c r="J61" s="143" t="s">
        <v>126</v>
      </c>
      <c r="K61" s="130"/>
      <c r="L61" s="112"/>
      <c r="S61" s="109"/>
      <c r="T61" s="109"/>
      <c r="U61" s="109"/>
      <c r="V61" s="109"/>
      <c r="W61" s="109"/>
      <c r="X61" s="109"/>
      <c r="Y61" s="109"/>
      <c r="Z61" s="109"/>
      <c r="AA61" s="109"/>
      <c r="AB61" s="109"/>
      <c r="AC61" s="109"/>
      <c r="AD61" s="109"/>
      <c r="AE61" s="109"/>
    </row>
    <row r="62" spans="1:47" s="113" customFormat="1" ht="10.35" customHeight="1" x14ac:dyDescent="0.2">
      <c r="A62" s="109"/>
      <c r="B62" s="110"/>
      <c r="C62" s="109"/>
      <c r="D62" s="109"/>
      <c r="E62" s="109"/>
      <c r="F62" s="109"/>
      <c r="G62" s="109"/>
      <c r="H62" s="109"/>
      <c r="I62" s="109"/>
      <c r="J62" s="109"/>
      <c r="K62" s="109"/>
      <c r="L62" s="112"/>
      <c r="S62" s="109"/>
      <c r="T62" s="109"/>
      <c r="U62" s="109"/>
      <c r="V62" s="109"/>
      <c r="W62" s="109"/>
      <c r="X62" s="109"/>
      <c r="Y62" s="109"/>
      <c r="Z62" s="109"/>
      <c r="AA62" s="109"/>
      <c r="AB62" s="109"/>
      <c r="AC62" s="109"/>
      <c r="AD62" s="109"/>
      <c r="AE62" s="109"/>
    </row>
    <row r="63" spans="1:47" s="113" customFormat="1" ht="22.9" customHeight="1" x14ac:dyDescent="0.2">
      <c r="A63" s="109"/>
      <c r="B63" s="110"/>
      <c r="C63" s="144" t="s">
        <v>70</v>
      </c>
      <c r="D63" s="109"/>
      <c r="E63" s="109"/>
      <c r="F63" s="109"/>
      <c r="G63" s="109"/>
      <c r="H63" s="109"/>
      <c r="I63" s="109"/>
      <c r="J63" s="125">
        <f>J91</f>
        <v>0</v>
      </c>
      <c r="K63" s="109"/>
      <c r="L63" s="112"/>
      <c r="S63" s="109"/>
      <c r="T63" s="109"/>
      <c r="U63" s="109"/>
      <c r="V63" s="109"/>
      <c r="W63" s="109"/>
      <c r="X63" s="109"/>
      <c r="Y63" s="109"/>
      <c r="Z63" s="109"/>
      <c r="AA63" s="109"/>
      <c r="AB63" s="109"/>
      <c r="AC63" s="109"/>
      <c r="AD63" s="109"/>
      <c r="AE63" s="109"/>
      <c r="AU63" s="100" t="s">
        <v>127</v>
      </c>
    </row>
    <row r="64" spans="1:47" s="145" customFormat="1" ht="24.95" customHeight="1" x14ac:dyDescent="0.2">
      <c r="B64" s="146"/>
      <c r="D64" s="147" t="s">
        <v>1519</v>
      </c>
      <c r="E64" s="148"/>
      <c r="F64" s="148"/>
      <c r="G64" s="148"/>
      <c r="H64" s="148"/>
      <c r="I64" s="148"/>
      <c r="J64" s="149">
        <f>J92</f>
        <v>0</v>
      </c>
      <c r="L64" s="146"/>
    </row>
    <row r="65" spans="1:31" s="237" customFormat="1" ht="19.899999999999999" customHeight="1" x14ac:dyDescent="0.2">
      <c r="B65" s="238"/>
      <c r="D65" s="239" t="s">
        <v>1667</v>
      </c>
      <c r="E65" s="240"/>
      <c r="F65" s="240"/>
      <c r="G65" s="240"/>
      <c r="H65" s="240"/>
      <c r="I65" s="240"/>
      <c r="J65" s="241">
        <f>J93</f>
        <v>0</v>
      </c>
      <c r="L65" s="238"/>
    </row>
    <row r="66" spans="1:31" s="237" customFormat="1" ht="19.899999999999999" customHeight="1" x14ac:dyDescent="0.2">
      <c r="B66" s="238"/>
      <c r="D66" s="239" t="s">
        <v>1668</v>
      </c>
      <c r="E66" s="240"/>
      <c r="F66" s="240"/>
      <c r="G66" s="240"/>
      <c r="H66" s="240"/>
      <c r="I66" s="240"/>
      <c r="J66" s="241">
        <f>J107</f>
        <v>0</v>
      </c>
      <c r="L66" s="238"/>
    </row>
    <row r="67" spans="1:31" s="237" customFormat="1" ht="19.899999999999999" customHeight="1" x14ac:dyDescent="0.2">
      <c r="B67" s="238"/>
      <c r="D67" s="239" t="s">
        <v>1669</v>
      </c>
      <c r="E67" s="240"/>
      <c r="F67" s="240"/>
      <c r="G67" s="240"/>
      <c r="H67" s="240"/>
      <c r="I67" s="240"/>
      <c r="J67" s="241">
        <f>J119</f>
        <v>0</v>
      </c>
      <c r="L67" s="238"/>
    </row>
    <row r="68" spans="1:31" s="237" customFormat="1" ht="19.899999999999999" customHeight="1" x14ac:dyDescent="0.2">
      <c r="B68" s="238"/>
      <c r="D68" s="239" t="s">
        <v>1670</v>
      </c>
      <c r="E68" s="240"/>
      <c r="F68" s="240"/>
      <c r="G68" s="240"/>
      <c r="H68" s="240"/>
      <c r="I68" s="240"/>
      <c r="J68" s="241">
        <f>J125</f>
        <v>0</v>
      </c>
      <c r="L68" s="238"/>
    </row>
    <row r="69" spans="1:31" s="145" customFormat="1" ht="24.95" customHeight="1" x14ac:dyDescent="0.2">
      <c r="B69" s="146"/>
      <c r="D69" s="147" t="s">
        <v>1523</v>
      </c>
      <c r="E69" s="148"/>
      <c r="F69" s="148"/>
      <c r="G69" s="148"/>
      <c r="H69" s="148"/>
      <c r="I69" s="148"/>
      <c r="J69" s="149">
        <f>J136</f>
        <v>0</v>
      </c>
      <c r="L69" s="146"/>
    </row>
    <row r="70" spans="1:31" s="113" customFormat="1" ht="21.75" customHeight="1" x14ac:dyDescent="0.2">
      <c r="A70" s="109"/>
      <c r="B70" s="110"/>
      <c r="C70" s="109"/>
      <c r="D70" s="109"/>
      <c r="E70" s="109"/>
      <c r="F70" s="109"/>
      <c r="G70" s="109"/>
      <c r="H70" s="109"/>
      <c r="I70" s="109"/>
      <c r="J70" s="109"/>
      <c r="K70" s="109"/>
      <c r="L70" s="112"/>
      <c r="S70" s="109"/>
      <c r="T70" s="109"/>
      <c r="U70" s="109"/>
      <c r="V70" s="109"/>
      <c r="W70" s="109"/>
      <c r="X70" s="109"/>
      <c r="Y70" s="109"/>
      <c r="Z70" s="109"/>
      <c r="AA70" s="109"/>
      <c r="AB70" s="109"/>
      <c r="AC70" s="109"/>
      <c r="AD70" s="109"/>
      <c r="AE70" s="109"/>
    </row>
    <row r="71" spans="1:31" s="113" customFormat="1" ht="6.95" customHeight="1" x14ac:dyDescent="0.2">
      <c r="A71" s="109"/>
      <c r="B71" s="137"/>
      <c r="C71" s="138"/>
      <c r="D71" s="138"/>
      <c r="E71" s="138"/>
      <c r="F71" s="138"/>
      <c r="G71" s="138"/>
      <c r="H71" s="138"/>
      <c r="I71" s="138"/>
      <c r="J71" s="138"/>
      <c r="K71" s="138"/>
      <c r="L71" s="112"/>
      <c r="S71" s="109"/>
      <c r="T71" s="109"/>
      <c r="U71" s="109"/>
      <c r="V71" s="109"/>
      <c r="W71" s="109"/>
      <c r="X71" s="109"/>
      <c r="Y71" s="109"/>
      <c r="Z71" s="109"/>
      <c r="AA71" s="109"/>
      <c r="AB71" s="109"/>
      <c r="AC71" s="109"/>
      <c r="AD71" s="109"/>
      <c r="AE71" s="109"/>
    </row>
    <row r="75" spans="1:31" s="113" customFormat="1" ht="6.95" customHeight="1" x14ac:dyDescent="0.2">
      <c r="A75" s="109"/>
      <c r="B75" s="139"/>
      <c r="C75" s="140"/>
      <c r="D75" s="140"/>
      <c r="E75" s="140"/>
      <c r="F75" s="140"/>
      <c r="G75" s="140"/>
      <c r="H75" s="140"/>
      <c r="I75" s="140"/>
      <c r="J75" s="140"/>
      <c r="K75" s="140"/>
      <c r="L75" s="112"/>
      <c r="S75" s="109"/>
      <c r="T75" s="109"/>
      <c r="U75" s="109"/>
      <c r="V75" s="109"/>
      <c r="W75" s="109"/>
      <c r="X75" s="109"/>
      <c r="Y75" s="109"/>
      <c r="Z75" s="109"/>
      <c r="AA75" s="109"/>
      <c r="AB75" s="109"/>
      <c r="AC75" s="109"/>
      <c r="AD75" s="109"/>
      <c r="AE75" s="109"/>
    </row>
    <row r="76" spans="1:31" s="113" customFormat="1" ht="24.95" customHeight="1" x14ac:dyDescent="0.2">
      <c r="A76" s="109"/>
      <c r="B76" s="110"/>
      <c r="C76" s="104" t="s">
        <v>144</v>
      </c>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6.95" customHeight="1" x14ac:dyDescent="0.2">
      <c r="A77" s="109"/>
      <c r="B77" s="110"/>
      <c r="C77" s="109"/>
      <c r="D77" s="109"/>
      <c r="E77" s="109"/>
      <c r="F77" s="109"/>
      <c r="G77" s="109"/>
      <c r="H77" s="109"/>
      <c r="I77" s="109"/>
      <c r="J77" s="109"/>
      <c r="K77" s="109"/>
      <c r="L77" s="112"/>
      <c r="S77" s="109"/>
      <c r="T77" s="109"/>
      <c r="U77" s="109"/>
      <c r="V77" s="109"/>
      <c r="W77" s="109"/>
      <c r="X77" s="109"/>
      <c r="Y77" s="109"/>
      <c r="Z77" s="109"/>
      <c r="AA77" s="109"/>
      <c r="AB77" s="109"/>
      <c r="AC77" s="109"/>
      <c r="AD77" s="109"/>
      <c r="AE77" s="109"/>
    </row>
    <row r="78" spans="1:31" s="113" customFormat="1" ht="12" customHeight="1" x14ac:dyDescent="0.2">
      <c r="A78" s="109"/>
      <c r="B78" s="110"/>
      <c r="C78" s="106" t="s">
        <v>17</v>
      </c>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31" s="113" customFormat="1" ht="16.5" customHeight="1" x14ac:dyDescent="0.2">
      <c r="A79" s="109"/>
      <c r="B79" s="110"/>
      <c r="C79" s="109"/>
      <c r="D79" s="109"/>
      <c r="E79" s="107" t="str">
        <f>E7</f>
        <v>WELCOME CENTRE ČZU</v>
      </c>
      <c r="F79" s="108"/>
      <c r="G79" s="108"/>
      <c r="H79" s="108"/>
      <c r="I79" s="109"/>
      <c r="J79" s="109"/>
      <c r="K79" s="109"/>
      <c r="L79" s="112"/>
      <c r="S79" s="109"/>
      <c r="T79" s="109"/>
      <c r="U79" s="109"/>
      <c r="V79" s="109"/>
      <c r="W79" s="109"/>
      <c r="X79" s="109"/>
      <c r="Y79" s="109"/>
      <c r="Z79" s="109"/>
      <c r="AA79" s="109"/>
      <c r="AB79" s="109"/>
      <c r="AC79" s="109"/>
      <c r="AD79" s="109"/>
      <c r="AE79" s="109"/>
    </row>
    <row r="80" spans="1:31" ht="12" customHeight="1" x14ac:dyDescent="0.2">
      <c r="B80" s="103"/>
      <c r="C80" s="106" t="s">
        <v>120</v>
      </c>
      <c r="L80" s="103"/>
    </row>
    <row r="81" spans="1:65" s="113" customFormat="1" ht="16.5" customHeight="1" x14ac:dyDescent="0.2">
      <c r="A81" s="109"/>
      <c r="B81" s="110"/>
      <c r="C81" s="109"/>
      <c r="D81" s="109"/>
      <c r="E81" s="107" t="s">
        <v>1517</v>
      </c>
      <c r="F81" s="111"/>
      <c r="G81" s="111"/>
      <c r="H81" s="111"/>
      <c r="I81" s="109"/>
      <c r="J81" s="109"/>
      <c r="K81" s="109"/>
      <c r="L81" s="112"/>
      <c r="S81" s="109"/>
      <c r="T81" s="109"/>
      <c r="U81" s="109"/>
      <c r="V81" s="109"/>
      <c r="W81" s="109"/>
      <c r="X81" s="109"/>
      <c r="Y81" s="109"/>
      <c r="Z81" s="109"/>
      <c r="AA81" s="109"/>
      <c r="AB81" s="109"/>
      <c r="AC81" s="109"/>
      <c r="AD81" s="109"/>
      <c r="AE81" s="109"/>
    </row>
    <row r="82" spans="1:65" s="113" customFormat="1" ht="12" customHeight="1" x14ac:dyDescent="0.2">
      <c r="A82" s="109"/>
      <c r="B82" s="110"/>
      <c r="C82" s="106" t="s">
        <v>122</v>
      </c>
      <c r="D82" s="109"/>
      <c r="E82" s="109"/>
      <c r="F82" s="109"/>
      <c r="G82" s="109"/>
      <c r="H82" s="109"/>
      <c r="I82" s="109"/>
      <c r="J82" s="109"/>
      <c r="K82" s="109"/>
      <c r="L82" s="112"/>
      <c r="S82" s="109"/>
      <c r="T82" s="109"/>
      <c r="U82" s="109"/>
      <c r="V82" s="109"/>
      <c r="W82" s="109"/>
      <c r="X82" s="109"/>
      <c r="Y82" s="109"/>
      <c r="Z82" s="109"/>
      <c r="AA82" s="109"/>
      <c r="AB82" s="109"/>
      <c r="AC82" s="109"/>
      <c r="AD82" s="109"/>
      <c r="AE82" s="109"/>
    </row>
    <row r="83" spans="1:65" s="113" customFormat="1" ht="16.5" customHeight="1" x14ac:dyDescent="0.2">
      <c r="A83" s="109"/>
      <c r="B83" s="110"/>
      <c r="C83" s="109"/>
      <c r="D83" s="109"/>
      <c r="E83" s="114" t="str">
        <f>E11</f>
        <v>03 - PZTS</v>
      </c>
      <c r="F83" s="111"/>
      <c r="G83" s="111"/>
      <c r="H83" s="111"/>
      <c r="I83" s="109"/>
      <c r="J83" s="109"/>
      <c r="K83" s="109"/>
      <c r="L83" s="112"/>
      <c r="S83" s="109"/>
      <c r="T83" s="109"/>
      <c r="U83" s="109"/>
      <c r="V83" s="109"/>
      <c r="W83" s="109"/>
      <c r="X83" s="109"/>
      <c r="Y83" s="109"/>
      <c r="Z83" s="109"/>
      <c r="AA83" s="109"/>
      <c r="AB83" s="109"/>
      <c r="AC83" s="109"/>
      <c r="AD83" s="109"/>
      <c r="AE83" s="109"/>
    </row>
    <row r="84" spans="1:65" s="113" customFormat="1" ht="6.95" customHeight="1" x14ac:dyDescent="0.2">
      <c r="A84" s="109"/>
      <c r="B84" s="110"/>
      <c r="C84" s="109"/>
      <c r="D84" s="109"/>
      <c r="E84" s="109"/>
      <c r="F84" s="109"/>
      <c r="G84" s="109"/>
      <c r="H84" s="109"/>
      <c r="I84" s="109"/>
      <c r="J84" s="109"/>
      <c r="K84" s="109"/>
      <c r="L84" s="112"/>
      <c r="S84" s="109"/>
      <c r="T84" s="109"/>
      <c r="U84" s="109"/>
      <c r="V84" s="109"/>
      <c r="W84" s="109"/>
      <c r="X84" s="109"/>
      <c r="Y84" s="109"/>
      <c r="Z84" s="109"/>
      <c r="AA84" s="109"/>
      <c r="AB84" s="109"/>
      <c r="AC84" s="109"/>
      <c r="AD84" s="109"/>
      <c r="AE84" s="109"/>
    </row>
    <row r="85" spans="1:65" s="113" customFormat="1" ht="12" customHeight="1" x14ac:dyDescent="0.2">
      <c r="A85" s="109"/>
      <c r="B85" s="110"/>
      <c r="C85" s="106" t="s">
        <v>21</v>
      </c>
      <c r="D85" s="109"/>
      <c r="E85" s="109"/>
      <c r="F85" s="115" t="str">
        <f>F14</f>
        <v>Praha 6 - Suchdol</v>
      </c>
      <c r="G85" s="109"/>
      <c r="H85" s="109"/>
      <c r="I85" s="106" t="s">
        <v>23</v>
      </c>
      <c r="J85" s="116" t="str">
        <f>IF(J14="","",J14)</f>
        <v>25. 5. 2020</v>
      </c>
      <c r="K85" s="109"/>
      <c r="L85" s="112"/>
      <c r="S85" s="109"/>
      <c r="T85" s="109"/>
      <c r="U85" s="109"/>
      <c r="V85" s="109"/>
      <c r="W85" s="109"/>
      <c r="X85" s="109"/>
      <c r="Y85" s="109"/>
      <c r="Z85" s="109"/>
      <c r="AA85" s="109"/>
      <c r="AB85" s="109"/>
      <c r="AC85" s="109"/>
      <c r="AD85" s="109"/>
      <c r="AE85" s="109"/>
    </row>
    <row r="86" spans="1:65" s="113" customFormat="1" ht="6.95" customHeight="1" x14ac:dyDescent="0.2">
      <c r="A86" s="109"/>
      <c r="B86" s="110"/>
      <c r="C86" s="109"/>
      <c r="D86" s="109"/>
      <c r="E86" s="109"/>
      <c r="F86" s="109"/>
      <c r="G86" s="109"/>
      <c r="H86" s="109"/>
      <c r="I86" s="109"/>
      <c r="J86" s="109"/>
      <c r="K86" s="109"/>
      <c r="L86" s="112"/>
      <c r="S86" s="109"/>
      <c r="T86" s="109"/>
      <c r="U86" s="109"/>
      <c r="V86" s="109"/>
      <c r="W86" s="109"/>
      <c r="X86" s="109"/>
      <c r="Y86" s="109"/>
      <c r="Z86" s="109"/>
      <c r="AA86" s="109"/>
      <c r="AB86" s="109"/>
      <c r="AC86" s="109"/>
      <c r="AD86" s="109"/>
      <c r="AE86" s="109"/>
    </row>
    <row r="87" spans="1:65" s="113" customFormat="1" ht="15.2" customHeight="1" x14ac:dyDescent="0.2">
      <c r="A87" s="109"/>
      <c r="B87" s="110"/>
      <c r="C87" s="106" t="s">
        <v>25</v>
      </c>
      <c r="D87" s="109"/>
      <c r="E87" s="109"/>
      <c r="F87" s="115" t="str">
        <f>E17</f>
        <v>ČZU Praha</v>
      </c>
      <c r="G87" s="109"/>
      <c r="H87" s="109"/>
      <c r="I87" s="106" t="s">
        <v>31</v>
      </c>
      <c r="J87" s="141" t="str">
        <f>E23</f>
        <v>GREBNER</v>
      </c>
      <c r="K87" s="109"/>
      <c r="L87" s="112"/>
      <c r="S87" s="109"/>
      <c r="T87" s="109"/>
      <c r="U87" s="109"/>
      <c r="V87" s="109"/>
      <c r="W87" s="109"/>
      <c r="X87" s="109"/>
      <c r="Y87" s="109"/>
      <c r="Z87" s="109"/>
      <c r="AA87" s="109"/>
      <c r="AB87" s="109"/>
      <c r="AC87" s="109"/>
      <c r="AD87" s="109"/>
      <c r="AE87" s="109"/>
    </row>
    <row r="88" spans="1:65" s="113" customFormat="1" ht="15.2" customHeight="1" x14ac:dyDescent="0.2">
      <c r="A88" s="109"/>
      <c r="B88" s="110"/>
      <c r="C88" s="106" t="s">
        <v>29</v>
      </c>
      <c r="D88" s="109"/>
      <c r="E88" s="109"/>
      <c r="F88" s="115" t="str">
        <f>IF(E20="","",E20)</f>
        <v>Vyplň údaj</v>
      </c>
      <c r="G88" s="109"/>
      <c r="H88" s="109"/>
      <c r="I88" s="106" t="s">
        <v>34</v>
      </c>
      <c r="J88" s="141" t="str">
        <f>E26</f>
        <v xml:space="preserve"> </v>
      </c>
      <c r="K88" s="109"/>
      <c r="L88" s="112"/>
      <c r="S88" s="109"/>
      <c r="T88" s="109"/>
      <c r="U88" s="109"/>
      <c r="V88" s="109"/>
      <c r="W88" s="109"/>
      <c r="X88" s="109"/>
      <c r="Y88" s="109"/>
      <c r="Z88" s="109"/>
      <c r="AA88" s="109"/>
      <c r="AB88" s="109"/>
      <c r="AC88" s="109"/>
      <c r="AD88" s="109"/>
      <c r="AE88" s="109"/>
    </row>
    <row r="89" spans="1:65" s="113" customFormat="1" ht="10.35" customHeight="1" x14ac:dyDescent="0.2">
      <c r="A89" s="109"/>
      <c r="B89" s="110"/>
      <c r="C89" s="109"/>
      <c r="D89" s="109"/>
      <c r="E89" s="109"/>
      <c r="F89" s="109"/>
      <c r="G89" s="109"/>
      <c r="H89" s="109"/>
      <c r="I89" s="109"/>
      <c r="J89" s="109"/>
      <c r="K89" s="109"/>
      <c r="L89" s="112"/>
      <c r="S89" s="109"/>
      <c r="T89" s="109"/>
      <c r="U89" s="109"/>
      <c r="V89" s="109"/>
      <c r="W89" s="109"/>
      <c r="X89" s="109"/>
      <c r="Y89" s="109"/>
      <c r="Z89" s="109"/>
      <c r="AA89" s="109"/>
      <c r="AB89" s="109"/>
      <c r="AC89" s="109"/>
      <c r="AD89" s="109"/>
      <c r="AE89" s="109"/>
    </row>
    <row r="90" spans="1:65" s="159" customFormat="1" ht="29.25" customHeight="1" x14ac:dyDescent="0.2">
      <c r="A90" s="150"/>
      <c r="B90" s="151"/>
      <c r="C90" s="152" t="s">
        <v>145</v>
      </c>
      <c r="D90" s="153" t="s">
        <v>57</v>
      </c>
      <c r="E90" s="153" t="s">
        <v>53</v>
      </c>
      <c r="F90" s="153" t="s">
        <v>54</v>
      </c>
      <c r="G90" s="153" t="s">
        <v>146</v>
      </c>
      <c r="H90" s="153" t="s">
        <v>147</v>
      </c>
      <c r="I90" s="153" t="s">
        <v>148</v>
      </c>
      <c r="J90" s="153" t="s">
        <v>126</v>
      </c>
      <c r="K90" s="154" t="s">
        <v>149</v>
      </c>
      <c r="L90" s="155"/>
      <c r="M90" s="156" t="s">
        <v>3</v>
      </c>
      <c r="N90" s="157" t="s">
        <v>42</v>
      </c>
      <c r="O90" s="157" t="s">
        <v>150</v>
      </c>
      <c r="P90" s="157" t="s">
        <v>151</v>
      </c>
      <c r="Q90" s="157" t="s">
        <v>152</v>
      </c>
      <c r="R90" s="157" t="s">
        <v>153</v>
      </c>
      <c r="S90" s="157" t="s">
        <v>154</v>
      </c>
      <c r="T90" s="158" t="s">
        <v>155</v>
      </c>
      <c r="U90" s="150"/>
      <c r="V90" s="150"/>
      <c r="W90" s="150"/>
      <c r="X90" s="150"/>
      <c r="Y90" s="150"/>
      <c r="Z90" s="150"/>
      <c r="AA90" s="150"/>
      <c r="AB90" s="150"/>
      <c r="AC90" s="150"/>
      <c r="AD90" s="150"/>
      <c r="AE90" s="150"/>
    </row>
    <row r="91" spans="1:65" s="113" customFormat="1" ht="22.9" customHeight="1" x14ac:dyDescent="0.25">
      <c r="A91" s="109"/>
      <c r="B91" s="110"/>
      <c r="C91" s="160" t="s">
        <v>156</v>
      </c>
      <c r="D91" s="109"/>
      <c r="E91" s="109"/>
      <c r="F91" s="109"/>
      <c r="G91" s="109"/>
      <c r="H91" s="109"/>
      <c r="I91" s="109"/>
      <c r="J91" s="161">
        <f>BK91</f>
        <v>0</v>
      </c>
      <c r="K91" s="109"/>
      <c r="L91" s="110"/>
      <c r="M91" s="162"/>
      <c r="N91" s="163"/>
      <c r="O91" s="123"/>
      <c r="P91" s="164">
        <f>P92+P136</f>
        <v>0</v>
      </c>
      <c r="Q91" s="123"/>
      <c r="R91" s="164">
        <f>R92+R136</f>
        <v>0</v>
      </c>
      <c r="S91" s="123"/>
      <c r="T91" s="165">
        <f>T92+T136</f>
        <v>0</v>
      </c>
      <c r="U91" s="109"/>
      <c r="V91" s="109"/>
      <c r="W91" s="109"/>
      <c r="X91" s="109"/>
      <c r="Y91" s="109"/>
      <c r="Z91" s="109"/>
      <c r="AA91" s="109"/>
      <c r="AB91" s="109"/>
      <c r="AC91" s="109"/>
      <c r="AD91" s="109"/>
      <c r="AE91" s="109"/>
      <c r="AT91" s="100" t="s">
        <v>71</v>
      </c>
      <c r="AU91" s="100" t="s">
        <v>127</v>
      </c>
      <c r="BK91" s="166">
        <f>BK92+BK136</f>
        <v>0</v>
      </c>
    </row>
    <row r="92" spans="1:65" s="167" customFormat="1" ht="25.9" customHeight="1" x14ac:dyDescent="0.2">
      <c r="B92" s="168"/>
      <c r="D92" s="169" t="s">
        <v>71</v>
      </c>
      <c r="E92" s="170" t="s">
        <v>1524</v>
      </c>
      <c r="F92" s="170" t="s">
        <v>1525</v>
      </c>
      <c r="J92" s="171">
        <f>BK92</f>
        <v>0</v>
      </c>
      <c r="L92" s="168"/>
      <c r="M92" s="172"/>
      <c r="N92" s="173"/>
      <c r="O92" s="173"/>
      <c r="P92" s="174">
        <f>P93+P107+P119+P125</f>
        <v>0</v>
      </c>
      <c r="Q92" s="173"/>
      <c r="R92" s="174">
        <f>R93+R107+R119+R125</f>
        <v>0</v>
      </c>
      <c r="S92" s="173"/>
      <c r="T92" s="175">
        <f>T93+T107+T119+T125</f>
        <v>0</v>
      </c>
      <c r="AR92" s="169" t="s">
        <v>81</v>
      </c>
      <c r="AT92" s="176" t="s">
        <v>71</v>
      </c>
      <c r="AU92" s="176" t="s">
        <v>72</v>
      </c>
      <c r="AY92" s="169" t="s">
        <v>159</v>
      </c>
      <c r="BK92" s="177">
        <f>BK93+BK107+BK119+BK125</f>
        <v>0</v>
      </c>
    </row>
    <row r="93" spans="1:65" s="167" customFormat="1" ht="22.9" customHeight="1" x14ac:dyDescent="0.2">
      <c r="B93" s="168"/>
      <c r="D93" s="169" t="s">
        <v>71</v>
      </c>
      <c r="E93" s="242" t="s">
        <v>1671</v>
      </c>
      <c r="F93" s="242" t="s">
        <v>1672</v>
      </c>
      <c r="J93" s="243">
        <f>BK93</f>
        <v>0</v>
      </c>
      <c r="L93" s="168"/>
      <c r="M93" s="172"/>
      <c r="N93" s="173"/>
      <c r="O93" s="173"/>
      <c r="P93" s="174">
        <f>SUM(P94:P106)</f>
        <v>0</v>
      </c>
      <c r="Q93" s="173"/>
      <c r="R93" s="174">
        <f>SUM(R94:R106)</f>
        <v>0</v>
      </c>
      <c r="S93" s="173"/>
      <c r="T93" s="175">
        <f>SUM(T94:T106)</f>
        <v>0</v>
      </c>
      <c r="AR93" s="169" t="s">
        <v>79</v>
      </c>
      <c r="AT93" s="176" t="s">
        <v>71</v>
      </c>
      <c r="AU93" s="176" t="s">
        <v>79</v>
      </c>
      <c r="AY93" s="169" t="s">
        <v>159</v>
      </c>
      <c r="BK93" s="177">
        <f>SUM(BK94:BK106)</f>
        <v>0</v>
      </c>
    </row>
    <row r="94" spans="1:65" s="113" customFormat="1" ht="60" x14ac:dyDescent="0.2">
      <c r="A94" s="109"/>
      <c r="B94" s="110"/>
      <c r="C94" s="208" t="s">
        <v>79</v>
      </c>
      <c r="D94" s="208" t="s">
        <v>400</v>
      </c>
      <c r="E94" s="209" t="s">
        <v>1673</v>
      </c>
      <c r="F94" s="210" t="s">
        <v>1674</v>
      </c>
      <c r="G94" s="211" t="s">
        <v>1121</v>
      </c>
      <c r="H94" s="212">
        <v>1</v>
      </c>
      <c r="I94" s="5"/>
      <c r="J94" s="213">
        <f t="shared" ref="J94:J106" si="0">ROUND(I94*H94,2)</f>
        <v>0</v>
      </c>
      <c r="K94" s="210" t="s">
        <v>3</v>
      </c>
      <c r="L94" s="214"/>
      <c r="M94" s="215" t="s">
        <v>3</v>
      </c>
      <c r="N94" s="216" t="s">
        <v>43</v>
      </c>
      <c r="O94" s="186"/>
      <c r="P94" s="187">
        <f t="shared" ref="P94:P106" si="1">O94*H94</f>
        <v>0</v>
      </c>
      <c r="Q94" s="187">
        <v>0</v>
      </c>
      <c r="R94" s="187">
        <f t="shared" ref="R94:R106" si="2">Q94*H94</f>
        <v>0</v>
      </c>
      <c r="S94" s="187">
        <v>0</v>
      </c>
      <c r="T94" s="188">
        <f t="shared" ref="T94:T106" si="3">S94*H94</f>
        <v>0</v>
      </c>
      <c r="U94" s="109"/>
      <c r="V94" s="109"/>
      <c r="W94" s="109"/>
      <c r="X94" s="109"/>
      <c r="Y94" s="109"/>
      <c r="Z94" s="109"/>
      <c r="AA94" s="109"/>
      <c r="AB94" s="109"/>
      <c r="AC94" s="109"/>
      <c r="AD94" s="109"/>
      <c r="AE94" s="109"/>
      <c r="AR94" s="189" t="s">
        <v>174</v>
      </c>
      <c r="AT94" s="189" t="s">
        <v>400</v>
      </c>
      <c r="AU94" s="189" t="s">
        <v>81</v>
      </c>
      <c r="AY94" s="100" t="s">
        <v>159</v>
      </c>
      <c r="BE94" s="190">
        <f t="shared" ref="BE94:BE106" si="4">IF(N94="základní",J94,0)</f>
        <v>0</v>
      </c>
      <c r="BF94" s="190">
        <f t="shared" ref="BF94:BF106" si="5">IF(N94="snížená",J94,0)</f>
        <v>0</v>
      </c>
      <c r="BG94" s="190">
        <f t="shared" ref="BG94:BG106" si="6">IF(N94="zákl. přenesená",J94,0)</f>
        <v>0</v>
      </c>
      <c r="BH94" s="190">
        <f t="shared" ref="BH94:BH106" si="7">IF(N94="sníž. přenesená",J94,0)</f>
        <v>0</v>
      </c>
      <c r="BI94" s="190">
        <f t="shared" ref="BI94:BI106" si="8">IF(N94="nulová",J94,0)</f>
        <v>0</v>
      </c>
      <c r="BJ94" s="100" t="s">
        <v>79</v>
      </c>
      <c r="BK94" s="190">
        <f t="shared" ref="BK94:BK106" si="9">ROUND(I94*H94,2)</f>
        <v>0</v>
      </c>
      <c r="BL94" s="100" t="s">
        <v>164</v>
      </c>
      <c r="BM94" s="189" t="s">
        <v>81</v>
      </c>
    </row>
    <row r="95" spans="1:65" s="113" customFormat="1" ht="24" x14ac:dyDescent="0.2">
      <c r="A95" s="109"/>
      <c r="B95" s="110"/>
      <c r="C95" s="208" t="s">
        <v>81</v>
      </c>
      <c r="D95" s="208" t="s">
        <v>400</v>
      </c>
      <c r="E95" s="209" t="s">
        <v>1675</v>
      </c>
      <c r="F95" s="210" t="s">
        <v>1676</v>
      </c>
      <c r="G95" s="211" t="s">
        <v>1121</v>
      </c>
      <c r="H95" s="212">
        <v>1</v>
      </c>
      <c r="I95" s="5"/>
      <c r="J95" s="213">
        <f t="shared" si="0"/>
        <v>0</v>
      </c>
      <c r="K95" s="210" t="s">
        <v>3</v>
      </c>
      <c r="L95" s="214"/>
      <c r="M95" s="215" t="s">
        <v>3</v>
      </c>
      <c r="N95" s="216" t="s">
        <v>43</v>
      </c>
      <c r="O95" s="186"/>
      <c r="P95" s="187">
        <f t="shared" si="1"/>
        <v>0</v>
      </c>
      <c r="Q95" s="187">
        <v>0</v>
      </c>
      <c r="R95" s="187">
        <f t="shared" si="2"/>
        <v>0</v>
      </c>
      <c r="S95" s="187">
        <v>0</v>
      </c>
      <c r="T95" s="188">
        <f t="shared" si="3"/>
        <v>0</v>
      </c>
      <c r="U95" s="109"/>
      <c r="V95" s="109"/>
      <c r="W95" s="109"/>
      <c r="X95" s="109"/>
      <c r="Y95" s="109"/>
      <c r="Z95" s="109"/>
      <c r="AA95" s="109"/>
      <c r="AB95" s="109"/>
      <c r="AC95" s="109"/>
      <c r="AD95" s="109"/>
      <c r="AE95" s="109"/>
      <c r="AR95" s="189" t="s">
        <v>174</v>
      </c>
      <c r="AT95" s="189" t="s">
        <v>400</v>
      </c>
      <c r="AU95" s="189" t="s">
        <v>81</v>
      </c>
      <c r="AY95" s="100" t="s">
        <v>159</v>
      </c>
      <c r="BE95" s="190">
        <f t="shared" si="4"/>
        <v>0</v>
      </c>
      <c r="BF95" s="190">
        <f t="shared" si="5"/>
        <v>0</v>
      </c>
      <c r="BG95" s="190">
        <f t="shared" si="6"/>
        <v>0</v>
      </c>
      <c r="BH95" s="190">
        <f t="shared" si="7"/>
        <v>0</v>
      </c>
      <c r="BI95" s="190">
        <f t="shared" si="8"/>
        <v>0</v>
      </c>
      <c r="BJ95" s="100" t="s">
        <v>79</v>
      </c>
      <c r="BK95" s="190">
        <f t="shared" si="9"/>
        <v>0</v>
      </c>
      <c r="BL95" s="100" t="s">
        <v>164</v>
      </c>
      <c r="BM95" s="189" t="s">
        <v>164</v>
      </c>
    </row>
    <row r="96" spans="1:65" s="113" customFormat="1" ht="24" x14ac:dyDescent="0.2">
      <c r="A96" s="109"/>
      <c r="B96" s="110"/>
      <c r="C96" s="208" t="s">
        <v>167</v>
      </c>
      <c r="D96" s="208" t="s">
        <v>400</v>
      </c>
      <c r="E96" s="209" t="s">
        <v>1677</v>
      </c>
      <c r="F96" s="210" t="s">
        <v>1678</v>
      </c>
      <c r="G96" s="211" t="s">
        <v>1121</v>
      </c>
      <c r="H96" s="212">
        <v>0</v>
      </c>
      <c r="I96" s="5"/>
      <c r="J96" s="213">
        <f t="shared" si="0"/>
        <v>0</v>
      </c>
      <c r="K96" s="210" t="s">
        <v>3</v>
      </c>
      <c r="L96" s="214"/>
      <c r="M96" s="215" t="s">
        <v>3</v>
      </c>
      <c r="N96" s="216" t="s">
        <v>43</v>
      </c>
      <c r="O96" s="186"/>
      <c r="P96" s="187">
        <f t="shared" si="1"/>
        <v>0</v>
      </c>
      <c r="Q96" s="187">
        <v>0</v>
      </c>
      <c r="R96" s="187">
        <f t="shared" si="2"/>
        <v>0</v>
      </c>
      <c r="S96" s="187">
        <v>0</v>
      </c>
      <c r="T96" s="188">
        <f t="shared" si="3"/>
        <v>0</v>
      </c>
      <c r="U96" s="109"/>
      <c r="V96" s="109"/>
      <c r="W96" s="109"/>
      <c r="X96" s="109"/>
      <c r="Y96" s="109"/>
      <c r="Z96" s="109"/>
      <c r="AA96" s="109"/>
      <c r="AB96" s="109"/>
      <c r="AC96" s="109"/>
      <c r="AD96" s="109"/>
      <c r="AE96" s="109"/>
      <c r="AR96" s="189" t="s">
        <v>174</v>
      </c>
      <c r="AT96" s="189" t="s">
        <v>400</v>
      </c>
      <c r="AU96" s="189" t="s">
        <v>81</v>
      </c>
      <c r="AY96" s="100" t="s">
        <v>159</v>
      </c>
      <c r="BE96" s="190">
        <f t="shared" si="4"/>
        <v>0</v>
      </c>
      <c r="BF96" s="190">
        <f t="shared" si="5"/>
        <v>0</v>
      </c>
      <c r="BG96" s="190">
        <f t="shared" si="6"/>
        <v>0</v>
      </c>
      <c r="BH96" s="190">
        <f t="shared" si="7"/>
        <v>0</v>
      </c>
      <c r="BI96" s="190">
        <f t="shared" si="8"/>
        <v>0</v>
      </c>
      <c r="BJ96" s="100" t="s">
        <v>79</v>
      </c>
      <c r="BK96" s="190">
        <f t="shared" si="9"/>
        <v>0</v>
      </c>
      <c r="BL96" s="100" t="s">
        <v>164</v>
      </c>
      <c r="BM96" s="189" t="s">
        <v>170</v>
      </c>
    </row>
    <row r="97" spans="1:65" s="113" customFormat="1" ht="24" x14ac:dyDescent="0.2">
      <c r="A97" s="109"/>
      <c r="B97" s="110"/>
      <c r="C97" s="208" t="s">
        <v>164</v>
      </c>
      <c r="D97" s="208" t="s">
        <v>400</v>
      </c>
      <c r="E97" s="209" t="s">
        <v>1679</v>
      </c>
      <c r="F97" s="210" t="s">
        <v>1680</v>
      </c>
      <c r="G97" s="211" t="s">
        <v>1121</v>
      </c>
      <c r="H97" s="212">
        <v>1</v>
      </c>
      <c r="I97" s="5"/>
      <c r="J97" s="213">
        <f t="shared" si="0"/>
        <v>0</v>
      </c>
      <c r="K97" s="210" t="s">
        <v>3</v>
      </c>
      <c r="L97" s="214"/>
      <c r="M97" s="215" t="s">
        <v>3</v>
      </c>
      <c r="N97" s="216" t="s">
        <v>43</v>
      </c>
      <c r="O97" s="186"/>
      <c r="P97" s="187">
        <f t="shared" si="1"/>
        <v>0</v>
      </c>
      <c r="Q97" s="187">
        <v>0</v>
      </c>
      <c r="R97" s="187">
        <f t="shared" si="2"/>
        <v>0</v>
      </c>
      <c r="S97" s="187">
        <v>0</v>
      </c>
      <c r="T97" s="188">
        <f t="shared" si="3"/>
        <v>0</v>
      </c>
      <c r="U97" s="109"/>
      <c r="V97" s="109"/>
      <c r="W97" s="109"/>
      <c r="X97" s="109"/>
      <c r="Y97" s="109"/>
      <c r="Z97" s="109"/>
      <c r="AA97" s="109"/>
      <c r="AB97" s="109"/>
      <c r="AC97" s="109"/>
      <c r="AD97" s="109"/>
      <c r="AE97" s="109"/>
      <c r="AR97" s="189" t="s">
        <v>174</v>
      </c>
      <c r="AT97" s="189" t="s">
        <v>400</v>
      </c>
      <c r="AU97" s="189" t="s">
        <v>81</v>
      </c>
      <c r="AY97" s="100" t="s">
        <v>159</v>
      </c>
      <c r="BE97" s="190">
        <f t="shared" si="4"/>
        <v>0</v>
      </c>
      <c r="BF97" s="190">
        <f t="shared" si="5"/>
        <v>0</v>
      </c>
      <c r="BG97" s="190">
        <f t="shared" si="6"/>
        <v>0</v>
      </c>
      <c r="BH97" s="190">
        <f t="shared" si="7"/>
        <v>0</v>
      </c>
      <c r="BI97" s="190">
        <f t="shared" si="8"/>
        <v>0</v>
      </c>
      <c r="BJ97" s="100" t="s">
        <v>79</v>
      </c>
      <c r="BK97" s="190">
        <f t="shared" si="9"/>
        <v>0</v>
      </c>
      <c r="BL97" s="100" t="s">
        <v>164</v>
      </c>
      <c r="BM97" s="189" t="s">
        <v>174</v>
      </c>
    </row>
    <row r="98" spans="1:65" s="113" customFormat="1" ht="24" x14ac:dyDescent="0.2">
      <c r="A98" s="109"/>
      <c r="B98" s="110"/>
      <c r="C98" s="208" t="s">
        <v>178</v>
      </c>
      <c r="D98" s="208" t="s">
        <v>400</v>
      </c>
      <c r="E98" s="209" t="s">
        <v>1681</v>
      </c>
      <c r="F98" s="210" t="s">
        <v>1682</v>
      </c>
      <c r="G98" s="211" t="s">
        <v>1121</v>
      </c>
      <c r="H98" s="212">
        <v>1</v>
      </c>
      <c r="I98" s="5"/>
      <c r="J98" s="213">
        <f t="shared" si="0"/>
        <v>0</v>
      </c>
      <c r="K98" s="210" t="s">
        <v>3</v>
      </c>
      <c r="L98" s="214"/>
      <c r="M98" s="215" t="s">
        <v>3</v>
      </c>
      <c r="N98" s="216" t="s">
        <v>43</v>
      </c>
      <c r="O98" s="186"/>
      <c r="P98" s="187">
        <f t="shared" si="1"/>
        <v>0</v>
      </c>
      <c r="Q98" s="187">
        <v>0</v>
      </c>
      <c r="R98" s="187">
        <f t="shared" si="2"/>
        <v>0</v>
      </c>
      <c r="S98" s="187">
        <v>0</v>
      </c>
      <c r="T98" s="188">
        <f t="shared" si="3"/>
        <v>0</v>
      </c>
      <c r="U98" s="109"/>
      <c r="V98" s="109"/>
      <c r="W98" s="109"/>
      <c r="X98" s="109"/>
      <c r="Y98" s="109"/>
      <c r="Z98" s="109"/>
      <c r="AA98" s="109"/>
      <c r="AB98" s="109"/>
      <c r="AC98" s="109"/>
      <c r="AD98" s="109"/>
      <c r="AE98" s="109"/>
      <c r="AR98" s="189" t="s">
        <v>174</v>
      </c>
      <c r="AT98" s="189" t="s">
        <v>400</v>
      </c>
      <c r="AU98" s="189" t="s">
        <v>81</v>
      </c>
      <c r="AY98" s="100" t="s">
        <v>159</v>
      </c>
      <c r="BE98" s="190">
        <f t="shared" si="4"/>
        <v>0</v>
      </c>
      <c r="BF98" s="190">
        <f t="shared" si="5"/>
        <v>0</v>
      </c>
      <c r="BG98" s="190">
        <f t="shared" si="6"/>
        <v>0</v>
      </c>
      <c r="BH98" s="190">
        <f t="shared" si="7"/>
        <v>0</v>
      </c>
      <c r="BI98" s="190">
        <f t="shared" si="8"/>
        <v>0</v>
      </c>
      <c r="BJ98" s="100" t="s">
        <v>79</v>
      </c>
      <c r="BK98" s="190">
        <f t="shared" si="9"/>
        <v>0</v>
      </c>
      <c r="BL98" s="100" t="s">
        <v>164</v>
      </c>
      <c r="BM98" s="189" t="s">
        <v>181</v>
      </c>
    </row>
    <row r="99" spans="1:65" s="113" customFormat="1" ht="24" x14ac:dyDescent="0.2">
      <c r="A99" s="109"/>
      <c r="B99" s="110"/>
      <c r="C99" s="208" t="s">
        <v>170</v>
      </c>
      <c r="D99" s="208" t="s">
        <v>400</v>
      </c>
      <c r="E99" s="209" t="s">
        <v>1683</v>
      </c>
      <c r="F99" s="210" t="s">
        <v>1684</v>
      </c>
      <c r="G99" s="211" t="s">
        <v>1121</v>
      </c>
      <c r="H99" s="212">
        <v>1</v>
      </c>
      <c r="I99" s="5"/>
      <c r="J99" s="213">
        <f t="shared" si="0"/>
        <v>0</v>
      </c>
      <c r="K99" s="210" t="s">
        <v>3</v>
      </c>
      <c r="L99" s="214"/>
      <c r="M99" s="215" t="s">
        <v>3</v>
      </c>
      <c r="N99" s="216" t="s">
        <v>43</v>
      </c>
      <c r="O99" s="186"/>
      <c r="P99" s="187">
        <f t="shared" si="1"/>
        <v>0</v>
      </c>
      <c r="Q99" s="187">
        <v>0</v>
      </c>
      <c r="R99" s="187">
        <f t="shared" si="2"/>
        <v>0</v>
      </c>
      <c r="S99" s="187">
        <v>0</v>
      </c>
      <c r="T99" s="188">
        <f t="shared" si="3"/>
        <v>0</v>
      </c>
      <c r="U99" s="109"/>
      <c r="V99" s="109"/>
      <c r="W99" s="109"/>
      <c r="X99" s="109"/>
      <c r="Y99" s="109"/>
      <c r="Z99" s="109"/>
      <c r="AA99" s="109"/>
      <c r="AB99" s="109"/>
      <c r="AC99" s="109"/>
      <c r="AD99" s="109"/>
      <c r="AE99" s="109"/>
      <c r="AR99" s="189" t="s">
        <v>174</v>
      </c>
      <c r="AT99" s="189" t="s">
        <v>400</v>
      </c>
      <c r="AU99" s="189" t="s">
        <v>81</v>
      </c>
      <c r="AY99" s="100" t="s">
        <v>159</v>
      </c>
      <c r="BE99" s="190">
        <f t="shared" si="4"/>
        <v>0</v>
      </c>
      <c r="BF99" s="190">
        <f t="shared" si="5"/>
        <v>0</v>
      </c>
      <c r="BG99" s="190">
        <f t="shared" si="6"/>
        <v>0</v>
      </c>
      <c r="BH99" s="190">
        <f t="shared" si="7"/>
        <v>0</v>
      </c>
      <c r="BI99" s="190">
        <f t="shared" si="8"/>
        <v>0</v>
      </c>
      <c r="BJ99" s="100" t="s">
        <v>79</v>
      </c>
      <c r="BK99" s="190">
        <f t="shared" si="9"/>
        <v>0</v>
      </c>
      <c r="BL99" s="100" t="s">
        <v>164</v>
      </c>
      <c r="BM99" s="189" t="s">
        <v>184</v>
      </c>
    </row>
    <row r="100" spans="1:65" s="113" customFormat="1" ht="24" x14ac:dyDescent="0.2">
      <c r="A100" s="109"/>
      <c r="B100" s="110"/>
      <c r="C100" s="208" t="s">
        <v>185</v>
      </c>
      <c r="D100" s="208" t="s">
        <v>400</v>
      </c>
      <c r="E100" s="209" t="s">
        <v>1685</v>
      </c>
      <c r="F100" s="210" t="s">
        <v>1686</v>
      </c>
      <c r="G100" s="211" t="s">
        <v>1121</v>
      </c>
      <c r="H100" s="212">
        <v>0</v>
      </c>
      <c r="I100" s="5"/>
      <c r="J100" s="213">
        <f t="shared" si="0"/>
        <v>0</v>
      </c>
      <c r="K100" s="210" t="s">
        <v>3</v>
      </c>
      <c r="L100" s="214"/>
      <c r="M100" s="215" t="s">
        <v>3</v>
      </c>
      <c r="N100" s="216" t="s">
        <v>43</v>
      </c>
      <c r="O100" s="186"/>
      <c r="P100" s="187">
        <f t="shared" si="1"/>
        <v>0</v>
      </c>
      <c r="Q100" s="187">
        <v>0</v>
      </c>
      <c r="R100" s="187">
        <f t="shared" si="2"/>
        <v>0</v>
      </c>
      <c r="S100" s="187">
        <v>0</v>
      </c>
      <c r="T100" s="188">
        <f t="shared" si="3"/>
        <v>0</v>
      </c>
      <c r="U100" s="109"/>
      <c r="V100" s="109"/>
      <c r="W100" s="109"/>
      <c r="X100" s="109"/>
      <c r="Y100" s="109"/>
      <c r="Z100" s="109"/>
      <c r="AA100" s="109"/>
      <c r="AB100" s="109"/>
      <c r="AC100" s="109"/>
      <c r="AD100" s="109"/>
      <c r="AE100" s="109"/>
      <c r="AR100" s="189" t="s">
        <v>174</v>
      </c>
      <c r="AT100" s="189" t="s">
        <v>400</v>
      </c>
      <c r="AU100" s="189" t="s">
        <v>81</v>
      </c>
      <c r="AY100" s="100" t="s">
        <v>159</v>
      </c>
      <c r="BE100" s="190">
        <f t="shared" si="4"/>
        <v>0</v>
      </c>
      <c r="BF100" s="190">
        <f t="shared" si="5"/>
        <v>0</v>
      </c>
      <c r="BG100" s="190">
        <f t="shared" si="6"/>
        <v>0</v>
      </c>
      <c r="BH100" s="190">
        <f t="shared" si="7"/>
        <v>0</v>
      </c>
      <c r="BI100" s="190">
        <f t="shared" si="8"/>
        <v>0</v>
      </c>
      <c r="BJ100" s="100" t="s">
        <v>79</v>
      </c>
      <c r="BK100" s="190">
        <f t="shared" si="9"/>
        <v>0</v>
      </c>
      <c r="BL100" s="100" t="s">
        <v>164</v>
      </c>
      <c r="BM100" s="189" t="s">
        <v>188</v>
      </c>
    </row>
    <row r="101" spans="1:65" s="113" customFormat="1" ht="48" x14ac:dyDescent="0.2">
      <c r="A101" s="109"/>
      <c r="B101" s="110"/>
      <c r="C101" s="208" t="s">
        <v>174</v>
      </c>
      <c r="D101" s="208" t="s">
        <v>400</v>
      </c>
      <c r="E101" s="209" t="s">
        <v>1687</v>
      </c>
      <c r="F101" s="210" t="s">
        <v>1688</v>
      </c>
      <c r="G101" s="211" t="s">
        <v>1121</v>
      </c>
      <c r="H101" s="212">
        <v>1</v>
      </c>
      <c r="I101" s="5"/>
      <c r="J101" s="213">
        <f t="shared" si="0"/>
        <v>0</v>
      </c>
      <c r="K101" s="210" t="s">
        <v>3</v>
      </c>
      <c r="L101" s="214"/>
      <c r="M101" s="215" t="s">
        <v>3</v>
      </c>
      <c r="N101" s="216" t="s">
        <v>43</v>
      </c>
      <c r="O101" s="186"/>
      <c r="P101" s="187">
        <f t="shared" si="1"/>
        <v>0</v>
      </c>
      <c r="Q101" s="187">
        <v>0</v>
      </c>
      <c r="R101" s="187">
        <f t="shared" si="2"/>
        <v>0</v>
      </c>
      <c r="S101" s="187">
        <v>0</v>
      </c>
      <c r="T101" s="188">
        <f t="shared" si="3"/>
        <v>0</v>
      </c>
      <c r="U101" s="109"/>
      <c r="V101" s="109"/>
      <c r="W101" s="109"/>
      <c r="X101" s="109"/>
      <c r="Y101" s="109"/>
      <c r="Z101" s="109"/>
      <c r="AA101" s="109"/>
      <c r="AB101" s="109"/>
      <c r="AC101" s="109"/>
      <c r="AD101" s="109"/>
      <c r="AE101" s="109"/>
      <c r="AR101" s="189" t="s">
        <v>174</v>
      </c>
      <c r="AT101" s="189" t="s">
        <v>400</v>
      </c>
      <c r="AU101" s="189" t="s">
        <v>81</v>
      </c>
      <c r="AY101" s="100" t="s">
        <v>159</v>
      </c>
      <c r="BE101" s="190">
        <f t="shared" si="4"/>
        <v>0</v>
      </c>
      <c r="BF101" s="190">
        <f t="shared" si="5"/>
        <v>0</v>
      </c>
      <c r="BG101" s="190">
        <f t="shared" si="6"/>
        <v>0</v>
      </c>
      <c r="BH101" s="190">
        <f t="shared" si="7"/>
        <v>0</v>
      </c>
      <c r="BI101" s="190">
        <f t="shared" si="8"/>
        <v>0</v>
      </c>
      <c r="BJ101" s="100" t="s">
        <v>79</v>
      </c>
      <c r="BK101" s="190">
        <f t="shared" si="9"/>
        <v>0</v>
      </c>
      <c r="BL101" s="100" t="s">
        <v>164</v>
      </c>
      <c r="BM101" s="189" t="s">
        <v>192</v>
      </c>
    </row>
    <row r="102" spans="1:65" s="113" customFormat="1" ht="24" x14ac:dyDescent="0.2">
      <c r="A102" s="109"/>
      <c r="B102" s="110"/>
      <c r="C102" s="208" t="s">
        <v>198</v>
      </c>
      <c r="D102" s="208" t="s">
        <v>400</v>
      </c>
      <c r="E102" s="209" t="s">
        <v>1689</v>
      </c>
      <c r="F102" s="210" t="s">
        <v>1690</v>
      </c>
      <c r="G102" s="211" t="s">
        <v>1121</v>
      </c>
      <c r="H102" s="212">
        <v>5</v>
      </c>
      <c r="I102" s="5"/>
      <c r="J102" s="213">
        <f t="shared" si="0"/>
        <v>0</v>
      </c>
      <c r="K102" s="210" t="s">
        <v>3</v>
      </c>
      <c r="L102" s="214"/>
      <c r="M102" s="215" t="s">
        <v>3</v>
      </c>
      <c r="N102" s="216" t="s">
        <v>43</v>
      </c>
      <c r="O102" s="186"/>
      <c r="P102" s="187">
        <f t="shared" si="1"/>
        <v>0</v>
      </c>
      <c r="Q102" s="187">
        <v>0</v>
      </c>
      <c r="R102" s="187">
        <f t="shared" si="2"/>
        <v>0</v>
      </c>
      <c r="S102" s="187">
        <v>0</v>
      </c>
      <c r="T102" s="188">
        <f t="shared" si="3"/>
        <v>0</v>
      </c>
      <c r="U102" s="109"/>
      <c r="V102" s="109"/>
      <c r="W102" s="109"/>
      <c r="X102" s="109"/>
      <c r="Y102" s="109"/>
      <c r="Z102" s="109"/>
      <c r="AA102" s="109"/>
      <c r="AB102" s="109"/>
      <c r="AC102" s="109"/>
      <c r="AD102" s="109"/>
      <c r="AE102" s="109"/>
      <c r="AR102" s="189" t="s">
        <v>174</v>
      </c>
      <c r="AT102" s="189" t="s">
        <v>400</v>
      </c>
      <c r="AU102" s="189" t="s">
        <v>81</v>
      </c>
      <c r="AY102" s="100" t="s">
        <v>159</v>
      </c>
      <c r="BE102" s="190">
        <f t="shared" si="4"/>
        <v>0</v>
      </c>
      <c r="BF102" s="190">
        <f t="shared" si="5"/>
        <v>0</v>
      </c>
      <c r="BG102" s="190">
        <f t="shared" si="6"/>
        <v>0</v>
      </c>
      <c r="BH102" s="190">
        <f t="shared" si="7"/>
        <v>0</v>
      </c>
      <c r="BI102" s="190">
        <f t="shared" si="8"/>
        <v>0</v>
      </c>
      <c r="BJ102" s="100" t="s">
        <v>79</v>
      </c>
      <c r="BK102" s="190">
        <f t="shared" si="9"/>
        <v>0</v>
      </c>
      <c r="BL102" s="100" t="s">
        <v>164</v>
      </c>
      <c r="BM102" s="189" t="s">
        <v>201</v>
      </c>
    </row>
    <row r="103" spans="1:65" s="113" customFormat="1" ht="24" x14ac:dyDescent="0.2">
      <c r="A103" s="109"/>
      <c r="B103" s="110"/>
      <c r="C103" s="208" t="s">
        <v>181</v>
      </c>
      <c r="D103" s="208" t="s">
        <v>400</v>
      </c>
      <c r="E103" s="209" t="s">
        <v>1691</v>
      </c>
      <c r="F103" s="210" t="s">
        <v>1692</v>
      </c>
      <c r="G103" s="211" t="s">
        <v>1121</v>
      </c>
      <c r="H103" s="212">
        <v>1</v>
      </c>
      <c r="I103" s="5"/>
      <c r="J103" s="213">
        <f t="shared" si="0"/>
        <v>0</v>
      </c>
      <c r="K103" s="210" t="s">
        <v>3</v>
      </c>
      <c r="L103" s="214"/>
      <c r="M103" s="215" t="s">
        <v>3</v>
      </c>
      <c r="N103" s="216" t="s">
        <v>43</v>
      </c>
      <c r="O103" s="186"/>
      <c r="P103" s="187">
        <f t="shared" si="1"/>
        <v>0</v>
      </c>
      <c r="Q103" s="187">
        <v>0</v>
      </c>
      <c r="R103" s="187">
        <f t="shared" si="2"/>
        <v>0</v>
      </c>
      <c r="S103" s="187">
        <v>0</v>
      </c>
      <c r="T103" s="188">
        <f t="shared" si="3"/>
        <v>0</v>
      </c>
      <c r="U103" s="109"/>
      <c r="V103" s="109"/>
      <c r="W103" s="109"/>
      <c r="X103" s="109"/>
      <c r="Y103" s="109"/>
      <c r="Z103" s="109"/>
      <c r="AA103" s="109"/>
      <c r="AB103" s="109"/>
      <c r="AC103" s="109"/>
      <c r="AD103" s="109"/>
      <c r="AE103" s="109"/>
      <c r="AR103" s="189" t="s">
        <v>174</v>
      </c>
      <c r="AT103" s="189" t="s">
        <v>400</v>
      </c>
      <c r="AU103" s="189" t="s">
        <v>81</v>
      </c>
      <c r="AY103" s="100" t="s">
        <v>159</v>
      </c>
      <c r="BE103" s="190">
        <f t="shared" si="4"/>
        <v>0</v>
      </c>
      <c r="BF103" s="190">
        <f t="shared" si="5"/>
        <v>0</v>
      </c>
      <c r="BG103" s="190">
        <f t="shared" si="6"/>
        <v>0</v>
      </c>
      <c r="BH103" s="190">
        <f t="shared" si="7"/>
        <v>0</v>
      </c>
      <c r="BI103" s="190">
        <f t="shared" si="8"/>
        <v>0</v>
      </c>
      <c r="BJ103" s="100" t="s">
        <v>79</v>
      </c>
      <c r="BK103" s="190">
        <f t="shared" si="9"/>
        <v>0</v>
      </c>
      <c r="BL103" s="100" t="s">
        <v>164</v>
      </c>
      <c r="BM103" s="189" t="s">
        <v>208</v>
      </c>
    </row>
    <row r="104" spans="1:65" s="113" customFormat="1" ht="36" x14ac:dyDescent="0.2">
      <c r="A104" s="109"/>
      <c r="B104" s="110"/>
      <c r="C104" s="208" t="s">
        <v>209</v>
      </c>
      <c r="D104" s="208" t="s">
        <v>400</v>
      </c>
      <c r="E104" s="209" t="s">
        <v>1693</v>
      </c>
      <c r="F104" s="210" t="s">
        <v>1694</v>
      </c>
      <c r="G104" s="211" t="s">
        <v>1121</v>
      </c>
      <c r="H104" s="212">
        <v>6</v>
      </c>
      <c r="I104" s="5"/>
      <c r="J104" s="213">
        <f t="shared" si="0"/>
        <v>0</v>
      </c>
      <c r="K104" s="210" t="s">
        <v>3</v>
      </c>
      <c r="L104" s="214"/>
      <c r="M104" s="215" t="s">
        <v>3</v>
      </c>
      <c r="N104" s="216" t="s">
        <v>43</v>
      </c>
      <c r="O104" s="186"/>
      <c r="P104" s="187">
        <f t="shared" si="1"/>
        <v>0</v>
      </c>
      <c r="Q104" s="187">
        <v>0</v>
      </c>
      <c r="R104" s="187">
        <f t="shared" si="2"/>
        <v>0</v>
      </c>
      <c r="S104" s="187">
        <v>0</v>
      </c>
      <c r="T104" s="188">
        <f t="shared" si="3"/>
        <v>0</v>
      </c>
      <c r="U104" s="109"/>
      <c r="V104" s="109"/>
      <c r="W104" s="109"/>
      <c r="X104" s="109"/>
      <c r="Y104" s="109"/>
      <c r="Z104" s="109"/>
      <c r="AA104" s="109"/>
      <c r="AB104" s="109"/>
      <c r="AC104" s="109"/>
      <c r="AD104" s="109"/>
      <c r="AE104" s="109"/>
      <c r="AR104" s="189" t="s">
        <v>174</v>
      </c>
      <c r="AT104" s="189" t="s">
        <v>400</v>
      </c>
      <c r="AU104" s="189" t="s">
        <v>81</v>
      </c>
      <c r="AY104" s="100" t="s">
        <v>159</v>
      </c>
      <c r="BE104" s="190">
        <f t="shared" si="4"/>
        <v>0</v>
      </c>
      <c r="BF104" s="190">
        <f t="shared" si="5"/>
        <v>0</v>
      </c>
      <c r="BG104" s="190">
        <f t="shared" si="6"/>
        <v>0</v>
      </c>
      <c r="BH104" s="190">
        <f t="shared" si="7"/>
        <v>0</v>
      </c>
      <c r="BI104" s="190">
        <f t="shared" si="8"/>
        <v>0</v>
      </c>
      <c r="BJ104" s="100" t="s">
        <v>79</v>
      </c>
      <c r="BK104" s="190">
        <f t="shared" si="9"/>
        <v>0</v>
      </c>
      <c r="BL104" s="100" t="s">
        <v>164</v>
      </c>
      <c r="BM104" s="189" t="s">
        <v>212</v>
      </c>
    </row>
    <row r="105" spans="1:65" s="113" customFormat="1" ht="36" x14ac:dyDescent="0.2">
      <c r="A105" s="109"/>
      <c r="B105" s="110"/>
      <c r="C105" s="208" t="s">
        <v>184</v>
      </c>
      <c r="D105" s="208" t="s">
        <v>400</v>
      </c>
      <c r="E105" s="209" t="s">
        <v>1695</v>
      </c>
      <c r="F105" s="210" t="s">
        <v>1696</v>
      </c>
      <c r="G105" s="211" t="s">
        <v>1121</v>
      </c>
      <c r="H105" s="212">
        <v>0</v>
      </c>
      <c r="I105" s="5"/>
      <c r="J105" s="213">
        <f t="shared" si="0"/>
        <v>0</v>
      </c>
      <c r="K105" s="210" t="s">
        <v>3</v>
      </c>
      <c r="L105" s="214"/>
      <c r="M105" s="215" t="s">
        <v>3</v>
      </c>
      <c r="N105" s="216" t="s">
        <v>43</v>
      </c>
      <c r="O105" s="186"/>
      <c r="P105" s="187">
        <f t="shared" si="1"/>
        <v>0</v>
      </c>
      <c r="Q105" s="187">
        <v>0</v>
      </c>
      <c r="R105" s="187">
        <f t="shared" si="2"/>
        <v>0</v>
      </c>
      <c r="S105" s="187">
        <v>0</v>
      </c>
      <c r="T105" s="188">
        <f t="shared" si="3"/>
        <v>0</v>
      </c>
      <c r="U105" s="109"/>
      <c r="V105" s="109"/>
      <c r="W105" s="109"/>
      <c r="X105" s="109"/>
      <c r="Y105" s="109"/>
      <c r="Z105" s="109"/>
      <c r="AA105" s="109"/>
      <c r="AB105" s="109"/>
      <c r="AC105" s="109"/>
      <c r="AD105" s="109"/>
      <c r="AE105" s="109"/>
      <c r="AR105" s="189" t="s">
        <v>174</v>
      </c>
      <c r="AT105" s="189" t="s">
        <v>400</v>
      </c>
      <c r="AU105" s="189" t="s">
        <v>81</v>
      </c>
      <c r="AY105" s="100" t="s">
        <v>159</v>
      </c>
      <c r="BE105" s="190">
        <f t="shared" si="4"/>
        <v>0</v>
      </c>
      <c r="BF105" s="190">
        <f t="shared" si="5"/>
        <v>0</v>
      </c>
      <c r="BG105" s="190">
        <f t="shared" si="6"/>
        <v>0</v>
      </c>
      <c r="BH105" s="190">
        <f t="shared" si="7"/>
        <v>0</v>
      </c>
      <c r="BI105" s="190">
        <f t="shared" si="8"/>
        <v>0</v>
      </c>
      <c r="BJ105" s="100" t="s">
        <v>79</v>
      </c>
      <c r="BK105" s="190">
        <f t="shared" si="9"/>
        <v>0</v>
      </c>
      <c r="BL105" s="100" t="s">
        <v>164</v>
      </c>
      <c r="BM105" s="189" t="s">
        <v>217</v>
      </c>
    </row>
    <row r="106" spans="1:65" s="113" customFormat="1" ht="36" x14ac:dyDescent="0.2">
      <c r="A106" s="109"/>
      <c r="B106" s="110"/>
      <c r="C106" s="208" t="s">
        <v>225</v>
      </c>
      <c r="D106" s="208" t="s">
        <v>400</v>
      </c>
      <c r="E106" s="209" t="s">
        <v>1697</v>
      </c>
      <c r="F106" s="210" t="s">
        <v>1698</v>
      </c>
      <c r="G106" s="211" t="s">
        <v>1121</v>
      </c>
      <c r="H106" s="212">
        <v>7</v>
      </c>
      <c r="I106" s="5"/>
      <c r="J106" s="213">
        <f t="shared" si="0"/>
        <v>0</v>
      </c>
      <c r="K106" s="210" t="s">
        <v>3</v>
      </c>
      <c r="L106" s="214"/>
      <c r="M106" s="215" t="s">
        <v>3</v>
      </c>
      <c r="N106" s="216" t="s">
        <v>43</v>
      </c>
      <c r="O106" s="186"/>
      <c r="P106" s="187">
        <f t="shared" si="1"/>
        <v>0</v>
      </c>
      <c r="Q106" s="187">
        <v>0</v>
      </c>
      <c r="R106" s="187">
        <f t="shared" si="2"/>
        <v>0</v>
      </c>
      <c r="S106" s="187">
        <v>0</v>
      </c>
      <c r="T106" s="188">
        <f t="shared" si="3"/>
        <v>0</v>
      </c>
      <c r="U106" s="109"/>
      <c r="V106" s="109"/>
      <c r="W106" s="109"/>
      <c r="X106" s="109"/>
      <c r="Y106" s="109"/>
      <c r="Z106" s="109"/>
      <c r="AA106" s="109"/>
      <c r="AB106" s="109"/>
      <c r="AC106" s="109"/>
      <c r="AD106" s="109"/>
      <c r="AE106" s="109"/>
      <c r="AR106" s="189" t="s">
        <v>174</v>
      </c>
      <c r="AT106" s="189" t="s">
        <v>400</v>
      </c>
      <c r="AU106" s="189" t="s">
        <v>81</v>
      </c>
      <c r="AY106" s="100" t="s">
        <v>159</v>
      </c>
      <c r="BE106" s="190">
        <f t="shared" si="4"/>
        <v>0</v>
      </c>
      <c r="BF106" s="190">
        <f t="shared" si="5"/>
        <v>0</v>
      </c>
      <c r="BG106" s="190">
        <f t="shared" si="6"/>
        <v>0</v>
      </c>
      <c r="BH106" s="190">
        <f t="shared" si="7"/>
        <v>0</v>
      </c>
      <c r="BI106" s="190">
        <f t="shared" si="8"/>
        <v>0</v>
      </c>
      <c r="BJ106" s="100" t="s">
        <v>79</v>
      </c>
      <c r="BK106" s="190">
        <f t="shared" si="9"/>
        <v>0</v>
      </c>
      <c r="BL106" s="100" t="s">
        <v>164</v>
      </c>
      <c r="BM106" s="189" t="s">
        <v>228</v>
      </c>
    </row>
    <row r="107" spans="1:65" s="167" customFormat="1" ht="22.9" customHeight="1" x14ac:dyDescent="0.2">
      <c r="B107" s="168"/>
      <c r="D107" s="169" t="s">
        <v>71</v>
      </c>
      <c r="E107" s="242" t="s">
        <v>1699</v>
      </c>
      <c r="F107" s="242" t="s">
        <v>1700</v>
      </c>
      <c r="J107" s="243">
        <f>BK107</f>
        <v>0</v>
      </c>
      <c r="L107" s="168"/>
      <c r="M107" s="172"/>
      <c r="N107" s="173"/>
      <c r="O107" s="173"/>
      <c r="P107" s="174">
        <f>SUM(P108:P118)</f>
        <v>0</v>
      </c>
      <c r="Q107" s="173"/>
      <c r="R107" s="174">
        <f>SUM(R108:R118)</f>
        <v>0</v>
      </c>
      <c r="S107" s="173"/>
      <c r="T107" s="175">
        <f>SUM(T108:T118)</f>
        <v>0</v>
      </c>
      <c r="AR107" s="169" t="s">
        <v>79</v>
      </c>
      <c r="AT107" s="176" t="s">
        <v>71</v>
      </c>
      <c r="AU107" s="176" t="s">
        <v>79</v>
      </c>
      <c r="AY107" s="169" t="s">
        <v>159</v>
      </c>
      <c r="BK107" s="177">
        <f>SUM(BK108:BK118)</f>
        <v>0</v>
      </c>
    </row>
    <row r="108" spans="1:65" s="113" customFormat="1" ht="24" x14ac:dyDescent="0.2">
      <c r="A108" s="109"/>
      <c r="B108" s="110"/>
      <c r="C108" s="208" t="s">
        <v>188</v>
      </c>
      <c r="D108" s="208" t="s">
        <v>400</v>
      </c>
      <c r="E108" s="209" t="s">
        <v>1701</v>
      </c>
      <c r="F108" s="210" t="s">
        <v>1702</v>
      </c>
      <c r="G108" s="211" t="s">
        <v>1177</v>
      </c>
      <c r="H108" s="212">
        <v>190</v>
      </c>
      <c r="I108" s="5"/>
      <c r="J108" s="213">
        <f t="shared" ref="J108:J118" si="10">ROUND(I108*H108,2)</f>
        <v>0</v>
      </c>
      <c r="K108" s="210" t="s">
        <v>3</v>
      </c>
      <c r="L108" s="214"/>
      <c r="M108" s="215" t="s">
        <v>3</v>
      </c>
      <c r="N108" s="216" t="s">
        <v>43</v>
      </c>
      <c r="O108" s="186"/>
      <c r="P108" s="187">
        <f t="shared" ref="P108:P118" si="11">O108*H108</f>
        <v>0</v>
      </c>
      <c r="Q108" s="187">
        <v>0</v>
      </c>
      <c r="R108" s="187">
        <f t="shared" ref="R108:R118" si="12">Q108*H108</f>
        <v>0</v>
      </c>
      <c r="S108" s="187">
        <v>0</v>
      </c>
      <c r="T108" s="188">
        <f t="shared" ref="T108:T118" si="13">S108*H108</f>
        <v>0</v>
      </c>
      <c r="U108" s="109"/>
      <c r="V108" s="109"/>
      <c r="W108" s="109"/>
      <c r="X108" s="109"/>
      <c r="Y108" s="109"/>
      <c r="Z108" s="109"/>
      <c r="AA108" s="109"/>
      <c r="AB108" s="109"/>
      <c r="AC108" s="109"/>
      <c r="AD108" s="109"/>
      <c r="AE108" s="109"/>
      <c r="AR108" s="189" t="s">
        <v>174</v>
      </c>
      <c r="AT108" s="189" t="s">
        <v>400</v>
      </c>
      <c r="AU108" s="189" t="s">
        <v>81</v>
      </c>
      <c r="AY108" s="100" t="s">
        <v>159</v>
      </c>
      <c r="BE108" s="190">
        <f t="shared" ref="BE108:BE118" si="14">IF(N108="základní",J108,0)</f>
        <v>0</v>
      </c>
      <c r="BF108" s="190">
        <f t="shared" ref="BF108:BF118" si="15">IF(N108="snížená",J108,0)</f>
        <v>0</v>
      </c>
      <c r="BG108" s="190">
        <f t="shared" ref="BG108:BG118" si="16">IF(N108="zákl. přenesená",J108,0)</f>
        <v>0</v>
      </c>
      <c r="BH108" s="190">
        <f t="shared" ref="BH108:BH118" si="17">IF(N108="sníž. přenesená",J108,0)</f>
        <v>0</v>
      </c>
      <c r="BI108" s="190">
        <f t="shared" ref="BI108:BI118" si="18">IF(N108="nulová",J108,0)</f>
        <v>0</v>
      </c>
      <c r="BJ108" s="100" t="s">
        <v>79</v>
      </c>
      <c r="BK108" s="190">
        <f t="shared" ref="BK108:BK118" si="19">ROUND(I108*H108,2)</f>
        <v>0</v>
      </c>
      <c r="BL108" s="100" t="s">
        <v>164</v>
      </c>
      <c r="BM108" s="189" t="s">
        <v>235</v>
      </c>
    </row>
    <row r="109" spans="1:65" s="113" customFormat="1" ht="24" x14ac:dyDescent="0.2">
      <c r="A109" s="109"/>
      <c r="B109" s="110"/>
      <c r="C109" s="208" t="s">
        <v>9</v>
      </c>
      <c r="D109" s="208" t="s">
        <v>400</v>
      </c>
      <c r="E109" s="209" t="s">
        <v>1703</v>
      </c>
      <c r="F109" s="210" t="s">
        <v>1704</v>
      </c>
      <c r="G109" s="211" t="s">
        <v>1177</v>
      </c>
      <c r="H109" s="212">
        <v>290</v>
      </c>
      <c r="I109" s="5"/>
      <c r="J109" s="213">
        <f t="shared" si="10"/>
        <v>0</v>
      </c>
      <c r="K109" s="210" t="s">
        <v>3</v>
      </c>
      <c r="L109" s="214"/>
      <c r="M109" s="215" t="s">
        <v>3</v>
      </c>
      <c r="N109" s="216" t="s">
        <v>43</v>
      </c>
      <c r="O109" s="186"/>
      <c r="P109" s="187">
        <f t="shared" si="11"/>
        <v>0</v>
      </c>
      <c r="Q109" s="187">
        <v>0</v>
      </c>
      <c r="R109" s="187">
        <f t="shared" si="12"/>
        <v>0</v>
      </c>
      <c r="S109" s="187">
        <v>0</v>
      </c>
      <c r="T109" s="188">
        <f t="shared" si="13"/>
        <v>0</v>
      </c>
      <c r="U109" s="109"/>
      <c r="V109" s="109"/>
      <c r="W109" s="109"/>
      <c r="X109" s="109"/>
      <c r="Y109" s="109"/>
      <c r="Z109" s="109"/>
      <c r="AA109" s="109"/>
      <c r="AB109" s="109"/>
      <c r="AC109" s="109"/>
      <c r="AD109" s="109"/>
      <c r="AE109" s="109"/>
      <c r="AR109" s="189" t="s">
        <v>174</v>
      </c>
      <c r="AT109" s="189" t="s">
        <v>400</v>
      </c>
      <c r="AU109" s="189" t="s">
        <v>81</v>
      </c>
      <c r="AY109" s="100" t="s">
        <v>159</v>
      </c>
      <c r="BE109" s="190">
        <f t="shared" si="14"/>
        <v>0</v>
      </c>
      <c r="BF109" s="190">
        <f t="shared" si="15"/>
        <v>0</v>
      </c>
      <c r="BG109" s="190">
        <f t="shared" si="16"/>
        <v>0</v>
      </c>
      <c r="BH109" s="190">
        <f t="shared" si="17"/>
        <v>0</v>
      </c>
      <c r="BI109" s="190">
        <f t="shared" si="18"/>
        <v>0</v>
      </c>
      <c r="BJ109" s="100" t="s">
        <v>79</v>
      </c>
      <c r="BK109" s="190">
        <f t="shared" si="19"/>
        <v>0</v>
      </c>
      <c r="BL109" s="100" t="s">
        <v>164</v>
      </c>
      <c r="BM109" s="189" t="s">
        <v>242</v>
      </c>
    </row>
    <row r="110" spans="1:65" s="113" customFormat="1" ht="24" x14ac:dyDescent="0.2">
      <c r="A110" s="109"/>
      <c r="B110" s="110"/>
      <c r="C110" s="208" t="s">
        <v>192</v>
      </c>
      <c r="D110" s="208" t="s">
        <v>400</v>
      </c>
      <c r="E110" s="209" t="s">
        <v>1705</v>
      </c>
      <c r="F110" s="210" t="s">
        <v>1706</v>
      </c>
      <c r="G110" s="211" t="s">
        <v>1177</v>
      </c>
      <c r="H110" s="212">
        <v>120</v>
      </c>
      <c r="I110" s="5"/>
      <c r="J110" s="213">
        <f t="shared" si="10"/>
        <v>0</v>
      </c>
      <c r="K110" s="210" t="s">
        <v>3</v>
      </c>
      <c r="L110" s="214"/>
      <c r="M110" s="215" t="s">
        <v>3</v>
      </c>
      <c r="N110" s="216" t="s">
        <v>43</v>
      </c>
      <c r="O110" s="186"/>
      <c r="P110" s="187">
        <f t="shared" si="11"/>
        <v>0</v>
      </c>
      <c r="Q110" s="187">
        <v>0</v>
      </c>
      <c r="R110" s="187">
        <f t="shared" si="12"/>
        <v>0</v>
      </c>
      <c r="S110" s="187">
        <v>0</v>
      </c>
      <c r="T110" s="188">
        <f t="shared" si="13"/>
        <v>0</v>
      </c>
      <c r="U110" s="109"/>
      <c r="V110" s="109"/>
      <c r="W110" s="109"/>
      <c r="X110" s="109"/>
      <c r="Y110" s="109"/>
      <c r="Z110" s="109"/>
      <c r="AA110" s="109"/>
      <c r="AB110" s="109"/>
      <c r="AC110" s="109"/>
      <c r="AD110" s="109"/>
      <c r="AE110" s="109"/>
      <c r="AR110" s="189" t="s">
        <v>174</v>
      </c>
      <c r="AT110" s="189" t="s">
        <v>400</v>
      </c>
      <c r="AU110" s="189" t="s">
        <v>81</v>
      </c>
      <c r="AY110" s="100" t="s">
        <v>159</v>
      </c>
      <c r="BE110" s="190">
        <f t="shared" si="14"/>
        <v>0</v>
      </c>
      <c r="BF110" s="190">
        <f t="shared" si="15"/>
        <v>0</v>
      </c>
      <c r="BG110" s="190">
        <f t="shared" si="16"/>
        <v>0</v>
      </c>
      <c r="BH110" s="190">
        <f t="shared" si="17"/>
        <v>0</v>
      </c>
      <c r="BI110" s="190">
        <f t="shared" si="18"/>
        <v>0</v>
      </c>
      <c r="BJ110" s="100" t="s">
        <v>79</v>
      </c>
      <c r="BK110" s="190">
        <f t="shared" si="19"/>
        <v>0</v>
      </c>
      <c r="BL110" s="100" t="s">
        <v>164</v>
      </c>
      <c r="BM110" s="189" t="s">
        <v>255</v>
      </c>
    </row>
    <row r="111" spans="1:65" s="113" customFormat="1" ht="24" x14ac:dyDescent="0.2">
      <c r="A111" s="109"/>
      <c r="B111" s="110"/>
      <c r="C111" s="208" t="s">
        <v>256</v>
      </c>
      <c r="D111" s="208" t="s">
        <v>400</v>
      </c>
      <c r="E111" s="209" t="s">
        <v>1707</v>
      </c>
      <c r="F111" s="210" t="s">
        <v>1609</v>
      </c>
      <c r="G111" s="211" t="s">
        <v>1177</v>
      </c>
      <c r="H111" s="212">
        <v>90</v>
      </c>
      <c r="I111" s="5"/>
      <c r="J111" s="213">
        <f t="shared" si="10"/>
        <v>0</v>
      </c>
      <c r="K111" s="210" t="s">
        <v>3</v>
      </c>
      <c r="L111" s="214"/>
      <c r="M111" s="215" t="s">
        <v>3</v>
      </c>
      <c r="N111" s="216" t="s">
        <v>43</v>
      </c>
      <c r="O111" s="186"/>
      <c r="P111" s="187">
        <f t="shared" si="11"/>
        <v>0</v>
      </c>
      <c r="Q111" s="187">
        <v>0</v>
      </c>
      <c r="R111" s="187">
        <f t="shared" si="12"/>
        <v>0</v>
      </c>
      <c r="S111" s="187">
        <v>0</v>
      </c>
      <c r="T111" s="188">
        <f t="shared" si="13"/>
        <v>0</v>
      </c>
      <c r="U111" s="109"/>
      <c r="V111" s="109"/>
      <c r="W111" s="109"/>
      <c r="X111" s="109"/>
      <c r="Y111" s="109"/>
      <c r="Z111" s="109"/>
      <c r="AA111" s="109"/>
      <c r="AB111" s="109"/>
      <c r="AC111" s="109"/>
      <c r="AD111" s="109"/>
      <c r="AE111" s="109"/>
      <c r="AR111" s="189" t="s">
        <v>174</v>
      </c>
      <c r="AT111" s="189" t="s">
        <v>400</v>
      </c>
      <c r="AU111" s="189" t="s">
        <v>81</v>
      </c>
      <c r="AY111" s="100" t="s">
        <v>159</v>
      </c>
      <c r="BE111" s="190">
        <f t="shared" si="14"/>
        <v>0</v>
      </c>
      <c r="BF111" s="190">
        <f t="shared" si="15"/>
        <v>0</v>
      </c>
      <c r="BG111" s="190">
        <f t="shared" si="16"/>
        <v>0</v>
      </c>
      <c r="BH111" s="190">
        <f t="shared" si="17"/>
        <v>0</v>
      </c>
      <c r="BI111" s="190">
        <f t="shared" si="18"/>
        <v>0</v>
      </c>
      <c r="BJ111" s="100" t="s">
        <v>79</v>
      </c>
      <c r="BK111" s="190">
        <f t="shared" si="19"/>
        <v>0</v>
      </c>
      <c r="BL111" s="100" t="s">
        <v>164</v>
      </c>
      <c r="BM111" s="189" t="s">
        <v>259</v>
      </c>
    </row>
    <row r="112" spans="1:65" s="113" customFormat="1" ht="24" x14ac:dyDescent="0.2">
      <c r="A112" s="109"/>
      <c r="B112" s="110"/>
      <c r="C112" s="208" t="s">
        <v>201</v>
      </c>
      <c r="D112" s="208" t="s">
        <v>400</v>
      </c>
      <c r="E112" s="209" t="s">
        <v>1708</v>
      </c>
      <c r="F112" s="210" t="s">
        <v>1709</v>
      </c>
      <c r="G112" s="211" t="s">
        <v>1177</v>
      </c>
      <c r="H112" s="212">
        <v>10</v>
      </c>
      <c r="I112" s="5"/>
      <c r="J112" s="213">
        <f t="shared" si="10"/>
        <v>0</v>
      </c>
      <c r="K112" s="210" t="s">
        <v>3</v>
      </c>
      <c r="L112" s="214"/>
      <c r="M112" s="215" t="s">
        <v>3</v>
      </c>
      <c r="N112" s="216" t="s">
        <v>43</v>
      </c>
      <c r="O112" s="186"/>
      <c r="P112" s="187">
        <f t="shared" si="11"/>
        <v>0</v>
      </c>
      <c r="Q112" s="187">
        <v>0</v>
      </c>
      <c r="R112" s="187">
        <f t="shared" si="12"/>
        <v>0</v>
      </c>
      <c r="S112" s="187">
        <v>0</v>
      </c>
      <c r="T112" s="188">
        <f t="shared" si="13"/>
        <v>0</v>
      </c>
      <c r="U112" s="109"/>
      <c r="V112" s="109"/>
      <c r="W112" s="109"/>
      <c r="X112" s="109"/>
      <c r="Y112" s="109"/>
      <c r="Z112" s="109"/>
      <c r="AA112" s="109"/>
      <c r="AB112" s="109"/>
      <c r="AC112" s="109"/>
      <c r="AD112" s="109"/>
      <c r="AE112" s="109"/>
      <c r="AR112" s="189" t="s">
        <v>174</v>
      </c>
      <c r="AT112" s="189" t="s">
        <v>400</v>
      </c>
      <c r="AU112" s="189" t="s">
        <v>81</v>
      </c>
      <c r="AY112" s="100" t="s">
        <v>159</v>
      </c>
      <c r="BE112" s="190">
        <f t="shared" si="14"/>
        <v>0</v>
      </c>
      <c r="BF112" s="190">
        <f t="shared" si="15"/>
        <v>0</v>
      </c>
      <c r="BG112" s="190">
        <f t="shared" si="16"/>
        <v>0</v>
      </c>
      <c r="BH112" s="190">
        <f t="shared" si="17"/>
        <v>0</v>
      </c>
      <c r="BI112" s="190">
        <f t="shared" si="18"/>
        <v>0</v>
      </c>
      <c r="BJ112" s="100" t="s">
        <v>79</v>
      </c>
      <c r="BK112" s="190">
        <f t="shared" si="19"/>
        <v>0</v>
      </c>
      <c r="BL112" s="100" t="s">
        <v>164</v>
      </c>
      <c r="BM112" s="189" t="s">
        <v>262</v>
      </c>
    </row>
    <row r="113" spans="1:65" s="113" customFormat="1" ht="24" x14ac:dyDescent="0.2">
      <c r="A113" s="109"/>
      <c r="B113" s="110"/>
      <c r="C113" s="208" t="s">
        <v>264</v>
      </c>
      <c r="D113" s="208" t="s">
        <v>400</v>
      </c>
      <c r="E113" s="209" t="s">
        <v>1710</v>
      </c>
      <c r="F113" s="210" t="s">
        <v>1621</v>
      </c>
      <c r="G113" s="211" t="s">
        <v>1177</v>
      </c>
      <c r="H113" s="212">
        <v>160</v>
      </c>
      <c r="I113" s="5"/>
      <c r="J113" s="213">
        <f t="shared" si="10"/>
        <v>0</v>
      </c>
      <c r="K113" s="210" t="s">
        <v>3</v>
      </c>
      <c r="L113" s="214"/>
      <c r="M113" s="215" t="s">
        <v>3</v>
      </c>
      <c r="N113" s="216" t="s">
        <v>43</v>
      </c>
      <c r="O113" s="186"/>
      <c r="P113" s="187">
        <f t="shared" si="11"/>
        <v>0</v>
      </c>
      <c r="Q113" s="187">
        <v>0</v>
      </c>
      <c r="R113" s="187">
        <f t="shared" si="12"/>
        <v>0</v>
      </c>
      <c r="S113" s="187">
        <v>0</v>
      </c>
      <c r="T113" s="188">
        <f t="shared" si="13"/>
        <v>0</v>
      </c>
      <c r="U113" s="109"/>
      <c r="V113" s="109"/>
      <c r="W113" s="109"/>
      <c r="X113" s="109"/>
      <c r="Y113" s="109"/>
      <c r="Z113" s="109"/>
      <c r="AA113" s="109"/>
      <c r="AB113" s="109"/>
      <c r="AC113" s="109"/>
      <c r="AD113" s="109"/>
      <c r="AE113" s="109"/>
      <c r="AR113" s="189" t="s">
        <v>174</v>
      </c>
      <c r="AT113" s="189" t="s">
        <v>400</v>
      </c>
      <c r="AU113" s="189" t="s">
        <v>81</v>
      </c>
      <c r="AY113" s="100" t="s">
        <v>159</v>
      </c>
      <c r="BE113" s="190">
        <f t="shared" si="14"/>
        <v>0</v>
      </c>
      <c r="BF113" s="190">
        <f t="shared" si="15"/>
        <v>0</v>
      </c>
      <c r="BG113" s="190">
        <f t="shared" si="16"/>
        <v>0</v>
      </c>
      <c r="BH113" s="190">
        <f t="shared" si="17"/>
        <v>0</v>
      </c>
      <c r="BI113" s="190">
        <f t="shared" si="18"/>
        <v>0</v>
      </c>
      <c r="BJ113" s="100" t="s">
        <v>79</v>
      </c>
      <c r="BK113" s="190">
        <f t="shared" si="19"/>
        <v>0</v>
      </c>
      <c r="BL113" s="100" t="s">
        <v>164</v>
      </c>
      <c r="BM113" s="189" t="s">
        <v>267</v>
      </c>
    </row>
    <row r="114" spans="1:65" s="113" customFormat="1" ht="24" x14ac:dyDescent="0.2">
      <c r="A114" s="109"/>
      <c r="B114" s="110"/>
      <c r="C114" s="208" t="s">
        <v>208</v>
      </c>
      <c r="D114" s="208" t="s">
        <v>400</v>
      </c>
      <c r="E114" s="209" t="s">
        <v>1711</v>
      </c>
      <c r="F114" s="210" t="s">
        <v>1623</v>
      </c>
      <c r="G114" s="211" t="s">
        <v>1177</v>
      </c>
      <c r="H114" s="212">
        <v>200</v>
      </c>
      <c r="I114" s="5"/>
      <c r="J114" s="213">
        <f t="shared" si="10"/>
        <v>0</v>
      </c>
      <c r="K114" s="210" t="s">
        <v>3</v>
      </c>
      <c r="L114" s="214"/>
      <c r="M114" s="215" t="s">
        <v>3</v>
      </c>
      <c r="N114" s="216" t="s">
        <v>43</v>
      </c>
      <c r="O114" s="186"/>
      <c r="P114" s="187">
        <f t="shared" si="11"/>
        <v>0</v>
      </c>
      <c r="Q114" s="187">
        <v>0</v>
      </c>
      <c r="R114" s="187">
        <f t="shared" si="12"/>
        <v>0</v>
      </c>
      <c r="S114" s="187">
        <v>0</v>
      </c>
      <c r="T114" s="188">
        <f t="shared" si="13"/>
        <v>0</v>
      </c>
      <c r="U114" s="109"/>
      <c r="V114" s="109"/>
      <c r="W114" s="109"/>
      <c r="X114" s="109"/>
      <c r="Y114" s="109"/>
      <c r="Z114" s="109"/>
      <c r="AA114" s="109"/>
      <c r="AB114" s="109"/>
      <c r="AC114" s="109"/>
      <c r="AD114" s="109"/>
      <c r="AE114" s="109"/>
      <c r="AR114" s="189" t="s">
        <v>174</v>
      </c>
      <c r="AT114" s="189" t="s">
        <v>400</v>
      </c>
      <c r="AU114" s="189" t="s">
        <v>81</v>
      </c>
      <c r="AY114" s="100" t="s">
        <v>159</v>
      </c>
      <c r="BE114" s="190">
        <f t="shared" si="14"/>
        <v>0</v>
      </c>
      <c r="BF114" s="190">
        <f t="shared" si="15"/>
        <v>0</v>
      </c>
      <c r="BG114" s="190">
        <f t="shared" si="16"/>
        <v>0</v>
      </c>
      <c r="BH114" s="190">
        <f t="shared" si="17"/>
        <v>0</v>
      </c>
      <c r="BI114" s="190">
        <f t="shared" si="18"/>
        <v>0</v>
      </c>
      <c r="BJ114" s="100" t="s">
        <v>79</v>
      </c>
      <c r="BK114" s="190">
        <f t="shared" si="19"/>
        <v>0</v>
      </c>
      <c r="BL114" s="100" t="s">
        <v>164</v>
      </c>
      <c r="BM114" s="189" t="s">
        <v>272</v>
      </c>
    </row>
    <row r="115" spans="1:65" s="113" customFormat="1" ht="24" x14ac:dyDescent="0.2">
      <c r="A115" s="109"/>
      <c r="B115" s="110"/>
      <c r="C115" s="208" t="s">
        <v>8</v>
      </c>
      <c r="D115" s="208" t="s">
        <v>400</v>
      </c>
      <c r="E115" s="209" t="s">
        <v>1712</v>
      </c>
      <c r="F115" s="210" t="s">
        <v>1631</v>
      </c>
      <c r="G115" s="211" t="s">
        <v>1121</v>
      </c>
      <c r="H115" s="212">
        <v>20</v>
      </c>
      <c r="I115" s="5"/>
      <c r="J115" s="213">
        <f t="shared" si="10"/>
        <v>0</v>
      </c>
      <c r="K115" s="210" t="s">
        <v>3</v>
      </c>
      <c r="L115" s="214"/>
      <c r="M115" s="215" t="s">
        <v>3</v>
      </c>
      <c r="N115" s="216" t="s">
        <v>43</v>
      </c>
      <c r="O115" s="186"/>
      <c r="P115" s="187">
        <f t="shared" si="11"/>
        <v>0</v>
      </c>
      <c r="Q115" s="187">
        <v>0</v>
      </c>
      <c r="R115" s="187">
        <f t="shared" si="12"/>
        <v>0</v>
      </c>
      <c r="S115" s="187">
        <v>0</v>
      </c>
      <c r="T115" s="188">
        <f t="shared" si="13"/>
        <v>0</v>
      </c>
      <c r="U115" s="109"/>
      <c r="V115" s="109"/>
      <c r="W115" s="109"/>
      <c r="X115" s="109"/>
      <c r="Y115" s="109"/>
      <c r="Z115" s="109"/>
      <c r="AA115" s="109"/>
      <c r="AB115" s="109"/>
      <c r="AC115" s="109"/>
      <c r="AD115" s="109"/>
      <c r="AE115" s="109"/>
      <c r="AR115" s="189" t="s">
        <v>174</v>
      </c>
      <c r="AT115" s="189" t="s">
        <v>400</v>
      </c>
      <c r="AU115" s="189" t="s">
        <v>81</v>
      </c>
      <c r="AY115" s="100" t="s">
        <v>159</v>
      </c>
      <c r="BE115" s="190">
        <f t="shared" si="14"/>
        <v>0</v>
      </c>
      <c r="BF115" s="190">
        <f t="shared" si="15"/>
        <v>0</v>
      </c>
      <c r="BG115" s="190">
        <f t="shared" si="16"/>
        <v>0</v>
      </c>
      <c r="BH115" s="190">
        <f t="shared" si="17"/>
        <v>0</v>
      </c>
      <c r="BI115" s="190">
        <f t="shared" si="18"/>
        <v>0</v>
      </c>
      <c r="BJ115" s="100" t="s">
        <v>79</v>
      </c>
      <c r="BK115" s="190">
        <f t="shared" si="19"/>
        <v>0</v>
      </c>
      <c r="BL115" s="100" t="s">
        <v>164</v>
      </c>
      <c r="BM115" s="189" t="s">
        <v>279</v>
      </c>
    </row>
    <row r="116" spans="1:65" s="113" customFormat="1" ht="24" x14ac:dyDescent="0.2">
      <c r="A116" s="109"/>
      <c r="B116" s="110"/>
      <c r="C116" s="208" t="s">
        <v>212</v>
      </c>
      <c r="D116" s="208" t="s">
        <v>400</v>
      </c>
      <c r="E116" s="209" t="s">
        <v>1713</v>
      </c>
      <c r="F116" s="210" t="s">
        <v>1633</v>
      </c>
      <c r="G116" s="211" t="s">
        <v>1121</v>
      </c>
      <c r="H116" s="212">
        <v>25</v>
      </c>
      <c r="I116" s="5"/>
      <c r="J116" s="213">
        <f t="shared" si="10"/>
        <v>0</v>
      </c>
      <c r="K116" s="210" t="s">
        <v>3</v>
      </c>
      <c r="L116" s="214"/>
      <c r="M116" s="215" t="s">
        <v>3</v>
      </c>
      <c r="N116" s="216" t="s">
        <v>43</v>
      </c>
      <c r="O116" s="186"/>
      <c r="P116" s="187">
        <f t="shared" si="11"/>
        <v>0</v>
      </c>
      <c r="Q116" s="187">
        <v>0</v>
      </c>
      <c r="R116" s="187">
        <f t="shared" si="12"/>
        <v>0</v>
      </c>
      <c r="S116" s="187">
        <v>0</v>
      </c>
      <c r="T116" s="188">
        <f t="shared" si="13"/>
        <v>0</v>
      </c>
      <c r="U116" s="109"/>
      <c r="V116" s="109"/>
      <c r="W116" s="109"/>
      <c r="X116" s="109"/>
      <c r="Y116" s="109"/>
      <c r="Z116" s="109"/>
      <c r="AA116" s="109"/>
      <c r="AB116" s="109"/>
      <c r="AC116" s="109"/>
      <c r="AD116" s="109"/>
      <c r="AE116" s="109"/>
      <c r="AR116" s="189" t="s">
        <v>174</v>
      </c>
      <c r="AT116" s="189" t="s">
        <v>400</v>
      </c>
      <c r="AU116" s="189" t="s">
        <v>81</v>
      </c>
      <c r="AY116" s="100" t="s">
        <v>159</v>
      </c>
      <c r="BE116" s="190">
        <f t="shared" si="14"/>
        <v>0</v>
      </c>
      <c r="BF116" s="190">
        <f t="shared" si="15"/>
        <v>0</v>
      </c>
      <c r="BG116" s="190">
        <f t="shared" si="16"/>
        <v>0</v>
      </c>
      <c r="BH116" s="190">
        <f t="shared" si="17"/>
        <v>0</v>
      </c>
      <c r="BI116" s="190">
        <f t="shared" si="18"/>
        <v>0</v>
      </c>
      <c r="BJ116" s="100" t="s">
        <v>79</v>
      </c>
      <c r="BK116" s="190">
        <f t="shared" si="19"/>
        <v>0</v>
      </c>
      <c r="BL116" s="100" t="s">
        <v>164</v>
      </c>
      <c r="BM116" s="189" t="s">
        <v>287</v>
      </c>
    </row>
    <row r="117" spans="1:65" s="113" customFormat="1" ht="24" x14ac:dyDescent="0.2">
      <c r="A117" s="109"/>
      <c r="B117" s="110"/>
      <c r="C117" s="208" t="s">
        <v>290</v>
      </c>
      <c r="D117" s="208" t="s">
        <v>400</v>
      </c>
      <c r="E117" s="209" t="s">
        <v>1714</v>
      </c>
      <c r="F117" s="210" t="s">
        <v>1635</v>
      </c>
      <c r="G117" s="211" t="s">
        <v>1121</v>
      </c>
      <c r="H117" s="212">
        <v>1</v>
      </c>
      <c r="I117" s="5"/>
      <c r="J117" s="213">
        <f t="shared" si="10"/>
        <v>0</v>
      </c>
      <c r="K117" s="210" t="s">
        <v>3</v>
      </c>
      <c r="L117" s="214"/>
      <c r="M117" s="215" t="s">
        <v>3</v>
      </c>
      <c r="N117" s="216" t="s">
        <v>43</v>
      </c>
      <c r="O117" s="186"/>
      <c r="P117" s="187">
        <f t="shared" si="11"/>
        <v>0</v>
      </c>
      <c r="Q117" s="187">
        <v>0</v>
      </c>
      <c r="R117" s="187">
        <f t="shared" si="12"/>
        <v>0</v>
      </c>
      <c r="S117" s="187">
        <v>0</v>
      </c>
      <c r="T117" s="188">
        <f t="shared" si="13"/>
        <v>0</v>
      </c>
      <c r="U117" s="109"/>
      <c r="V117" s="109"/>
      <c r="W117" s="109"/>
      <c r="X117" s="109"/>
      <c r="Y117" s="109"/>
      <c r="Z117" s="109"/>
      <c r="AA117" s="109"/>
      <c r="AB117" s="109"/>
      <c r="AC117" s="109"/>
      <c r="AD117" s="109"/>
      <c r="AE117" s="109"/>
      <c r="AR117" s="189" t="s">
        <v>174</v>
      </c>
      <c r="AT117" s="189" t="s">
        <v>400</v>
      </c>
      <c r="AU117" s="189" t="s">
        <v>81</v>
      </c>
      <c r="AY117" s="100" t="s">
        <v>159</v>
      </c>
      <c r="BE117" s="190">
        <f t="shared" si="14"/>
        <v>0</v>
      </c>
      <c r="BF117" s="190">
        <f t="shared" si="15"/>
        <v>0</v>
      </c>
      <c r="BG117" s="190">
        <f t="shared" si="16"/>
        <v>0</v>
      </c>
      <c r="BH117" s="190">
        <f t="shared" si="17"/>
        <v>0</v>
      </c>
      <c r="BI117" s="190">
        <f t="shared" si="18"/>
        <v>0</v>
      </c>
      <c r="BJ117" s="100" t="s">
        <v>79</v>
      </c>
      <c r="BK117" s="190">
        <f t="shared" si="19"/>
        <v>0</v>
      </c>
      <c r="BL117" s="100" t="s">
        <v>164</v>
      </c>
      <c r="BM117" s="189" t="s">
        <v>293</v>
      </c>
    </row>
    <row r="118" spans="1:65" s="113" customFormat="1" ht="24" x14ac:dyDescent="0.2">
      <c r="A118" s="109"/>
      <c r="B118" s="110"/>
      <c r="C118" s="208" t="s">
        <v>217</v>
      </c>
      <c r="D118" s="208" t="s">
        <v>400</v>
      </c>
      <c r="E118" s="209" t="s">
        <v>1715</v>
      </c>
      <c r="F118" s="210" t="s">
        <v>1637</v>
      </c>
      <c r="G118" s="211" t="s">
        <v>1121</v>
      </c>
      <c r="H118" s="212">
        <v>1</v>
      </c>
      <c r="I118" s="5"/>
      <c r="J118" s="213">
        <f t="shared" si="10"/>
        <v>0</v>
      </c>
      <c r="K118" s="210" t="s">
        <v>3</v>
      </c>
      <c r="L118" s="214"/>
      <c r="M118" s="215" t="s">
        <v>3</v>
      </c>
      <c r="N118" s="216" t="s">
        <v>43</v>
      </c>
      <c r="O118" s="186"/>
      <c r="P118" s="187">
        <f t="shared" si="11"/>
        <v>0</v>
      </c>
      <c r="Q118" s="187">
        <v>0</v>
      </c>
      <c r="R118" s="187">
        <f t="shared" si="12"/>
        <v>0</v>
      </c>
      <c r="S118" s="187">
        <v>0</v>
      </c>
      <c r="T118" s="188">
        <f t="shared" si="13"/>
        <v>0</v>
      </c>
      <c r="U118" s="109"/>
      <c r="V118" s="109"/>
      <c r="W118" s="109"/>
      <c r="X118" s="109"/>
      <c r="Y118" s="109"/>
      <c r="Z118" s="109"/>
      <c r="AA118" s="109"/>
      <c r="AB118" s="109"/>
      <c r="AC118" s="109"/>
      <c r="AD118" s="109"/>
      <c r="AE118" s="109"/>
      <c r="AR118" s="189" t="s">
        <v>174</v>
      </c>
      <c r="AT118" s="189" t="s">
        <v>400</v>
      </c>
      <c r="AU118" s="189" t="s">
        <v>81</v>
      </c>
      <c r="AY118" s="100" t="s">
        <v>159</v>
      </c>
      <c r="BE118" s="190">
        <f t="shared" si="14"/>
        <v>0</v>
      </c>
      <c r="BF118" s="190">
        <f t="shared" si="15"/>
        <v>0</v>
      </c>
      <c r="BG118" s="190">
        <f t="shared" si="16"/>
        <v>0</v>
      </c>
      <c r="BH118" s="190">
        <f t="shared" si="17"/>
        <v>0</v>
      </c>
      <c r="BI118" s="190">
        <f t="shared" si="18"/>
        <v>0</v>
      </c>
      <c r="BJ118" s="100" t="s">
        <v>79</v>
      </c>
      <c r="BK118" s="190">
        <f t="shared" si="19"/>
        <v>0</v>
      </c>
      <c r="BL118" s="100" t="s">
        <v>164</v>
      </c>
      <c r="BM118" s="189" t="s">
        <v>298</v>
      </c>
    </row>
    <row r="119" spans="1:65" s="167" customFormat="1" ht="22.9" customHeight="1" x14ac:dyDescent="0.2">
      <c r="B119" s="168"/>
      <c r="D119" s="169" t="s">
        <v>71</v>
      </c>
      <c r="E119" s="242" t="s">
        <v>1716</v>
      </c>
      <c r="F119" s="242" t="s">
        <v>1717</v>
      </c>
      <c r="J119" s="243">
        <f>BK119</f>
        <v>0</v>
      </c>
      <c r="L119" s="168"/>
      <c r="M119" s="172"/>
      <c r="N119" s="173"/>
      <c r="O119" s="173"/>
      <c r="P119" s="174">
        <f>SUM(P120:P124)</f>
        <v>0</v>
      </c>
      <c r="Q119" s="173"/>
      <c r="R119" s="174">
        <f>SUM(R120:R124)</f>
        <v>0</v>
      </c>
      <c r="S119" s="173"/>
      <c r="T119" s="175">
        <f>SUM(T120:T124)</f>
        <v>0</v>
      </c>
      <c r="AR119" s="169" t="s">
        <v>79</v>
      </c>
      <c r="AT119" s="176" t="s">
        <v>71</v>
      </c>
      <c r="AU119" s="176" t="s">
        <v>79</v>
      </c>
      <c r="AY119" s="169" t="s">
        <v>159</v>
      </c>
      <c r="BK119" s="177">
        <f>SUM(BK120:BK124)</f>
        <v>0</v>
      </c>
    </row>
    <row r="120" spans="1:65" s="113" customFormat="1" ht="24" x14ac:dyDescent="0.2">
      <c r="A120" s="109"/>
      <c r="B120" s="110"/>
      <c r="C120" s="178" t="s">
        <v>301</v>
      </c>
      <c r="D120" s="178" t="s">
        <v>160</v>
      </c>
      <c r="E120" s="179" t="s">
        <v>1718</v>
      </c>
      <c r="F120" s="180" t="s">
        <v>1641</v>
      </c>
      <c r="G120" s="181" t="s">
        <v>1121</v>
      </c>
      <c r="H120" s="182">
        <v>1</v>
      </c>
      <c r="I120" s="4"/>
      <c r="J120" s="183">
        <f>ROUND(I120*H120,2)</f>
        <v>0</v>
      </c>
      <c r="K120" s="180" t="s">
        <v>3</v>
      </c>
      <c r="L120" s="110"/>
      <c r="M120" s="184" t="s">
        <v>3</v>
      </c>
      <c r="N120" s="185" t="s">
        <v>43</v>
      </c>
      <c r="O120" s="186"/>
      <c r="P120" s="187">
        <f>O120*H120</f>
        <v>0</v>
      </c>
      <c r="Q120" s="187">
        <v>0</v>
      </c>
      <c r="R120" s="187">
        <f>Q120*H120</f>
        <v>0</v>
      </c>
      <c r="S120" s="187">
        <v>0</v>
      </c>
      <c r="T120" s="188">
        <f>S120*H120</f>
        <v>0</v>
      </c>
      <c r="U120" s="109"/>
      <c r="V120" s="109"/>
      <c r="W120" s="109"/>
      <c r="X120" s="109"/>
      <c r="Y120" s="109"/>
      <c r="Z120" s="109"/>
      <c r="AA120" s="109"/>
      <c r="AB120" s="109"/>
      <c r="AC120" s="109"/>
      <c r="AD120" s="109"/>
      <c r="AE120" s="109"/>
      <c r="AR120" s="189" t="s">
        <v>164</v>
      </c>
      <c r="AT120" s="189" t="s">
        <v>160</v>
      </c>
      <c r="AU120" s="189" t="s">
        <v>81</v>
      </c>
      <c r="AY120" s="100" t="s">
        <v>159</v>
      </c>
      <c r="BE120" s="190">
        <f>IF(N120="základní",J120,0)</f>
        <v>0</v>
      </c>
      <c r="BF120" s="190">
        <f>IF(N120="snížená",J120,0)</f>
        <v>0</v>
      </c>
      <c r="BG120" s="190">
        <f>IF(N120="zákl. přenesená",J120,0)</f>
        <v>0</v>
      </c>
      <c r="BH120" s="190">
        <f>IF(N120="sníž. přenesená",J120,0)</f>
        <v>0</v>
      </c>
      <c r="BI120" s="190">
        <f>IF(N120="nulová",J120,0)</f>
        <v>0</v>
      </c>
      <c r="BJ120" s="100" t="s">
        <v>79</v>
      </c>
      <c r="BK120" s="190">
        <f>ROUND(I120*H120,2)</f>
        <v>0</v>
      </c>
      <c r="BL120" s="100" t="s">
        <v>164</v>
      </c>
      <c r="BM120" s="189" t="s">
        <v>304</v>
      </c>
    </row>
    <row r="121" spans="1:65" s="113" customFormat="1" ht="24" x14ac:dyDescent="0.2">
      <c r="A121" s="109"/>
      <c r="B121" s="110"/>
      <c r="C121" s="178" t="s">
        <v>228</v>
      </c>
      <c r="D121" s="178" t="s">
        <v>160</v>
      </c>
      <c r="E121" s="179" t="s">
        <v>1719</v>
      </c>
      <c r="F121" s="180" t="s">
        <v>1643</v>
      </c>
      <c r="G121" s="181" t="s">
        <v>1121</v>
      </c>
      <c r="H121" s="182">
        <v>1</v>
      </c>
      <c r="I121" s="4"/>
      <c r="J121" s="183">
        <f>ROUND(I121*H121,2)</f>
        <v>0</v>
      </c>
      <c r="K121" s="180" t="s">
        <v>3</v>
      </c>
      <c r="L121" s="110"/>
      <c r="M121" s="184" t="s">
        <v>3</v>
      </c>
      <c r="N121" s="185" t="s">
        <v>43</v>
      </c>
      <c r="O121" s="186"/>
      <c r="P121" s="187">
        <f>O121*H121</f>
        <v>0</v>
      </c>
      <c r="Q121" s="187">
        <v>0</v>
      </c>
      <c r="R121" s="187">
        <f>Q121*H121</f>
        <v>0</v>
      </c>
      <c r="S121" s="187">
        <v>0</v>
      </c>
      <c r="T121" s="188">
        <f>S121*H121</f>
        <v>0</v>
      </c>
      <c r="U121" s="109"/>
      <c r="V121" s="109"/>
      <c r="W121" s="109"/>
      <c r="X121" s="109"/>
      <c r="Y121" s="109"/>
      <c r="Z121" s="109"/>
      <c r="AA121" s="109"/>
      <c r="AB121" s="109"/>
      <c r="AC121" s="109"/>
      <c r="AD121" s="109"/>
      <c r="AE121" s="109"/>
      <c r="AR121" s="189" t="s">
        <v>164</v>
      </c>
      <c r="AT121" s="189" t="s">
        <v>160</v>
      </c>
      <c r="AU121" s="189" t="s">
        <v>81</v>
      </c>
      <c r="AY121" s="100" t="s">
        <v>159</v>
      </c>
      <c r="BE121" s="190">
        <f>IF(N121="základní",J121,0)</f>
        <v>0</v>
      </c>
      <c r="BF121" s="190">
        <f>IF(N121="snížená",J121,0)</f>
        <v>0</v>
      </c>
      <c r="BG121" s="190">
        <f>IF(N121="zákl. přenesená",J121,0)</f>
        <v>0</v>
      </c>
      <c r="BH121" s="190">
        <f>IF(N121="sníž. přenesená",J121,0)</f>
        <v>0</v>
      </c>
      <c r="BI121" s="190">
        <f>IF(N121="nulová",J121,0)</f>
        <v>0</v>
      </c>
      <c r="BJ121" s="100" t="s">
        <v>79</v>
      </c>
      <c r="BK121" s="190">
        <f>ROUND(I121*H121,2)</f>
        <v>0</v>
      </c>
      <c r="BL121" s="100" t="s">
        <v>164</v>
      </c>
      <c r="BM121" s="189" t="s">
        <v>315</v>
      </c>
    </row>
    <row r="122" spans="1:65" s="113" customFormat="1" ht="24" x14ac:dyDescent="0.2">
      <c r="A122" s="109"/>
      <c r="B122" s="110"/>
      <c r="C122" s="178" t="s">
        <v>317</v>
      </c>
      <c r="D122" s="178" t="s">
        <v>160</v>
      </c>
      <c r="E122" s="179" t="s">
        <v>1720</v>
      </c>
      <c r="F122" s="180" t="s">
        <v>1721</v>
      </c>
      <c r="G122" s="181" t="s">
        <v>1121</v>
      </c>
      <c r="H122" s="182">
        <v>1</v>
      </c>
      <c r="I122" s="4"/>
      <c r="J122" s="183">
        <f>ROUND(I122*H122,2)</f>
        <v>0</v>
      </c>
      <c r="K122" s="180" t="s">
        <v>3</v>
      </c>
      <c r="L122" s="110"/>
      <c r="M122" s="184" t="s">
        <v>3</v>
      </c>
      <c r="N122" s="185" t="s">
        <v>43</v>
      </c>
      <c r="O122" s="186"/>
      <c r="P122" s="187">
        <f>O122*H122</f>
        <v>0</v>
      </c>
      <c r="Q122" s="187">
        <v>0</v>
      </c>
      <c r="R122" s="187">
        <f>Q122*H122</f>
        <v>0</v>
      </c>
      <c r="S122" s="187">
        <v>0</v>
      </c>
      <c r="T122" s="188">
        <f>S122*H122</f>
        <v>0</v>
      </c>
      <c r="U122" s="109"/>
      <c r="V122" s="109"/>
      <c r="W122" s="109"/>
      <c r="X122" s="109"/>
      <c r="Y122" s="109"/>
      <c r="Z122" s="109"/>
      <c r="AA122" s="109"/>
      <c r="AB122" s="109"/>
      <c r="AC122" s="109"/>
      <c r="AD122" s="109"/>
      <c r="AE122" s="109"/>
      <c r="AR122" s="189" t="s">
        <v>164</v>
      </c>
      <c r="AT122" s="189" t="s">
        <v>160</v>
      </c>
      <c r="AU122" s="189" t="s">
        <v>81</v>
      </c>
      <c r="AY122" s="100" t="s">
        <v>159</v>
      </c>
      <c r="BE122" s="190">
        <f>IF(N122="základní",J122,0)</f>
        <v>0</v>
      </c>
      <c r="BF122" s="190">
        <f>IF(N122="snížená",J122,0)</f>
        <v>0</v>
      </c>
      <c r="BG122" s="190">
        <f>IF(N122="zákl. přenesená",J122,0)</f>
        <v>0</v>
      </c>
      <c r="BH122" s="190">
        <f>IF(N122="sníž. přenesená",J122,0)</f>
        <v>0</v>
      </c>
      <c r="BI122" s="190">
        <f>IF(N122="nulová",J122,0)</f>
        <v>0</v>
      </c>
      <c r="BJ122" s="100" t="s">
        <v>79</v>
      </c>
      <c r="BK122" s="190">
        <f>ROUND(I122*H122,2)</f>
        <v>0</v>
      </c>
      <c r="BL122" s="100" t="s">
        <v>164</v>
      </c>
      <c r="BM122" s="189" t="s">
        <v>320</v>
      </c>
    </row>
    <row r="123" spans="1:65" s="113" customFormat="1" ht="24" x14ac:dyDescent="0.2">
      <c r="A123" s="109"/>
      <c r="B123" s="110"/>
      <c r="C123" s="178" t="s">
        <v>235</v>
      </c>
      <c r="D123" s="178" t="s">
        <v>160</v>
      </c>
      <c r="E123" s="179" t="s">
        <v>1722</v>
      </c>
      <c r="F123" s="180" t="s">
        <v>1647</v>
      </c>
      <c r="G123" s="181" t="s">
        <v>1121</v>
      </c>
      <c r="H123" s="182">
        <v>1</v>
      </c>
      <c r="I123" s="4"/>
      <c r="J123" s="183">
        <f>ROUND(I123*H123,2)</f>
        <v>0</v>
      </c>
      <c r="K123" s="180" t="s">
        <v>3</v>
      </c>
      <c r="L123" s="110"/>
      <c r="M123" s="184" t="s">
        <v>3</v>
      </c>
      <c r="N123" s="185" t="s">
        <v>43</v>
      </c>
      <c r="O123" s="186"/>
      <c r="P123" s="187">
        <f>O123*H123</f>
        <v>0</v>
      </c>
      <c r="Q123" s="187">
        <v>0</v>
      </c>
      <c r="R123" s="187">
        <f>Q123*H123</f>
        <v>0</v>
      </c>
      <c r="S123" s="187">
        <v>0</v>
      </c>
      <c r="T123" s="188">
        <f>S123*H123</f>
        <v>0</v>
      </c>
      <c r="U123" s="109"/>
      <c r="V123" s="109"/>
      <c r="W123" s="109"/>
      <c r="X123" s="109"/>
      <c r="Y123" s="109"/>
      <c r="Z123" s="109"/>
      <c r="AA123" s="109"/>
      <c r="AB123" s="109"/>
      <c r="AC123" s="109"/>
      <c r="AD123" s="109"/>
      <c r="AE123" s="109"/>
      <c r="AR123" s="189" t="s">
        <v>164</v>
      </c>
      <c r="AT123" s="189" t="s">
        <v>160</v>
      </c>
      <c r="AU123" s="189" t="s">
        <v>81</v>
      </c>
      <c r="AY123" s="100" t="s">
        <v>159</v>
      </c>
      <c r="BE123" s="190">
        <f>IF(N123="základní",J123,0)</f>
        <v>0</v>
      </c>
      <c r="BF123" s="190">
        <f>IF(N123="snížená",J123,0)</f>
        <v>0</v>
      </c>
      <c r="BG123" s="190">
        <f>IF(N123="zákl. přenesená",J123,0)</f>
        <v>0</v>
      </c>
      <c r="BH123" s="190">
        <f>IF(N123="sníž. přenesená",J123,0)</f>
        <v>0</v>
      </c>
      <c r="BI123" s="190">
        <f>IF(N123="nulová",J123,0)</f>
        <v>0</v>
      </c>
      <c r="BJ123" s="100" t="s">
        <v>79</v>
      </c>
      <c r="BK123" s="190">
        <f>ROUND(I123*H123,2)</f>
        <v>0</v>
      </c>
      <c r="BL123" s="100" t="s">
        <v>164</v>
      </c>
      <c r="BM123" s="189" t="s">
        <v>325</v>
      </c>
    </row>
    <row r="124" spans="1:65" s="113" customFormat="1" ht="24" x14ac:dyDescent="0.2">
      <c r="A124" s="109"/>
      <c r="B124" s="110"/>
      <c r="C124" s="178" t="s">
        <v>332</v>
      </c>
      <c r="D124" s="178" t="s">
        <v>160</v>
      </c>
      <c r="E124" s="179" t="s">
        <v>1723</v>
      </c>
      <c r="F124" s="180" t="s">
        <v>1724</v>
      </c>
      <c r="G124" s="181" t="s">
        <v>1121</v>
      </c>
      <c r="H124" s="182">
        <v>1</v>
      </c>
      <c r="I124" s="4"/>
      <c r="J124" s="183">
        <f>ROUND(I124*H124,2)</f>
        <v>0</v>
      </c>
      <c r="K124" s="180" t="s">
        <v>3</v>
      </c>
      <c r="L124" s="110"/>
      <c r="M124" s="184" t="s">
        <v>3</v>
      </c>
      <c r="N124" s="185" t="s">
        <v>43</v>
      </c>
      <c r="O124" s="186"/>
      <c r="P124" s="187">
        <f>O124*H124</f>
        <v>0</v>
      </c>
      <c r="Q124" s="187">
        <v>0</v>
      </c>
      <c r="R124" s="187">
        <f>Q124*H124</f>
        <v>0</v>
      </c>
      <c r="S124" s="187">
        <v>0</v>
      </c>
      <c r="T124" s="188">
        <f>S124*H124</f>
        <v>0</v>
      </c>
      <c r="U124" s="109"/>
      <c r="V124" s="109"/>
      <c r="W124" s="109"/>
      <c r="X124" s="109"/>
      <c r="Y124" s="109"/>
      <c r="Z124" s="109"/>
      <c r="AA124" s="109"/>
      <c r="AB124" s="109"/>
      <c r="AC124" s="109"/>
      <c r="AD124" s="109"/>
      <c r="AE124" s="109"/>
      <c r="AR124" s="189" t="s">
        <v>164</v>
      </c>
      <c r="AT124" s="189" t="s">
        <v>160</v>
      </c>
      <c r="AU124" s="189" t="s">
        <v>81</v>
      </c>
      <c r="AY124" s="100" t="s">
        <v>159</v>
      </c>
      <c r="BE124" s="190">
        <f>IF(N124="základní",J124,0)</f>
        <v>0</v>
      </c>
      <c r="BF124" s="190">
        <f>IF(N124="snížená",J124,0)</f>
        <v>0</v>
      </c>
      <c r="BG124" s="190">
        <f>IF(N124="zákl. přenesená",J124,0)</f>
        <v>0</v>
      </c>
      <c r="BH124" s="190">
        <f>IF(N124="sníž. přenesená",J124,0)</f>
        <v>0</v>
      </c>
      <c r="BI124" s="190">
        <f>IF(N124="nulová",J124,0)</f>
        <v>0</v>
      </c>
      <c r="BJ124" s="100" t="s">
        <v>79</v>
      </c>
      <c r="BK124" s="190">
        <f>ROUND(I124*H124,2)</f>
        <v>0</v>
      </c>
      <c r="BL124" s="100" t="s">
        <v>164</v>
      </c>
      <c r="BM124" s="189" t="s">
        <v>335</v>
      </c>
    </row>
    <row r="125" spans="1:65" s="167" customFormat="1" ht="22.9" customHeight="1" x14ac:dyDescent="0.2">
      <c r="B125" s="168"/>
      <c r="D125" s="169" t="s">
        <v>71</v>
      </c>
      <c r="E125" s="242" t="s">
        <v>1725</v>
      </c>
      <c r="F125" s="242" t="s">
        <v>1726</v>
      </c>
      <c r="J125" s="243">
        <f>BK125</f>
        <v>0</v>
      </c>
      <c r="L125" s="168"/>
      <c r="M125" s="172"/>
      <c r="N125" s="173"/>
      <c r="O125" s="173"/>
      <c r="P125" s="174">
        <f>SUM(P126:P135)</f>
        <v>0</v>
      </c>
      <c r="Q125" s="173"/>
      <c r="R125" s="174">
        <f>SUM(R126:R135)</f>
        <v>0</v>
      </c>
      <c r="S125" s="173"/>
      <c r="T125" s="175">
        <f>SUM(T126:T135)</f>
        <v>0</v>
      </c>
      <c r="AR125" s="169" t="s">
        <v>79</v>
      </c>
      <c r="AT125" s="176" t="s">
        <v>71</v>
      </c>
      <c r="AU125" s="176" t="s">
        <v>79</v>
      </c>
      <c r="AY125" s="169" t="s">
        <v>159</v>
      </c>
      <c r="BK125" s="177">
        <f>SUM(BK126:BK135)</f>
        <v>0</v>
      </c>
    </row>
    <row r="126" spans="1:65" s="113" customFormat="1" ht="24" x14ac:dyDescent="0.2">
      <c r="A126" s="109"/>
      <c r="B126" s="110"/>
      <c r="C126" s="178" t="s">
        <v>242</v>
      </c>
      <c r="D126" s="178" t="s">
        <v>160</v>
      </c>
      <c r="E126" s="179" t="s">
        <v>1727</v>
      </c>
      <c r="F126" s="180" t="s">
        <v>1560</v>
      </c>
      <c r="G126" s="181" t="s">
        <v>1121</v>
      </c>
      <c r="H126" s="182">
        <v>1</v>
      </c>
      <c r="I126" s="4"/>
      <c r="J126" s="183">
        <f t="shared" ref="J126:J135" si="20">ROUND(I126*H126,2)</f>
        <v>0</v>
      </c>
      <c r="K126" s="180" t="s">
        <v>3</v>
      </c>
      <c r="L126" s="110"/>
      <c r="M126" s="184" t="s">
        <v>3</v>
      </c>
      <c r="N126" s="185" t="s">
        <v>43</v>
      </c>
      <c r="O126" s="186"/>
      <c r="P126" s="187">
        <f t="shared" ref="P126:P135" si="21">O126*H126</f>
        <v>0</v>
      </c>
      <c r="Q126" s="187">
        <v>0</v>
      </c>
      <c r="R126" s="187">
        <f t="shared" ref="R126:R135" si="22">Q126*H126</f>
        <v>0</v>
      </c>
      <c r="S126" s="187">
        <v>0</v>
      </c>
      <c r="T126" s="188">
        <f t="shared" ref="T126:T135" si="23">S126*H126</f>
        <v>0</v>
      </c>
      <c r="U126" s="109"/>
      <c r="V126" s="109"/>
      <c r="W126" s="109"/>
      <c r="X126" s="109"/>
      <c r="Y126" s="109"/>
      <c r="Z126" s="109"/>
      <c r="AA126" s="109"/>
      <c r="AB126" s="109"/>
      <c r="AC126" s="109"/>
      <c r="AD126" s="109"/>
      <c r="AE126" s="109"/>
      <c r="AR126" s="189" t="s">
        <v>164</v>
      </c>
      <c r="AT126" s="189" t="s">
        <v>160</v>
      </c>
      <c r="AU126" s="189" t="s">
        <v>81</v>
      </c>
      <c r="AY126" s="100" t="s">
        <v>159</v>
      </c>
      <c r="BE126" s="190">
        <f t="shared" ref="BE126:BE135" si="24">IF(N126="základní",J126,0)</f>
        <v>0</v>
      </c>
      <c r="BF126" s="190">
        <f t="shared" ref="BF126:BF135" si="25">IF(N126="snížená",J126,0)</f>
        <v>0</v>
      </c>
      <c r="BG126" s="190">
        <f t="shared" ref="BG126:BG135" si="26">IF(N126="zákl. přenesená",J126,0)</f>
        <v>0</v>
      </c>
      <c r="BH126" s="190">
        <f t="shared" ref="BH126:BH135" si="27">IF(N126="sníž. přenesená",J126,0)</f>
        <v>0</v>
      </c>
      <c r="BI126" s="190">
        <f t="shared" ref="BI126:BI135" si="28">IF(N126="nulová",J126,0)</f>
        <v>0</v>
      </c>
      <c r="BJ126" s="100" t="s">
        <v>79</v>
      </c>
      <c r="BK126" s="190">
        <f t="shared" ref="BK126:BK135" si="29">ROUND(I126*H126,2)</f>
        <v>0</v>
      </c>
      <c r="BL126" s="100" t="s">
        <v>164</v>
      </c>
      <c r="BM126" s="189" t="s">
        <v>343</v>
      </c>
    </row>
    <row r="127" spans="1:65" s="113" customFormat="1" ht="24" x14ac:dyDescent="0.2">
      <c r="A127" s="109"/>
      <c r="B127" s="110"/>
      <c r="C127" s="178" t="s">
        <v>351</v>
      </c>
      <c r="D127" s="178" t="s">
        <v>160</v>
      </c>
      <c r="E127" s="179" t="s">
        <v>1728</v>
      </c>
      <c r="F127" s="180" t="s">
        <v>1552</v>
      </c>
      <c r="G127" s="181" t="s">
        <v>1121</v>
      </c>
      <c r="H127" s="182">
        <v>1</v>
      </c>
      <c r="I127" s="4"/>
      <c r="J127" s="183">
        <f t="shared" si="20"/>
        <v>0</v>
      </c>
      <c r="K127" s="180" t="s">
        <v>3</v>
      </c>
      <c r="L127" s="110"/>
      <c r="M127" s="184" t="s">
        <v>3</v>
      </c>
      <c r="N127" s="185" t="s">
        <v>43</v>
      </c>
      <c r="O127" s="186"/>
      <c r="P127" s="187">
        <f t="shared" si="21"/>
        <v>0</v>
      </c>
      <c r="Q127" s="187">
        <v>0</v>
      </c>
      <c r="R127" s="187">
        <f t="shared" si="22"/>
        <v>0</v>
      </c>
      <c r="S127" s="187">
        <v>0</v>
      </c>
      <c r="T127" s="188">
        <f t="shared" si="23"/>
        <v>0</v>
      </c>
      <c r="U127" s="109"/>
      <c r="V127" s="109"/>
      <c r="W127" s="109"/>
      <c r="X127" s="109"/>
      <c r="Y127" s="109"/>
      <c r="Z127" s="109"/>
      <c r="AA127" s="109"/>
      <c r="AB127" s="109"/>
      <c r="AC127" s="109"/>
      <c r="AD127" s="109"/>
      <c r="AE127" s="109"/>
      <c r="AR127" s="189" t="s">
        <v>164</v>
      </c>
      <c r="AT127" s="189" t="s">
        <v>160</v>
      </c>
      <c r="AU127" s="189" t="s">
        <v>81</v>
      </c>
      <c r="AY127" s="100" t="s">
        <v>159</v>
      </c>
      <c r="BE127" s="190">
        <f t="shared" si="24"/>
        <v>0</v>
      </c>
      <c r="BF127" s="190">
        <f t="shared" si="25"/>
        <v>0</v>
      </c>
      <c r="BG127" s="190">
        <f t="shared" si="26"/>
        <v>0</v>
      </c>
      <c r="BH127" s="190">
        <f t="shared" si="27"/>
        <v>0</v>
      </c>
      <c r="BI127" s="190">
        <f t="shared" si="28"/>
        <v>0</v>
      </c>
      <c r="BJ127" s="100" t="s">
        <v>79</v>
      </c>
      <c r="BK127" s="190">
        <f t="shared" si="29"/>
        <v>0</v>
      </c>
      <c r="BL127" s="100" t="s">
        <v>164</v>
      </c>
      <c r="BM127" s="189" t="s">
        <v>354</v>
      </c>
    </row>
    <row r="128" spans="1:65" s="113" customFormat="1" ht="24" x14ac:dyDescent="0.2">
      <c r="A128" s="109"/>
      <c r="B128" s="110"/>
      <c r="C128" s="178" t="s">
        <v>255</v>
      </c>
      <c r="D128" s="178" t="s">
        <v>160</v>
      </c>
      <c r="E128" s="179" t="s">
        <v>1729</v>
      </c>
      <c r="F128" s="180" t="s">
        <v>1543</v>
      </c>
      <c r="G128" s="181" t="s">
        <v>1121</v>
      </c>
      <c r="H128" s="182">
        <v>1</v>
      </c>
      <c r="I128" s="4"/>
      <c r="J128" s="183">
        <f t="shared" si="20"/>
        <v>0</v>
      </c>
      <c r="K128" s="180" t="s">
        <v>3</v>
      </c>
      <c r="L128" s="110"/>
      <c r="M128" s="184" t="s">
        <v>3</v>
      </c>
      <c r="N128" s="185" t="s">
        <v>43</v>
      </c>
      <c r="O128" s="186"/>
      <c r="P128" s="187">
        <f t="shared" si="21"/>
        <v>0</v>
      </c>
      <c r="Q128" s="187">
        <v>0</v>
      </c>
      <c r="R128" s="187">
        <f t="shared" si="22"/>
        <v>0</v>
      </c>
      <c r="S128" s="187">
        <v>0</v>
      </c>
      <c r="T128" s="188">
        <f t="shared" si="23"/>
        <v>0</v>
      </c>
      <c r="U128" s="109"/>
      <c r="V128" s="109"/>
      <c r="W128" s="109"/>
      <c r="X128" s="109"/>
      <c r="Y128" s="109"/>
      <c r="Z128" s="109"/>
      <c r="AA128" s="109"/>
      <c r="AB128" s="109"/>
      <c r="AC128" s="109"/>
      <c r="AD128" s="109"/>
      <c r="AE128" s="109"/>
      <c r="AR128" s="189" t="s">
        <v>164</v>
      </c>
      <c r="AT128" s="189" t="s">
        <v>160</v>
      </c>
      <c r="AU128" s="189" t="s">
        <v>81</v>
      </c>
      <c r="AY128" s="100" t="s">
        <v>159</v>
      </c>
      <c r="BE128" s="190">
        <f t="shared" si="24"/>
        <v>0</v>
      </c>
      <c r="BF128" s="190">
        <f t="shared" si="25"/>
        <v>0</v>
      </c>
      <c r="BG128" s="190">
        <f t="shared" si="26"/>
        <v>0</v>
      </c>
      <c r="BH128" s="190">
        <f t="shared" si="27"/>
        <v>0</v>
      </c>
      <c r="BI128" s="190">
        <f t="shared" si="28"/>
        <v>0</v>
      </c>
      <c r="BJ128" s="100" t="s">
        <v>79</v>
      </c>
      <c r="BK128" s="190">
        <f t="shared" si="29"/>
        <v>0</v>
      </c>
      <c r="BL128" s="100" t="s">
        <v>164</v>
      </c>
      <c r="BM128" s="189" t="s">
        <v>362</v>
      </c>
    </row>
    <row r="129" spans="1:65" s="113" customFormat="1" ht="24" x14ac:dyDescent="0.2">
      <c r="A129" s="109"/>
      <c r="B129" s="110"/>
      <c r="C129" s="178" t="s">
        <v>377</v>
      </c>
      <c r="D129" s="178" t="s">
        <v>160</v>
      </c>
      <c r="E129" s="179" t="s">
        <v>1730</v>
      </c>
      <c r="F129" s="180" t="s">
        <v>1545</v>
      </c>
      <c r="G129" s="181" t="s">
        <v>1121</v>
      </c>
      <c r="H129" s="182">
        <v>1</v>
      </c>
      <c r="I129" s="4"/>
      <c r="J129" s="183">
        <f t="shared" si="20"/>
        <v>0</v>
      </c>
      <c r="K129" s="180" t="s">
        <v>3</v>
      </c>
      <c r="L129" s="110"/>
      <c r="M129" s="184" t="s">
        <v>3</v>
      </c>
      <c r="N129" s="185" t="s">
        <v>43</v>
      </c>
      <c r="O129" s="186"/>
      <c r="P129" s="187">
        <f t="shared" si="21"/>
        <v>0</v>
      </c>
      <c r="Q129" s="187">
        <v>0</v>
      </c>
      <c r="R129" s="187">
        <f t="shared" si="22"/>
        <v>0</v>
      </c>
      <c r="S129" s="187">
        <v>0</v>
      </c>
      <c r="T129" s="188">
        <f t="shared" si="23"/>
        <v>0</v>
      </c>
      <c r="U129" s="109"/>
      <c r="V129" s="109"/>
      <c r="W129" s="109"/>
      <c r="X129" s="109"/>
      <c r="Y129" s="109"/>
      <c r="Z129" s="109"/>
      <c r="AA129" s="109"/>
      <c r="AB129" s="109"/>
      <c r="AC129" s="109"/>
      <c r="AD129" s="109"/>
      <c r="AE129" s="109"/>
      <c r="AR129" s="189" t="s">
        <v>164</v>
      </c>
      <c r="AT129" s="189" t="s">
        <v>160</v>
      </c>
      <c r="AU129" s="189" t="s">
        <v>81</v>
      </c>
      <c r="AY129" s="100" t="s">
        <v>159</v>
      </c>
      <c r="BE129" s="190">
        <f t="shared" si="24"/>
        <v>0</v>
      </c>
      <c r="BF129" s="190">
        <f t="shared" si="25"/>
        <v>0</v>
      </c>
      <c r="BG129" s="190">
        <f t="shared" si="26"/>
        <v>0</v>
      </c>
      <c r="BH129" s="190">
        <f t="shared" si="27"/>
        <v>0</v>
      </c>
      <c r="BI129" s="190">
        <f t="shared" si="28"/>
        <v>0</v>
      </c>
      <c r="BJ129" s="100" t="s">
        <v>79</v>
      </c>
      <c r="BK129" s="190">
        <f t="shared" si="29"/>
        <v>0</v>
      </c>
      <c r="BL129" s="100" t="s">
        <v>164</v>
      </c>
      <c r="BM129" s="189" t="s">
        <v>380</v>
      </c>
    </row>
    <row r="130" spans="1:65" s="113" customFormat="1" ht="24" x14ac:dyDescent="0.2">
      <c r="A130" s="109"/>
      <c r="B130" s="110"/>
      <c r="C130" s="178" t="s">
        <v>259</v>
      </c>
      <c r="D130" s="178" t="s">
        <v>160</v>
      </c>
      <c r="E130" s="179" t="s">
        <v>1731</v>
      </c>
      <c r="F130" s="180" t="s">
        <v>1547</v>
      </c>
      <c r="G130" s="181" t="s">
        <v>1121</v>
      </c>
      <c r="H130" s="182">
        <v>1</v>
      </c>
      <c r="I130" s="4"/>
      <c r="J130" s="183">
        <f t="shared" si="20"/>
        <v>0</v>
      </c>
      <c r="K130" s="180" t="s">
        <v>3</v>
      </c>
      <c r="L130" s="110"/>
      <c r="M130" s="184" t="s">
        <v>3</v>
      </c>
      <c r="N130" s="185" t="s">
        <v>43</v>
      </c>
      <c r="O130" s="186"/>
      <c r="P130" s="187">
        <f t="shared" si="21"/>
        <v>0</v>
      </c>
      <c r="Q130" s="187">
        <v>0</v>
      </c>
      <c r="R130" s="187">
        <f t="shared" si="22"/>
        <v>0</v>
      </c>
      <c r="S130" s="187">
        <v>0</v>
      </c>
      <c r="T130" s="188">
        <f t="shared" si="23"/>
        <v>0</v>
      </c>
      <c r="U130" s="109"/>
      <c r="V130" s="109"/>
      <c r="W130" s="109"/>
      <c r="X130" s="109"/>
      <c r="Y130" s="109"/>
      <c r="Z130" s="109"/>
      <c r="AA130" s="109"/>
      <c r="AB130" s="109"/>
      <c r="AC130" s="109"/>
      <c r="AD130" s="109"/>
      <c r="AE130" s="109"/>
      <c r="AR130" s="189" t="s">
        <v>164</v>
      </c>
      <c r="AT130" s="189" t="s">
        <v>160</v>
      </c>
      <c r="AU130" s="189" t="s">
        <v>81</v>
      </c>
      <c r="AY130" s="100" t="s">
        <v>159</v>
      </c>
      <c r="BE130" s="190">
        <f t="shared" si="24"/>
        <v>0</v>
      </c>
      <c r="BF130" s="190">
        <f t="shared" si="25"/>
        <v>0</v>
      </c>
      <c r="BG130" s="190">
        <f t="shared" si="26"/>
        <v>0</v>
      </c>
      <c r="BH130" s="190">
        <f t="shared" si="27"/>
        <v>0</v>
      </c>
      <c r="BI130" s="190">
        <f t="shared" si="28"/>
        <v>0</v>
      </c>
      <c r="BJ130" s="100" t="s">
        <v>79</v>
      </c>
      <c r="BK130" s="190">
        <f t="shared" si="29"/>
        <v>0</v>
      </c>
      <c r="BL130" s="100" t="s">
        <v>164</v>
      </c>
      <c r="BM130" s="189" t="s">
        <v>383</v>
      </c>
    </row>
    <row r="131" spans="1:65" s="113" customFormat="1" ht="24" x14ac:dyDescent="0.2">
      <c r="A131" s="109"/>
      <c r="B131" s="110"/>
      <c r="C131" s="178" t="s">
        <v>385</v>
      </c>
      <c r="D131" s="178" t="s">
        <v>160</v>
      </c>
      <c r="E131" s="179" t="s">
        <v>1732</v>
      </c>
      <c r="F131" s="180" t="s">
        <v>1733</v>
      </c>
      <c r="G131" s="181" t="s">
        <v>1121</v>
      </c>
      <c r="H131" s="182">
        <v>1</v>
      </c>
      <c r="I131" s="4"/>
      <c r="J131" s="183">
        <f t="shared" si="20"/>
        <v>0</v>
      </c>
      <c r="K131" s="180" t="s">
        <v>3</v>
      </c>
      <c r="L131" s="110"/>
      <c r="M131" s="184" t="s">
        <v>3</v>
      </c>
      <c r="N131" s="185" t="s">
        <v>43</v>
      </c>
      <c r="O131" s="186"/>
      <c r="P131" s="187">
        <f t="shared" si="21"/>
        <v>0</v>
      </c>
      <c r="Q131" s="187">
        <v>0</v>
      </c>
      <c r="R131" s="187">
        <f t="shared" si="22"/>
        <v>0</v>
      </c>
      <c r="S131" s="187">
        <v>0</v>
      </c>
      <c r="T131" s="188">
        <f t="shared" si="23"/>
        <v>0</v>
      </c>
      <c r="U131" s="109"/>
      <c r="V131" s="109"/>
      <c r="W131" s="109"/>
      <c r="X131" s="109"/>
      <c r="Y131" s="109"/>
      <c r="Z131" s="109"/>
      <c r="AA131" s="109"/>
      <c r="AB131" s="109"/>
      <c r="AC131" s="109"/>
      <c r="AD131" s="109"/>
      <c r="AE131" s="109"/>
      <c r="AR131" s="189" t="s">
        <v>164</v>
      </c>
      <c r="AT131" s="189" t="s">
        <v>160</v>
      </c>
      <c r="AU131" s="189" t="s">
        <v>81</v>
      </c>
      <c r="AY131" s="100" t="s">
        <v>159</v>
      </c>
      <c r="BE131" s="190">
        <f t="shared" si="24"/>
        <v>0</v>
      </c>
      <c r="BF131" s="190">
        <f t="shared" si="25"/>
        <v>0</v>
      </c>
      <c r="BG131" s="190">
        <f t="shared" si="26"/>
        <v>0</v>
      </c>
      <c r="BH131" s="190">
        <f t="shared" si="27"/>
        <v>0</v>
      </c>
      <c r="BI131" s="190">
        <f t="shared" si="28"/>
        <v>0</v>
      </c>
      <c r="BJ131" s="100" t="s">
        <v>79</v>
      </c>
      <c r="BK131" s="190">
        <f t="shared" si="29"/>
        <v>0</v>
      </c>
      <c r="BL131" s="100" t="s">
        <v>164</v>
      </c>
      <c r="BM131" s="189" t="s">
        <v>388</v>
      </c>
    </row>
    <row r="132" spans="1:65" s="113" customFormat="1" ht="24" x14ac:dyDescent="0.2">
      <c r="A132" s="109"/>
      <c r="B132" s="110"/>
      <c r="C132" s="178" t="s">
        <v>262</v>
      </c>
      <c r="D132" s="178" t="s">
        <v>160</v>
      </c>
      <c r="E132" s="179" t="s">
        <v>1734</v>
      </c>
      <c r="F132" s="180" t="s">
        <v>1405</v>
      </c>
      <c r="G132" s="181" t="s">
        <v>1121</v>
      </c>
      <c r="H132" s="182">
        <v>1</v>
      </c>
      <c r="I132" s="4"/>
      <c r="J132" s="183">
        <f t="shared" si="20"/>
        <v>0</v>
      </c>
      <c r="K132" s="180" t="s">
        <v>3</v>
      </c>
      <c r="L132" s="110"/>
      <c r="M132" s="184" t="s">
        <v>3</v>
      </c>
      <c r="N132" s="185" t="s">
        <v>43</v>
      </c>
      <c r="O132" s="186"/>
      <c r="P132" s="187">
        <f t="shared" si="21"/>
        <v>0</v>
      </c>
      <c r="Q132" s="187">
        <v>0</v>
      </c>
      <c r="R132" s="187">
        <f t="shared" si="22"/>
        <v>0</v>
      </c>
      <c r="S132" s="187">
        <v>0</v>
      </c>
      <c r="T132" s="188">
        <f t="shared" si="23"/>
        <v>0</v>
      </c>
      <c r="U132" s="109"/>
      <c r="V132" s="109"/>
      <c r="W132" s="109"/>
      <c r="X132" s="109"/>
      <c r="Y132" s="109"/>
      <c r="Z132" s="109"/>
      <c r="AA132" s="109"/>
      <c r="AB132" s="109"/>
      <c r="AC132" s="109"/>
      <c r="AD132" s="109"/>
      <c r="AE132" s="109"/>
      <c r="AR132" s="189" t="s">
        <v>164</v>
      </c>
      <c r="AT132" s="189" t="s">
        <v>160</v>
      </c>
      <c r="AU132" s="189" t="s">
        <v>81</v>
      </c>
      <c r="AY132" s="100" t="s">
        <v>159</v>
      </c>
      <c r="BE132" s="190">
        <f t="shared" si="24"/>
        <v>0</v>
      </c>
      <c r="BF132" s="190">
        <f t="shared" si="25"/>
        <v>0</v>
      </c>
      <c r="BG132" s="190">
        <f t="shared" si="26"/>
        <v>0</v>
      </c>
      <c r="BH132" s="190">
        <f t="shared" si="27"/>
        <v>0</v>
      </c>
      <c r="BI132" s="190">
        <f t="shared" si="28"/>
        <v>0</v>
      </c>
      <c r="BJ132" s="100" t="s">
        <v>79</v>
      </c>
      <c r="BK132" s="190">
        <f t="shared" si="29"/>
        <v>0</v>
      </c>
      <c r="BL132" s="100" t="s">
        <v>164</v>
      </c>
      <c r="BM132" s="189" t="s">
        <v>393</v>
      </c>
    </row>
    <row r="133" spans="1:65" s="113" customFormat="1" ht="24" x14ac:dyDescent="0.2">
      <c r="A133" s="109"/>
      <c r="B133" s="110"/>
      <c r="C133" s="178" t="s">
        <v>396</v>
      </c>
      <c r="D133" s="178" t="s">
        <v>160</v>
      </c>
      <c r="E133" s="179" t="s">
        <v>1735</v>
      </c>
      <c r="F133" s="180" t="s">
        <v>1554</v>
      </c>
      <c r="G133" s="181" t="s">
        <v>1121</v>
      </c>
      <c r="H133" s="182">
        <v>1</v>
      </c>
      <c r="I133" s="4"/>
      <c r="J133" s="183">
        <f t="shared" si="20"/>
        <v>0</v>
      </c>
      <c r="K133" s="180" t="s">
        <v>3</v>
      </c>
      <c r="L133" s="110"/>
      <c r="M133" s="184" t="s">
        <v>3</v>
      </c>
      <c r="N133" s="185" t="s">
        <v>43</v>
      </c>
      <c r="O133" s="186"/>
      <c r="P133" s="187">
        <f t="shared" si="21"/>
        <v>0</v>
      </c>
      <c r="Q133" s="187">
        <v>0</v>
      </c>
      <c r="R133" s="187">
        <f t="shared" si="22"/>
        <v>0</v>
      </c>
      <c r="S133" s="187">
        <v>0</v>
      </c>
      <c r="T133" s="188">
        <f t="shared" si="23"/>
        <v>0</v>
      </c>
      <c r="U133" s="109"/>
      <c r="V133" s="109"/>
      <c r="W133" s="109"/>
      <c r="X133" s="109"/>
      <c r="Y133" s="109"/>
      <c r="Z133" s="109"/>
      <c r="AA133" s="109"/>
      <c r="AB133" s="109"/>
      <c r="AC133" s="109"/>
      <c r="AD133" s="109"/>
      <c r="AE133" s="109"/>
      <c r="AR133" s="189" t="s">
        <v>164</v>
      </c>
      <c r="AT133" s="189" t="s">
        <v>160</v>
      </c>
      <c r="AU133" s="189" t="s">
        <v>81</v>
      </c>
      <c r="AY133" s="100" t="s">
        <v>159</v>
      </c>
      <c r="BE133" s="190">
        <f t="shared" si="24"/>
        <v>0</v>
      </c>
      <c r="BF133" s="190">
        <f t="shared" si="25"/>
        <v>0</v>
      </c>
      <c r="BG133" s="190">
        <f t="shared" si="26"/>
        <v>0</v>
      </c>
      <c r="BH133" s="190">
        <f t="shared" si="27"/>
        <v>0</v>
      </c>
      <c r="BI133" s="190">
        <f t="shared" si="28"/>
        <v>0</v>
      </c>
      <c r="BJ133" s="100" t="s">
        <v>79</v>
      </c>
      <c r="BK133" s="190">
        <f t="shared" si="29"/>
        <v>0</v>
      </c>
      <c r="BL133" s="100" t="s">
        <v>164</v>
      </c>
      <c r="BM133" s="189" t="s">
        <v>399</v>
      </c>
    </row>
    <row r="134" spans="1:65" s="113" customFormat="1" ht="24" x14ac:dyDescent="0.2">
      <c r="A134" s="109"/>
      <c r="B134" s="110"/>
      <c r="C134" s="178" t="s">
        <v>267</v>
      </c>
      <c r="D134" s="178" t="s">
        <v>160</v>
      </c>
      <c r="E134" s="179" t="s">
        <v>1736</v>
      </c>
      <c r="F134" s="180" t="s">
        <v>1556</v>
      </c>
      <c r="G134" s="181" t="s">
        <v>1121</v>
      </c>
      <c r="H134" s="182">
        <v>1</v>
      </c>
      <c r="I134" s="4"/>
      <c r="J134" s="183">
        <f t="shared" si="20"/>
        <v>0</v>
      </c>
      <c r="K134" s="180" t="s">
        <v>3</v>
      </c>
      <c r="L134" s="110"/>
      <c r="M134" s="184" t="s">
        <v>3</v>
      </c>
      <c r="N134" s="185" t="s">
        <v>43</v>
      </c>
      <c r="O134" s="186"/>
      <c r="P134" s="187">
        <f t="shared" si="21"/>
        <v>0</v>
      </c>
      <c r="Q134" s="187">
        <v>0</v>
      </c>
      <c r="R134" s="187">
        <f t="shared" si="22"/>
        <v>0</v>
      </c>
      <c r="S134" s="187">
        <v>0</v>
      </c>
      <c r="T134" s="188">
        <f t="shared" si="23"/>
        <v>0</v>
      </c>
      <c r="U134" s="109"/>
      <c r="V134" s="109"/>
      <c r="W134" s="109"/>
      <c r="X134" s="109"/>
      <c r="Y134" s="109"/>
      <c r="Z134" s="109"/>
      <c r="AA134" s="109"/>
      <c r="AB134" s="109"/>
      <c r="AC134" s="109"/>
      <c r="AD134" s="109"/>
      <c r="AE134" s="109"/>
      <c r="AR134" s="189" t="s">
        <v>164</v>
      </c>
      <c r="AT134" s="189" t="s">
        <v>160</v>
      </c>
      <c r="AU134" s="189" t="s">
        <v>81</v>
      </c>
      <c r="AY134" s="100" t="s">
        <v>159</v>
      </c>
      <c r="BE134" s="190">
        <f t="shared" si="24"/>
        <v>0</v>
      </c>
      <c r="BF134" s="190">
        <f t="shared" si="25"/>
        <v>0</v>
      </c>
      <c r="BG134" s="190">
        <f t="shared" si="26"/>
        <v>0</v>
      </c>
      <c r="BH134" s="190">
        <f t="shared" si="27"/>
        <v>0</v>
      </c>
      <c r="BI134" s="190">
        <f t="shared" si="28"/>
        <v>0</v>
      </c>
      <c r="BJ134" s="100" t="s">
        <v>79</v>
      </c>
      <c r="BK134" s="190">
        <f t="shared" si="29"/>
        <v>0</v>
      </c>
      <c r="BL134" s="100" t="s">
        <v>164</v>
      </c>
      <c r="BM134" s="189" t="s">
        <v>403</v>
      </c>
    </row>
    <row r="135" spans="1:65" s="113" customFormat="1" ht="24" x14ac:dyDescent="0.2">
      <c r="A135" s="109"/>
      <c r="B135" s="110"/>
      <c r="C135" s="178" t="s">
        <v>404</v>
      </c>
      <c r="D135" s="178" t="s">
        <v>160</v>
      </c>
      <c r="E135" s="179" t="s">
        <v>1737</v>
      </c>
      <c r="F135" s="180" t="s">
        <v>1558</v>
      </c>
      <c r="G135" s="181" t="s">
        <v>1121</v>
      </c>
      <c r="H135" s="182">
        <v>0</v>
      </c>
      <c r="I135" s="4"/>
      <c r="J135" s="183">
        <f t="shared" si="20"/>
        <v>0</v>
      </c>
      <c r="K135" s="180" t="s">
        <v>3</v>
      </c>
      <c r="L135" s="110"/>
      <c r="M135" s="184" t="s">
        <v>3</v>
      </c>
      <c r="N135" s="185" t="s">
        <v>43</v>
      </c>
      <c r="O135" s="186"/>
      <c r="P135" s="187">
        <f t="shared" si="21"/>
        <v>0</v>
      </c>
      <c r="Q135" s="187">
        <v>0</v>
      </c>
      <c r="R135" s="187">
        <f t="shared" si="22"/>
        <v>0</v>
      </c>
      <c r="S135" s="187">
        <v>0</v>
      </c>
      <c r="T135" s="188">
        <f t="shared" si="23"/>
        <v>0</v>
      </c>
      <c r="U135" s="109"/>
      <c r="V135" s="109"/>
      <c r="W135" s="109"/>
      <c r="X135" s="109"/>
      <c r="Y135" s="109"/>
      <c r="Z135" s="109"/>
      <c r="AA135" s="109"/>
      <c r="AB135" s="109"/>
      <c r="AC135" s="109"/>
      <c r="AD135" s="109"/>
      <c r="AE135" s="109"/>
      <c r="AR135" s="189" t="s">
        <v>164</v>
      </c>
      <c r="AT135" s="189" t="s">
        <v>160</v>
      </c>
      <c r="AU135" s="189" t="s">
        <v>81</v>
      </c>
      <c r="AY135" s="100" t="s">
        <v>159</v>
      </c>
      <c r="BE135" s="190">
        <f t="shared" si="24"/>
        <v>0</v>
      </c>
      <c r="BF135" s="190">
        <f t="shared" si="25"/>
        <v>0</v>
      </c>
      <c r="BG135" s="190">
        <f t="shared" si="26"/>
        <v>0</v>
      </c>
      <c r="BH135" s="190">
        <f t="shared" si="27"/>
        <v>0</v>
      </c>
      <c r="BI135" s="190">
        <f t="shared" si="28"/>
        <v>0</v>
      </c>
      <c r="BJ135" s="100" t="s">
        <v>79</v>
      </c>
      <c r="BK135" s="190">
        <f t="shared" si="29"/>
        <v>0</v>
      </c>
      <c r="BL135" s="100" t="s">
        <v>164</v>
      </c>
      <c r="BM135" s="189" t="s">
        <v>407</v>
      </c>
    </row>
    <row r="136" spans="1:65" s="167" customFormat="1" ht="25.9" customHeight="1" x14ac:dyDescent="0.2">
      <c r="B136" s="168"/>
      <c r="D136" s="169" t="s">
        <v>71</v>
      </c>
      <c r="E136" s="170" t="s">
        <v>1492</v>
      </c>
      <c r="F136" s="170" t="s">
        <v>1561</v>
      </c>
      <c r="J136" s="171">
        <f>BK136</f>
        <v>0</v>
      </c>
      <c r="L136" s="168"/>
      <c r="M136" s="172"/>
      <c r="N136" s="173"/>
      <c r="O136" s="173"/>
      <c r="P136" s="174">
        <f>P137</f>
        <v>0</v>
      </c>
      <c r="Q136" s="173"/>
      <c r="R136" s="174">
        <f>R137</f>
        <v>0</v>
      </c>
      <c r="S136" s="173"/>
      <c r="T136" s="175">
        <f>T137</f>
        <v>0</v>
      </c>
      <c r="AR136" s="169" t="s">
        <v>164</v>
      </c>
      <c r="AT136" s="176" t="s">
        <v>71</v>
      </c>
      <c r="AU136" s="176" t="s">
        <v>72</v>
      </c>
      <c r="AY136" s="169" t="s">
        <v>159</v>
      </c>
      <c r="BK136" s="177">
        <f>BK137</f>
        <v>0</v>
      </c>
    </row>
    <row r="137" spans="1:65" s="113" customFormat="1" ht="36" x14ac:dyDescent="0.2">
      <c r="A137" s="109"/>
      <c r="B137" s="110"/>
      <c r="C137" s="178" t="s">
        <v>272</v>
      </c>
      <c r="D137" s="178" t="s">
        <v>160</v>
      </c>
      <c r="E137" s="179" t="s">
        <v>1562</v>
      </c>
      <c r="F137" s="180" t="s">
        <v>1563</v>
      </c>
      <c r="G137" s="181" t="s">
        <v>1307</v>
      </c>
      <c r="H137" s="182">
        <v>20</v>
      </c>
      <c r="I137" s="4"/>
      <c r="J137" s="183">
        <f>ROUND(I137*H137,2)</f>
        <v>0</v>
      </c>
      <c r="K137" s="180" t="s">
        <v>3</v>
      </c>
      <c r="L137" s="110"/>
      <c r="M137" s="232" t="s">
        <v>3</v>
      </c>
      <c r="N137" s="233" t="s">
        <v>43</v>
      </c>
      <c r="O137" s="234"/>
      <c r="P137" s="235">
        <f>O137*H137</f>
        <v>0</v>
      </c>
      <c r="Q137" s="235">
        <v>0</v>
      </c>
      <c r="R137" s="235">
        <f>Q137*H137</f>
        <v>0</v>
      </c>
      <c r="S137" s="235">
        <v>0</v>
      </c>
      <c r="T137" s="236">
        <f>S137*H137</f>
        <v>0</v>
      </c>
      <c r="U137" s="109"/>
      <c r="V137" s="109"/>
      <c r="W137" s="109"/>
      <c r="X137" s="109"/>
      <c r="Y137" s="109"/>
      <c r="Z137" s="109"/>
      <c r="AA137" s="109"/>
      <c r="AB137" s="109"/>
      <c r="AC137" s="109"/>
      <c r="AD137" s="109"/>
      <c r="AE137" s="109"/>
      <c r="AR137" s="189" t="s">
        <v>1564</v>
      </c>
      <c r="AT137" s="189" t="s">
        <v>160</v>
      </c>
      <c r="AU137" s="189" t="s">
        <v>79</v>
      </c>
      <c r="AY137" s="100" t="s">
        <v>159</v>
      </c>
      <c r="BE137" s="190">
        <f>IF(N137="základní",J137,0)</f>
        <v>0</v>
      </c>
      <c r="BF137" s="190">
        <f>IF(N137="snížená",J137,0)</f>
        <v>0</v>
      </c>
      <c r="BG137" s="190">
        <f>IF(N137="zákl. přenesená",J137,0)</f>
        <v>0</v>
      </c>
      <c r="BH137" s="190">
        <f>IF(N137="sníž. přenesená",J137,0)</f>
        <v>0</v>
      </c>
      <c r="BI137" s="190">
        <f>IF(N137="nulová",J137,0)</f>
        <v>0</v>
      </c>
      <c r="BJ137" s="100" t="s">
        <v>79</v>
      </c>
      <c r="BK137" s="190">
        <f>ROUND(I137*H137,2)</f>
        <v>0</v>
      </c>
      <c r="BL137" s="100" t="s">
        <v>1564</v>
      </c>
      <c r="BM137" s="189" t="s">
        <v>410</v>
      </c>
    </row>
    <row r="138" spans="1:65" s="113" customFormat="1" ht="6.95" customHeight="1" x14ac:dyDescent="0.2">
      <c r="A138" s="109"/>
      <c r="B138" s="137"/>
      <c r="C138" s="138"/>
      <c r="D138" s="138"/>
      <c r="E138" s="138"/>
      <c r="F138" s="138"/>
      <c r="G138" s="138"/>
      <c r="H138" s="138"/>
      <c r="I138" s="138"/>
      <c r="J138" s="138"/>
      <c r="K138" s="138"/>
      <c r="L138" s="110"/>
      <c r="M138" s="109"/>
      <c r="O138" s="109"/>
      <c r="P138" s="109"/>
      <c r="Q138" s="109"/>
      <c r="R138" s="109"/>
      <c r="S138" s="109"/>
      <c r="T138" s="109"/>
      <c r="U138" s="109"/>
      <c r="V138" s="109"/>
      <c r="W138" s="109"/>
      <c r="X138" s="109"/>
      <c r="Y138" s="109"/>
      <c r="Z138" s="109"/>
      <c r="AA138" s="109"/>
      <c r="AB138" s="109"/>
      <c r="AC138" s="109"/>
      <c r="AD138" s="109"/>
      <c r="AE138" s="109"/>
    </row>
  </sheetData>
  <sheetProtection password="CF0E" sheet="1" objects="1" scenarios="1" selectLockedCells="1"/>
  <autoFilter ref="C90:K137"/>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2"/>
  <sheetViews>
    <sheetView showGridLines="0" topLeftCell="A19" workbookViewId="0">
      <selection activeCell="J19" sqref="J19"/>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113</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ht="12" customHeight="1" x14ac:dyDescent="0.2">
      <c r="B8" s="103"/>
      <c r="D8" s="106" t="s">
        <v>120</v>
      </c>
      <c r="L8" s="103"/>
    </row>
    <row r="9" spans="1:46" s="113" customFormat="1" ht="16.5" customHeight="1" x14ac:dyDescent="0.2">
      <c r="A9" s="109"/>
      <c r="B9" s="110"/>
      <c r="C9" s="109"/>
      <c r="D9" s="109"/>
      <c r="E9" s="107" t="s">
        <v>1517</v>
      </c>
      <c r="F9" s="111"/>
      <c r="G9" s="111"/>
      <c r="H9" s="111"/>
      <c r="I9" s="109"/>
      <c r="J9" s="109"/>
      <c r="K9" s="109"/>
      <c r="L9" s="112"/>
      <c r="S9" s="109"/>
      <c r="T9" s="109"/>
      <c r="U9" s="109"/>
      <c r="V9" s="109"/>
      <c r="W9" s="109"/>
      <c r="X9" s="109"/>
      <c r="Y9" s="109"/>
      <c r="Z9" s="109"/>
      <c r="AA9" s="109"/>
      <c r="AB9" s="109"/>
      <c r="AC9" s="109"/>
      <c r="AD9" s="109"/>
      <c r="AE9" s="109"/>
    </row>
    <row r="10" spans="1:46" s="113" customFormat="1" ht="12" customHeight="1" x14ac:dyDescent="0.2">
      <c r="A10" s="109"/>
      <c r="B10" s="110"/>
      <c r="C10" s="109"/>
      <c r="D10" s="106" t="s">
        <v>122</v>
      </c>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6.5" customHeight="1" x14ac:dyDescent="0.2">
      <c r="A11" s="109"/>
      <c r="B11" s="110"/>
      <c r="C11" s="109"/>
      <c r="D11" s="109"/>
      <c r="E11" s="114" t="s">
        <v>1738</v>
      </c>
      <c r="F11" s="111"/>
      <c r="G11" s="111"/>
      <c r="H11" s="111"/>
      <c r="I11" s="109"/>
      <c r="J11" s="109"/>
      <c r="K11" s="109"/>
      <c r="L11" s="112"/>
      <c r="S11" s="109"/>
      <c r="T11" s="109"/>
      <c r="U11" s="109"/>
      <c r="V11" s="109"/>
      <c r="W11" s="109"/>
      <c r="X11" s="109"/>
      <c r="Y11" s="109"/>
      <c r="Z11" s="109"/>
      <c r="AA11" s="109"/>
      <c r="AB11" s="109"/>
      <c r="AC11" s="109"/>
      <c r="AD11" s="109"/>
      <c r="AE11" s="109"/>
    </row>
    <row r="12" spans="1:46" s="113" customFormat="1" x14ac:dyDescent="0.2">
      <c r="A12" s="109"/>
      <c r="B12" s="110"/>
      <c r="C12" s="109"/>
      <c r="D12" s="109"/>
      <c r="E12" s="109"/>
      <c r="F12" s="109"/>
      <c r="G12" s="109"/>
      <c r="H12" s="109"/>
      <c r="I12" s="109"/>
      <c r="J12" s="109"/>
      <c r="K12" s="109"/>
      <c r="L12" s="112"/>
      <c r="S12" s="109"/>
      <c r="T12" s="109"/>
      <c r="U12" s="109"/>
      <c r="V12" s="109"/>
      <c r="W12" s="109"/>
      <c r="X12" s="109"/>
      <c r="Y12" s="109"/>
      <c r="Z12" s="109"/>
      <c r="AA12" s="109"/>
      <c r="AB12" s="109"/>
      <c r="AC12" s="109"/>
      <c r="AD12" s="109"/>
      <c r="AE12" s="109"/>
    </row>
    <row r="13" spans="1:46" s="113" customFormat="1" ht="12" customHeight="1" x14ac:dyDescent="0.2">
      <c r="A13" s="109"/>
      <c r="B13" s="110"/>
      <c r="C13" s="109"/>
      <c r="D13" s="106" t="s">
        <v>19</v>
      </c>
      <c r="E13" s="109"/>
      <c r="F13" s="115" t="s">
        <v>3</v>
      </c>
      <c r="G13" s="109"/>
      <c r="H13" s="109"/>
      <c r="I13" s="106" t="s">
        <v>20</v>
      </c>
      <c r="J13" s="115" t="s">
        <v>3</v>
      </c>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21</v>
      </c>
      <c r="E14" s="109"/>
      <c r="F14" s="115" t="s">
        <v>22</v>
      </c>
      <c r="G14" s="109"/>
      <c r="H14" s="109"/>
      <c r="I14" s="106" t="s">
        <v>23</v>
      </c>
      <c r="J14" s="116" t="str">
        <f>'Rekapitulace stavby'!AN8</f>
        <v>25. 5. 2020</v>
      </c>
      <c r="K14" s="109"/>
      <c r="L14" s="112"/>
      <c r="S14" s="109"/>
      <c r="T14" s="109"/>
      <c r="U14" s="109"/>
      <c r="V14" s="109"/>
      <c r="W14" s="109"/>
      <c r="X14" s="109"/>
      <c r="Y14" s="109"/>
      <c r="Z14" s="109"/>
      <c r="AA14" s="109"/>
      <c r="AB14" s="109"/>
      <c r="AC14" s="109"/>
      <c r="AD14" s="109"/>
      <c r="AE14" s="109"/>
    </row>
    <row r="15" spans="1:46" s="113" customFormat="1" ht="10.9" customHeight="1" x14ac:dyDescent="0.2">
      <c r="A15" s="109"/>
      <c r="B15" s="110"/>
      <c r="C15" s="109"/>
      <c r="D15" s="109"/>
      <c r="E15" s="109"/>
      <c r="F15" s="109"/>
      <c r="G15" s="109"/>
      <c r="H15" s="109"/>
      <c r="I15" s="109"/>
      <c r="J15" s="109"/>
      <c r="K15" s="109"/>
      <c r="L15" s="112"/>
      <c r="S15" s="109"/>
      <c r="T15" s="109"/>
      <c r="U15" s="109"/>
      <c r="V15" s="109"/>
      <c r="W15" s="109"/>
      <c r="X15" s="109"/>
      <c r="Y15" s="109"/>
      <c r="Z15" s="109"/>
      <c r="AA15" s="109"/>
      <c r="AB15" s="109"/>
      <c r="AC15" s="109"/>
      <c r="AD15" s="109"/>
      <c r="AE15" s="109"/>
    </row>
    <row r="16" spans="1:46" s="113" customFormat="1" ht="12" customHeight="1" x14ac:dyDescent="0.2">
      <c r="A16" s="109"/>
      <c r="B16" s="110"/>
      <c r="C16" s="109"/>
      <c r="D16" s="106" t="s">
        <v>25</v>
      </c>
      <c r="E16" s="109"/>
      <c r="F16" s="109"/>
      <c r="G16" s="109"/>
      <c r="H16" s="109"/>
      <c r="I16" s="106" t="s">
        <v>26</v>
      </c>
      <c r="J16" s="115" t="s">
        <v>3</v>
      </c>
      <c r="K16" s="109"/>
      <c r="L16" s="112"/>
      <c r="S16" s="109"/>
      <c r="T16" s="109"/>
      <c r="U16" s="109"/>
      <c r="V16" s="109"/>
      <c r="W16" s="109"/>
      <c r="X16" s="109"/>
      <c r="Y16" s="109"/>
      <c r="Z16" s="109"/>
      <c r="AA16" s="109"/>
      <c r="AB16" s="109"/>
      <c r="AC16" s="109"/>
      <c r="AD16" s="109"/>
      <c r="AE16" s="109"/>
    </row>
    <row r="17" spans="1:31" s="113" customFormat="1" ht="18" customHeight="1" x14ac:dyDescent="0.2">
      <c r="A17" s="109"/>
      <c r="B17" s="110"/>
      <c r="C17" s="109"/>
      <c r="D17" s="109"/>
      <c r="E17" s="115" t="s">
        <v>27</v>
      </c>
      <c r="F17" s="109"/>
      <c r="G17" s="109"/>
      <c r="H17" s="109"/>
      <c r="I17" s="106" t="s">
        <v>28</v>
      </c>
      <c r="J17" s="115" t="s">
        <v>3</v>
      </c>
      <c r="K17" s="109"/>
      <c r="L17" s="112"/>
      <c r="S17" s="109"/>
      <c r="T17" s="109"/>
      <c r="U17" s="109"/>
      <c r="V17" s="109"/>
      <c r="W17" s="109"/>
      <c r="X17" s="109"/>
      <c r="Y17" s="109"/>
      <c r="Z17" s="109"/>
      <c r="AA17" s="109"/>
      <c r="AB17" s="109"/>
      <c r="AC17" s="109"/>
      <c r="AD17" s="109"/>
      <c r="AE17" s="109"/>
    </row>
    <row r="18" spans="1:31" s="113" customFormat="1" ht="6.95" customHeight="1" x14ac:dyDescent="0.2">
      <c r="A18" s="109"/>
      <c r="B18" s="110"/>
      <c r="C18" s="109"/>
      <c r="D18" s="109"/>
      <c r="E18" s="109"/>
      <c r="F18" s="109"/>
      <c r="G18" s="109"/>
      <c r="H18" s="109"/>
      <c r="I18" s="109"/>
      <c r="J18" s="109"/>
      <c r="K18" s="109"/>
      <c r="L18" s="112"/>
      <c r="S18" s="109"/>
      <c r="T18" s="109"/>
      <c r="U18" s="109"/>
      <c r="V18" s="109"/>
      <c r="W18" s="109"/>
      <c r="X18" s="109"/>
      <c r="Y18" s="109"/>
      <c r="Z18" s="109"/>
      <c r="AA18" s="109"/>
      <c r="AB18" s="109"/>
      <c r="AC18" s="109"/>
      <c r="AD18" s="109"/>
      <c r="AE18" s="109"/>
    </row>
    <row r="19" spans="1:31" s="113" customFormat="1" ht="12" customHeight="1" x14ac:dyDescent="0.2">
      <c r="A19" s="109"/>
      <c r="B19" s="110"/>
      <c r="C19" s="109"/>
      <c r="D19" s="106" t="s">
        <v>29</v>
      </c>
      <c r="E19" s="109"/>
      <c r="F19" s="109"/>
      <c r="G19" s="109"/>
      <c r="H19" s="109"/>
      <c r="I19" s="106" t="s">
        <v>26</v>
      </c>
      <c r="J19" s="85" t="str">
        <f>'Rekapitulace stavby'!AN13</f>
        <v>Vyplň údaj</v>
      </c>
      <c r="K19" s="109"/>
      <c r="L19" s="112"/>
      <c r="S19" s="109"/>
      <c r="T19" s="109"/>
      <c r="U19" s="109"/>
      <c r="V19" s="109"/>
      <c r="W19" s="109"/>
      <c r="X19" s="109"/>
      <c r="Y19" s="109"/>
      <c r="Z19" s="109"/>
      <c r="AA19" s="109"/>
      <c r="AB19" s="109"/>
      <c r="AC19" s="109"/>
      <c r="AD19" s="109"/>
      <c r="AE19" s="109"/>
    </row>
    <row r="20" spans="1:31" s="113" customFormat="1" ht="18" customHeight="1" x14ac:dyDescent="0.2">
      <c r="A20" s="109"/>
      <c r="B20" s="110"/>
      <c r="C20" s="109"/>
      <c r="D20" s="109"/>
      <c r="E20" s="87" t="str">
        <f>'Rekapitulace stavby'!E14</f>
        <v>Vyplň údaj</v>
      </c>
      <c r="F20" s="96"/>
      <c r="G20" s="96"/>
      <c r="H20" s="96"/>
      <c r="I20" s="106" t="s">
        <v>28</v>
      </c>
      <c r="J20" s="85" t="str">
        <f>'Rekapitulace stavby'!AN14</f>
        <v>Vyplň údaj</v>
      </c>
      <c r="K20" s="109"/>
      <c r="L20" s="112"/>
      <c r="S20" s="109"/>
      <c r="T20" s="109"/>
      <c r="U20" s="109"/>
      <c r="V20" s="109"/>
      <c r="W20" s="109"/>
      <c r="X20" s="109"/>
      <c r="Y20" s="109"/>
      <c r="Z20" s="109"/>
      <c r="AA20" s="109"/>
      <c r="AB20" s="109"/>
      <c r="AC20" s="109"/>
      <c r="AD20" s="109"/>
      <c r="AE20" s="109"/>
    </row>
    <row r="21" spans="1:31" s="113" customFormat="1" ht="6.95" customHeight="1" x14ac:dyDescent="0.2">
      <c r="A21" s="109"/>
      <c r="B21" s="110"/>
      <c r="C21" s="109"/>
      <c r="D21" s="109"/>
      <c r="E21" s="109"/>
      <c r="F21" s="109"/>
      <c r="G21" s="109"/>
      <c r="H21" s="109"/>
      <c r="I21" s="109"/>
      <c r="J21" s="109"/>
      <c r="K21" s="109"/>
      <c r="L21" s="112"/>
      <c r="S21" s="109"/>
      <c r="T21" s="109"/>
      <c r="U21" s="109"/>
      <c r="V21" s="109"/>
      <c r="W21" s="109"/>
      <c r="X21" s="109"/>
      <c r="Y21" s="109"/>
      <c r="Z21" s="109"/>
      <c r="AA21" s="109"/>
      <c r="AB21" s="109"/>
      <c r="AC21" s="109"/>
      <c r="AD21" s="109"/>
      <c r="AE21" s="109"/>
    </row>
    <row r="22" spans="1:31" s="113" customFormat="1" ht="12" customHeight="1" x14ac:dyDescent="0.2">
      <c r="A22" s="109"/>
      <c r="B22" s="110"/>
      <c r="C22" s="109"/>
      <c r="D22" s="106" t="s">
        <v>31</v>
      </c>
      <c r="E22" s="109"/>
      <c r="F22" s="109"/>
      <c r="G22" s="109"/>
      <c r="H22" s="109"/>
      <c r="I22" s="106" t="s">
        <v>26</v>
      </c>
      <c r="J22" s="115" t="s">
        <v>3</v>
      </c>
      <c r="K22" s="109"/>
      <c r="L22" s="112"/>
      <c r="S22" s="109"/>
      <c r="T22" s="109"/>
      <c r="U22" s="109"/>
      <c r="V22" s="109"/>
      <c r="W22" s="109"/>
      <c r="X22" s="109"/>
      <c r="Y22" s="109"/>
      <c r="Z22" s="109"/>
      <c r="AA22" s="109"/>
      <c r="AB22" s="109"/>
      <c r="AC22" s="109"/>
      <c r="AD22" s="109"/>
      <c r="AE22" s="109"/>
    </row>
    <row r="23" spans="1:31" s="113" customFormat="1" ht="18" customHeight="1" x14ac:dyDescent="0.2">
      <c r="A23" s="109"/>
      <c r="B23" s="110"/>
      <c r="C23" s="109"/>
      <c r="D23" s="109"/>
      <c r="E23" s="115" t="s">
        <v>32</v>
      </c>
      <c r="F23" s="109"/>
      <c r="G23" s="109"/>
      <c r="H23" s="109"/>
      <c r="I23" s="106" t="s">
        <v>28</v>
      </c>
      <c r="J23" s="115" t="s">
        <v>3</v>
      </c>
      <c r="K23" s="109"/>
      <c r="L23" s="112"/>
      <c r="S23" s="109"/>
      <c r="T23" s="109"/>
      <c r="U23" s="109"/>
      <c r="V23" s="109"/>
      <c r="W23" s="109"/>
      <c r="X23" s="109"/>
      <c r="Y23" s="109"/>
      <c r="Z23" s="109"/>
      <c r="AA23" s="109"/>
      <c r="AB23" s="109"/>
      <c r="AC23" s="109"/>
      <c r="AD23" s="109"/>
      <c r="AE23" s="109"/>
    </row>
    <row r="24" spans="1:31" s="113" customFormat="1" ht="6.95" customHeight="1" x14ac:dyDescent="0.2">
      <c r="A24" s="109"/>
      <c r="B24" s="110"/>
      <c r="C24" s="109"/>
      <c r="D24" s="109"/>
      <c r="E24" s="109"/>
      <c r="F24" s="109"/>
      <c r="G24" s="109"/>
      <c r="H24" s="109"/>
      <c r="I24" s="109"/>
      <c r="J24" s="109"/>
      <c r="K24" s="109"/>
      <c r="L24" s="112"/>
      <c r="S24" s="109"/>
      <c r="T24" s="109"/>
      <c r="U24" s="109"/>
      <c r="V24" s="109"/>
      <c r="W24" s="109"/>
      <c r="X24" s="109"/>
      <c r="Y24" s="109"/>
      <c r="Z24" s="109"/>
      <c r="AA24" s="109"/>
      <c r="AB24" s="109"/>
      <c r="AC24" s="109"/>
      <c r="AD24" s="109"/>
      <c r="AE24" s="109"/>
    </row>
    <row r="25" spans="1:31" s="113" customFormat="1" ht="12" customHeight="1" x14ac:dyDescent="0.2">
      <c r="A25" s="109"/>
      <c r="B25" s="110"/>
      <c r="C25" s="109"/>
      <c r="D25" s="106" t="s">
        <v>34</v>
      </c>
      <c r="E25" s="109"/>
      <c r="F25" s="109"/>
      <c r="G25" s="109"/>
      <c r="H25" s="109"/>
      <c r="I25" s="106" t="s">
        <v>26</v>
      </c>
      <c r="J25" s="115" t="str">
        <f>IF('Rekapitulace stavby'!AN19="","",'Rekapitulace stavby'!AN19)</f>
        <v/>
      </c>
      <c r="K25" s="109"/>
      <c r="L25" s="112"/>
      <c r="S25" s="109"/>
      <c r="T25" s="109"/>
      <c r="U25" s="109"/>
      <c r="V25" s="109"/>
      <c r="W25" s="109"/>
      <c r="X25" s="109"/>
      <c r="Y25" s="109"/>
      <c r="Z25" s="109"/>
      <c r="AA25" s="109"/>
      <c r="AB25" s="109"/>
      <c r="AC25" s="109"/>
      <c r="AD25" s="109"/>
      <c r="AE25" s="109"/>
    </row>
    <row r="26" spans="1:31" s="113" customFormat="1" ht="18" customHeight="1" x14ac:dyDescent="0.2">
      <c r="A26" s="109"/>
      <c r="B26" s="110"/>
      <c r="C26" s="109"/>
      <c r="D26" s="109"/>
      <c r="E26" s="115" t="str">
        <f>IF('Rekapitulace stavby'!E20="","",'Rekapitulace stavby'!E20)</f>
        <v xml:space="preserve"> </v>
      </c>
      <c r="F26" s="109"/>
      <c r="G26" s="109"/>
      <c r="H26" s="109"/>
      <c r="I26" s="106" t="s">
        <v>28</v>
      </c>
      <c r="J26" s="115" t="str">
        <f>IF('Rekapitulace stavby'!AN20="","",'Rekapitulace stavby'!AN20)</f>
        <v/>
      </c>
      <c r="K26" s="109"/>
      <c r="L26" s="112"/>
      <c r="S26" s="109"/>
      <c r="T26" s="109"/>
      <c r="U26" s="109"/>
      <c r="V26" s="109"/>
      <c r="W26" s="109"/>
      <c r="X26" s="109"/>
      <c r="Y26" s="109"/>
      <c r="Z26" s="109"/>
      <c r="AA26" s="109"/>
      <c r="AB26" s="109"/>
      <c r="AC26" s="109"/>
      <c r="AD26" s="109"/>
      <c r="AE26" s="109"/>
    </row>
    <row r="27" spans="1:31" s="113" customFormat="1" ht="6.95" customHeight="1" x14ac:dyDescent="0.2">
      <c r="A27" s="109"/>
      <c r="B27" s="110"/>
      <c r="C27" s="109"/>
      <c r="D27" s="109"/>
      <c r="E27" s="109"/>
      <c r="F27" s="109"/>
      <c r="G27" s="109"/>
      <c r="H27" s="109"/>
      <c r="I27" s="109"/>
      <c r="J27" s="109"/>
      <c r="K27" s="109"/>
      <c r="L27" s="112"/>
      <c r="S27" s="109"/>
      <c r="T27" s="109"/>
      <c r="U27" s="109"/>
      <c r="V27" s="109"/>
      <c r="W27" s="109"/>
      <c r="X27" s="109"/>
      <c r="Y27" s="109"/>
      <c r="Z27" s="109"/>
      <c r="AA27" s="109"/>
      <c r="AB27" s="109"/>
      <c r="AC27" s="109"/>
      <c r="AD27" s="109"/>
      <c r="AE27" s="109"/>
    </row>
    <row r="28" spans="1:31" s="113" customFormat="1" ht="12" customHeight="1" x14ac:dyDescent="0.2">
      <c r="A28" s="109"/>
      <c r="B28" s="110"/>
      <c r="C28" s="109"/>
      <c r="D28" s="106" t="s">
        <v>36</v>
      </c>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22" customFormat="1" ht="16.5" customHeight="1" x14ac:dyDescent="0.2">
      <c r="A29" s="118"/>
      <c r="B29" s="119"/>
      <c r="C29" s="118"/>
      <c r="D29" s="118"/>
      <c r="E29" s="120" t="s">
        <v>3</v>
      </c>
      <c r="F29" s="120"/>
      <c r="G29" s="120"/>
      <c r="H29" s="120"/>
      <c r="I29" s="118"/>
      <c r="J29" s="118"/>
      <c r="K29" s="118"/>
      <c r="L29" s="121"/>
      <c r="S29" s="118"/>
      <c r="T29" s="118"/>
      <c r="U29" s="118"/>
      <c r="V29" s="118"/>
      <c r="W29" s="118"/>
      <c r="X29" s="118"/>
      <c r="Y29" s="118"/>
      <c r="Z29" s="118"/>
      <c r="AA29" s="118"/>
      <c r="AB29" s="118"/>
      <c r="AC29" s="118"/>
      <c r="AD29" s="118"/>
      <c r="AE29" s="118"/>
    </row>
    <row r="30" spans="1:31" s="113" customFormat="1" ht="6.95" customHeight="1" x14ac:dyDescent="0.2">
      <c r="A30" s="109"/>
      <c r="B30" s="110"/>
      <c r="C30" s="109"/>
      <c r="D30" s="109"/>
      <c r="E30" s="109"/>
      <c r="F30" s="109"/>
      <c r="G30" s="109"/>
      <c r="H30" s="109"/>
      <c r="I30" s="109"/>
      <c r="J30" s="109"/>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25.35" customHeight="1" x14ac:dyDescent="0.2">
      <c r="A32" s="109"/>
      <c r="B32" s="110"/>
      <c r="C32" s="109"/>
      <c r="D32" s="124" t="s">
        <v>38</v>
      </c>
      <c r="E32" s="109"/>
      <c r="F32" s="109"/>
      <c r="G32" s="109"/>
      <c r="H32" s="109"/>
      <c r="I32" s="109"/>
      <c r="J32" s="125">
        <f>ROUND(J91, 2)</f>
        <v>0</v>
      </c>
      <c r="K32" s="109"/>
      <c r="L32" s="112"/>
      <c r="S32" s="109"/>
      <c r="T32" s="109"/>
      <c r="U32" s="109"/>
      <c r="V32" s="109"/>
      <c r="W32" s="109"/>
      <c r="X32" s="109"/>
      <c r="Y32" s="109"/>
      <c r="Z32" s="109"/>
      <c r="AA32" s="109"/>
      <c r="AB32" s="109"/>
      <c r="AC32" s="109"/>
      <c r="AD32" s="109"/>
      <c r="AE32" s="109"/>
    </row>
    <row r="33" spans="1:31" s="113" customFormat="1" ht="6.95" customHeight="1" x14ac:dyDescent="0.2">
      <c r="A33" s="109"/>
      <c r="B33" s="110"/>
      <c r="C33" s="109"/>
      <c r="D33" s="123"/>
      <c r="E33" s="123"/>
      <c r="F33" s="123"/>
      <c r="G33" s="123"/>
      <c r="H33" s="123"/>
      <c r="I33" s="123"/>
      <c r="J33" s="123"/>
      <c r="K33" s="123"/>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9"/>
      <c r="F34" s="126" t="s">
        <v>40</v>
      </c>
      <c r="G34" s="109"/>
      <c r="H34" s="109"/>
      <c r="I34" s="126" t="s">
        <v>39</v>
      </c>
      <c r="J34" s="126" t="s">
        <v>41</v>
      </c>
      <c r="K34" s="109"/>
      <c r="L34" s="112"/>
      <c r="S34" s="109"/>
      <c r="T34" s="109"/>
      <c r="U34" s="109"/>
      <c r="V34" s="109"/>
      <c r="W34" s="109"/>
      <c r="X34" s="109"/>
      <c r="Y34" s="109"/>
      <c r="Z34" s="109"/>
      <c r="AA34" s="109"/>
      <c r="AB34" s="109"/>
      <c r="AC34" s="109"/>
      <c r="AD34" s="109"/>
      <c r="AE34" s="109"/>
    </row>
    <row r="35" spans="1:31" s="113" customFormat="1" ht="14.45" customHeight="1" x14ac:dyDescent="0.2">
      <c r="A35" s="109"/>
      <c r="B35" s="110"/>
      <c r="C35" s="109"/>
      <c r="D35" s="127" t="s">
        <v>42</v>
      </c>
      <c r="E35" s="106" t="s">
        <v>43</v>
      </c>
      <c r="F35" s="128">
        <f>ROUND((SUM(BE91:BE131)),  2)</f>
        <v>0</v>
      </c>
      <c r="G35" s="109"/>
      <c r="H35" s="109"/>
      <c r="I35" s="129">
        <v>0.21</v>
      </c>
      <c r="J35" s="128">
        <f>ROUND(((SUM(BE91:BE131))*I35),  2)</f>
        <v>0</v>
      </c>
      <c r="K35" s="109"/>
      <c r="L35" s="112"/>
      <c r="S35" s="109"/>
      <c r="T35" s="109"/>
      <c r="U35" s="109"/>
      <c r="V35" s="109"/>
      <c r="W35" s="109"/>
      <c r="X35" s="109"/>
      <c r="Y35" s="109"/>
      <c r="Z35" s="109"/>
      <c r="AA35" s="109"/>
      <c r="AB35" s="109"/>
      <c r="AC35" s="109"/>
      <c r="AD35" s="109"/>
      <c r="AE35" s="109"/>
    </row>
    <row r="36" spans="1:31" s="113" customFormat="1" ht="14.45" customHeight="1" x14ac:dyDescent="0.2">
      <c r="A36" s="109"/>
      <c r="B36" s="110"/>
      <c r="C36" s="109"/>
      <c r="D36" s="109"/>
      <c r="E36" s="106" t="s">
        <v>44</v>
      </c>
      <c r="F36" s="128">
        <f>ROUND((SUM(BF91:BF131)),  2)</f>
        <v>0</v>
      </c>
      <c r="G36" s="109"/>
      <c r="H36" s="109"/>
      <c r="I36" s="129">
        <v>0.15</v>
      </c>
      <c r="J36" s="128">
        <f>ROUND(((SUM(BF91:BF131))*I36),  2)</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45</v>
      </c>
      <c r="F37" s="128">
        <f>ROUND((SUM(BG91:BG131)),  2)</f>
        <v>0</v>
      </c>
      <c r="G37" s="109"/>
      <c r="H37" s="109"/>
      <c r="I37" s="129">
        <v>0.21</v>
      </c>
      <c r="J37" s="128">
        <f>0</f>
        <v>0</v>
      </c>
      <c r="K37" s="109"/>
      <c r="L37" s="112"/>
      <c r="S37" s="109"/>
      <c r="T37" s="109"/>
      <c r="U37" s="109"/>
      <c r="V37" s="109"/>
      <c r="W37" s="109"/>
      <c r="X37" s="109"/>
      <c r="Y37" s="109"/>
      <c r="Z37" s="109"/>
      <c r="AA37" s="109"/>
      <c r="AB37" s="109"/>
      <c r="AC37" s="109"/>
      <c r="AD37" s="109"/>
      <c r="AE37" s="109"/>
    </row>
    <row r="38" spans="1:31" s="113" customFormat="1" ht="14.45" hidden="1" customHeight="1" x14ac:dyDescent="0.2">
      <c r="A38" s="109"/>
      <c r="B38" s="110"/>
      <c r="C38" s="109"/>
      <c r="D38" s="109"/>
      <c r="E38" s="106" t="s">
        <v>46</v>
      </c>
      <c r="F38" s="128">
        <f>ROUND((SUM(BH91:BH131)),  2)</f>
        <v>0</v>
      </c>
      <c r="G38" s="109"/>
      <c r="H38" s="109"/>
      <c r="I38" s="129">
        <v>0.15</v>
      </c>
      <c r="J38" s="128">
        <f>0</f>
        <v>0</v>
      </c>
      <c r="K38" s="109"/>
      <c r="L38" s="112"/>
      <c r="S38" s="109"/>
      <c r="T38" s="109"/>
      <c r="U38" s="109"/>
      <c r="V38" s="109"/>
      <c r="W38" s="109"/>
      <c r="X38" s="109"/>
      <c r="Y38" s="109"/>
      <c r="Z38" s="109"/>
      <c r="AA38" s="109"/>
      <c r="AB38" s="109"/>
      <c r="AC38" s="109"/>
      <c r="AD38" s="109"/>
      <c r="AE38" s="109"/>
    </row>
    <row r="39" spans="1:31" s="113" customFormat="1" ht="14.45" hidden="1" customHeight="1" x14ac:dyDescent="0.2">
      <c r="A39" s="109"/>
      <c r="B39" s="110"/>
      <c r="C39" s="109"/>
      <c r="D39" s="109"/>
      <c r="E39" s="106" t="s">
        <v>47</v>
      </c>
      <c r="F39" s="128">
        <f>ROUND((SUM(BI91:BI131)),  2)</f>
        <v>0</v>
      </c>
      <c r="G39" s="109"/>
      <c r="H39" s="109"/>
      <c r="I39" s="129">
        <v>0</v>
      </c>
      <c r="J39" s="128">
        <f>0</f>
        <v>0</v>
      </c>
      <c r="K39" s="109"/>
      <c r="L39" s="112"/>
      <c r="S39" s="109"/>
      <c r="T39" s="109"/>
      <c r="U39" s="109"/>
      <c r="V39" s="109"/>
      <c r="W39" s="109"/>
      <c r="X39" s="109"/>
      <c r="Y39" s="109"/>
      <c r="Z39" s="109"/>
      <c r="AA39" s="109"/>
      <c r="AB39" s="109"/>
      <c r="AC39" s="109"/>
      <c r="AD39" s="109"/>
      <c r="AE39" s="109"/>
    </row>
    <row r="40" spans="1:31" s="113" customFormat="1" ht="6.95" customHeight="1" x14ac:dyDescent="0.2">
      <c r="A40" s="109"/>
      <c r="B40" s="110"/>
      <c r="C40" s="109"/>
      <c r="D40" s="109"/>
      <c r="E40" s="109"/>
      <c r="F40" s="109"/>
      <c r="G40" s="109"/>
      <c r="H40" s="109"/>
      <c r="I40" s="109"/>
      <c r="J40" s="109"/>
      <c r="K40" s="109"/>
      <c r="L40" s="112"/>
      <c r="S40" s="109"/>
      <c r="T40" s="109"/>
      <c r="U40" s="109"/>
      <c r="V40" s="109"/>
      <c r="W40" s="109"/>
      <c r="X40" s="109"/>
      <c r="Y40" s="109"/>
      <c r="Z40" s="109"/>
      <c r="AA40" s="109"/>
      <c r="AB40" s="109"/>
      <c r="AC40" s="109"/>
      <c r="AD40" s="109"/>
      <c r="AE40" s="109"/>
    </row>
    <row r="41" spans="1:31" s="113" customFormat="1" ht="25.35" customHeight="1" x14ac:dyDescent="0.2">
      <c r="A41" s="109"/>
      <c r="B41" s="110"/>
      <c r="C41" s="130"/>
      <c r="D41" s="131" t="s">
        <v>48</v>
      </c>
      <c r="E41" s="132"/>
      <c r="F41" s="132"/>
      <c r="G41" s="133" t="s">
        <v>49</v>
      </c>
      <c r="H41" s="134" t="s">
        <v>50</v>
      </c>
      <c r="I41" s="132"/>
      <c r="J41" s="135">
        <f>SUM(J32:J39)</f>
        <v>0</v>
      </c>
      <c r="K41" s="136"/>
      <c r="L41" s="112"/>
      <c r="S41" s="109"/>
      <c r="T41" s="109"/>
      <c r="U41" s="109"/>
      <c r="V41" s="109"/>
      <c r="W41" s="109"/>
      <c r="X41" s="109"/>
      <c r="Y41" s="109"/>
      <c r="Z41" s="109"/>
      <c r="AA41" s="109"/>
      <c r="AB41" s="109"/>
      <c r="AC41" s="109"/>
      <c r="AD41" s="109"/>
      <c r="AE41" s="109"/>
    </row>
    <row r="42" spans="1:31" s="113" customFormat="1" ht="14.45" customHeight="1" x14ac:dyDescent="0.2">
      <c r="A42" s="109"/>
      <c r="B42" s="137"/>
      <c r="C42" s="138"/>
      <c r="D42" s="138"/>
      <c r="E42" s="138"/>
      <c r="F42" s="138"/>
      <c r="G42" s="138"/>
      <c r="H42" s="138"/>
      <c r="I42" s="138"/>
      <c r="J42" s="138"/>
      <c r="K42" s="138"/>
      <c r="L42" s="112"/>
      <c r="S42" s="109"/>
      <c r="T42" s="109"/>
      <c r="U42" s="109"/>
      <c r="V42" s="109"/>
      <c r="W42" s="109"/>
      <c r="X42" s="109"/>
      <c r="Y42" s="109"/>
      <c r="Z42" s="109"/>
      <c r="AA42" s="109"/>
      <c r="AB42" s="109"/>
      <c r="AC42" s="109"/>
      <c r="AD42" s="109"/>
      <c r="AE42" s="109"/>
    </row>
    <row r="46" spans="1:31" s="113" customFormat="1" ht="6.95" customHeight="1" x14ac:dyDescent="0.2">
      <c r="A46" s="109"/>
      <c r="B46" s="139"/>
      <c r="C46" s="140"/>
      <c r="D46" s="140"/>
      <c r="E46" s="140"/>
      <c r="F46" s="140"/>
      <c r="G46" s="140"/>
      <c r="H46" s="140"/>
      <c r="I46" s="140"/>
      <c r="J46" s="140"/>
      <c r="K46" s="140"/>
      <c r="L46" s="112"/>
      <c r="S46" s="109"/>
      <c r="T46" s="109"/>
      <c r="U46" s="109"/>
      <c r="V46" s="109"/>
      <c r="W46" s="109"/>
      <c r="X46" s="109"/>
      <c r="Y46" s="109"/>
      <c r="Z46" s="109"/>
      <c r="AA46" s="109"/>
      <c r="AB46" s="109"/>
      <c r="AC46" s="109"/>
      <c r="AD46" s="109"/>
      <c r="AE46" s="109"/>
    </row>
    <row r="47" spans="1:31" s="113" customFormat="1" ht="24.95" customHeight="1" x14ac:dyDescent="0.2">
      <c r="A47" s="109"/>
      <c r="B47" s="110"/>
      <c r="C47" s="104" t="s">
        <v>124</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6.95" customHeight="1" x14ac:dyDescent="0.2">
      <c r="A48" s="109"/>
      <c r="B48" s="110"/>
      <c r="C48" s="109"/>
      <c r="D48" s="109"/>
      <c r="E48" s="109"/>
      <c r="F48" s="109"/>
      <c r="G48" s="109"/>
      <c r="H48" s="109"/>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17</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07" t="str">
        <f>E7</f>
        <v>WELCOME CENTRE ČZU</v>
      </c>
      <c r="F50" s="108"/>
      <c r="G50" s="108"/>
      <c r="H50" s="108"/>
      <c r="I50" s="109"/>
      <c r="J50" s="109"/>
      <c r="K50" s="109"/>
      <c r="L50" s="112"/>
      <c r="S50" s="109"/>
      <c r="T50" s="109"/>
      <c r="U50" s="109"/>
      <c r="V50" s="109"/>
      <c r="W50" s="109"/>
      <c r="X50" s="109"/>
      <c r="Y50" s="109"/>
      <c r="Z50" s="109"/>
      <c r="AA50" s="109"/>
      <c r="AB50" s="109"/>
      <c r="AC50" s="109"/>
      <c r="AD50" s="109"/>
      <c r="AE50" s="109"/>
    </row>
    <row r="51" spans="1:47" ht="12" customHeight="1" x14ac:dyDescent="0.2">
      <c r="B51" s="103"/>
      <c r="C51" s="106" t="s">
        <v>120</v>
      </c>
      <c r="L51" s="103"/>
    </row>
    <row r="52" spans="1:47" s="113" customFormat="1" ht="16.5" customHeight="1" x14ac:dyDescent="0.2">
      <c r="A52" s="109"/>
      <c r="B52" s="110"/>
      <c r="C52" s="109"/>
      <c r="D52" s="109"/>
      <c r="E52" s="107" t="s">
        <v>1517</v>
      </c>
      <c r="F52" s="111"/>
      <c r="G52" s="111"/>
      <c r="H52" s="111"/>
      <c r="I52" s="109"/>
      <c r="J52" s="109"/>
      <c r="K52" s="109"/>
      <c r="L52" s="112"/>
      <c r="S52" s="109"/>
      <c r="T52" s="109"/>
      <c r="U52" s="109"/>
      <c r="V52" s="109"/>
      <c r="W52" s="109"/>
      <c r="X52" s="109"/>
      <c r="Y52" s="109"/>
      <c r="Z52" s="109"/>
      <c r="AA52" s="109"/>
      <c r="AB52" s="109"/>
      <c r="AC52" s="109"/>
      <c r="AD52" s="109"/>
      <c r="AE52" s="109"/>
    </row>
    <row r="53" spans="1:47" s="113" customFormat="1" ht="12" customHeight="1" x14ac:dyDescent="0.2">
      <c r="A53" s="109"/>
      <c r="B53" s="110"/>
      <c r="C53" s="106" t="s">
        <v>122</v>
      </c>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6.5" customHeight="1" x14ac:dyDescent="0.2">
      <c r="A54" s="109"/>
      <c r="B54" s="110"/>
      <c r="C54" s="109"/>
      <c r="D54" s="109"/>
      <c r="E54" s="114" t="str">
        <f>E11</f>
        <v>04 - STK - pasivní prvky</v>
      </c>
      <c r="F54" s="111"/>
      <c r="G54" s="111"/>
      <c r="H54" s="111"/>
      <c r="I54" s="109"/>
      <c r="J54" s="109"/>
      <c r="K54" s="109"/>
      <c r="L54" s="112"/>
      <c r="S54" s="109"/>
      <c r="T54" s="109"/>
      <c r="U54" s="109"/>
      <c r="V54" s="109"/>
      <c r="W54" s="109"/>
      <c r="X54" s="109"/>
      <c r="Y54" s="109"/>
      <c r="Z54" s="109"/>
      <c r="AA54" s="109"/>
      <c r="AB54" s="109"/>
      <c r="AC54" s="109"/>
      <c r="AD54" s="109"/>
      <c r="AE54" s="109"/>
    </row>
    <row r="55" spans="1:47" s="113" customFormat="1" ht="6.95" customHeight="1" x14ac:dyDescent="0.2">
      <c r="A55" s="109"/>
      <c r="B55" s="110"/>
      <c r="C55" s="109"/>
      <c r="D55" s="109"/>
      <c r="E55" s="109"/>
      <c r="F55" s="109"/>
      <c r="G55" s="109"/>
      <c r="H55" s="109"/>
      <c r="I55" s="109"/>
      <c r="J55" s="109"/>
      <c r="K55" s="109"/>
      <c r="L55" s="112"/>
      <c r="S55" s="109"/>
      <c r="T55" s="109"/>
      <c r="U55" s="109"/>
      <c r="V55" s="109"/>
      <c r="W55" s="109"/>
      <c r="X55" s="109"/>
      <c r="Y55" s="109"/>
      <c r="Z55" s="109"/>
      <c r="AA55" s="109"/>
      <c r="AB55" s="109"/>
      <c r="AC55" s="109"/>
      <c r="AD55" s="109"/>
      <c r="AE55" s="109"/>
    </row>
    <row r="56" spans="1:47" s="113" customFormat="1" ht="12" customHeight="1" x14ac:dyDescent="0.2">
      <c r="A56" s="109"/>
      <c r="B56" s="110"/>
      <c r="C56" s="106" t="s">
        <v>21</v>
      </c>
      <c r="D56" s="109"/>
      <c r="E56" s="109"/>
      <c r="F56" s="115" t="str">
        <f>F14</f>
        <v>Praha 6 - Suchdol</v>
      </c>
      <c r="G56" s="109"/>
      <c r="H56" s="109"/>
      <c r="I56" s="106" t="s">
        <v>23</v>
      </c>
      <c r="J56" s="116" t="str">
        <f>IF(J14="","",J14)</f>
        <v>25. 5. 2020</v>
      </c>
      <c r="K56" s="109"/>
      <c r="L56" s="112"/>
      <c r="S56" s="109"/>
      <c r="T56" s="109"/>
      <c r="U56" s="109"/>
      <c r="V56" s="109"/>
      <c r="W56" s="109"/>
      <c r="X56" s="109"/>
      <c r="Y56" s="109"/>
      <c r="Z56" s="109"/>
      <c r="AA56" s="109"/>
      <c r="AB56" s="109"/>
      <c r="AC56" s="109"/>
      <c r="AD56" s="109"/>
      <c r="AE56" s="109"/>
    </row>
    <row r="57" spans="1:47" s="113" customFormat="1" ht="6.95" customHeight="1" x14ac:dyDescent="0.2">
      <c r="A57" s="109"/>
      <c r="B57" s="110"/>
      <c r="C57" s="109"/>
      <c r="D57" s="109"/>
      <c r="E57" s="109"/>
      <c r="F57" s="109"/>
      <c r="G57" s="109"/>
      <c r="H57" s="109"/>
      <c r="I57" s="109"/>
      <c r="J57" s="109"/>
      <c r="K57" s="109"/>
      <c r="L57" s="112"/>
      <c r="S57" s="109"/>
      <c r="T57" s="109"/>
      <c r="U57" s="109"/>
      <c r="V57" s="109"/>
      <c r="W57" s="109"/>
      <c r="X57" s="109"/>
      <c r="Y57" s="109"/>
      <c r="Z57" s="109"/>
      <c r="AA57" s="109"/>
      <c r="AB57" s="109"/>
      <c r="AC57" s="109"/>
      <c r="AD57" s="109"/>
      <c r="AE57" s="109"/>
    </row>
    <row r="58" spans="1:47" s="113" customFormat="1" ht="15.2" customHeight="1" x14ac:dyDescent="0.2">
      <c r="A58" s="109"/>
      <c r="B58" s="110"/>
      <c r="C58" s="106" t="s">
        <v>25</v>
      </c>
      <c r="D58" s="109"/>
      <c r="E58" s="109"/>
      <c r="F58" s="115" t="str">
        <f>E17</f>
        <v>ČZU Praha</v>
      </c>
      <c r="G58" s="109"/>
      <c r="H58" s="109"/>
      <c r="I58" s="106" t="s">
        <v>31</v>
      </c>
      <c r="J58" s="141" t="str">
        <f>E23</f>
        <v>GREBNER</v>
      </c>
      <c r="K58" s="109"/>
      <c r="L58" s="112"/>
      <c r="S58" s="109"/>
      <c r="T58" s="109"/>
      <c r="U58" s="109"/>
      <c r="V58" s="109"/>
      <c r="W58" s="109"/>
      <c r="X58" s="109"/>
      <c r="Y58" s="109"/>
      <c r="Z58" s="109"/>
      <c r="AA58" s="109"/>
      <c r="AB58" s="109"/>
      <c r="AC58" s="109"/>
      <c r="AD58" s="109"/>
      <c r="AE58" s="109"/>
    </row>
    <row r="59" spans="1:47" s="113" customFormat="1" ht="15.2" customHeight="1" x14ac:dyDescent="0.2">
      <c r="A59" s="109"/>
      <c r="B59" s="110"/>
      <c r="C59" s="106" t="s">
        <v>29</v>
      </c>
      <c r="D59" s="109"/>
      <c r="E59" s="109"/>
      <c r="F59" s="115" t="str">
        <f>IF(E20="","",E20)</f>
        <v>Vyplň údaj</v>
      </c>
      <c r="G59" s="109"/>
      <c r="H59" s="109"/>
      <c r="I59" s="106" t="s">
        <v>34</v>
      </c>
      <c r="J59" s="141" t="str">
        <f>E26</f>
        <v xml:space="preserve"> </v>
      </c>
      <c r="K59" s="109"/>
      <c r="L59" s="112"/>
      <c r="S59" s="109"/>
      <c r="T59" s="109"/>
      <c r="U59" s="109"/>
      <c r="V59" s="109"/>
      <c r="W59" s="109"/>
      <c r="X59" s="109"/>
      <c r="Y59" s="109"/>
      <c r="Z59" s="109"/>
      <c r="AA59" s="109"/>
      <c r="AB59" s="109"/>
      <c r="AC59" s="109"/>
      <c r="AD59" s="109"/>
      <c r="AE59" s="109"/>
    </row>
    <row r="60" spans="1:47" s="113" customFormat="1" ht="10.35" customHeight="1" x14ac:dyDescent="0.2">
      <c r="A60" s="109"/>
      <c r="B60" s="110"/>
      <c r="C60" s="109"/>
      <c r="D60" s="109"/>
      <c r="E60" s="109"/>
      <c r="F60" s="109"/>
      <c r="G60" s="109"/>
      <c r="H60" s="109"/>
      <c r="I60" s="109"/>
      <c r="J60" s="109"/>
      <c r="K60" s="109"/>
      <c r="L60" s="112"/>
      <c r="S60" s="109"/>
      <c r="T60" s="109"/>
      <c r="U60" s="109"/>
      <c r="V60" s="109"/>
      <c r="W60" s="109"/>
      <c r="X60" s="109"/>
      <c r="Y60" s="109"/>
      <c r="Z60" s="109"/>
      <c r="AA60" s="109"/>
      <c r="AB60" s="109"/>
      <c r="AC60" s="109"/>
      <c r="AD60" s="109"/>
      <c r="AE60" s="109"/>
    </row>
    <row r="61" spans="1:47" s="113" customFormat="1" ht="29.25" customHeight="1" x14ac:dyDescent="0.2">
      <c r="A61" s="109"/>
      <c r="B61" s="110"/>
      <c r="C61" s="142" t="s">
        <v>125</v>
      </c>
      <c r="D61" s="130"/>
      <c r="E61" s="130"/>
      <c r="F61" s="130"/>
      <c r="G61" s="130"/>
      <c r="H61" s="130"/>
      <c r="I61" s="130"/>
      <c r="J61" s="143" t="s">
        <v>126</v>
      </c>
      <c r="K61" s="130"/>
      <c r="L61" s="112"/>
      <c r="S61" s="109"/>
      <c r="T61" s="109"/>
      <c r="U61" s="109"/>
      <c r="V61" s="109"/>
      <c r="W61" s="109"/>
      <c r="X61" s="109"/>
      <c r="Y61" s="109"/>
      <c r="Z61" s="109"/>
      <c r="AA61" s="109"/>
      <c r="AB61" s="109"/>
      <c r="AC61" s="109"/>
      <c r="AD61" s="109"/>
      <c r="AE61" s="109"/>
    </row>
    <row r="62" spans="1:47" s="113" customFormat="1" ht="10.35" customHeight="1" x14ac:dyDescent="0.2">
      <c r="A62" s="109"/>
      <c r="B62" s="110"/>
      <c r="C62" s="109"/>
      <c r="D62" s="109"/>
      <c r="E62" s="109"/>
      <c r="F62" s="109"/>
      <c r="G62" s="109"/>
      <c r="H62" s="109"/>
      <c r="I62" s="109"/>
      <c r="J62" s="109"/>
      <c r="K62" s="109"/>
      <c r="L62" s="112"/>
      <c r="S62" s="109"/>
      <c r="T62" s="109"/>
      <c r="U62" s="109"/>
      <c r="V62" s="109"/>
      <c r="W62" s="109"/>
      <c r="X62" s="109"/>
      <c r="Y62" s="109"/>
      <c r="Z62" s="109"/>
      <c r="AA62" s="109"/>
      <c r="AB62" s="109"/>
      <c r="AC62" s="109"/>
      <c r="AD62" s="109"/>
      <c r="AE62" s="109"/>
    </row>
    <row r="63" spans="1:47" s="113" customFormat="1" ht="22.9" customHeight="1" x14ac:dyDescent="0.2">
      <c r="A63" s="109"/>
      <c r="B63" s="110"/>
      <c r="C63" s="144" t="s">
        <v>70</v>
      </c>
      <c r="D63" s="109"/>
      <c r="E63" s="109"/>
      <c r="F63" s="109"/>
      <c r="G63" s="109"/>
      <c r="H63" s="109"/>
      <c r="I63" s="109"/>
      <c r="J63" s="125">
        <f>J91</f>
        <v>0</v>
      </c>
      <c r="K63" s="109"/>
      <c r="L63" s="112"/>
      <c r="S63" s="109"/>
      <c r="T63" s="109"/>
      <c r="U63" s="109"/>
      <c r="V63" s="109"/>
      <c r="W63" s="109"/>
      <c r="X63" s="109"/>
      <c r="Y63" s="109"/>
      <c r="Z63" s="109"/>
      <c r="AA63" s="109"/>
      <c r="AB63" s="109"/>
      <c r="AC63" s="109"/>
      <c r="AD63" s="109"/>
      <c r="AE63" s="109"/>
      <c r="AU63" s="100" t="s">
        <v>127</v>
      </c>
    </row>
    <row r="64" spans="1:47" s="145" customFormat="1" ht="24.95" customHeight="1" x14ac:dyDescent="0.2">
      <c r="B64" s="146"/>
      <c r="D64" s="147" t="s">
        <v>1519</v>
      </c>
      <c r="E64" s="148"/>
      <c r="F64" s="148"/>
      <c r="G64" s="148"/>
      <c r="H64" s="148"/>
      <c r="I64" s="148"/>
      <c r="J64" s="149">
        <f>J92</f>
        <v>0</v>
      </c>
      <c r="L64" s="146"/>
    </row>
    <row r="65" spans="1:31" s="237" customFormat="1" ht="19.899999999999999" customHeight="1" x14ac:dyDescent="0.2">
      <c r="B65" s="238"/>
      <c r="D65" s="239" t="s">
        <v>1739</v>
      </c>
      <c r="E65" s="240"/>
      <c r="F65" s="240"/>
      <c r="G65" s="240"/>
      <c r="H65" s="240"/>
      <c r="I65" s="240"/>
      <c r="J65" s="241">
        <f>J93</f>
        <v>0</v>
      </c>
      <c r="L65" s="238"/>
    </row>
    <row r="66" spans="1:31" s="237" customFormat="1" ht="19.899999999999999" customHeight="1" x14ac:dyDescent="0.2">
      <c r="B66" s="238"/>
      <c r="D66" s="239" t="s">
        <v>1740</v>
      </c>
      <c r="E66" s="240"/>
      <c r="F66" s="240"/>
      <c r="G66" s="240"/>
      <c r="H66" s="240"/>
      <c r="I66" s="240"/>
      <c r="J66" s="241">
        <f>J101</f>
        <v>0</v>
      </c>
      <c r="L66" s="238"/>
    </row>
    <row r="67" spans="1:31" s="237" customFormat="1" ht="19.899999999999999" customHeight="1" x14ac:dyDescent="0.2">
      <c r="B67" s="238"/>
      <c r="D67" s="239" t="s">
        <v>1741</v>
      </c>
      <c r="E67" s="240"/>
      <c r="F67" s="240"/>
      <c r="G67" s="240"/>
      <c r="H67" s="240"/>
      <c r="I67" s="240"/>
      <c r="J67" s="241">
        <f>J112</f>
        <v>0</v>
      </c>
      <c r="L67" s="238"/>
    </row>
    <row r="68" spans="1:31" s="237" customFormat="1" ht="19.899999999999999" customHeight="1" x14ac:dyDescent="0.2">
      <c r="B68" s="238"/>
      <c r="D68" s="239" t="s">
        <v>1742</v>
      </c>
      <c r="E68" s="240"/>
      <c r="F68" s="240"/>
      <c r="G68" s="240"/>
      <c r="H68" s="240"/>
      <c r="I68" s="240"/>
      <c r="J68" s="241">
        <f>J118</f>
        <v>0</v>
      </c>
      <c r="L68" s="238"/>
    </row>
    <row r="69" spans="1:31" s="145" customFormat="1" ht="24.95" customHeight="1" x14ac:dyDescent="0.2">
      <c r="B69" s="146"/>
      <c r="D69" s="147" t="s">
        <v>1523</v>
      </c>
      <c r="E69" s="148"/>
      <c r="F69" s="148"/>
      <c r="G69" s="148"/>
      <c r="H69" s="148"/>
      <c r="I69" s="148"/>
      <c r="J69" s="149">
        <f>J130</f>
        <v>0</v>
      </c>
      <c r="L69" s="146"/>
    </row>
    <row r="70" spans="1:31" s="113" customFormat="1" ht="21.75" customHeight="1" x14ac:dyDescent="0.2">
      <c r="A70" s="109"/>
      <c r="B70" s="110"/>
      <c r="C70" s="109"/>
      <c r="D70" s="109"/>
      <c r="E70" s="109"/>
      <c r="F70" s="109"/>
      <c r="G70" s="109"/>
      <c r="H70" s="109"/>
      <c r="I70" s="109"/>
      <c r="J70" s="109"/>
      <c r="K70" s="109"/>
      <c r="L70" s="112"/>
      <c r="S70" s="109"/>
      <c r="T70" s="109"/>
      <c r="U70" s="109"/>
      <c r="V70" s="109"/>
      <c r="W70" s="109"/>
      <c r="X70" s="109"/>
      <c r="Y70" s="109"/>
      <c r="Z70" s="109"/>
      <c r="AA70" s="109"/>
      <c r="AB70" s="109"/>
      <c r="AC70" s="109"/>
      <c r="AD70" s="109"/>
      <c r="AE70" s="109"/>
    </row>
    <row r="71" spans="1:31" s="113" customFormat="1" ht="6.95" customHeight="1" x14ac:dyDescent="0.2">
      <c r="A71" s="109"/>
      <c r="B71" s="137"/>
      <c r="C71" s="138"/>
      <c r="D71" s="138"/>
      <c r="E71" s="138"/>
      <c r="F71" s="138"/>
      <c r="G71" s="138"/>
      <c r="H71" s="138"/>
      <c r="I71" s="138"/>
      <c r="J71" s="138"/>
      <c r="K71" s="138"/>
      <c r="L71" s="112"/>
      <c r="S71" s="109"/>
      <c r="T71" s="109"/>
      <c r="U71" s="109"/>
      <c r="V71" s="109"/>
      <c r="W71" s="109"/>
      <c r="X71" s="109"/>
      <c r="Y71" s="109"/>
      <c r="Z71" s="109"/>
      <c r="AA71" s="109"/>
      <c r="AB71" s="109"/>
      <c r="AC71" s="109"/>
      <c r="AD71" s="109"/>
      <c r="AE71" s="109"/>
    </row>
    <row r="75" spans="1:31" s="113" customFormat="1" ht="6.95" customHeight="1" x14ac:dyDescent="0.2">
      <c r="A75" s="109"/>
      <c r="B75" s="139"/>
      <c r="C75" s="140"/>
      <c r="D75" s="140"/>
      <c r="E75" s="140"/>
      <c r="F75" s="140"/>
      <c r="G75" s="140"/>
      <c r="H75" s="140"/>
      <c r="I75" s="140"/>
      <c r="J75" s="140"/>
      <c r="K75" s="140"/>
      <c r="L75" s="112"/>
      <c r="S75" s="109"/>
      <c r="T75" s="109"/>
      <c r="U75" s="109"/>
      <c r="V75" s="109"/>
      <c r="W75" s="109"/>
      <c r="X75" s="109"/>
      <c r="Y75" s="109"/>
      <c r="Z75" s="109"/>
      <c r="AA75" s="109"/>
      <c r="AB75" s="109"/>
      <c r="AC75" s="109"/>
      <c r="AD75" s="109"/>
      <c r="AE75" s="109"/>
    </row>
    <row r="76" spans="1:31" s="113" customFormat="1" ht="24.95" customHeight="1" x14ac:dyDescent="0.2">
      <c r="A76" s="109"/>
      <c r="B76" s="110"/>
      <c r="C76" s="104" t="s">
        <v>144</v>
      </c>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6.95" customHeight="1" x14ac:dyDescent="0.2">
      <c r="A77" s="109"/>
      <c r="B77" s="110"/>
      <c r="C77" s="109"/>
      <c r="D77" s="109"/>
      <c r="E77" s="109"/>
      <c r="F77" s="109"/>
      <c r="G77" s="109"/>
      <c r="H77" s="109"/>
      <c r="I77" s="109"/>
      <c r="J77" s="109"/>
      <c r="K77" s="109"/>
      <c r="L77" s="112"/>
      <c r="S77" s="109"/>
      <c r="T77" s="109"/>
      <c r="U77" s="109"/>
      <c r="V77" s="109"/>
      <c r="W77" s="109"/>
      <c r="X77" s="109"/>
      <c r="Y77" s="109"/>
      <c r="Z77" s="109"/>
      <c r="AA77" s="109"/>
      <c r="AB77" s="109"/>
      <c r="AC77" s="109"/>
      <c r="AD77" s="109"/>
      <c r="AE77" s="109"/>
    </row>
    <row r="78" spans="1:31" s="113" customFormat="1" ht="12" customHeight="1" x14ac:dyDescent="0.2">
      <c r="A78" s="109"/>
      <c r="B78" s="110"/>
      <c r="C78" s="106" t="s">
        <v>17</v>
      </c>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31" s="113" customFormat="1" ht="16.5" customHeight="1" x14ac:dyDescent="0.2">
      <c r="A79" s="109"/>
      <c r="B79" s="110"/>
      <c r="C79" s="109"/>
      <c r="D79" s="109"/>
      <c r="E79" s="107" t="str">
        <f>E7</f>
        <v>WELCOME CENTRE ČZU</v>
      </c>
      <c r="F79" s="108"/>
      <c r="G79" s="108"/>
      <c r="H79" s="108"/>
      <c r="I79" s="109"/>
      <c r="J79" s="109"/>
      <c r="K79" s="109"/>
      <c r="L79" s="112"/>
      <c r="S79" s="109"/>
      <c r="T79" s="109"/>
      <c r="U79" s="109"/>
      <c r="V79" s="109"/>
      <c r="W79" s="109"/>
      <c r="X79" s="109"/>
      <c r="Y79" s="109"/>
      <c r="Z79" s="109"/>
      <c r="AA79" s="109"/>
      <c r="AB79" s="109"/>
      <c r="AC79" s="109"/>
      <c r="AD79" s="109"/>
      <c r="AE79" s="109"/>
    </row>
    <row r="80" spans="1:31" ht="12" customHeight="1" x14ac:dyDescent="0.2">
      <c r="B80" s="103"/>
      <c r="C80" s="106" t="s">
        <v>120</v>
      </c>
      <c r="L80" s="103"/>
    </row>
    <row r="81" spans="1:65" s="113" customFormat="1" ht="16.5" customHeight="1" x14ac:dyDescent="0.2">
      <c r="A81" s="109"/>
      <c r="B81" s="110"/>
      <c r="C81" s="109"/>
      <c r="D81" s="109"/>
      <c r="E81" s="107" t="s">
        <v>1517</v>
      </c>
      <c r="F81" s="111"/>
      <c r="G81" s="111"/>
      <c r="H81" s="111"/>
      <c r="I81" s="109"/>
      <c r="J81" s="109"/>
      <c r="K81" s="109"/>
      <c r="L81" s="112"/>
      <c r="S81" s="109"/>
      <c r="T81" s="109"/>
      <c r="U81" s="109"/>
      <c r="V81" s="109"/>
      <c r="W81" s="109"/>
      <c r="X81" s="109"/>
      <c r="Y81" s="109"/>
      <c r="Z81" s="109"/>
      <c r="AA81" s="109"/>
      <c r="AB81" s="109"/>
      <c r="AC81" s="109"/>
      <c r="AD81" s="109"/>
      <c r="AE81" s="109"/>
    </row>
    <row r="82" spans="1:65" s="113" customFormat="1" ht="12" customHeight="1" x14ac:dyDescent="0.2">
      <c r="A82" s="109"/>
      <c r="B82" s="110"/>
      <c r="C82" s="106" t="s">
        <v>122</v>
      </c>
      <c r="D82" s="109"/>
      <c r="E82" s="109"/>
      <c r="F82" s="109"/>
      <c r="G82" s="109"/>
      <c r="H82" s="109"/>
      <c r="I82" s="109"/>
      <c r="J82" s="109"/>
      <c r="K82" s="109"/>
      <c r="L82" s="112"/>
      <c r="S82" s="109"/>
      <c r="T82" s="109"/>
      <c r="U82" s="109"/>
      <c r="V82" s="109"/>
      <c r="W82" s="109"/>
      <c r="X82" s="109"/>
      <c r="Y82" s="109"/>
      <c r="Z82" s="109"/>
      <c r="AA82" s="109"/>
      <c r="AB82" s="109"/>
      <c r="AC82" s="109"/>
      <c r="AD82" s="109"/>
      <c r="AE82" s="109"/>
    </row>
    <row r="83" spans="1:65" s="113" customFormat="1" ht="16.5" customHeight="1" x14ac:dyDescent="0.2">
      <c r="A83" s="109"/>
      <c r="B83" s="110"/>
      <c r="C83" s="109"/>
      <c r="D83" s="109"/>
      <c r="E83" s="114" t="str">
        <f>E11</f>
        <v>04 - STK - pasivní prvky</v>
      </c>
      <c r="F83" s="111"/>
      <c r="G83" s="111"/>
      <c r="H83" s="111"/>
      <c r="I83" s="109"/>
      <c r="J83" s="109"/>
      <c r="K83" s="109"/>
      <c r="L83" s="112"/>
      <c r="S83" s="109"/>
      <c r="T83" s="109"/>
      <c r="U83" s="109"/>
      <c r="V83" s="109"/>
      <c r="W83" s="109"/>
      <c r="X83" s="109"/>
      <c r="Y83" s="109"/>
      <c r="Z83" s="109"/>
      <c r="AA83" s="109"/>
      <c r="AB83" s="109"/>
      <c r="AC83" s="109"/>
      <c r="AD83" s="109"/>
      <c r="AE83" s="109"/>
    </row>
    <row r="84" spans="1:65" s="113" customFormat="1" ht="6.95" customHeight="1" x14ac:dyDescent="0.2">
      <c r="A84" s="109"/>
      <c r="B84" s="110"/>
      <c r="C84" s="109"/>
      <c r="D84" s="109"/>
      <c r="E84" s="109"/>
      <c r="F84" s="109"/>
      <c r="G84" s="109"/>
      <c r="H84" s="109"/>
      <c r="I84" s="109"/>
      <c r="J84" s="109"/>
      <c r="K84" s="109"/>
      <c r="L84" s="112"/>
      <c r="S84" s="109"/>
      <c r="T84" s="109"/>
      <c r="U84" s="109"/>
      <c r="V84" s="109"/>
      <c r="W84" s="109"/>
      <c r="X84" s="109"/>
      <c r="Y84" s="109"/>
      <c r="Z84" s="109"/>
      <c r="AA84" s="109"/>
      <c r="AB84" s="109"/>
      <c r="AC84" s="109"/>
      <c r="AD84" s="109"/>
      <c r="AE84" s="109"/>
    </row>
    <row r="85" spans="1:65" s="113" customFormat="1" ht="12" customHeight="1" x14ac:dyDescent="0.2">
      <c r="A85" s="109"/>
      <c r="B85" s="110"/>
      <c r="C85" s="106" t="s">
        <v>21</v>
      </c>
      <c r="D85" s="109"/>
      <c r="E85" s="109"/>
      <c r="F85" s="115" t="str">
        <f>F14</f>
        <v>Praha 6 - Suchdol</v>
      </c>
      <c r="G85" s="109"/>
      <c r="H85" s="109"/>
      <c r="I85" s="106" t="s">
        <v>23</v>
      </c>
      <c r="J85" s="116" t="str">
        <f>IF(J14="","",J14)</f>
        <v>25. 5. 2020</v>
      </c>
      <c r="K85" s="109"/>
      <c r="L85" s="112"/>
      <c r="S85" s="109"/>
      <c r="T85" s="109"/>
      <c r="U85" s="109"/>
      <c r="V85" s="109"/>
      <c r="W85" s="109"/>
      <c r="X85" s="109"/>
      <c r="Y85" s="109"/>
      <c r="Z85" s="109"/>
      <c r="AA85" s="109"/>
      <c r="AB85" s="109"/>
      <c r="AC85" s="109"/>
      <c r="AD85" s="109"/>
      <c r="AE85" s="109"/>
    </row>
    <row r="86" spans="1:65" s="113" customFormat="1" ht="6.95" customHeight="1" x14ac:dyDescent="0.2">
      <c r="A86" s="109"/>
      <c r="B86" s="110"/>
      <c r="C86" s="109"/>
      <c r="D86" s="109"/>
      <c r="E86" s="109"/>
      <c r="F86" s="109"/>
      <c r="G86" s="109"/>
      <c r="H86" s="109"/>
      <c r="I86" s="109"/>
      <c r="J86" s="109"/>
      <c r="K86" s="109"/>
      <c r="L86" s="112"/>
      <c r="S86" s="109"/>
      <c r="T86" s="109"/>
      <c r="U86" s="109"/>
      <c r="V86" s="109"/>
      <c r="W86" s="109"/>
      <c r="X86" s="109"/>
      <c r="Y86" s="109"/>
      <c r="Z86" s="109"/>
      <c r="AA86" s="109"/>
      <c r="AB86" s="109"/>
      <c r="AC86" s="109"/>
      <c r="AD86" s="109"/>
      <c r="AE86" s="109"/>
    </row>
    <row r="87" spans="1:65" s="113" customFormat="1" ht="15.2" customHeight="1" x14ac:dyDescent="0.2">
      <c r="A87" s="109"/>
      <c r="B87" s="110"/>
      <c r="C87" s="106" t="s">
        <v>25</v>
      </c>
      <c r="D87" s="109"/>
      <c r="E87" s="109"/>
      <c r="F87" s="115" t="str">
        <f>E17</f>
        <v>ČZU Praha</v>
      </c>
      <c r="G87" s="109"/>
      <c r="H87" s="109"/>
      <c r="I87" s="106" t="s">
        <v>31</v>
      </c>
      <c r="J87" s="141" t="str">
        <f>E23</f>
        <v>GREBNER</v>
      </c>
      <c r="K87" s="109"/>
      <c r="L87" s="112"/>
      <c r="S87" s="109"/>
      <c r="T87" s="109"/>
      <c r="U87" s="109"/>
      <c r="V87" s="109"/>
      <c r="W87" s="109"/>
      <c r="X87" s="109"/>
      <c r="Y87" s="109"/>
      <c r="Z87" s="109"/>
      <c r="AA87" s="109"/>
      <c r="AB87" s="109"/>
      <c r="AC87" s="109"/>
      <c r="AD87" s="109"/>
      <c r="AE87" s="109"/>
    </row>
    <row r="88" spans="1:65" s="113" customFormat="1" ht="15.2" customHeight="1" x14ac:dyDescent="0.2">
      <c r="A88" s="109"/>
      <c r="B88" s="110"/>
      <c r="C88" s="106" t="s">
        <v>29</v>
      </c>
      <c r="D88" s="109"/>
      <c r="E88" s="109"/>
      <c r="F88" s="115" t="str">
        <f>IF(E20="","",E20)</f>
        <v>Vyplň údaj</v>
      </c>
      <c r="G88" s="109"/>
      <c r="H88" s="109"/>
      <c r="I88" s="106" t="s">
        <v>34</v>
      </c>
      <c r="J88" s="141" t="str">
        <f>E26</f>
        <v xml:space="preserve"> </v>
      </c>
      <c r="K88" s="109"/>
      <c r="L88" s="112"/>
      <c r="S88" s="109"/>
      <c r="T88" s="109"/>
      <c r="U88" s="109"/>
      <c r="V88" s="109"/>
      <c r="W88" s="109"/>
      <c r="X88" s="109"/>
      <c r="Y88" s="109"/>
      <c r="Z88" s="109"/>
      <c r="AA88" s="109"/>
      <c r="AB88" s="109"/>
      <c r="AC88" s="109"/>
      <c r="AD88" s="109"/>
      <c r="AE88" s="109"/>
    </row>
    <row r="89" spans="1:65" s="113" customFormat="1" ht="10.35" customHeight="1" x14ac:dyDescent="0.2">
      <c r="A89" s="109"/>
      <c r="B89" s="110"/>
      <c r="C89" s="109"/>
      <c r="D89" s="109"/>
      <c r="E89" s="109"/>
      <c r="F89" s="109"/>
      <c r="G89" s="109"/>
      <c r="H89" s="109"/>
      <c r="I89" s="109"/>
      <c r="J89" s="109"/>
      <c r="K89" s="109"/>
      <c r="L89" s="112"/>
      <c r="S89" s="109"/>
      <c r="T89" s="109"/>
      <c r="U89" s="109"/>
      <c r="V89" s="109"/>
      <c r="W89" s="109"/>
      <c r="X89" s="109"/>
      <c r="Y89" s="109"/>
      <c r="Z89" s="109"/>
      <c r="AA89" s="109"/>
      <c r="AB89" s="109"/>
      <c r="AC89" s="109"/>
      <c r="AD89" s="109"/>
      <c r="AE89" s="109"/>
    </row>
    <row r="90" spans="1:65" s="159" customFormat="1" ht="29.25" customHeight="1" x14ac:dyDescent="0.2">
      <c r="A90" s="150"/>
      <c r="B90" s="151"/>
      <c r="C90" s="152" t="s">
        <v>145</v>
      </c>
      <c r="D90" s="153" t="s">
        <v>57</v>
      </c>
      <c r="E90" s="153" t="s">
        <v>53</v>
      </c>
      <c r="F90" s="153" t="s">
        <v>54</v>
      </c>
      <c r="G90" s="153" t="s">
        <v>146</v>
      </c>
      <c r="H90" s="153" t="s">
        <v>147</v>
      </c>
      <c r="I90" s="153" t="s">
        <v>148</v>
      </c>
      <c r="J90" s="153" t="s">
        <v>126</v>
      </c>
      <c r="K90" s="154" t="s">
        <v>149</v>
      </c>
      <c r="L90" s="155"/>
      <c r="M90" s="156" t="s">
        <v>3</v>
      </c>
      <c r="N90" s="157" t="s">
        <v>42</v>
      </c>
      <c r="O90" s="157" t="s">
        <v>150</v>
      </c>
      <c r="P90" s="157" t="s">
        <v>151</v>
      </c>
      <c r="Q90" s="157" t="s">
        <v>152</v>
      </c>
      <c r="R90" s="157" t="s">
        <v>153</v>
      </c>
      <c r="S90" s="157" t="s">
        <v>154</v>
      </c>
      <c r="T90" s="158" t="s">
        <v>155</v>
      </c>
      <c r="U90" s="150"/>
      <c r="V90" s="150"/>
      <c r="W90" s="150"/>
      <c r="X90" s="150"/>
      <c r="Y90" s="150"/>
      <c r="Z90" s="150"/>
      <c r="AA90" s="150"/>
      <c r="AB90" s="150"/>
      <c r="AC90" s="150"/>
      <c r="AD90" s="150"/>
      <c r="AE90" s="150"/>
    </row>
    <row r="91" spans="1:65" s="113" customFormat="1" ht="22.9" customHeight="1" x14ac:dyDescent="0.25">
      <c r="A91" s="109"/>
      <c r="B91" s="110"/>
      <c r="C91" s="160" t="s">
        <v>156</v>
      </c>
      <c r="D91" s="109"/>
      <c r="E91" s="109"/>
      <c r="F91" s="109"/>
      <c r="G91" s="109"/>
      <c r="H91" s="109"/>
      <c r="I91" s="109"/>
      <c r="J91" s="161">
        <f>BK91</f>
        <v>0</v>
      </c>
      <c r="K91" s="109"/>
      <c r="L91" s="110"/>
      <c r="M91" s="162"/>
      <c r="N91" s="163"/>
      <c r="O91" s="123"/>
      <c r="P91" s="164">
        <f>P92+P130</f>
        <v>0</v>
      </c>
      <c r="Q91" s="123"/>
      <c r="R91" s="164">
        <f>R92+R130</f>
        <v>0</v>
      </c>
      <c r="S91" s="123"/>
      <c r="T91" s="165">
        <f>T92+T130</f>
        <v>0</v>
      </c>
      <c r="U91" s="109"/>
      <c r="V91" s="109"/>
      <c r="W91" s="109"/>
      <c r="X91" s="109"/>
      <c r="Y91" s="109"/>
      <c r="Z91" s="109"/>
      <c r="AA91" s="109"/>
      <c r="AB91" s="109"/>
      <c r="AC91" s="109"/>
      <c r="AD91" s="109"/>
      <c r="AE91" s="109"/>
      <c r="AT91" s="100" t="s">
        <v>71</v>
      </c>
      <c r="AU91" s="100" t="s">
        <v>127</v>
      </c>
      <c r="BK91" s="166">
        <f>BK92+BK130</f>
        <v>0</v>
      </c>
    </row>
    <row r="92" spans="1:65" s="167" customFormat="1" ht="25.9" customHeight="1" x14ac:dyDescent="0.2">
      <c r="B92" s="168"/>
      <c r="D92" s="169" t="s">
        <v>71</v>
      </c>
      <c r="E92" s="170" t="s">
        <v>1524</v>
      </c>
      <c r="F92" s="170" t="s">
        <v>1525</v>
      </c>
      <c r="J92" s="171">
        <f>BK92</f>
        <v>0</v>
      </c>
      <c r="L92" s="168"/>
      <c r="M92" s="172"/>
      <c r="N92" s="173"/>
      <c r="O92" s="173"/>
      <c r="P92" s="174">
        <f>P93+P101+P112+P118</f>
        <v>0</v>
      </c>
      <c r="Q92" s="173"/>
      <c r="R92" s="174">
        <f>R93+R101+R112+R118</f>
        <v>0</v>
      </c>
      <c r="S92" s="173"/>
      <c r="T92" s="175">
        <f>T93+T101+T112+T118</f>
        <v>0</v>
      </c>
      <c r="AR92" s="169" t="s">
        <v>81</v>
      </c>
      <c r="AT92" s="176" t="s">
        <v>71</v>
      </c>
      <c r="AU92" s="176" t="s">
        <v>72</v>
      </c>
      <c r="AY92" s="169" t="s">
        <v>159</v>
      </c>
      <c r="BK92" s="177">
        <f>BK93+BK101+BK112+BK118</f>
        <v>0</v>
      </c>
    </row>
    <row r="93" spans="1:65" s="167" customFormat="1" ht="22.9" customHeight="1" x14ac:dyDescent="0.2">
      <c r="B93" s="168"/>
      <c r="D93" s="169" t="s">
        <v>71</v>
      </c>
      <c r="E93" s="242" t="s">
        <v>1743</v>
      </c>
      <c r="F93" s="242" t="s">
        <v>1744</v>
      </c>
      <c r="J93" s="243">
        <f>BK93</f>
        <v>0</v>
      </c>
      <c r="L93" s="168"/>
      <c r="M93" s="172"/>
      <c r="N93" s="173"/>
      <c r="O93" s="173"/>
      <c r="P93" s="174">
        <f>SUM(P94:P100)</f>
        <v>0</v>
      </c>
      <c r="Q93" s="173"/>
      <c r="R93" s="174">
        <f>SUM(R94:R100)</f>
        <v>0</v>
      </c>
      <c r="S93" s="173"/>
      <c r="T93" s="175">
        <f>SUM(T94:T100)</f>
        <v>0</v>
      </c>
      <c r="AR93" s="169" t="s">
        <v>79</v>
      </c>
      <c r="AT93" s="176" t="s">
        <v>71</v>
      </c>
      <c r="AU93" s="176" t="s">
        <v>79</v>
      </c>
      <c r="AY93" s="169" t="s">
        <v>159</v>
      </c>
      <c r="BK93" s="177">
        <f>SUM(BK94:BK100)</f>
        <v>0</v>
      </c>
    </row>
    <row r="94" spans="1:65" s="113" customFormat="1" ht="24" x14ac:dyDescent="0.2">
      <c r="A94" s="109"/>
      <c r="B94" s="110"/>
      <c r="C94" s="208" t="s">
        <v>79</v>
      </c>
      <c r="D94" s="208" t="s">
        <v>400</v>
      </c>
      <c r="E94" s="209" t="s">
        <v>1745</v>
      </c>
      <c r="F94" s="210" t="s">
        <v>1746</v>
      </c>
      <c r="G94" s="211" t="s">
        <v>1121</v>
      </c>
      <c r="H94" s="212">
        <v>3</v>
      </c>
      <c r="I94" s="5"/>
      <c r="J94" s="213">
        <f t="shared" ref="J94:J100" si="0">ROUND(I94*H94,2)</f>
        <v>0</v>
      </c>
      <c r="K94" s="210" t="s">
        <v>3</v>
      </c>
      <c r="L94" s="214"/>
      <c r="M94" s="215" t="s">
        <v>3</v>
      </c>
      <c r="N94" s="216" t="s">
        <v>43</v>
      </c>
      <c r="O94" s="186"/>
      <c r="P94" s="187">
        <f t="shared" ref="P94:P100" si="1">O94*H94</f>
        <v>0</v>
      </c>
      <c r="Q94" s="187">
        <v>0</v>
      </c>
      <c r="R94" s="187">
        <f t="shared" ref="R94:R100" si="2">Q94*H94</f>
        <v>0</v>
      </c>
      <c r="S94" s="187">
        <v>0</v>
      </c>
      <c r="T94" s="188">
        <f t="shared" ref="T94:T100" si="3">S94*H94</f>
        <v>0</v>
      </c>
      <c r="U94" s="109"/>
      <c r="V94" s="109"/>
      <c r="W94" s="109"/>
      <c r="X94" s="109"/>
      <c r="Y94" s="109"/>
      <c r="Z94" s="109"/>
      <c r="AA94" s="109"/>
      <c r="AB94" s="109"/>
      <c r="AC94" s="109"/>
      <c r="AD94" s="109"/>
      <c r="AE94" s="109"/>
      <c r="AR94" s="189" t="s">
        <v>174</v>
      </c>
      <c r="AT94" s="189" t="s">
        <v>400</v>
      </c>
      <c r="AU94" s="189" t="s">
        <v>81</v>
      </c>
      <c r="AY94" s="100" t="s">
        <v>159</v>
      </c>
      <c r="BE94" s="190">
        <f t="shared" ref="BE94:BE100" si="4">IF(N94="základní",J94,0)</f>
        <v>0</v>
      </c>
      <c r="BF94" s="190">
        <f t="shared" ref="BF94:BF100" si="5">IF(N94="snížená",J94,0)</f>
        <v>0</v>
      </c>
      <c r="BG94" s="190">
        <f t="shared" ref="BG94:BG100" si="6">IF(N94="zákl. přenesená",J94,0)</f>
        <v>0</v>
      </c>
      <c r="BH94" s="190">
        <f t="shared" ref="BH94:BH100" si="7">IF(N94="sníž. přenesená",J94,0)</f>
        <v>0</v>
      </c>
      <c r="BI94" s="190">
        <f t="shared" ref="BI94:BI100" si="8">IF(N94="nulová",J94,0)</f>
        <v>0</v>
      </c>
      <c r="BJ94" s="100" t="s">
        <v>79</v>
      </c>
      <c r="BK94" s="190">
        <f t="shared" ref="BK94:BK100" si="9">ROUND(I94*H94,2)</f>
        <v>0</v>
      </c>
      <c r="BL94" s="100" t="s">
        <v>164</v>
      </c>
      <c r="BM94" s="189" t="s">
        <v>81</v>
      </c>
    </row>
    <row r="95" spans="1:65" s="113" customFormat="1" ht="24" x14ac:dyDescent="0.2">
      <c r="A95" s="109"/>
      <c r="B95" s="110"/>
      <c r="C95" s="208" t="s">
        <v>81</v>
      </c>
      <c r="D95" s="208" t="s">
        <v>400</v>
      </c>
      <c r="E95" s="209" t="s">
        <v>1747</v>
      </c>
      <c r="F95" s="210" t="s">
        <v>1748</v>
      </c>
      <c r="G95" s="211" t="s">
        <v>1121</v>
      </c>
      <c r="H95" s="212">
        <v>3</v>
      </c>
      <c r="I95" s="5"/>
      <c r="J95" s="213">
        <f t="shared" si="0"/>
        <v>0</v>
      </c>
      <c r="K95" s="210" t="s">
        <v>3</v>
      </c>
      <c r="L95" s="214"/>
      <c r="M95" s="215" t="s">
        <v>3</v>
      </c>
      <c r="N95" s="216" t="s">
        <v>43</v>
      </c>
      <c r="O95" s="186"/>
      <c r="P95" s="187">
        <f t="shared" si="1"/>
        <v>0</v>
      </c>
      <c r="Q95" s="187">
        <v>0</v>
      </c>
      <c r="R95" s="187">
        <f t="shared" si="2"/>
        <v>0</v>
      </c>
      <c r="S95" s="187">
        <v>0</v>
      </c>
      <c r="T95" s="188">
        <f t="shared" si="3"/>
        <v>0</v>
      </c>
      <c r="U95" s="109"/>
      <c r="V95" s="109"/>
      <c r="W95" s="109"/>
      <c r="X95" s="109"/>
      <c r="Y95" s="109"/>
      <c r="Z95" s="109"/>
      <c r="AA95" s="109"/>
      <c r="AB95" s="109"/>
      <c r="AC95" s="109"/>
      <c r="AD95" s="109"/>
      <c r="AE95" s="109"/>
      <c r="AR95" s="189" t="s">
        <v>174</v>
      </c>
      <c r="AT95" s="189" t="s">
        <v>400</v>
      </c>
      <c r="AU95" s="189" t="s">
        <v>81</v>
      </c>
      <c r="AY95" s="100" t="s">
        <v>159</v>
      </c>
      <c r="BE95" s="190">
        <f t="shared" si="4"/>
        <v>0</v>
      </c>
      <c r="BF95" s="190">
        <f t="shared" si="5"/>
        <v>0</v>
      </c>
      <c r="BG95" s="190">
        <f t="shared" si="6"/>
        <v>0</v>
      </c>
      <c r="BH95" s="190">
        <f t="shared" si="7"/>
        <v>0</v>
      </c>
      <c r="BI95" s="190">
        <f t="shared" si="8"/>
        <v>0</v>
      </c>
      <c r="BJ95" s="100" t="s">
        <v>79</v>
      </c>
      <c r="BK95" s="190">
        <f t="shared" si="9"/>
        <v>0</v>
      </c>
      <c r="BL95" s="100" t="s">
        <v>164</v>
      </c>
      <c r="BM95" s="189" t="s">
        <v>164</v>
      </c>
    </row>
    <row r="96" spans="1:65" s="113" customFormat="1" ht="60" x14ac:dyDescent="0.2">
      <c r="A96" s="109"/>
      <c r="B96" s="110"/>
      <c r="C96" s="208" t="s">
        <v>167</v>
      </c>
      <c r="D96" s="208" t="s">
        <v>400</v>
      </c>
      <c r="E96" s="209" t="s">
        <v>1749</v>
      </c>
      <c r="F96" s="210" t="s">
        <v>1750</v>
      </c>
      <c r="G96" s="211" t="s">
        <v>1121</v>
      </c>
      <c r="H96" s="212">
        <v>116</v>
      </c>
      <c r="I96" s="5"/>
      <c r="J96" s="213">
        <f t="shared" si="0"/>
        <v>0</v>
      </c>
      <c r="K96" s="210" t="s">
        <v>3</v>
      </c>
      <c r="L96" s="214"/>
      <c r="M96" s="215" t="s">
        <v>3</v>
      </c>
      <c r="N96" s="216" t="s">
        <v>43</v>
      </c>
      <c r="O96" s="186"/>
      <c r="P96" s="187">
        <f t="shared" si="1"/>
        <v>0</v>
      </c>
      <c r="Q96" s="187">
        <v>0</v>
      </c>
      <c r="R96" s="187">
        <f t="shared" si="2"/>
        <v>0</v>
      </c>
      <c r="S96" s="187">
        <v>0</v>
      </c>
      <c r="T96" s="188">
        <f t="shared" si="3"/>
        <v>0</v>
      </c>
      <c r="U96" s="109"/>
      <c r="V96" s="109"/>
      <c r="W96" s="109"/>
      <c r="X96" s="109"/>
      <c r="Y96" s="109"/>
      <c r="Z96" s="109"/>
      <c r="AA96" s="109"/>
      <c r="AB96" s="109"/>
      <c r="AC96" s="109"/>
      <c r="AD96" s="109"/>
      <c r="AE96" s="109"/>
      <c r="AR96" s="189" t="s">
        <v>174</v>
      </c>
      <c r="AT96" s="189" t="s">
        <v>400</v>
      </c>
      <c r="AU96" s="189" t="s">
        <v>81</v>
      </c>
      <c r="AY96" s="100" t="s">
        <v>159</v>
      </c>
      <c r="BE96" s="190">
        <f t="shared" si="4"/>
        <v>0</v>
      </c>
      <c r="BF96" s="190">
        <f t="shared" si="5"/>
        <v>0</v>
      </c>
      <c r="BG96" s="190">
        <f t="shared" si="6"/>
        <v>0</v>
      </c>
      <c r="BH96" s="190">
        <f t="shared" si="7"/>
        <v>0</v>
      </c>
      <c r="BI96" s="190">
        <f t="shared" si="8"/>
        <v>0</v>
      </c>
      <c r="BJ96" s="100" t="s">
        <v>79</v>
      </c>
      <c r="BK96" s="190">
        <f t="shared" si="9"/>
        <v>0</v>
      </c>
      <c r="BL96" s="100" t="s">
        <v>164</v>
      </c>
      <c r="BM96" s="189" t="s">
        <v>170</v>
      </c>
    </row>
    <row r="97" spans="1:65" s="113" customFormat="1" ht="36" x14ac:dyDescent="0.2">
      <c r="A97" s="109"/>
      <c r="B97" s="110"/>
      <c r="C97" s="208" t="s">
        <v>164</v>
      </c>
      <c r="D97" s="208" t="s">
        <v>400</v>
      </c>
      <c r="E97" s="209" t="s">
        <v>1751</v>
      </c>
      <c r="F97" s="210" t="s">
        <v>1752</v>
      </c>
      <c r="G97" s="211" t="s">
        <v>1121</v>
      </c>
      <c r="H97" s="212">
        <v>29</v>
      </c>
      <c r="I97" s="5"/>
      <c r="J97" s="213">
        <f t="shared" si="0"/>
        <v>0</v>
      </c>
      <c r="K97" s="210" t="s">
        <v>3</v>
      </c>
      <c r="L97" s="214"/>
      <c r="M97" s="215" t="s">
        <v>3</v>
      </c>
      <c r="N97" s="216" t="s">
        <v>43</v>
      </c>
      <c r="O97" s="186"/>
      <c r="P97" s="187">
        <f t="shared" si="1"/>
        <v>0</v>
      </c>
      <c r="Q97" s="187">
        <v>0</v>
      </c>
      <c r="R97" s="187">
        <f t="shared" si="2"/>
        <v>0</v>
      </c>
      <c r="S97" s="187">
        <v>0</v>
      </c>
      <c r="T97" s="188">
        <f t="shared" si="3"/>
        <v>0</v>
      </c>
      <c r="U97" s="109"/>
      <c r="V97" s="109"/>
      <c r="W97" s="109"/>
      <c r="X97" s="109"/>
      <c r="Y97" s="109"/>
      <c r="Z97" s="109"/>
      <c r="AA97" s="109"/>
      <c r="AB97" s="109"/>
      <c r="AC97" s="109"/>
      <c r="AD97" s="109"/>
      <c r="AE97" s="109"/>
      <c r="AR97" s="189" t="s">
        <v>174</v>
      </c>
      <c r="AT97" s="189" t="s">
        <v>400</v>
      </c>
      <c r="AU97" s="189" t="s">
        <v>81</v>
      </c>
      <c r="AY97" s="100" t="s">
        <v>159</v>
      </c>
      <c r="BE97" s="190">
        <f t="shared" si="4"/>
        <v>0</v>
      </c>
      <c r="BF97" s="190">
        <f t="shared" si="5"/>
        <v>0</v>
      </c>
      <c r="BG97" s="190">
        <f t="shared" si="6"/>
        <v>0</v>
      </c>
      <c r="BH97" s="190">
        <f t="shared" si="7"/>
        <v>0</v>
      </c>
      <c r="BI97" s="190">
        <f t="shared" si="8"/>
        <v>0</v>
      </c>
      <c r="BJ97" s="100" t="s">
        <v>79</v>
      </c>
      <c r="BK97" s="190">
        <f t="shared" si="9"/>
        <v>0</v>
      </c>
      <c r="BL97" s="100" t="s">
        <v>164</v>
      </c>
      <c r="BM97" s="189" t="s">
        <v>174</v>
      </c>
    </row>
    <row r="98" spans="1:65" s="113" customFormat="1" ht="24" x14ac:dyDescent="0.2">
      <c r="A98" s="109"/>
      <c r="B98" s="110"/>
      <c r="C98" s="208" t="s">
        <v>178</v>
      </c>
      <c r="D98" s="208" t="s">
        <v>400</v>
      </c>
      <c r="E98" s="209" t="s">
        <v>1753</v>
      </c>
      <c r="F98" s="210" t="s">
        <v>1754</v>
      </c>
      <c r="G98" s="211" t="s">
        <v>1121</v>
      </c>
      <c r="H98" s="212">
        <v>1</v>
      </c>
      <c r="I98" s="5"/>
      <c r="J98" s="213">
        <f t="shared" si="0"/>
        <v>0</v>
      </c>
      <c r="K98" s="210" t="s">
        <v>3</v>
      </c>
      <c r="L98" s="214"/>
      <c r="M98" s="215" t="s">
        <v>3</v>
      </c>
      <c r="N98" s="216" t="s">
        <v>43</v>
      </c>
      <c r="O98" s="186"/>
      <c r="P98" s="187">
        <f t="shared" si="1"/>
        <v>0</v>
      </c>
      <c r="Q98" s="187">
        <v>0</v>
      </c>
      <c r="R98" s="187">
        <f t="shared" si="2"/>
        <v>0</v>
      </c>
      <c r="S98" s="187">
        <v>0</v>
      </c>
      <c r="T98" s="188">
        <f t="shared" si="3"/>
        <v>0</v>
      </c>
      <c r="U98" s="109"/>
      <c r="V98" s="109"/>
      <c r="W98" s="109"/>
      <c r="X98" s="109"/>
      <c r="Y98" s="109"/>
      <c r="Z98" s="109"/>
      <c r="AA98" s="109"/>
      <c r="AB98" s="109"/>
      <c r="AC98" s="109"/>
      <c r="AD98" s="109"/>
      <c r="AE98" s="109"/>
      <c r="AR98" s="189" t="s">
        <v>174</v>
      </c>
      <c r="AT98" s="189" t="s">
        <v>400</v>
      </c>
      <c r="AU98" s="189" t="s">
        <v>81</v>
      </c>
      <c r="AY98" s="100" t="s">
        <v>159</v>
      </c>
      <c r="BE98" s="190">
        <f t="shared" si="4"/>
        <v>0</v>
      </c>
      <c r="BF98" s="190">
        <f t="shared" si="5"/>
        <v>0</v>
      </c>
      <c r="BG98" s="190">
        <f t="shared" si="6"/>
        <v>0</v>
      </c>
      <c r="BH98" s="190">
        <f t="shared" si="7"/>
        <v>0</v>
      </c>
      <c r="BI98" s="190">
        <f t="shared" si="8"/>
        <v>0</v>
      </c>
      <c r="BJ98" s="100" t="s">
        <v>79</v>
      </c>
      <c r="BK98" s="190">
        <f t="shared" si="9"/>
        <v>0</v>
      </c>
      <c r="BL98" s="100" t="s">
        <v>164</v>
      </c>
      <c r="BM98" s="189" t="s">
        <v>181</v>
      </c>
    </row>
    <row r="99" spans="1:65" s="113" customFormat="1" ht="24" x14ac:dyDescent="0.2">
      <c r="A99" s="109"/>
      <c r="B99" s="110"/>
      <c r="C99" s="208" t="s">
        <v>170</v>
      </c>
      <c r="D99" s="208" t="s">
        <v>400</v>
      </c>
      <c r="E99" s="209" t="s">
        <v>1755</v>
      </c>
      <c r="F99" s="210" t="s">
        <v>1756</v>
      </c>
      <c r="G99" s="211" t="s">
        <v>1121</v>
      </c>
      <c r="H99" s="212">
        <v>0</v>
      </c>
      <c r="I99" s="5"/>
      <c r="J99" s="213">
        <f t="shared" si="0"/>
        <v>0</v>
      </c>
      <c r="K99" s="210" t="s">
        <v>3</v>
      </c>
      <c r="L99" s="214"/>
      <c r="M99" s="215" t="s">
        <v>3</v>
      </c>
      <c r="N99" s="216" t="s">
        <v>43</v>
      </c>
      <c r="O99" s="186"/>
      <c r="P99" s="187">
        <f t="shared" si="1"/>
        <v>0</v>
      </c>
      <c r="Q99" s="187">
        <v>0</v>
      </c>
      <c r="R99" s="187">
        <f t="shared" si="2"/>
        <v>0</v>
      </c>
      <c r="S99" s="187">
        <v>0</v>
      </c>
      <c r="T99" s="188">
        <f t="shared" si="3"/>
        <v>0</v>
      </c>
      <c r="U99" s="109"/>
      <c r="V99" s="109"/>
      <c r="W99" s="109"/>
      <c r="X99" s="109"/>
      <c r="Y99" s="109"/>
      <c r="Z99" s="109"/>
      <c r="AA99" s="109"/>
      <c r="AB99" s="109"/>
      <c r="AC99" s="109"/>
      <c r="AD99" s="109"/>
      <c r="AE99" s="109"/>
      <c r="AR99" s="189" t="s">
        <v>174</v>
      </c>
      <c r="AT99" s="189" t="s">
        <v>400</v>
      </c>
      <c r="AU99" s="189" t="s">
        <v>81</v>
      </c>
      <c r="AY99" s="100" t="s">
        <v>159</v>
      </c>
      <c r="BE99" s="190">
        <f t="shared" si="4"/>
        <v>0</v>
      </c>
      <c r="BF99" s="190">
        <f t="shared" si="5"/>
        <v>0</v>
      </c>
      <c r="BG99" s="190">
        <f t="shared" si="6"/>
        <v>0</v>
      </c>
      <c r="BH99" s="190">
        <f t="shared" si="7"/>
        <v>0</v>
      </c>
      <c r="BI99" s="190">
        <f t="shared" si="8"/>
        <v>0</v>
      </c>
      <c r="BJ99" s="100" t="s">
        <v>79</v>
      </c>
      <c r="BK99" s="190">
        <f t="shared" si="9"/>
        <v>0</v>
      </c>
      <c r="BL99" s="100" t="s">
        <v>164</v>
      </c>
      <c r="BM99" s="189" t="s">
        <v>184</v>
      </c>
    </row>
    <row r="100" spans="1:65" s="113" customFormat="1" ht="24" x14ac:dyDescent="0.2">
      <c r="A100" s="109"/>
      <c r="B100" s="110"/>
      <c r="C100" s="208" t="s">
        <v>185</v>
      </c>
      <c r="D100" s="208" t="s">
        <v>400</v>
      </c>
      <c r="E100" s="209" t="s">
        <v>1757</v>
      </c>
      <c r="F100" s="210" t="s">
        <v>1758</v>
      </c>
      <c r="G100" s="211" t="s">
        <v>1121</v>
      </c>
      <c r="H100" s="212">
        <v>0</v>
      </c>
      <c r="I100" s="5"/>
      <c r="J100" s="213">
        <f t="shared" si="0"/>
        <v>0</v>
      </c>
      <c r="K100" s="210" t="s">
        <v>3</v>
      </c>
      <c r="L100" s="214"/>
      <c r="M100" s="215" t="s">
        <v>3</v>
      </c>
      <c r="N100" s="216" t="s">
        <v>43</v>
      </c>
      <c r="O100" s="186"/>
      <c r="P100" s="187">
        <f t="shared" si="1"/>
        <v>0</v>
      </c>
      <c r="Q100" s="187">
        <v>0</v>
      </c>
      <c r="R100" s="187">
        <f t="shared" si="2"/>
        <v>0</v>
      </c>
      <c r="S100" s="187">
        <v>0</v>
      </c>
      <c r="T100" s="188">
        <f t="shared" si="3"/>
        <v>0</v>
      </c>
      <c r="U100" s="109"/>
      <c r="V100" s="109"/>
      <c r="W100" s="109"/>
      <c r="X100" s="109"/>
      <c r="Y100" s="109"/>
      <c r="Z100" s="109"/>
      <c r="AA100" s="109"/>
      <c r="AB100" s="109"/>
      <c r="AC100" s="109"/>
      <c r="AD100" s="109"/>
      <c r="AE100" s="109"/>
      <c r="AR100" s="189" t="s">
        <v>174</v>
      </c>
      <c r="AT100" s="189" t="s">
        <v>400</v>
      </c>
      <c r="AU100" s="189" t="s">
        <v>81</v>
      </c>
      <c r="AY100" s="100" t="s">
        <v>159</v>
      </c>
      <c r="BE100" s="190">
        <f t="shared" si="4"/>
        <v>0</v>
      </c>
      <c r="BF100" s="190">
        <f t="shared" si="5"/>
        <v>0</v>
      </c>
      <c r="BG100" s="190">
        <f t="shared" si="6"/>
        <v>0</v>
      </c>
      <c r="BH100" s="190">
        <f t="shared" si="7"/>
        <v>0</v>
      </c>
      <c r="BI100" s="190">
        <f t="shared" si="8"/>
        <v>0</v>
      </c>
      <c r="BJ100" s="100" t="s">
        <v>79</v>
      </c>
      <c r="BK100" s="190">
        <f t="shared" si="9"/>
        <v>0</v>
      </c>
      <c r="BL100" s="100" t="s">
        <v>164</v>
      </c>
      <c r="BM100" s="189" t="s">
        <v>188</v>
      </c>
    </row>
    <row r="101" spans="1:65" s="167" customFormat="1" ht="22.9" customHeight="1" x14ac:dyDescent="0.2">
      <c r="B101" s="168"/>
      <c r="D101" s="169" t="s">
        <v>71</v>
      </c>
      <c r="E101" s="242" t="s">
        <v>1759</v>
      </c>
      <c r="F101" s="242" t="s">
        <v>1760</v>
      </c>
      <c r="J101" s="243">
        <f>BK101</f>
        <v>0</v>
      </c>
      <c r="L101" s="168"/>
      <c r="M101" s="172"/>
      <c r="N101" s="173"/>
      <c r="O101" s="173"/>
      <c r="P101" s="174">
        <f>SUM(P102:P111)</f>
        <v>0</v>
      </c>
      <c r="Q101" s="173"/>
      <c r="R101" s="174">
        <f>SUM(R102:R111)</f>
        <v>0</v>
      </c>
      <c r="S101" s="173"/>
      <c r="T101" s="175">
        <f>SUM(T102:T111)</f>
        <v>0</v>
      </c>
      <c r="AR101" s="169" t="s">
        <v>79</v>
      </c>
      <c r="AT101" s="176" t="s">
        <v>71</v>
      </c>
      <c r="AU101" s="176" t="s">
        <v>79</v>
      </c>
      <c r="AY101" s="169" t="s">
        <v>159</v>
      </c>
      <c r="BK101" s="177">
        <f>SUM(BK102:BK111)</f>
        <v>0</v>
      </c>
    </row>
    <row r="102" spans="1:65" s="113" customFormat="1" ht="24" x14ac:dyDescent="0.2">
      <c r="A102" s="109"/>
      <c r="B102" s="110"/>
      <c r="C102" s="208" t="s">
        <v>174</v>
      </c>
      <c r="D102" s="208" t="s">
        <v>400</v>
      </c>
      <c r="E102" s="209" t="s">
        <v>1761</v>
      </c>
      <c r="F102" s="210" t="s">
        <v>1762</v>
      </c>
      <c r="G102" s="211" t="s">
        <v>1177</v>
      </c>
      <c r="H102" s="212">
        <v>4000</v>
      </c>
      <c r="I102" s="5"/>
      <c r="J102" s="213">
        <f t="shared" ref="J102:J111" si="10">ROUND(I102*H102,2)</f>
        <v>0</v>
      </c>
      <c r="K102" s="210" t="s">
        <v>3</v>
      </c>
      <c r="L102" s="214"/>
      <c r="M102" s="215" t="s">
        <v>3</v>
      </c>
      <c r="N102" s="216" t="s">
        <v>43</v>
      </c>
      <c r="O102" s="186"/>
      <c r="P102" s="187">
        <f t="shared" ref="P102:P111" si="11">O102*H102</f>
        <v>0</v>
      </c>
      <c r="Q102" s="187">
        <v>0</v>
      </c>
      <c r="R102" s="187">
        <f t="shared" ref="R102:R111" si="12">Q102*H102</f>
        <v>0</v>
      </c>
      <c r="S102" s="187">
        <v>0</v>
      </c>
      <c r="T102" s="188">
        <f t="shared" ref="T102:T111" si="13">S102*H102</f>
        <v>0</v>
      </c>
      <c r="U102" s="109"/>
      <c r="V102" s="109"/>
      <c r="W102" s="109"/>
      <c r="X102" s="109"/>
      <c r="Y102" s="109"/>
      <c r="Z102" s="109"/>
      <c r="AA102" s="109"/>
      <c r="AB102" s="109"/>
      <c r="AC102" s="109"/>
      <c r="AD102" s="109"/>
      <c r="AE102" s="109"/>
      <c r="AR102" s="189" t="s">
        <v>174</v>
      </c>
      <c r="AT102" s="189" t="s">
        <v>400</v>
      </c>
      <c r="AU102" s="189" t="s">
        <v>81</v>
      </c>
      <c r="AY102" s="100" t="s">
        <v>159</v>
      </c>
      <c r="BE102" s="190">
        <f t="shared" ref="BE102:BE111" si="14">IF(N102="základní",J102,0)</f>
        <v>0</v>
      </c>
      <c r="BF102" s="190">
        <f t="shared" ref="BF102:BF111" si="15">IF(N102="snížená",J102,0)</f>
        <v>0</v>
      </c>
      <c r="BG102" s="190">
        <f t="shared" ref="BG102:BG111" si="16">IF(N102="zákl. přenesená",J102,0)</f>
        <v>0</v>
      </c>
      <c r="BH102" s="190">
        <f t="shared" ref="BH102:BH111" si="17">IF(N102="sníž. přenesená",J102,0)</f>
        <v>0</v>
      </c>
      <c r="BI102" s="190">
        <f t="shared" ref="BI102:BI111" si="18">IF(N102="nulová",J102,0)</f>
        <v>0</v>
      </c>
      <c r="BJ102" s="100" t="s">
        <v>79</v>
      </c>
      <c r="BK102" s="190">
        <f t="shared" ref="BK102:BK111" si="19">ROUND(I102*H102,2)</f>
        <v>0</v>
      </c>
      <c r="BL102" s="100" t="s">
        <v>164</v>
      </c>
      <c r="BM102" s="189" t="s">
        <v>192</v>
      </c>
    </row>
    <row r="103" spans="1:65" s="113" customFormat="1" ht="36" x14ac:dyDescent="0.2">
      <c r="A103" s="109"/>
      <c r="B103" s="110"/>
      <c r="C103" s="208" t="s">
        <v>198</v>
      </c>
      <c r="D103" s="208" t="s">
        <v>400</v>
      </c>
      <c r="E103" s="209" t="s">
        <v>1763</v>
      </c>
      <c r="F103" s="210" t="s">
        <v>1764</v>
      </c>
      <c r="G103" s="211" t="s">
        <v>1177</v>
      </c>
      <c r="H103" s="212">
        <v>120</v>
      </c>
      <c r="I103" s="5"/>
      <c r="J103" s="213">
        <f t="shared" si="10"/>
        <v>0</v>
      </c>
      <c r="K103" s="210" t="s">
        <v>3</v>
      </c>
      <c r="L103" s="214"/>
      <c r="M103" s="215" t="s">
        <v>3</v>
      </c>
      <c r="N103" s="216" t="s">
        <v>43</v>
      </c>
      <c r="O103" s="186"/>
      <c r="P103" s="187">
        <f t="shared" si="11"/>
        <v>0</v>
      </c>
      <c r="Q103" s="187">
        <v>0</v>
      </c>
      <c r="R103" s="187">
        <f t="shared" si="12"/>
        <v>0</v>
      </c>
      <c r="S103" s="187">
        <v>0</v>
      </c>
      <c r="T103" s="188">
        <f t="shared" si="13"/>
        <v>0</v>
      </c>
      <c r="U103" s="109"/>
      <c r="V103" s="109"/>
      <c r="W103" s="109"/>
      <c r="X103" s="109"/>
      <c r="Y103" s="109"/>
      <c r="Z103" s="109"/>
      <c r="AA103" s="109"/>
      <c r="AB103" s="109"/>
      <c r="AC103" s="109"/>
      <c r="AD103" s="109"/>
      <c r="AE103" s="109"/>
      <c r="AR103" s="189" t="s">
        <v>174</v>
      </c>
      <c r="AT103" s="189" t="s">
        <v>400</v>
      </c>
      <c r="AU103" s="189" t="s">
        <v>81</v>
      </c>
      <c r="AY103" s="100" t="s">
        <v>159</v>
      </c>
      <c r="BE103" s="190">
        <f t="shared" si="14"/>
        <v>0</v>
      </c>
      <c r="BF103" s="190">
        <f t="shared" si="15"/>
        <v>0</v>
      </c>
      <c r="BG103" s="190">
        <f t="shared" si="16"/>
        <v>0</v>
      </c>
      <c r="BH103" s="190">
        <f t="shared" si="17"/>
        <v>0</v>
      </c>
      <c r="BI103" s="190">
        <f t="shared" si="18"/>
        <v>0</v>
      </c>
      <c r="BJ103" s="100" t="s">
        <v>79</v>
      </c>
      <c r="BK103" s="190">
        <f t="shared" si="19"/>
        <v>0</v>
      </c>
      <c r="BL103" s="100" t="s">
        <v>164</v>
      </c>
      <c r="BM103" s="189" t="s">
        <v>201</v>
      </c>
    </row>
    <row r="104" spans="1:65" s="113" customFormat="1" ht="24" x14ac:dyDescent="0.2">
      <c r="A104" s="109"/>
      <c r="B104" s="110"/>
      <c r="C104" s="208" t="s">
        <v>181</v>
      </c>
      <c r="D104" s="208" t="s">
        <v>400</v>
      </c>
      <c r="E104" s="209" t="s">
        <v>1765</v>
      </c>
      <c r="F104" s="210" t="s">
        <v>1766</v>
      </c>
      <c r="G104" s="211" t="s">
        <v>1177</v>
      </c>
      <c r="H104" s="212">
        <v>12</v>
      </c>
      <c r="I104" s="5"/>
      <c r="J104" s="213">
        <f t="shared" si="10"/>
        <v>0</v>
      </c>
      <c r="K104" s="210" t="s">
        <v>3</v>
      </c>
      <c r="L104" s="214"/>
      <c r="M104" s="215" t="s">
        <v>3</v>
      </c>
      <c r="N104" s="216" t="s">
        <v>43</v>
      </c>
      <c r="O104" s="186"/>
      <c r="P104" s="187">
        <f t="shared" si="11"/>
        <v>0</v>
      </c>
      <c r="Q104" s="187">
        <v>0</v>
      </c>
      <c r="R104" s="187">
        <f t="shared" si="12"/>
        <v>0</v>
      </c>
      <c r="S104" s="187">
        <v>0</v>
      </c>
      <c r="T104" s="188">
        <f t="shared" si="13"/>
        <v>0</v>
      </c>
      <c r="U104" s="109"/>
      <c r="V104" s="109"/>
      <c r="W104" s="109"/>
      <c r="X104" s="109"/>
      <c r="Y104" s="109"/>
      <c r="Z104" s="109"/>
      <c r="AA104" s="109"/>
      <c r="AB104" s="109"/>
      <c r="AC104" s="109"/>
      <c r="AD104" s="109"/>
      <c r="AE104" s="109"/>
      <c r="AR104" s="189" t="s">
        <v>174</v>
      </c>
      <c r="AT104" s="189" t="s">
        <v>400</v>
      </c>
      <c r="AU104" s="189" t="s">
        <v>81</v>
      </c>
      <c r="AY104" s="100" t="s">
        <v>159</v>
      </c>
      <c r="BE104" s="190">
        <f t="shared" si="14"/>
        <v>0</v>
      </c>
      <c r="BF104" s="190">
        <f t="shared" si="15"/>
        <v>0</v>
      </c>
      <c r="BG104" s="190">
        <f t="shared" si="16"/>
        <v>0</v>
      </c>
      <c r="BH104" s="190">
        <f t="shared" si="17"/>
        <v>0</v>
      </c>
      <c r="BI104" s="190">
        <f t="shared" si="18"/>
        <v>0</v>
      </c>
      <c r="BJ104" s="100" t="s">
        <v>79</v>
      </c>
      <c r="BK104" s="190">
        <f t="shared" si="19"/>
        <v>0</v>
      </c>
      <c r="BL104" s="100" t="s">
        <v>164</v>
      </c>
      <c r="BM104" s="189" t="s">
        <v>208</v>
      </c>
    </row>
    <row r="105" spans="1:65" s="113" customFormat="1" ht="24" x14ac:dyDescent="0.2">
      <c r="A105" s="109"/>
      <c r="B105" s="110"/>
      <c r="C105" s="208" t="s">
        <v>209</v>
      </c>
      <c r="D105" s="208" t="s">
        <v>400</v>
      </c>
      <c r="E105" s="209" t="s">
        <v>1767</v>
      </c>
      <c r="F105" s="210" t="s">
        <v>1619</v>
      </c>
      <c r="G105" s="211" t="s">
        <v>1121</v>
      </c>
      <c r="H105" s="212">
        <v>100</v>
      </c>
      <c r="I105" s="5"/>
      <c r="J105" s="213">
        <f t="shared" si="10"/>
        <v>0</v>
      </c>
      <c r="K105" s="210" t="s">
        <v>3</v>
      </c>
      <c r="L105" s="214"/>
      <c r="M105" s="215" t="s">
        <v>3</v>
      </c>
      <c r="N105" s="216" t="s">
        <v>43</v>
      </c>
      <c r="O105" s="186"/>
      <c r="P105" s="187">
        <f t="shared" si="11"/>
        <v>0</v>
      </c>
      <c r="Q105" s="187">
        <v>0</v>
      </c>
      <c r="R105" s="187">
        <f t="shared" si="12"/>
        <v>0</v>
      </c>
      <c r="S105" s="187">
        <v>0</v>
      </c>
      <c r="T105" s="188">
        <f t="shared" si="13"/>
        <v>0</v>
      </c>
      <c r="U105" s="109"/>
      <c r="V105" s="109"/>
      <c r="W105" s="109"/>
      <c r="X105" s="109"/>
      <c r="Y105" s="109"/>
      <c r="Z105" s="109"/>
      <c r="AA105" s="109"/>
      <c r="AB105" s="109"/>
      <c r="AC105" s="109"/>
      <c r="AD105" s="109"/>
      <c r="AE105" s="109"/>
      <c r="AR105" s="189" t="s">
        <v>174</v>
      </c>
      <c r="AT105" s="189" t="s">
        <v>400</v>
      </c>
      <c r="AU105" s="189" t="s">
        <v>81</v>
      </c>
      <c r="AY105" s="100" t="s">
        <v>159</v>
      </c>
      <c r="BE105" s="190">
        <f t="shared" si="14"/>
        <v>0</v>
      </c>
      <c r="BF105" s="190">
        <f t="shared" si="15"/>
        <v>0</v>
      </c>
      <c r="BG105" s="190">
        <f t="shared" si="16"/>
        <v>0</v>
      </c>
      <c r="BH105" s="190">
        <f t="shared" si="17"/>
        <v>0</v>
      </c>
      <c r="BI105" s="190">
        <f t="shared" si="18"/>
        <v>0</v>
      </c>
      <c r="BJ105" s="100" t="s">
        <v>79</v>
      </c>
      <c r="BK105" s="190">
        <f t="shared" si="19"/>
        <v>0</v>
      </c>
      <c r="BL105" s="100" t="s">
        <v>164</v>
      </c>
      <c r="BM105" s="189" t="s">
        <v>212</v>
      </c>
    </row>
    <row r="106" spans="1:65" s="113" customFormat="1" ht="24" x14ac:dyDescent="0.2">
      <c r="A106" s="109"/>
      <c r="B106" s="110"/>
      <c r="C106" s="208" t="s">
        <v>184</v>
      </c>
      <c r="D106" s="208" t="s">
        <v>400</v>
      </c>
      <c r="E106" s="209" t="s">
        <v>1768</v>
      </c>
      <c r="F106" s="210" t="s">
        <v>1621</v>
      </c>
      <c r="G106" s="211" t="s">
        <v>1177</v>
      </c>
      <c r="H106" s="212">
        <v>240</v>
      </c>
      <c r="I106" s="5"/>
      <c r="J106" s="213">
        <f t="shared" si="10"/>
        <v>0</v>
      </c>
      <c r="K106" s="210" t="s">
        <v>3</v>
      </c>
      <c r="L106" s="214"/>
      <c r="M106" s="215" t="s">
        <v>3</v>
      </c>
      <c r="N106" s="216" t="s">
        <v>43</v>
      </c>
      <c r="O106" s="186"/>
      <c r="P106" s="187">
        <f t="shared" si="11"/>
        <v>0</v>
      </c>
      <c r="Q106" s="187">
        <v>0</v>
      </c>
      <c r="R106" s="187">
        <f t="shared" si="12"/>
        <v>0</v>
      </c>
      <c r="S106" s="187">
        <v>0</v>
      </c>
      <c r="T106" s="188">
        <f t="shared" si="13"/>
        <v>0</v>
      </c>
      <c r="U106" s="109"/>
      <c r="V106" s="109"/>
      <c r="W106" s="109"/>
      <c r="X106" s="109"/>
      <c r="Y106" s="109"/>
      <c r="Z106" s="109"/>
      <c r="AA106" s="109"/>
      <c r="AB106" s="109"/>
      <c r="AC106" s="109"/>
      <c r="AD106" s="109"/>
      <c r="AE106" s="109"/>
      <c r="AR106" s="189" t="s">
        <v>174</v>
      </c>
      <c r="AT106" s="189" t="s">
        <v>400</v>
      </c>
      <c r="AU106" s="189" t="s">
        <v>81</v>
      </c>
      <c r="AY106" s="100" t="s">
        <v>159</v>
      </c>
      <c r="BE106" s="190">
        <f t="shared" si="14"/>
        <v>0</v>
      </c>
      <c r="BF106" s="190">
        <f t="shared" si="15"/>
        <v>0</v>
      </c>
      <c r="BG106" s="190">
        <f t="shared" si="16"/>
        <v>0</v>
      </c>
      <c r="BH106" s="190">
        <f t="shared" si="17"/>
        <v>0</v>
      </c>
      <c r="BI106" s="190">
        <f t="shared" si="18"/>
        <v>0</v>
      </c>
      <c r="BJ106" s="100" t="s">
        <v>79</v>
      </c>
      <c r="BK106" s="190">
        <f t="shared" si="19"/>
        <v>0</v>
      </c>
      <c r="BL106" s="100" t="s">
        <v>164</v>
      </c>
      <c r="BM106" s="189" t="s">
        <v>217</v>
      </c>
    </row>
    <row r="107" spans="1:65" s="113" customFormat="1" ht="24" x14ac:dyDescent="0.2">
      <c r="A107" s="109"/>
      <c r="B107" s="110"/>
      <c r="C107" s="208" t="s">
        <v>225</v>
      </c>
      <c r="D107" s="208" t="s">
        <v>400</v>
      </c>
      <c r="E107" s="209" t="s">
        <v>1769</v>
      </c>
      <c r="F107" s="210" t="s">
        <v>1770</v>
      </c>
      <c r="G107" s="211" t="s">
        <v>1177</v>
      </c>
      <c r="H107" s="212">
        <v>280</v>
      </c>
      <c r="I107" s="5"/>
      <c r="J107" s="213">
        <f t="shared" si="10"/>
        <v>0</v>
      </c>
      <c r="K107" s="210" t="s">
        <v>3</v>
      </c>
      <c r="L107" s="214"/>
      <c r="M107" s="215" t="s">
        <v>3</v>
      </c>
      <c r="N107" s="216" t="s">
        <v>43</v>
      </c>
      <c r="O107" s="186"/>
      <c r="P107" s="187">
        <f t="shared" si="11"/>
        <v>0</v>
      </c>
      <c r="Q107" s="187">
        <v>0</v>
      </c>
      <c r="R107" s="187">
        <f t="shared" si="12"/>
        <v>0</v>
      </c>
      <c r="S107" s="187">
        <v>0</v>
      </c>
      <c r="T107" s="188">
        <f t="shared" si="13"/>
        <v>0</v>
      </c>
      <c r="U107" s="109"/>
      <c r="V107" s="109"/>
      <c r="W107" s="109"/>
      <c r="X107" s="109"/>
      <c r="Y107" s="109"/>
      <c r="Z107" s="109"/>
      <c r="AA107" s="109"/>
      <c r="AB107" s="109"/>
      <c r="AC107" s="109"/>
      <c r="AD107" s="109"/>
      <c r="AE107" s="109"/>
      <c r="AR107" s="189" t="s">
        <v>174</v>
      </c>
      <c r="AT107" s="189" t="s">
        <v>400</v>
      </c>
      <c r="AU107" s="189" t="s">
        <v>81</v>
      </c>
      <c r="AY107" s="100" t="s">
        <v>159</v>
      </c>
      <c r="BE107" s="190">
        <f t="shared" si="14"/>
        <v>0</v>
      </c>
      <c r="BF107" s="190">
        <f t="shared" si="15"/>
        <v>0</v>
      </c>
      <c r="BG107" s="190">
        <f t="shared" si="16"/>
        <v>0</v>
      </c>
      <c r="BH107" s="190">
        <f t="shared" si="17"/>
        <v>0</v>
      </c>
      <c r="BI107" s="190">
        <f t="shared" si="18"/>
        <v>0</v>
      </c>
      <c r="BJ107" s="100" t="s">
        <v>79</v>
      </c>
      <c r="BK107" s="190">
        <f t="shared" si="19"/>
        <v>0</v>
      </c>
      <c r="BL107" s="100" t="s">
        <v>164</v>
      </c>
      <c r="BM107" s="189" t="s">
        <v>228</v>
      </c>
    </row>
    <row r="108" spans="1:65" s="113" customFormat="1" ht="24" x14ac:dyDescent="0.2">
      <c r="A108" s="109"/>
      <c r="B108" s="110"/>
      <c r="C108" s="208" t="s">
        <v>188</v>
      </c>
      <c r="D108" s="208" t="s">
        <v>400</v>
      </c>
      <c r="E108" s="209" t="s">
        <v>1771</v>
      </c>
      <c r="F108" s="210" t="s">
        <v>1631</v>
      </c>
      <c r="G108" s="211" t="s">
        <v>1121</v>
      </c>
      <c r="H108" s="212">
        <v>5</v>
      </c>
      <c r="I108" s="5"/>
      <c r="J108" s="213">
        <f t="shared" si="10"/>
        <v>0</v>
      </c>
      <c r="K108" s="210" t="s">
        <v>3</v>
      </c>
      <c r="L108" s="214"/>
      <c r="M108" s="215" t="s">
        <v>3</v>
      </c>
      <c r="N108" s="216" t="s">
        <v>43</v>
      </c>
      <c r="O108" s="186"/>
      <c r="P108" s="187">
        <f t="shared" si="11"/>
        <v>0</v>
      </c>
      <c r="Q108" s="187">
        <v>0</v>
      </c>
      <c r="R108" s="187">
        <f t="shared" si="12"/>
        <v>0</v>
      </c>
      <c r="S108" s="187">
        <v>0</v>
      </c>
      <c r="T108" s="188">
        <f t="shared" si="13"/>
        <v>0</v>
      </c>
      <c r="U108" s="109"/>
      <c r="V108" s="109"/>
      <c r="W108" s="109"/>
      <c r="X108" s="109"/>
      <c r="Y108" s="109"/>
      <c r="Z108" s="109"/>
      <c r="AA108" s="109"/>
      <c r="AB108" s="109"/>
      <c r="AC108" s="109"/>
      <c r="AD108" s="109"/>
      <c r="AE108" s="109"/>
      <c r="AR108" s="189" t="s">
        <v>174</v>
      </c>
      <c r="AT108" s="189" t="s">
        <v>400</v>
      </c>
      <c r="AU108" s="189" t="s">
        <v>81</v>
      </c>
      <c r="AY108" s="100" t="s">
        <v>159</v>
      </c>
      <c r="BE108" s="190">
        <f t="shared" si="14"/>
        <v>0</v>
      </c>
      <c r="BF108" s="190">
        <f t="shared" si="15"/>
        <v>0</v>
      </c>
      <c r="BG108" s="190">
        <f t="shared" si="16"/>
        <v>0</v>
      </c>
      <c r="BH108" s="190">
        <f t="shared" si="17"/>
        <v>0</v>
      </c>
      <c r="BI108" s="190">
        <f t="shared" si="18"/>
        <v>0</v>
      </c>
      <c r="BJ108" s="100" t="s">
        <v>79</v>
      </c>
      <c r="BK108" s="190">
        <f t="shared" si="19"/>
        <v>0</v>
      </c>
      <c r="BL108" s="100" t="s">
        <v>164</v>
      </c>
      <c r="BM108" s="189" t="s">
        <v>235</v>
      </c>
    </row>
    <row r="109" spans="1:65" s="113" customFormat="1" ht="24" x14ac:dyDescent="0.2">
      <c r="A109" s="109"/>
      <c r="B109" s="110"/>
      <c r="C109" s="208" t="s">
        <v>9</v>
      </c>
      <c r="D109" s="208" t="s">
        <v>400</v>
      </c>
      <c r="E109" s="209" t="s">
        <v>1772</v>
      </c>
      <c r="F109" s="210" t="s">
        <v>1633</v>
      </c>
      <c r="G109" s="211" t="s">
        <v>1121</v>
      </c>
      <c r="H109" s="212">
        <v>30</v>
      </c>
      <c r="I109" s="5"/>
      <c r="J109" s="213">
        <f t="shared" si="10"/>
        <v>0</v>
      </c>
      <c r="K109" s="210" t="s">
        <v>3</v>
      </c>
      <c r="L109" s="214"/>
      <c r="M109" s="215" t="s">
        <v>3</v>
      </c>
      <c r="N109" s="216" t="s">
        <v>43</v>
      </c>
      <c r="O109" s="186"/>
      <c r="P109" s="187">
        <f t="shared" si="11"/>
        <v>0</v>
      </c>
      <c r="Q109" s="187">
        <v>0</v>
      </c>
      <c r="R109" s="187">
        <f t="shared" si="12"/>
        <v>0</v>
      </c>
      <c r="S109" s="187">
        <v>0</v>
      </c>
      <c r="T109" s="188">
        <f t="shared" si="13"/>
        <v>0</v>
      </c>
      <c r="U109" s="109"/>
      <c r="V109" s="109"/>
      <c r="W109" s="109"/>
      <c r="X109" s="109"/>
      <c r="Y109" s="109"/>
      <c r="Z109" s="109"/>
      <c r="AA109" s="109"/>
      <c r="AB109" s="109"/>
      <c r="AC109" s="109"/>
      <c r="AD109" s="109"/>
      <c r="AE109" s="109"/>
      <c r="AR109" s="189" t="s">
        <v>174</v>
      </c>
      <c r="AT109" s="189" t="s">
        <v>400</v>
      </c>
      <c r="AU109" s="189" t="s">
        <v>81</v>
      </c>
      <c r="AY109" s="100" t="s">
        <v>159</v>
      </c>
      <c r="BE109" s="190">
        <f t="shared" si="14"/>
        <v>0</v>
      </c>
      <c r="BF109" s="190">
        <f t="shared" si="15"/>
        <v>0</v>
      </c>
      <c r="BG109" s="190">
        <f t="shared" si="16"/>
        <v>0</v>
      </c>
      <c r="BH109" s="190">
        <f t="shared" si="17"/>
        <v>0</v>
      </c>
      <c r="BI109" s="190">
        <f t="shared" si="18"/>
        <v>0</v>
      </c>
      <c r="BJ109" s="100" t="s">
        <v>79</v>
      </c>
      <c r="BK109" s="190">
        <f t="shared" si="19"/>
        <v>0</v>
      </c>
      <c r="BL109" s="100" t="s">
        <v>164</v>
      </c>
      <c r="BM109" s="189" t="s">
        <v>242</v>
      </c>
    </row>
    <row r="110" spans="1:65" s="113" customFormat="1" ht="24" x14ac:dyDescent="0.2">
      <c r="A110" s="109"/>
      <c r="B110" s="110"/>
      <c r="C110" s="208" t="s">
        <v>192</v>
      </c>
      <c r="D110" s="208" t="s">
        <v>400</v>
      </c>
      <c r="E110" s="209" t="s">
        <v>1773</v>
      </c>
      <c r="F110" s="210" t="s">
        <v>1635</v>
      </c>
      <c r="G110" s="211" t="s">
        <v>1121</v>
      </c>
      <c r="H110" s="212">
        <v>6</v>
      </c>
      <c r="I110" s="5"/>
      <c r="J110" s="213">
        <f t="shared" si="10"/>
        <v>0</v>
      </c>
      <c r="K110" s="210" t="s">
        <v>3</v>
      </c>
      <c r="L110" s="214"/>
      <c r="M110" s="215" t="s">
        <v>3</v>
      </c>
      <c r="N110" s="216" t="s">
        <v>43</v>
      </c>
      <c r="O110" s="186"/>
      <c r="P110" s="187">
        <f t="shared" si="11"/>
        <v>0</v>
      </c>
      <c r="Q110" s="187">
        <v>0</v>
      </c>
      <c r="R110" s="187">
        <f t="shared" si="12"/>
        <v>0</v>
      </c>
      <c r="S110" s="187">
        <v>0</v>
      </c>
      <c r="T110" s="188">
        <f t="shared" si="13"/>
        <v>0</v>
      </c>
      <c r="U110" s="109"/>
      <c r="V110" s="109"/>
      <c r="W110" s="109"/>
      <c r="X110" s="109"/>
      <c r="Y110" s="109"/>
      <c r="Z110" s="109"/>
      <c r="AA110" s="109"/>
      <c r="AB110" s="109"/>
      <c r="AC110" s="109"/>
      <c r="AD110" s="109"/>
      <c r="AE110" s="109"/>
      <c r="AR110" s="189" t="s">
        <v>174</v>
      </c>
      <c r="AT110" s="189" t="s">
        <v>400</v>
      </c>
      <c r="AU110" s="189" t="s">
        <v>81</v>
      </c>
      <c r="AY110" s="100" t="s">
        <v>159</v>
      </c>
      <c r="BE110" s="190">
        <f t="shared" si="14"/>
        <v>0</v>
      </c>
      <c r="BF110" s="190">
        <f t="shared" si="15"/>
        <v>0</v>
      </c>
      <c r="BG110" s="190">
        <f t="shared" si="16"/>
        <v>0</v>
      </c>
      <c r="BH110" s="190">
        <f t="shared" si="17"/>
        <v>0</v>
      </c>
      <c r="BI110" s="190">
        <f t="shared" si="18"/>
        <v>0</v>
      </c>
      <c r="BJ110" s="100" t="s">
        <v>79</v>
      </c>
      <c r="BK110" s="190">
        <f t="shared" si="19"/>
        <v>0</v>
      </c>
      <c r="BL110" s="100" t="s">
        <v>164</v>
      </c>
      <c r="BM110" s="189" t="s">
        <v>255</v>
      </c>
    </row>
    <row r="111" spans="1:65" s="113" customFormat="1" ht="24" x14ac:dyDescent="0.2">
      <c r="A111" s="109"/>
      <c r="B111" s="110"/>
      <c r="C111" s="208" t="s">
        <v>256</v>
      </c>
      <c r="D111" s="208" t="s">
        <v>400</v>
      </c>
      <c r="E111" s="209" t="s">
        <v>1774</v>
      </c>
      <c r="F111" s="210" t="s">
        <v>1637</v>
      </c>
      <c r="G111" s="211" t="s">
        <v>1121</v>
      </c>
      <c r="H111" s="212">
        <v>1</v>
      </c>
      <c r="I111" s="5"/>
      <c r="J111" s="213">
        <f t="shared" si="10"/>
        <v>0</v>
      </c>
      <c r="K111" s="210" t="s">
        <v>3</v>
      </c>
      <c r="L111" s="214"/>
      <c r="M111" s="215" t="s">
        <v>3</v>
      </c>
      <c r="N111" s="216" t="s">
        <v>43</v>
      </c>
      <c r="O111" s="186"/>
      <c r="P111" s="187">
        <f t="shared" si="11"/>
        <v>0</v>
      </c>
      <c r="Q111" s="187">
        <v>0</v>
      </c>
      <c r="R111" s="187">
        <f t="shared" si="12"/>
        <v>0</v>
      </c>
      <c r="S111" s="187">
        <v>0</v>
      </c>
      <c r="T111" s="188">
        <f t="shared" si="13"/>
        <v>0</v>
      </c>
      <c r="U111" s="109"/>
      <c r="V111" s="109"/>
      <c r="W111" s="109"/>
      <c r="X111" s="109"/>
      <c r="Y111" s="109"/>
      <c r="Z111" s="109"/>
      <c r="AA111" s="109"/>
      <c r="AB111" s="109"/>
      <c r="AC111" s="109"/>
      <c r="AD111" s="109"/>
      <c r="AE111" s="109"/>
      <c r="AR111" s="189" t="s">
        <v>174</v>
      </c>
      <c r="AT111" s="189" t="s">
        <v>400</v>
      </c>
      <c r="AU111" s="189" t="s">
        <v>81</v>
      </c>
      <c r="AY111" s="100" t="s">
        <v>159</v>
      </c>
      <c r="BE111" s="190">
        <f t="shared" si="14"/>
        <v>0</v>
      </c>
      <c r="BF111" s="190">
        <f t="shared" si="15"/>
        <v>0</v>
      </c>
      <c r="BG111" s="190">
        <f t="shared" si="16"/>
        <v>0</v>
      </c>
      <c r="BH111" s="190">
        <f t="shared" si="17"/>
        <v>0</v>
      </c>
      <c r="BI111" s="190">
        <f t="shared" si="18"/>
        <v>0</v>
      </c>
      <c r="BJ111" s="100" t="s">
        <v>79</v>
      </c>
      <c r="BK111" s="190">
        <f t="shared" si="19"/>
        <v>0</v>
      </c>
      <c r="BL111" s="100" t="s">
        <v>164</v>
      </c>
      <c r="BM111" s="189" t="s">
        <v>259</v>
      </c>
    </row>
    <row r="112" spans="1:65" s="167" customFormat="1" ht="22.9" customHeight="1" x14ac:dyDescent="0.2">
      <c r="B112" s="168"/>
      <c r="D112" s="169" t="s">
        <v>71</v>
      </c>
      <c r="E112" s="242" t="s">
        <v>1775</v>
      </c>
      <c r="F112" s="242" t="s">
        <v>1776</v>
      </c>
      <c r="J112" s="243">
        <f>BK112</f>
        <v>0</v>
      </c>
      <c r="L112" s="168"/>
      <c r="M112" s="172"/>
      <c r="N112" s="173"/>
      <c r="O112" s="173"/>
      <c r="P112" s="174">
        <f>SUM(P113:P117)</f>
        <v>0</v>
      </c>
      <c r="Q112" s="173"/>
      <c r="R112" s="174">
        <f>SUM(R113:R117)</f>
        <v>0</v>
      </c>
      <c r="S112" s="173"/>
      <c r="T112" s="175">
        <f>SUM(T113:T117)</f>
        <v>0</v>
      </c>
      <c r="AR112" s="169" t="s">
        <v>79</v>
      </c>
      <c r="AT112" s="176" t="s">
        <v>71</v>
      </c>
      <c r="AU112" s="176" t="s">
        <v>79</v>
      </c>
      <c r="AY112" s="169" t="s">
        <v>159</v>
      </c>
      <c r="BK112" s="177">
        <f>SUM(BK113:BK117)</f>
        <v>0</v>
      </c>
    </row>
    <row r="113" spans="1:65" s="113" customFormat="1" ht="24" x14ac:dyDescent="0.2">
      <c r="A113" s="109"/>
      <c r="B113" s="110"/>
      <c r="C113" s="178" t="s">
        <v>201</v>
      </c>
      <c r="D113" s="178" t="s">
        <v>160</v>
      </c>
      <c r="E113" s="179" t="s">
        <v>1777</v>
      </c>
      <c r="F113" s="180" t="s">
        <v>1641</v>
      </c>
      <c r="G113" s="181" t="s">
        <v>1121</v>
      </c>
      <c r="H113" s="182">
        <v>1</v>
      </c>
      <c r="I113" s="4"/>
      <c r="J113" s="183">
        <f>ROUND(I113*H113,2)</f>
        <v>0</v>
      </c>
      <c r="K113" s="180" t="s">
        <v>3</v>
      </c>
      <c r="L113" s="110"/>
      <c r="M113" s="184" t="s">
        <v>3</v>
      </c>
      <c r="N113" s="185" t="s">
        <v>43</v>
      </c>
      <c r="O113" s="186"/>
      <c r="P113" s="187">
        <f>O113*H113</f>
        <v>0</v>
      </c>
      <c r="Q113" s="187">
        <v>0</v>
      </c>
      <c r="R113" s="187">
        <f>Q113*H113</f>
        <v>0</v>
      </c>
      <c r="S113" s="187">
        <v>0</v>
      </c>
      <c r="T113" s="188">
        <f>S113*H113</f>
        <v>0</v>
      </c>
      <c r="U113" s="109"/>
      <c r="V113" s="109"/>
      <c r="W113" s="109"/>
      <c r="X113" s="109"/>
      <c r="Y113" s="109"/>
      <c r="Z113" s="109"/>
      <c r="AA113" s="109"/>
      <c r="AB113" s="109"/>
      <c r="AC113" s="109"/>
      <c r="AD113" s="109"/>
      <c r="AE113" s="109"/>
      <c r="AR113" s="189" t="s">
        <v>164</v>
      </c>
      <c r="AT113" s="189" t="s">
        <v>160</v>
      </c>
      <c r="AU113" s="189" t="s">
        <v>81</v>
      </c>
      <c r="AY113" s="100" t="s">
        <v>159</v>
      </c>
      <c r="BE113" s="190">
        <f>IF(N113="základní",J113,0)</f>
        <v>0</v>
      </c>
      <c r="BF113" s="190">
        <f>IF(N113="snížená",J113,0)</f>
        <v>0</v>
      </c>
      <c r="BG113" s="190">
        <f>IF(N113="zákl. přenesená",J113,0)</f>
        <v>0</v>
      </c>
      <c r="BH113" s="190">
        <f>IF(N113="sníž. přenesená",J113,0)</f>
        <v>0</v>
      </c>
      <c r="BI113" s="190">
        <f>IF(N113="nulová",J113,0)</f>
        <v>0</v>
      </c>
      <c r="BJ113" s="100" t="s">
        <v>79</v>
      </c>
      <c r="BK113" s="190">
        <f>ROUND(I113*H113,2)</f>
        <v>0</v>
      </c>
      <c r="BL113" s="100" t="s">
        <v>164</v>
      </c>
      <c r="BM113" s="189" t="s">
        <v>262</v>
      </c>
    </row>
    <row r="114" spans="1:65" s="113" customFormat="1" ht="24" x14ac:dyDescent="0.2">
      <c r="A114" s="109"/>
      <c r="B114" s="110"/>
      <c r="C114" s="178" t="s">
        <v>264</v>
      </c>
      <c r="D114" s="178" t="s">
        <v>160</v>
      </c>
      <c r="E114" s="179" t="s">
        <v>1778</v>
      </c>
      <c r="F114" s="180" t="s">
        <v>1643</v>
      </c>
      <c r="G114" s="181" t="s">
        <v>1121</v>
      </c>
      <c r="H114" s="182">
        <v>1</v>
      </c>
      <c r="I114" s="4"/>
      <c r="J114" s="183">
        <f>ROUND(I114*H114,2)</f>
        <v>0</v>
      </c>
      <c r="K114" s="180" t="s">
        <v>3</v>
      </c>
      <c r="L114" s="110"/>
      <c r="M114" s="184" t="s">
        <v>3</v>
      </c>
      <c r="N114" s="185" t="s">
        <v>43</v>
      </c>
      <c r="O114" s="186"/>
      <c r="P114" s="187">
        <f>O114*H114</f>
        <v>0</v>
      </c>
      <c r="Q114" s="187">
        <v>0</v>
      </c>
      <c r="R114" s="187">
        <f>Q114*H114</f>
        <v>0</v>
      </c>
      <c r="S114" s="187">
        <v>0</v>
      </c>
      <c r="T114" s="188">
        <f>S114*H114</f>
        <v>0</v>
      </c>
      <c r="U114" s="109"/>
      <c r="V114" s="109"/>
      <c r="W114" s="109"/>
      <c r="X114" s="109"/>
      <c r="Y114" s="109"/>
      <c r="Z114" s="109"/>
      <c r="AA114" s="109"/>
      <c r="AB114" s="109"/>
      <c r="AC114" s="109"/>
      <c r="AD114" s="109"/>
      <c r="AE114" s="109"/>
      <c r="AR114" s="189" t="s">
        <v>164</v>
      </c>
      <c r="AT114" s="189" t="s">
        <v>160</v>
      </c>
      <c r="AU114" s="189" t="s">
        <v>81</v>
      </c>
      <c r="AY114" s="100" t="s">
        <v>159</v>
      </c>
      <c r="BE114" s="190">
        <f>IF(N114="základní",J114,0)</f>
        <v>0</v>
      </c>
      <c r="BF114" s="190">
        <f>IF(N114="snížená",J114,0)</f>
        <v>0</v>
      </c>
      <c r="BG114" s="190">
        <f>IF(N114="zákl. přenesená",J114,0)</f>
        <v>0</v>
      </c>
      <c r="BH114" s="190">
        <f>IF(N114="sníž. přenesená",J114,0)</f>
        <v>0</v>
      </c>
      <c r="BI114" s="190">
        <f>IF(N114="nulová",J114,0)</f>
        <v>0</v>
      </c>
      <c r="BJ114" s="100" t="s">
        <v>79</v>
      </c>
      <c r="BK114" s="190">
        <f>ROUND(I114*H114,2)</f>
        <v>0</v>
      </c>
      <c r="BL114" s="100" t="s">
        <v>164</v>
      </c>
      <c r="BM114" s="189" t="s">
        <v>267</v>
      </c>
    </row>
    <row r="115" spans="1:65" s="113" customFormat="1" ht="24" x14ac:dyDescent="0.2">
      <c r="A115" s="109"/>
      <c r="B115" s="110"/>
      <c r="C115" s="178" t="s">
        <v>208</v>
      </c>
      <c r="D115" s="178" t="s">
        <v>160</v>
      </c>
      <c r="E115" s="179" t="s">
        <v>1779</v>
      </c>
      <c r="F115" s="180" t="s">
        <v>1780</v>
      </c>
      <c r="G115" s="181" t="s">
        <v>1121</v>
      </c>
      <c r="H115" s="182">
        <v>1</v>
      </c>
      <c r="I115" s="4"/>
      <c r="J115" s="183">
        <f>ROUND(I115*H115,2)</f>
        <v>0</v>
      </c>
      <c r="K115" s="180" t="s">
        <v>3</v>
      </c>
      <c r="L115" s="110"/>
      <c r="M115" s="184" t="s">
        <v>3</v>
      </c>
      <c r="N115" s="185" t="s">
        <v>43</v>
      </c>
      <c r="O115" s="186"/>
      <c r="P115" s="187">
        <f>O115*H115</f>
        <v>0</v>
      </c>
      <c r="Q115" s="187">
        <v>0</v>
      </c>
      <c r="R115" s="187">
        <f>Q115*H115</f>
        <v>0</v>
      </c>
      <c r="S115" s="187">
        <v>0</v>
      </c>
      <c r="T115" s="188">
        <f>S115*H115</f>
        <v>0</v>
      </c>
      <c r="U115" s="109"/>
      <c r="V115" s="109"/>
      <c r="W115" s="109"/>
      <c r="X115" s="109"/>
      <c r="Y115" s="109"/>
      <c r="Z115" s="109"/>
      <c r="AA115" s="109"/>
      <c r="AB115" s="109"/>
      <c r="AC115" s="109"/>
      <c r="AD115" s="109"/>
      <c r="AE115" s="109"/>
      <c r="AR115" s="189" t="s">
        <v>164</v>
      </c>
      <c r="AT115" s="189" t="s">
        <v>160</v>
      </c>
      <c r="AU115" s="189" t="s">
        <v>81</v>
      </c>
      <c r="AY115" s="100" t="s">
        <v>159</v>
      </c>
      <c r="BE115" s="190">
        <f>IF(N115="základní",J115,0)</f>
        <v>0</v>
      </c>
      <c r="BF115" s="190">
        <f>IF(N115="snížená",J115,0)</f>
        <v>0</v>
      </c>
      <c r="BG115" s="190">
        <f>IF(N115="zákl. přenesená",J115,0)</f>
        <v>0</v>
      </c>
      <c r="BH115" s="190">
        <f>IF(N115="sníž. přenesená",J115,0)</f>
        <v>0</v>
      </c>
      <c r="BI115" s="190">
        <f>IF(N115="nulová",J115,0)</f>
        <v>0</v>
      </c>
      <c r="BJ115" s="100" t="s">
        <v>79</v>
      </c>
      <c r="BK115" s="190">
        <f>ROUND(I115*H115,2)</f>
        <v>0</v>
      </c>
      <c r="BL115" s="100" t="s">
        <v>164</v>
      </c>
      <c r="BM115" s="189" t="s">
        <v>272</v>
      </c>
    </row>
    <row r="116" spans="1:65" s="113" customFormat="1" ht="24" x14ac:dyDescent="0.2">
      <c r="A116" s="109"/>
      <c r="B116" s="110"/>
      <c r="C116" s="178" t="s">
        <v>8</v>
      </c>
      <c r="D116" s="178" t="s">
        <v>160</v>
      </c>
      <c r="E116" s="179" t="s">
        <v>1781</v>
      </c>
      <c r="F116" s="180" t="s">
        <v>1782</v>
      </c>
      <c r="G116" s="181" t="s">
        <v>1121</v>
      </c>
      <c r="H116" s="182">
        <v>1</v>
      </c>
      <c r="I116" s="4"/>
      <c r="J116" s="183">
        <f>ROUND(I116*H116,2)</f>
        <v>0</v>
      </c>
      <c r="K116" s="180" t="s">
        <v>3</v>
      </c>
      <c r="L116" s="110"/>
      <c r="M116" s="184" t="s">
        <v>3</v>
      </c>
      <c r="N116" s="185" t="s">
        <v>43</v>
      </c>
      <c r="O116" s="186"/>
      <c r="P116" s="187">
        <f>O116*H116</f>
        <v>0</v>
      </c>
      <c r="Q116" s="187">
        <v>0</v>
      </c>
      <c r="R116" s="187">
        <f>Q116*H116</f>
        <v>0</v>
      </c>
      <c r="S116" s="187">
        <v>0</v>
      </c>
      <c r="T116" s="188">
        <f>S116*H116</f>
        <v>0</v>
      </c>
      <c r="U116" s="109"/>
      <c r="V116" s="109"/>
      <c r="W116" s="109"/>
      <c r="X116" s="109"/>
      <c r="Y116" s="109"/>
      <c r="Z116" s="109"/>
      <c r="AA116" s="109"/>
      <c r="AB116" s="109"/>
      <c r="AC116" s="109"/>
      <c r="AD116" s="109"/>
      <c r="AE116" s="109"/>
      <c r="AR116" s="189" t="s">
        <v>164</v>
      </c>
      <c r="AT116" s="189" t="s">
        <v>160</v>
      </c>
      <c r="AU116" s="189" t="s">
        <v>81</v>
      </c>
      <c r="AY116" s="100" t="s">
        <v>159</v>
      </c>
      <c r="BE116" s="190">
        <f>IF(N116="základní",J116,0)</f>
        <v>0</v>
      </c>
      <c r="BF116" s="190">
        <f>IF(N116="snížená",J116,0)</f>
        <v>0</v>
      </c>
      <c r="BG116" s="190">
        <f>IF(N116="zákl. přenesená",J116,0)</f>
        <v>0</v>
      </c>
      <c r="BH116" s="190">
        <f>IF(N116="sníž. přenesená",J116,0)</f>
        <v>0</v>
      </c>
      <c r="BI116" s="190">
        <f>IF(N116="nulová",J116,0)</f>
        <v>0</v>
      </c>
      <c r="BJ116" s="100" t="s">
        <v>79</v>
      </c>
      <c r="BK116" s="190">
        <f>ROUND(I116*H116,2)</f>
        <v>0</v>
      </c>
      <c r="BL116" s="100" t="s">
        <v>164</v>
      </c>
      <c r="BM116" s="189" t="s">
        <v>279</v>
      </c>
    </row>
    <row r="117" spans="1:65" s="113" customFormat="1" ht="24" x14ac:dyDescent="0.2">
      <c r="A117" s="109"/>
      <c r="B117" s="110"/>
      <c r="C117" s="178" t="s">
        <v>212</v>
      </c>
      <c r="D117" s="178" t="s">
        <v>160</v>
      </c>
      <c r="E117" s="179" t="s">
        <v>1783</v>
      </c>
      <c r="F117" s="180" t="s">
        <v>1784</v>
      </c>
      <c r="G117" s="181" t="s">
        <v>1121</v>
      </c>
      <c r="H117" s="182">
        <v>1</v>
      </c>
      <c r="I117" s="4"/>
      <c r="J117" s="183">
        <f>ROUND(I117*H117,2)</f>
        <v>0</v>
      </c>
      <c r="K117" s="180" t="s">
        <v>3</v>
      </c>
      <c r="L117" s="110"/>
      <c r="M117" s="184" t="s">
        <v>3</v>
      </c>
      <c r="N117" s="185" t="s">
        <v>43</v>
      </c>
      <c r="O117" s="186"/>
      <c r="P117" s="187">
        <f>O117*H117</f>
        <v>0</v>
      </c>
      <c r="Q117" s="187">
        <v>0</v>
      </c>
      <c r="R117" s="187">
        <f>Q117*H117</f>
        <v>0</v>
      </c>
      <c r="S117" s="187">
        <v>0</v>
      </c>
      <c r="T117" s="188">
        <f>S117*H117</f>
        <v>0</v>
      </c>
      <c r="U117" s="109"/>
      <c r="V117" s="109"/>
      <c r="W117" s="109"/>
      <c r="X117" s="109"/>
      <c r="Y117" s="109"/>
      <c r="Z117" s="109"/>
      <c r="AA117" s="109"/>
      <c r="AB117" s="109"/>
      <c r="AC117" s="109"/>
      <c r="AD117" s="109"/>
      <c r="AE117" s="109"/>
      <c r="AR117" s="189" t="s">
        <v>164</v>
      </c>
      <c r="AT117" s="189" t="s">
        <v>160</v>
      </c>
      <c r="AU117" s="189" t="s">
        <v>81</v>
      </c>
      <c r="AY117" s="100" t="s">
        <v>159</v>
      </c>
      <c r="BE117" s="190">
        <f>IF(N117="základní",J117,0)</f>
        <v>0</v>
      </c>
      <c r="BF117" s="190">
        <f>IF(N117="snížená",J117,0)</f>
        <v>0</v>
      </c>
      <c r="BG117" s="190">
        <f>IF(N117="zákl. přenesená",J117,0)</f>
        <v>0</v>
      </c>
      <c r="BH117" s="190">
        <f>IF(N117="sníž. přenesená",J117,0)</f>
        <v>0</v>
      </c>
      <c r="BI117" s="190">
        <f>IF(N117="nulová",J117,0)</f>
        <v>0</v>
      </c>
      <c r="BJ117" s="100" t="s">
        <v>79</v>
      </c>
      <c r="BK117" s="190">
        <f>ROUND(I117*H117,2)</f>
        <v>0</v>
      </c>
      <c r="BL117" s="100" t="s">
        <v>164</v>
      </c>
      <c r="BM117" s="189" t="s">
        <v>287</v>
      </c>
    </row>
    <row r="118" spans="1:65" s="167" customFormat="1" ht="22.9" customHeight="1" x14ac:dyDescent="0.2">
      <c r="B118" s="168"/>
      <c r="D118" s="169" t="s">
        <v>71</v>
      </c>
      <c r="E118" s="242" t="s">
        <v>1785</v>
      </c>
      <c r="F118" s="242" t="s">
        <v>1786</v>
      </c>
      <c r="J118" s="243">
        <f>BK118</f>
        <v>0</v>
      </c>
      <c r="L118" s="168"/>
      <c r="M118" s="172"/>
      <c r="N118" s="173"/>
      <c r="O118" s="173"/>
      <c r="P118" s="174">
        <f>SUM(P119:P129)</f>
        <v>0</v>
      </c>
      <c r="Q118" s="173"/>
      <c r="R118" s="174">
        <f>SUM(R119:R129)</f>
        <v>0</v>
      </c>
      <c r="S118" s="173"/>
      <c r="T118" s="175">
        <f>SUM(T119:T129)</f>
        <v>0</v>
      </c>
      <c r="AR118" s="169" t="s">
        <v>79</v>
      </c>
      <c r="AT118" s="176" t="s">
        <v>71</v>
      </c>
      <c r="AU118" s="176" t="s">
        <v>79</v>
      </c>
      <c r="AY118" s="169" t="s">
        <v>159</v>
      </c>
      <c r="BK118" s="177">
        <f>SUM(BK119:BK129)</f>
        <v>0</v>
      </c>
    </row>
    <row r="119" spans="1:65" s="113" customFormat="1" ht="24" x14ac:dyDescent="0.2">
      <c r="A119" s="109"/>
      <c r="B119" s="110"/>
      <c r="C119" s="178" t="s">
        <v>290</v>
      </c>
      <c r="D119" s="178" t="s">
        <v>160</v>
      </c>
      <c r="E119" s="179" t="s">
        <v>1787</v>
      </c>
      <c r="F119" s="180" t="s">
        <v>1560</v>
      </c>
      <c r="G119" s="181" t="s">
        <v>1121</v>
      </c>
      <c r="H119" s="182">
        <v>1</v>
      </c>
      <c r="I119" s="4"/>
      <c r="J119" s="183">
        <f t="shared" ref="J119:J129" si="20">ROUND(I119*H119,2)</f>
        <v>0</v>
      </c>
      <c r="K119" s="180" t="s">
        <v>3</v>
      </c>
      <c r="L119" s="110"/>
      <c r="M119" s="184" t="s">
        <v>3</v>
      </c>
      <c r="N119" s="185" t="s">
        <v>43</v>
      </c>
      <c r="O119" s="186"/>
      <c r="P119" s="187">
        <f t="shared" ref="P119:P129" si="21">O119*H119</f>
        <v>0</v>
      </c>
      <c r="Q119" s="187">
        <v>0</v>
      </c>
      <c r="R119" s="187">
        <f t="shared" ref="R119:R129" si="22">Q119*H119</f>
        <v>0</v>
      </c>
      <c r="S119" s="187">
        <v>0</v>
      </c>
      <c r="T119" s="188">
        <f t="shared" ref="T119:T129" si="23">S119*H119</f>
        <v>0</v>
      </c>
      <c r="U119" s="109"/>
      <c r="V119" s="109"/>
      <c r="W119" s="109"/>
      <c r="X119" s="109"/>
      <c r="Y119" s="109"/>
      <c r="Z119" s="109"/>
      <c r="AA119" s="109"/>
      <c r="AB119" s="109"/>
      <c r="AC119" s="109"/>
      <c r="AD119" s="109"/>
      <c r="AE119" s="109"/>
      <c r="AR119" s="189" t="s">
        <v>164</v>
      </c>
      <c r="AT119" s="189" t="s">
        <v>160</v>
      </c>
      <c r="AU119" s="189" t="s">
        <v>81</v>
      </c>
      <c r="AY119" s="100" t="s">
        <v>159</v>
      </c>
      <c r="BE119" s="190">
        <f t="shared" ref="BE119:BE129" si="24">IF(N119="základní",J119,0)</f>
        <v>0</v>
      </c>
      <c r="BF119" s="190">
        <f t="shared" ref="BF119:BF129" si="25">IF(N119="snížená",J119,0)</f>
        <v>0</v>
      </c>
      <c r="BG119" s="190">
        <f t="shared" ref="BG119:BG129" si="26">IF(N119="zákl. přenesená",J119,0)</f>
        <v>0</v>
      </c>
      <c r="BH119" s="190">
        <f t="shared" ref="BH119:BH129" si="27">IF(N119="sníž. přenesená",J119,0)</f>
        <v>0</v>
      </c>
      <c r="BI119" s="190">
        <f t="shared" ref="BI119:BI129" si="28">IF(N119="nulová",J119,0)</f>
        <v>0</v>
      </c>
      <c r="BJ119" s="100" t="s">
        <v>79</v>
      </c>
      <c r="BK119" s="190">
        <f t="shared" ref="BK119:BK129" si="29">ROUND(I119*H119,2)</f>
        <v>0</v>
      </c>
      <c r="BL119" s="100" t="s">
        <v>164</v>
      </c>
      <c r="BM119" s="189" t="s">
        <v>293</v>
      </c>
    </row>
    <row r="120" spans="1:65" s="113" customFormat="1" ht="24" x14ac:dyDescent="0.2">
      <c r="A120" s="109"/>
      <c r="B120" s="110"/>
      <c r="C120" s="178" t="s">
        <v>217</v>
      </c>
      <c r="D120" s="178" t="s">
        <v>160</v>
      </c>
      <c r="E120" s="179" t="s">
        <v>1788</v>
      </c>
      <c r="F120" s="180" t="s">
        <v>1789</v>
      </c>
      <c r="G120" s="181" t="s">
        <v>1121</v>
      </c>
      <c r="H120" s="182">
        <v>1</v>
      </c>
      <c r="I120" s="4"/>
      <c r="J120" s="183">
        <f t="shared" si="20"/>
        <v>0</v>
      </c>
      <c r="K120" s="180" t="s">
        <v>3</v>
      </c>
      <c r="L120" s="110"/>
      <c r="M120" s="184" t="s">
        <v>3</v>
      </c>
      <c r="N120" s="185" t="s">
        <v>43</v>
      </c>
      <c r="O120" s="186"/>
      <c r="P120" s="187">
        <f t="shared" si="21"/>
        <v>0</v>
      </c>
      <c r="Q120" s="187">
        <v>0</v>
      </c>
      <c r="R120" s="187">
        <f t="shared" si="22"/>
        <v>0</v>
      </c>
      <c r="S120" s="187">
        <v>0</v>
      </c>
      <c r="T120" s="188">
        <f t="shared" si="23"/>
        <v>0</v>
      </c>
      <c r="U120" s="109"/>
      <c r="V120" s="109"/>
      <c r="W120" s="109"/>
      <c r="X120" s="109"/>
      <c r="Y120" s="109"/>
      <c r="Z120" s="109"/>
      <c r="AA120" s="109"/>
      <c r="AB120" s="109"/>
      <c r="AC120" s="109"/>
      <c r="AD120" s="109"/>
      <c r="AE120" s="109"/>
      <c r="AR120" s="189" t="s">
        <v>164</v>
      </c>
      <c r="AT120" s="189" t="s">
        <v>160</v>
      </c>
      <c r="AU120" s="189" t="s">
        <v>81</v>
      </c>
      <c r="AY120" s="100" t="s">
        <v>159</v>
      </c>
      <c r="BE120" s="190">
        <f t="shared" si="24"/>
        <v>0</v>
      </c>
      <c r="BF120" s="190">
        <f t="shared" si="25"/>
        <v>0</v>
      </c>
      <c r="BG120" s="190">
        <f t="shared" si="26"/>
        <v>0</v>
      </c>
      <c r="BH120" s="190">
        <f t="shared" si="27"/>
        <v>0</v>
      </c>
      <c r="BI120" s="190">
        <f t="shared" si="28"/>
        <v>0</v>
      </c>
      <c r="BJ120" s="100" t="s">
        <v>79</v>
      </c>
      <c r="BK120" s="190">
        <f t="shared" si="29"/>
        <v>0</v>
      </c>
      <c r="BL120" s="100" t="s">
        <v>164</v>
      </c>
      <c r="BM120" s="189" t="s">
        <v>298</v>
      </c>
    </row>
    <row r="121" spans="1:65" s="113" customFormat="1" ht="24" x14ac:dyDescent="0.2">
      <c r="A121" s="109"/>
      <c r="B121" s="110"/>
      <c r="C121" s="178" t="s">
        <v>301</v>
      </c>
      <c r="D121" s="178" t="s">
        <v>160</v>
      </c>
      <c r="E121" s="179" t="s">
        <v>1790</v>
      </c>
      <c r="F121" s="180" t="s">
        <v>1791</v>
      </c>
      <c r="G121" s="181" t="s">
        <v>1121</v>
      </c>
      <c r="H121" s="182">
        <v>1</v>
      </c>
      <c r="I121" s="4"/>
      <c r="J121" s="183">
        <f t="shared" si="20"/>
        <v>0</v>
      </c>
      <c r="K121" s="180" t="s">
        <v>3</v>
      </c>
      <c r="L121" s="110"/>
      <c r="M121" s="184" t="s">
        <v>3</v>
      </c>
      <c r="N121" s="185" t="s">
        <v>43</v>
      </c>
      <c r="O121" s="186"/>
      <c r="P121" s="187">
        <f t="shared" si="21"/>
        <v>0</v>
      </c>
      <c r="Q121" s="187">
        <v>0</v>
      </c>
      <c r="R121" s="187">
        <f t="shared" si="22"/>
        <v>0</v>
      </c>
      <c r="S121" s="187">
        <v>0</v>
      </c>
      <c r="T121" s="188">
        <f t="shared" si="23"/>
        <v>0</v>
      </c>
      <c r="U121" s="109"/>
      <c r="V121" s="109"/>
      <c r="W121" s="109"/>
      <c r="X121" s="109"/>
      <c r="Y121" s="109"/>
      <c r="Z121" s="109"/>
      <c r="AA121" s="109"/>
      <c r="AB121" s="109"/>
      <c r="AC121" s="109"/>
      <c r="AD121" s="109"/>
      <c r="AE121" s="109"/>
      <c r="AR121" s="189" t="s">
        <v>164</v>
      </c>
      <c r="AT121" s="189" t="s">
        <v>160</v>
      </c>
      <c r="AU121" s="189" t="s">
        <v>81</v>
      </c>
      <c r="AY121" s="100" t="s">
        <v>159</v>
      </c>
      <c r="BE121" s="190">
        <f t="shared" si="24"/>
        <v>0</v>
      </c>
      <c r="BF121" s="190">
        <f t="shared" si="25"/>
        <v>0</v>
      </c>
      <c r="BG121" s="190">
        <f t="shared" si="26"/>
        <v>0</v>
      </c>
      <c r="BH121" s="190">
        <f t="shared" si="27"/>
        <v>0</v>
      </c>
      <c r="BI121" s="190">
        <f t="shared" si="28"/>
        <v>0</v>
      </c>
      <c r="BJ121" s="100" t="s">
        <v>79</v>
      </c>
      <c r="BK121" s="190">
        <f t="shared" si="29"/>
        <v>0</v>
      </c>
      <c r="BL121" s="100" t="s">
        <v>164</v>
      </c>
      <c r="BM121" s="189" t="s">
        <v>304</v>
      </c>
    </row>
    <row r="122" spans="1:65" s="113" customFormat="1" ht="24" x14ac:dyDescent="0.2">
      <c r="A122" s="109"/>
      <c r="B122" s="110"/>
      <c r="C122" s="178" t="s">
        <v>228</v>
      </c>
      <c r="D122" s="178" t="s">
        <v>160</v>
      </c>
      <c r="E122" s="179" t="s">
        <v>1792</v>
      </c>
      <c r="F122" s="180" t="s">
        <v>1793</v>
      </c>
      <c r="G122" s="181" t="s">
        <v>1121</v>
      </c>
      <c r="H122" s="182">
        <v>1</v>
      </c>
      <c r="I122" s="4"/>
      <c r="J122" s="183">
        <f t="shared" si="20"/>
        <v>0</v>
      </c>
      <c r="K122" s="180" t="s">
        <v>3</v>
      </c>
      <c r="L122" s="110"/>
      <c r="M122" s="184" t="s">
        <v>3</v>
      </c>
      <c r="N122" s="185" t="s">
        <v>43</v>
      </c>
      <c r="O122" s="186"/>
      <c r="P122" s="187">
        <f t="shared" si="21"/>
        <v>0</v>
      </c>
      <c r="Q122" s="187">
        <v>0</v>
      </c>
      <c r="R122" s="187">
        <f t="shared" si="22"/>
        <v>0</v>
      </c>
      <c r="S122" s="187">
        <v>0</v>
      </c>
      <c r="T122" s="188">
        <f t="shared" si="23"/>
        <v>0</v>
      </c>
      <c r="U122" s="109"/>
      <c r="V122" s="109"/>
      <c r="W122" s="109"/>
      <c r="X122" s="109"/>
      <c r="Y122" s="109"/>
      <c r="Z122" s="109"/>
      <c r="AA122" s="109"/>
      <c r="AB122" s="109"/>
      <c r="AC122" s="109"/>
      <c r="AD122" s="109"/>
      <c r="AE122" s="109"/>
      <c r="AR122" s="189" t="s">
        <v>164</v>
      </c>
      <c r="AT122" s="189" t="s">
        <v>160</v>
      </c>
      <c r="AU122" s="189" t="s">
        <v>81</v>
      </c>
      <c r="AY122" s="100" t="s">
        <v>159</v>
      </c>
      <c r="BE122" s="190">
        <f t="shared" si="24"/>
        <v>0</v>
      </c>
      <c r="BF122" s="190">
        <f t="shared" si="25"/>
        <v>0</v>
      </c>
      <c r="BG122" s="190">
        <f t="shared" si="26"/>
        <v>0</v>
      </c>
      <c r="BH122" s="190">
        <f t="shared" si="27"/>
        <v>0</v>
      </c>
      <c r="BI122" s="190">
        <f t="shared" si="28"/>
        <v>0</v>
      </c>
      <c r="BJ122" s="100" t="s">
        <v>79</v>
      </c>
      <c r="BK122" s="190">
        <f t="shared" si="29"/>
        <v>0</v>
      </c>
      <c r="BL122" s="100" t="s">
        <v>164</v>
      </c>
      <c r="BM122" s="189" t="s">
        <v>315</v>
      </c>
    </row>
    <row r="123" spans="1:65" s="113" customFormat="1" ht="24" x14ac:dyDescent="0.2">
      <c r="A123" s="109"/>
      <c r="B123" s="110"/>
      <c r="C123" s="178" t="s">
        <v>317</v>
      </c>
      <c r="D123" s="178" t="s">
        <v>160</v>
      </c>
      <c r="E123" s="179" t="s">
        <v>1794</v>
      </c>
      <c r="F123" s="180" t="s">
        <v>1545</v>
      </c>
      <c r="G123" s="181" t="s">
        <v>1121</v>
      </c>
      <c r="H123" s="182">
        <v>1</v>
      </c>
      <c r="I123" s="4"/>
      <c r="J123" s="183">
        <f t="shared" si="20"/>
        <v>0</v>
      </c>
      <c r="K123" s="180" t="s">
        <v>3</v>
      </c>
      <c r="L123" s="110"/>
      <c r="M123" s="184" t="s">
        <v>3</v>
      </c>
      <c r="N123" s="185" t="s">
        <v>43</v>
      </c>
      <c r="O123" s="186"/>
      <c r="P123" s="187">
        <f t="shared" si="21"/>
        <v>0</v>
      </c>
      <c r="Q123" s="187">
        <v>0</v>
      </c>
      <c r="R123" s="187">
        <f t="shared" si="22"/>
        <v>0</v>
      </c>
      <c r="S123" s="187">
        <v>0</v>
      </c>
      <c r="T123" s="188">
        <f t="shared" si="23"/>
        <v>0</v>
      </c>
      <c r="U123" s="109"/>
      <c r="V123" s="109"/>
      <c r="W123" s="109"/>
      <c r="X123" s="109"/>
      <c r="Y123" s="109"/>
      <c r="Z123" s="109"/>
      <c r="AA123" s="109"/>
      <c r="AB123" s="109"/>
      <c r="AC123" s="109"/>
      <c r="AD123" s="109"/>
      <c r="AE123" s="109"/>
      <c r="AR123" s="189" t="s">
        <v>164</v>
      </c>
      <c r="AT123" s="189" t="s">
        <v>160</v>
      </c>
      <c r="AU123" s="189" t="s">
        <v>81</v>
      </c>
      <c r="AY123" s="100" t="s">
        <v>159</v>
      </c>
      <c r="BE123" s="190">
        <f t="shared" si="24"/>
        <v>0</v>
      </c>
      <c r="BF123" s="190">
        <f t="shared" si="25"/>
        <v>0</v>
      </c>
      <c r="BG123" s="190">
        <f t="shared" si="26"/>
        <v>0</v>
      </c>
      <c r="BH123" s="190">
        <f t="shared" si="27"/>
        <v>0</v>
      </c>
      <c r="BI123" s="190">
        <f t="shared" si="28"/>
        <v>0</v>
      </c>
      <c r="BJ123" s="100" t="s">
        <v>79</v>
      </c>
      <c r="BK123" s="190">
        <f t="shared" si="29"/>
        <v>0</v>
      </c>
      <c r="BL123" s="100" t="s">
        <v>164</v>
      </c>
      <c r="BM123" s="189" t="s">
        <v>320</v>
      </c>
    </row>
    <row r="124" spans="1:65" s="113" customFormat="1" ht="24" x14ac:dyDescent="0.2">
      <c r="A124" s="109"/>
      <c r="B124" s="110"/>
      <c r="C124" s="178" t="s">
        <v>235</v>
      </c>
      <c r="D124" s="178" t="s">
        <v>160</v>
      </c>
      <c r="E124" s="179" t="s">
        <v>1795</v>
      </c>
      <c r="F124" s="180" t="s">
        <v>1543</v>
      </c>
      <c r="G124" s="181" t="s">
        <v>1121</v>
      </c>
      <c r="H124" s="182">
        <v>1</v>
      </c>
      <c r="I124" s="4"/>
      <c r="J124" s="183">
        <f t="shared" si="20"/>
        <v>0</v>
      </c>
      <c r="K124" s="180" t="s">
        <v>3</v>
      </c>
      <c r="L124" s="110"/>
      <c r="M124" s="184" t="s">
        <v>3</v>
      </c>
      <c r="N124" s="185" t="s">
        <v>43</v>
      </c>
      <c r="O124" s="186"/>
      <c r="P124" s="187">
        <f t="shared" si="21"/>
        <v>0</v>
      </c>
      <c r="Q124" s="187">
        <v>0</v>
      </c>
      <c r="R124" s="187">
        <f t="shared" si="22"/>
        <v>0</v>
      </c>
      <c r="S124" s="187">
        <v>0</v>
      </c>
      <c r="T124" s="188">
        <f t="shared" si="23"/>
        <v>0</v>
      </c>
      <c r="U124" s="109"/>
      <c r="V124" s="109"/>
      <c r="W124" s="109"/>
      <c r="X124" s="109"/>
      <c r="Y124" s="109"/>
      <c r="Z124" s="109"/>
      <c r="AA124" s="109"/>
      <c r="AB124" s="109"/>
      <c r="AC124" s="109"/>
      <c r="AD124" s="109"/>
      <c r="AE124" s="109"/>
      <c r="AR124" s="189" t="s">
        <v>164</v>
      </c>
      <c r="AT124" s="189" t="s">
        <v>160</v>
      </c>
      <c r="AU124" s="189" t="s">
        <v>81</v>
      </c>
      <c r="AY124" s="100" t="s">
        <v>159</v>
      </c>
      <c r="BE124" s="190">
        <f t="shared" si="24"/>
        <v>0</v>
      </c>
      <c r="BF124" s="190">
        <f t="shared" si="25"/>
        <v>0</v>
      </c>
      <c r="BG124" s="190">
        <f t="shared" si="26"/>
        <v>0</v>
      </c>
      <c r="BH124" s="190">
        <f t="shared" si="27"/>
        <v>0</v>
      </c>
      <c r="BI124" s="190">
        <f t="shared" si="28"/>
        <v>0</v>
      </c>
      <c r="BJ124" s="100" t="s">
        <v>79</v>
      </c>
      <c r="BK124" s="190">
        <f t="shared" si="29"/>
        <v>0</v>
      </c>
      <c r="BL124" s="100" t="s">
        <v>164</v>
      </c>
      <c r="BM124" s="189" t="s">
        <v>325</v>
      </c>
    </row>
    <row r="125" spans="1:65" s="113" customFormat="1" ht="24" x14ac:dyDescent="0.2">
      <c r="A125" s="109"/>
      <c r="B125" s="110"/>
      <c r="C125" s="178" t="s">
        <v>332</v>
      </c>
      <c r="D125" s="178" t="s">
        <v>160</v>
      </c>
      <c r="E125" s="179" t="s">
        <v>1796</v>
      </c>
      <c r="F125" s="180" t="s">
        <v>1405</v>
      </c>
      <c r="G125" s="181" t="s">
        <v>1121</v>
      </c>
      <c r="H125" s="182">
        <v>1</v>
      </c>
      <c r="I125" s="4"/>
      <c r="J125" s="183">
        <f t="shared" si="20"/>
        <v>0</v>
      </c>
      <c r="K125" s="180" t="s">
        <v>3</v>
      </c>
      <c r="L125" s="110"/>
      <c r="M125" s="184" t="s">
        <v>3</v>
      </c>
      <c r="N125" s="185" t="s">
        <v>43</v>
      </c>
      <c r="O125" s="186"/>
      <c r="P125" s="187">
        <f t="shared" si="21"/>
        <v>0</v>
      </c>
      <c r="Q125" s="187">
        <v>0</v>
      </c>
      <c r="R125" s="187">
        <f t="shared" si="22"/>
        <v>0</v>
      </c>
      <c r="S125" s="187">
        <v>0</v>
      </c>
      <c r="T125" s="188">
        <f t="shared" si="23"/>
        <v>0</v>
      </c>
      <c r="U125" s="109"/>
      <c r="V125" s="109"/>
      <c r="W125" s="109"/>
      <c r="X125" s="109"/>
      <c r="Y125" s="109"/>
      <c r="Z125" s="109"/>
      <c r="AA125" s="109"/>
      <c r="AB125" s="109"/>
      <c r="AC125" s="109"/>
      <c r="AD125" s="109"/>
      <c r="AE125" s="109"/>
      <c r="AR125" s="189" t="s">
        <v>164</v>
      </c>
      <c r="AT125" s="189" t="s">
        <v>160</v>
      </c>
      <c r="AU125" s="189" t="s">
        <v>81</v>
      </c>
      <c r="AY125" s="100" t="s">
        <v>159</v>
      </c>
      <c r="BE125" s="190">
        <f t="shared" si="24"/>
        <v>0</v>
      </c>
      <c r="BF125" s="190">
        <f t="shared" si="25"/>
        <v>0</v>
      </c>
      <c r="BG125" s="190">
        <f t="shared" si="26"/>
        <v>0</v>
      </c>
      <c r="BH125" s="190">
        <f t="shared" si="27"/>
        <v>0</v>
      </c>
      <c r="BI125" s="190">
        <f t="shared" si="28"/>
        <v>0</v>
      </c>
      <c r="BJ125" s="100" t="s">
        <v>79</v>
      </c>
      <c r="BK125" s="190">
        <f t="shared" si="29"/>
        <v>0</v>
      </c>
      <c r="BL125" s="100" t="s">
        <v>164</v>
      </c>
      <c r="BM125" s="189" t="s">
        <v>335</v>
      </c>
    </row>
    <row r="126" spans="1:65" s="113" customFormat="1" ht="24" x14ac:dyDescent="0.2">
      <c r="A126" s="109"/>
      <c r="B126" s="110"/>
      <c r="C126" s="178" t="s">
        <v>242</v>
      </c>
      <c r="D126" s="178" t="s">
        <v>160</v>
      </c>
      <c r="E126" s="179" t="s">
        <v>1797</v>
      </c>
      <c r="F126" s="180" t="s">
        <v>1556</v>
      </c>
      <c r="G126" s="181" t="s">
        <v>1121</v>
      </c>
      <c r="H126" s="182">
        <v>1</v>
      </c>
      <c r="I126" s="4"/>
      <c r="J126" s="183">
        <f t="shared" si="20"/>
        <v>0</v>
      </c>
      <c r="K126" s="180" t="s">
        <v>3</v>
      </c>
      <c r="L126" s="110"/>
      <c r="M126" s="184" t="s">
        <v>3</v>
      </c>
      <c r="N126" s="185" t="s">
        <v>43</v>
      </c>
      <c r="O126" s="186"/>
      <c r="P126" s="187">
        <f t="shared" si="21"/>
        <v>0</v>
      </c>
      <c r="Q126" s="187">
        <v>0</v>
      </c>
      <c r="R126" s="187">
        <f t="shared" si="22"/>
        <v>0</v>
      </c>
      <c r="S126" s="187">
        <v>0</v>
      </c>
      <c r="T126" s="188">
        <f t="shared" si="23"/>
        <v>0</v>
      </c>
      <c r="U126" s="109"/>
      <c r="V126" s="109"/>
      <c r="W126" s="109"/>
      <c r="X126" s="109"/>
      <c r="Y126" s="109"/>
      <c r="Z126" s="109"/>
      <c r="AA126" s="109"/>
      <c r="AB126" s="109"/>
      <c r="AC126" s="109"/>
      <c r="AD126" s="109"/>
      <c r="AE126" s="109"/>
      <c r="AR126" s="189" t="s">
        <v>164</v>
      </c>
      <c r="AT126" s="189" t="s">
        <v>160</v>
      </c>
      <c r="AU126" s="189" t="s">
        <v>81</v>
      </c>
      <c r="AY126" s="100" t="s">
        <v>159</v>
      </c>
      <c r="BE126" s="190">
        <f t="shared" si="24"/>
        <v>0</v>
      </c>
      <c r="BF126" s="190">
        <f t="shared" si="25"/>
        <v>0</v>
      </c>
      <c r="BG126" s="190">
        <f t="shared" si="26"/>
        <v>0</v>
      </c>
      <c r="BH126" s="190">
        <f t="shared" si="27"/>
        <v>0</v>
      </c>
      <c r="BI126" s="190">
        <f t="shared" si="28"/>
        <v>0</v>
      </c>
      <c r="BJ126" s="100" t="s">
        <v>79</v>
      </c>
      <c r="BK126" s="190">
        <f t="shared" si="29"/>
        <v>0</v>
      </c>
      <c r="BL126" s="100" t="s">
        <v>164</v>
      </c>
      <c r="BM126" s="189" t="s">
        <v>343</v>
      </c>
    </row>
    <row r="127" spans="1:65" s="113" customFormat="1" ht="24" x14ac:dyDescent="0.2">
      <c r="A127" s="109"/>
      <c r="B127" s="110"/>
      <c r="C127" s="178" t="s">
        <v>351</v>
      </c>
      <c r="D127" s="178" t="s">
        <v>160</v>
      </c>
      <c r="E127" s="179" t="s">
        <v>1798</v>
      </c>
      <c r="F127" s="180" t="s">
        <v>1799</v>
      </c>
      <c r="G127" s="181" t="s">
        <v>1121</v>
      </c>
      <c r="H127" s="182">
        <v>1</v>
      </c>
      <c r="I127" s="4"/>
      <c r="J127" s="183">
        <f t="shared" si="20"/>
        <v>0</v>
      </c>
      <c r="K127" s="180" t="s">
        <v>3</v>
      </c>
      <c r="L127" s="110"/>
      <c r="M127" s="184" t="s">
        <v>3</v>
      </c>
      <c r="N127" s="185" t="s">
        <v>43</v>
      </c>
      <c r="O127" s="186"/>
      <c r="P127" s="187">
        <f t="shared" si="21"/>
        <v>0</v>
      </c>
      <c r="Q127" s="187">
        <v>0</v>
      </c>
      <c r="R127" s="187">
        <f t="shared" si="22"/>
        <v>0</v>
      </c>
      <c r="S127" s="187">
        <v>0</v>
      </c>
      <c r="T127" s="188">
        <f t="shared" si="23"/>
        <v>0</v>
      </c>
      <c r="U127" s="109"/>
      <c r="V127" s="109"/>
      <c r="W127" s="109"/>
      <c r="X127" s="109"/>
      <c r="Y127" s="109"/>
      <c r="Z127" s="109"/>
      <c r="AA127" s="109"/>
      <c r="AB127" s="109"/>
      <c r="AC127" s="109"/>
      <c r="AD127" s="109"/>
      <c r="AE127" s="109"/>
      <c r="AR127" s="189" t="s">
        <v>164</v>
      </c>
      <c r="AT127" s="189" t="s">
        <v>160</v>
      </c>
      <c r="AU127" s="189" t="s">
        <v>81</v>
      </c>
      <c r="AY127" s="100" t="s">
        <v>159</v>
      </c>
      <c r="BE127" s="190">
        <f t="shared" si="24"/>
        <v>0</v>
      </c>
      <c r="BF127" s="190">
        <f t="shared" si="25"/>
        <v>0</v>
      </c>
      <c r="BG127" s="190">
        <f t="shared" si="26"/>
        <v>0</v>
      </c>
      <c r="BH127" s="190">
        <f t="shared" si="27"/>
        <v>0</v>
      </c>
      <c r="BI127" s="190">
        <f t="shared" si="28"/>
        <v>0</v>
      </c>
      <c r="BJ127" s="100" t="s">
        <v>79</v>
      </c>
      <c r="BK127" s="190">
        <f t="shared" si="29"/>
        <v>0</v>
      </c>
      <c r="BL127" s="100" t="s">
        <v>164</v>
      </c>
      <c r="BM127" s="189" t="s">
        <v>354</v>
      </c>
    </row>
    <row r="128" spans="1:65" s="113" customFormat="1" ht="24" x14ac:dyDescent="0.2">
      <c r="A128" s="109"/>
      <c r="B128" s="110"/>
      <c r="C128" s="178" t="s">
        <v>255</v>
      </c>
      <c r="D128" s="178" t="s">
        <v>160</v>
      </c>
      <c r="E128" s="179" t="s">
        <v>1800</v>
      </c>
      <c r="F128" s="180" t="s">
        <v>1547</v>
      </c>
      <c r="G128" s="181" t="s">
        <v>1121</v>
      </c>
      <c r="H128" s="182">
        <v>1</v>
      </c>
      <c r="I128" s="4"/>
      <c r="J128" s="183">
        <f t="shared" si="20"/>
        <v>0</v>
      </c>
      <c r="K128" s="180" t="s">
        <v>3</v>
      </c>
      <c r="L128" s="110"/>
      <c r="M128" s="184" t="s">
        <v>3</v>
      </c>
      <c r="N128" s="185" t="s">
        <v>43</v>
      </c>
      <c r="O128" s="186"/>
      <c r="P128" s="187">
        <f t="shared" si="21"/>
        <v>0</v>
      </c>
      <c r="Q128" s="187">
        <v>0</v>
      </c>
      <c r="R128" s="187">
        <f t="shared" si="22"/>
        <v>0</v>
      </c>
      <c r="S128" s="187">
        <v>0</v>
      </c>
      <c r="T128" s="188">
        <f t="shared" si="23"/>
        <v>0</v>
      </c>
      <c r="U128" s="109"/>
      <c r="V128" s="109"/>
      <c r="W128" s="109"/>
      <c r="X128" s="109"/>
      <c r="Y128" s="109"/>
      <c r="Z128" s="109"/>
      <c r="AA128" s="109"/>
      <c r="AB128" s="109"/>
      <c r="AC128" s="109"/>
      <c r="AD128" s="109"/>
      <c r="AE128" s="109"/>
      <c r="AR128" s="189" t="s">
        <v>164</v>
      </c>
      <c r="AT128" s="189" t="s">
        <v>160</v>
      </c>
      <c r="AU128" s="189" t="s">
        <v>81</v>
      </c>
      <c r="AY128" s="100" t="s">
        <v>159</v>
      </c>
      <c r="BE128" s="190">
        <f t="shared" si="24"/>
        <v>0</v>
      </c>
      <c r="BF128" s="190">
        <f t="shared" si="25"/>
        <v>0</v>
      </c>
      <c r="BG128" s="190">
        <f t="shared" si="26"/>
        <v>0</v>
      </c>
      <c r="BH128" s="190">
        <f t="shared" si="27"/>
        <v>0</v>
      </c>
      <c r="BI128" s="190">
        <f t="shared" si="28"/>
        <v>0</v>
      </c>
      <c r="BJ128" s="100" t="s">
        <v>79</v>
      </c>
      <c r="BK128" s="190">
        <f t="shared" si="29"/>
        <v>0</v>
      </c>
      <c r="BL128" s="100" t="s">
        <v>164</v>
      </c>
      <c r="BM128" s="189" t="s">
        <v>362</v>
      </c>
    </row>
    <row r="129" spans="1:65" s="113" customFormat="1" ht="24" x14ac:dyDescent="0.2">
      <c r="A129" s="109"/>
      <c r="B129" s="110"/>
      <c r="C129" s="178" t="s">
        <v>377</v>
      </c>
      <c r="D129" s="178" t="s">
        <v>160</v>
      </c>
      <c r="E129" s="179" t="s">
        <v>1801</v>
      </c>
      <c r="F129" s="180" t="s">
        <v>1554</v>
      </c>
      <c r="G129" s="181" t="s">
        <v>1121</v>
      </c>
      <c r="H129" s="182">
        <v>1</v>
      </c>
      <c r="I129" s="4"/>
      <c r="J129" s="183">
        <f t="shared" si="20"/>
        <v>0</v>
      </c>
      <c r="K129" s="180" t="s">
        <v>3</v>
      </c>
      <c r="L129" s="110"/>
      <c r="M129" s="184" t="s">
        <v>3</v>
      </c>
      <c r="N129" s="185" t="s">
        <v>43</v>
      </c>
      <c r="O129" s="186"/>
      <c r="P129" s="187">
        <f t="shared" si="21"/>
        <v>0</v>
      </c>
      <c r="Q129" s="187">
        <v>0</v>
      </c>
      <c r="R129" s="187">
        <f t="shared" si="22"/>
        <v>0</v>
      </c>
      <c r="S129" s="187">
        <v>0</v>
      </c>
      <c r="T129" s="188">
        <f t="shared" si="23"/>
        <v>0</v>
      </c>
      <c r="U129" s="109"/>
      <c r="V129" s="109"/>
      <c r="W129" s="109"/>
      <c r="X129" s="109"/>
      <c r="Y129" s="109"/>
      <c r="Z129" s="109"/>
      <c r="AA129" s="109"/>
      <c r="AB129" s="109"/>
      <c r="AC129" s="109"/>
      <c r="AD129" s="109"/>
      <c r="AE129" s="109"/>
      <c r="AR129" s="189" t="s">
        <v>164</v>
      </c>
      <c r="AT129" s="189" t="s">
        <v>160</v>
      </c>
      <c r="AU129" s="189" t="s">
        <v>81</v>
      </c>
      <c r="AY129" s="100" t="s">
        <v>159</v>
      </c>
      <c r="BE129" s="190">
        <f t="shared" si="24"/>
        <v>0</v>
      </c>
      <c r="BF129" s="190">
        <f t="shared" si="25"/>
        <v>0</v>
      </c>
      <c r="BG129" s="190">
        <f t="shared" si="26"/>
        <v>0</v>
      </c>
      <c r="BH129" s="190">
        <f t="shared" si="27"/>
        <v>0</v>
      </c>
      <c r="BI129" s="190">
        <f t="shared" si="28"/>
        <v>0</v>
      </c>
      <c r="BJ129" s="100" t="s">
        <v>79</v>
      </c>
      <c r="BK129" s="190">
        <f t="shared" si="29"/>
        <v>0</v>
      </c>
      <c r="BL129" s="100" t="s">
        <v>164</v>
      </c>
      <c r="BM129" s="189" t="s">
        <v>380</v>
      </c>
    </row>
    <row r="130" spans="1:65" s="167" customFormat="1" ht="25.9" customHeight="1" x14ac:dyDescent="0.2">
      <c r="B130" s="168"/>
      <c r="D130" s="169" t="s">
        <v>71</v>
      </c>
      <c r="E130" s="170" t="s">
        <v>1492</v>
      </c>
      <c r="F130" s="170" t="s">
        <v>1561</v>
      </c>
      <c r="J130" s="171">
        <f>BK130</f>
        <v>0</v>
      </c>
      <c r="L130" s="168"/>
      <c r="M130" s="172"/>
      <c r="N130" s="173"/>
      <c r="O130" s="173"/>
      <c r="P130" s="174">
        <f>P131</f>
        <v>0</v>
      </c>
      <c r="Q130" s="173"/>
      <c r="R130" s="174">
        <f>R131</f>
        <v>0</v>
      </c>
      <c r="S130" s="173"/>
      <c r="T130" s="175">
        <f>T131</f>
        <v>0</v>
      </c>
      <c r="AR130" s="169" t="s">
        <v>164</v>
      </c>
      <c r="AT130" s="176" t="s">
        <v>71</v>
      </c>
      <c r="AU130" s="176" t="s">
        <v>72</v>
      </c>
      <c r="AY130" s="169" t="s">
        <v>159</v>
      </c>
      <c r="BK130" s="177">
        <f>BK131</f>
        <v>0</v>
      </c>
    </row>
    <row r="131" spans="1:65" s="113" customFormat="1" ht="36" x14ac:dyDescent="0.2">
      <c r="A131" s="109"/>
      <c r="B131" s="110"/>
      <c r="C131" s="178" t="s">
        <v>259</v>
      </c>
      <c r="D131" s="178" t="s">
        <v>160</v>
      </c>
      <c r="E131" s="179" t="s">
        <v>1562</v>
      </c>
      <c r="F131" s="180" t="s">
        <v>1563</v>
      </c>
      <c r="G131" s="181" t="s">
        <v>1307</v>
      </c>
      <c r="H131" s="182">
        <v>70</v>
      </c>
      <c r="I131" s="4"/>
      <c r="J131" s="183">
        <f>ROUND(I131*H131,2)</f>
        <v>0</v>
      </c>
      <c r="K131" s="180" t="s">
        <v>3</v>
      </c>
      <c r="L131" s="110"/>
      <c r="M131" s="232" t="s">
        <v>3</v>
      </c>
      <c r="N131" s="233" t="s">
        <v>43</v>
      </c>
      <c r="O131" s="234"/>
      <c r="P131" s="235">
        <f>O131*H131</f>
        <v>0</v>
      </c>
      <c r="Q131" s="235">
        <v>0</v>
      </c>
      <c r="R131" s="235">
        <f>Q131*H131</f>
        <v>0</v>
      </c>
      <c r="S131" s="235">
        <v>0</v>
      </c>
      <c r="T131" s="236">
        <f>S131*H131</f>
        <v>0</v>
      </c>
      <c r="U131" s="109"/>
      <c r="V131" s="109"/>
      <c r="W131" s="109"/>
      <c r="X131" s="109"/>
      <c r="Y131" s="109"/>
      <c r="Z131" s="109"/>
      <c r="AA131" s="109"/>
      <c r="AB131" s="109"/>
      <c r="AC131" s="109"/>
      <c r="AD131" s="109"/>
      <c r="AE131" s="109"/>
      <c r="AR131" s="189" t="s">
        <v>1564</v>
      </c>
      <c r="AT131" s="189" t="s">
        <v>160</v>
      </c>
      <c r="AU131" s="189" t="s">
        <v>79</v>
      </c>
      <c r="AY131" s="100" t="s">
        <v>159</v>
      </c>
      <c r="BE131" s="190">
        <f>IF(N131="základní",J131,0)</f>
        <v>0</v>
      </c>
      <c r="BF131" s="190">
        <f>IF(N131="snížená",J131,0)</f>
        <v>0</v>
      </c>
      <c r="BG131" s="190">
        <f>IF(N131="zákl. přenesená",J131,0)</f>
        <v>0</v>
      </c>
      <c r="BH131" s="190">
        <f>IF(N131="sníž. přenesená",J131,0)</f>
        <v>0</v>
      </c>
      <c r="BI131" s="190">
        <f>IF(N131="nulová",J131,0)</f>
        <v>0</v>
      </c>
      <c r="BJ131" s="100" t="s">
        <v>79</v>
      </c>
      <c r="BK131" s="190">
        <f>ROUND(I131*H131,2)</f>
        <v>0</v>
      </c>
      <c r="BL131" s="100" t="s">
        <v>1564</v>
      </c>
      <c r="BM131" s="189" t="s">
        <v>383</v>
      </c>
    </row>
    <row r="132" spans="1:65" s="113" customFormat="1" ht="6.95" customHeight="1" x14ac:dyDescent="0.2">
      <c r="A132" s="109"/>
      <c r="B132" s="137"/>
      <c r="C132" s="138"/>
      <c r="D132" s="138"/>
      <c r="E132" s="138"/>
      <c r="F132" s="138"/>
      <c r="G132" s="138"/>
      <c r="H132" s="138"/>
      <c r="I132" s="138"/>
      <c r="J132" s="138"/>
      <c r="K132" s="138"/>
      <c r="L132" s="110"/>
      <c r="M132" s="109"/>
      <c r="O132" s="109"/>
      <c r="P132" s="109"/>
      <c r="Q132" s="109"/>
      <c r="R132" s="109"/>
      <c r="S132" s="109"/>
      <c r="T132" s="109"/>
      <c r="U132" s="109"/>
      <c r="V132" s="109"/>
      <c r="W132" s="109"/>
      <c r="X132" s="109"/>
      <c r="Y132" s="109"/>
      <c r="Z132" s="109"/>
      <c r="AA132" s="109"/>
      <c r="AB132" s="109"/>
      <c r="AC132" s="109"/>
      <c r="AD132" s="109"/>
      <c r="AE132" s="109"/>
    </row>
  </sheetData>
  <sheetProtection password="CF0E" sheet="1" objects="1" scenarios="1" selectLockedCells="1"/>
  <autoFilter ref="C90:K131"/>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0"/>
  <sheetViews>
    <sheetView showGridLines="0" topLeftCell="A19" workbookViewId="0">
      <selection activeCell="J19" sqref="J19"/>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115</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ht="12" customHeight="1" x14ac:dyDescent="0.2">
      <c r="B8" s="103"/>
      <c r="D8" s="106" t="s">
        <v>120</v>
      </c>
      <c r="L8" s="103"/>
    </row>
    <row r="9" spans="1:46" s="113" customFormat="1" ht="16.5" customHeight="1" x14ac:dyDescent="0.2">
      <c r="A9" s="109"/>
      <c r="B9" s="110"/>
      <c r="C9" s="109"/>
      <c r="D9" s="109"/>
      <c r="E9" s="107" t="s">
        <v>1517</v>
      </c>
      <c r="F9" s="111"/>
      <c r="G9" s="111"/>
      <c r="H9" s="111"/>
      <c r="I9" s="109"/>
      <c r="J9" s="109"/>
      <c r="K9" s="109"/>
      <c r="L9" s="112"/>
      <c r="S9" s="109"/>
      <c r="T9" s="109"/>
      <c r="U9" s="109"/>
      <c r="V9" s="109"/>
      <c r="W9" s="109"/>
      <c r="X9" s="109"/>
      <c r="Y9" s="109"/>
      <c r="Z9" s="109"/>
      <c r="AA9" s="109"/>
      <c r="AB9" s="109"/>
      <c r="AC9" s="109"/>
      <c r="AD9" s="109"/>
      <c r="AE9" s="109"/>
    </row>
    <row r="10" spans="1:46" s="113" customFormat="1" ht="12" customHeight="1" x14ac:dyDescent="0.2">
      <c r="A10" s="109"/>
      <c r="B10" s="110"/>
      <c r="C10" s="109"/>
      <c r="D10" s="106" t="s">
        <v>122</v>
      </c>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6.5" customHeight="1" x14ac:dyDescent="0.2">
      <c r="A11" s="109"/>
      <c r="B11" s="110"/>
      <c r="C11" s="109"/>
      <c r="D11" s="109"/>
      <c r="E11" s="114" t="s">
        <v>1802</v>
      </c>
      <c r="F11" s="111"/>
      <c r="G11" s="111"/>
      <c r="H11" s="111"/>
      <c r="I11" s="109"/>
      <c r="J11" s="109"/>
      <c r="K11" s="109"/>
      <c r="L11" s="112"/>
      <c r="S11" s="109"/>
      <c r="T11" s="109"/>
      <c r="U11" s="109"/>
      <c r="V11" s="109"/>
      <c r="W11" s="109"/>
      <c r="X11" s="109"/>
      <c r="Y11" s="109"/>
      <c r="Z11" s="109"/>
      <c r="AA11" s="109"/>
      <c r="AB11" s="109"/>
      <c r="AC11" s="109"/>
      <c r="AD11" s="109"/>
      <c r="AE11" s="109"/>
    </row>
    <row r="12" spans="1:46" s="113" customFormat="1" x14ac:dyDescent="0.2">
      <c r="A12" s="109"/>
      <c r="B12" s="110"/>
      <c r="C12" s="109"/>
      <c r="D12" s="109"/>
      <c r="E12" s="109"/>
      <c r="F12" s="109"/>
      <c r="G12" s="109"/>
      <c r="H12" s="109"/>
      <c r="I12" s="109"/>
      <c r="J12" s="109"/>
      <c r="K12" s="109"/>
      <c r="L12" s="112"/>
      <c r="S12" s="109"/>
      <c r="T12" s="109"/>
      <c r="U12" s="109"/>
      <c r="V12" s="109"/>
      <c r="W12" s="109"/>
      <c r="X12" s="109"/>
      <c r="Y12" s="109"/>
      <c r="Z12" s="109"/>
      <c r="AA12" s="109"/>
      <c r="AB12" s="109"/>
      <c r="AC12" s="109"/>
      <c r="AD12" s="109"/>
      <c r="AE12" s="109"/>
    </row>
    <row r="13" spans="1:46" s="113" customFormat="1" ht="12" customHeight="1" x14ac:dyDescent="0.2">
      <c r="A13" s="109"/>
      <c r="B13" s="110"/>
      <c r="C13" s="109"/>
      <c r="D13" s="106" t="s">
        <v>19</v>
      </c>
      <c r="E13" s="109"/>
      <c r="F13" s="115" t="s">
        <v>3</v>
      </c>
      <c r="G13" s="109"/>
      <c r="H13" s="109"/>
      <c r="I13" s="106" t="s">
        <v>20</v>
      </c>
      <c r="J13" s="115" t="s">
        <v>3</v>
      </c>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21</v>
      </c>
      <c r="E14" s="109"/>
      <c r="F14" s="115" t="s">
        <v>22</v>
      </c>
      <c r="G14" s="109"/>
      <c r="H14" s="109"/>
      <c r="I14" s="106" t="s">
        <v>23</v>
      </c>
      <c r="J14" s="116" t="str">
        <f>'Rekapitulace stavby'!AN8</f>
        <v>25. 5. 2020</v>
      </c>
      <c r="K14" s="109"/>
      <c r="L14" s="112"/>
      <c r="S14" s="109"/>
      <c r="T14" s="109"/>
      <c r="U14" s="109"/>
      <c r="V14" s="109"/>
      <c r="W14" s="109"/>
      <c r="X14" s="109"/>
      <c r="Y14" s="109"/>
      <c r="Z14" s="109"/>
      <c r="AA14" s="109"/>
      <c r="AB14" s="109"/>
      <c r="AC14" s="109"/>
      <c r="AD14" s="109"/>
      <c r="AE14" s="109"/>
    </row>
    <row r="15" spans="1:46" s="113" customFormat="1" ht="10.9" customHeight="1" x14ac:dyDescent="0.2">
      <c r="A15" s="109"/>
      <c r="B15" s="110"/>
      <c r="C15" s="109"/>
      <c r="D15" s="109"/>
      <c r="E15" s="109"/>
      <c r="F15" s="109"/>
      <c r="G15" s="109"/>
      <c r="H15" s="109"/>
      <c r="I15" s="109"/>
      <c r="J15" s="109"/>
      <c r="K15" s="109"/>
      <c r="L15" s="112"/>
      <c r="S15" s="109"/>
      <c r="T15" s="109"/>
      <c r="U15" s="109"/>
      <c r="V15" s="109"/>
      <c r="W15" s="109"/>
      <c r="X15" s="109"/>
      <c r="Y15" s="109"/>
      <c r="Z15" s="109"/>
      <c r="AA15" s="109"/>
      <c r="AB15" s="109"/>
      <c r="AC15" s="109"/>
      <c r="AD15" s="109"/>
      <c r="AE15" s="109"/>
    </row>
    <row r="16" spans="1:46" s="113" customFormat="1" ht="12" customHeight="1" x14ac:dyDescent="0.2">
      <c r="A16" s="109"/>
      <c r="B16" s="110"/>
      <c r="C16" s="109"/>
      <c r="D16" s="106" t="s">
        <v>25</v>
      </c>
      <c r="E16" s="109"/>
      <c r="F16" s="109"/>
      <c r="G16" s="109"/>
      <c r="H16" s="109"/>
      <c r="I16" s="106" t="s">
        <v>26</v>
      </c>
      <c r="J16" s="115" t="s">
        <v>3</v>
      </c>
      <c r="K16" s="109"/>
      <c r="L16" s="112"/>
      <c r="S16" s="109"/>
      <c r="T16" s="109"/>
      <c r="U16" s="109"/>
      <c r="V16" s="109"/>
      <c r="W16" s="109"/>
      <c r="X16" s="109"/>
      <c r="Y16" s="109"/>
      <c r="Z16" s="109"/>
      <c r="AA16" s="109"/>
      <c r="AB16" s="109"/>
      <c r="AC16" s="109"/>
      <c r="AD16" s="109"/>
      <c r="AE16" s="109"/>
    </row>
    <row r="17" spans="1:31" s="113" customFormat="1" ht="18" customHeight="1" x14ac:dyDescent="0.2">
      <c r="A17" s="109"/>
      <c r="B17" s="110"/>
      <c r="C17" s="109"/>
      <c r="D17" s="109"/>
      <c r="E17" s="115" t="s">
        <v>27</v>
      </c>
      <c r="F17" s="109"/>
      <c r="G17" s="109"/>
      <c r="H17" s="109"/>
      <c r="I17" s="106" t="s">
        <v>28</v>
      </c>
      <c r="J17" s="115" t="s">
        <v>3</v>
      </c>
      <c r="K17" s="109"/>
      <c r="L17" s="112"/>
      <c r="S17" s="109"/>
      <c r="T17" s="109"/>
      <c r="U17" s="109"/>
      <c r="V17" s="109"/>
      <c r="W17" s="109"/>
      <c r="X17" s="109"/>
      <c r="Y17" s="109"/>
      <c r="Z17" s="109"/>
      <c r="AA17" s="109"/>
      <c r="AB17" s="109"/>
      <c r="AC17" s="109"/>
      <c r="AD17" s="109"/>
      <c r="AE17" s="109"/>
    </row>
    <row r="18" spans="1:31" s="113" customFormat="1" ht="6.95" customHeight="1" x14ac:dyDescent="0.2">
      <c r="A18" s="109"/>
      <c r="B18" s="110"/>
      <c r="C18" s="109"/>
      <c r="D18" s="109"/>
      <c r="E18" s="109"/>
      <c r="F18" s="109"/>
      <c r="G18" s="109"/>
      <c r="H18" s="109"/>
      <c r="I18" s="109"/>
      <c r="J18" s="109"/>
      <c r="K18" s="109"/>
      <c r="L18" s="112"/>
      <c r="S18" s="109"/>
      <c r="T18" s="109"/>
      <c r="U18" s="109"/>
      <c r="V18" s="109"/>
      <c r="W18" s="109"/>
      <c r="X18" s="109"/>
      <c r="Y18" s="109"/>
      <c r="Z18" s="109"/>
      <c r="AA18" s="109"/>
      <c r="AB18" s="109"/>
      <c r="AC18" s="109"/>
      <c r="AD18" s="109"/>
      <c r="AE18" s="109"/>
    </row>
    <row r="19" spans="1:31" s="113" customFormat="1" ht="12" customHeight="1" x14ac:dyDescent="0.2">
      <c r="A19" s="109"/>
      <c r="B19" s="110"/>
      <c r="C19" s="109"/>
      <c r="D19" s="106" t="s">
        <v>29</v>
      </c>
      <c r="E19" s="109"/>
      <c r="F19" s="109"/>
      <c r="G19" s="109"/>
      <c r="H19" s="109"/>
      <c r="I19" s="106" t="s">
        <v>26</v>
      </c>
      <c r="J19" s="85" t="str">
        <f>'Rekapitulace stavby'!AN13</f>
        <v>Vyplň údaj</v>
      </c>
      <c r="K19" s="109"/>
      <c r="L19" s="112"/>
      <c r="S19" s="109"/>
      <c r="T19" s="109"/>
      <c r="U19" s="109"/>
      <c r="V19" s="109"/>
      <c r="W19" s="109"/>
      <c r="X19" s="109"/>
      <c r="Y19" s="109"/>
      <c r="Z19" s="109"/>
      <c r="AA19" s="109"/>
      <c r="AB19" s="109"/>
      <c r="AC19" s="109"/>
      <c r="AD19" s="109"/>
      <c r="AE19" s="109"/>
    </row>
    <row r="20" spans="1:31" s="113" customFormat="1" ht="18" customHeight="1" x14ac:dyDescent="0.2">
      <c r="A20" s="109"/>
      <c r="B20" s="110"/>
      <c r="C20" s="109"/>
      <c r="D20" s="109"/>
      <c r="E20" s="87" t="str">
        <f>'Rekapitulace stavby'!E14</f>
        <v>Vyplň údaj</v>
      </c>
      <c r="F20" s="96"/>
      <c r="G20" s="96"/>
      <c r="H20" s="96"/>
      <c r="I20" s="106" t="s">
        <v>28</v>
      </c>
      <c r="J20" s="85" t="str">
        <f>'Rekapitulace stavby'!AN14</f>
        <v>Vyplň údaj</v>
      </c>
      <c r="K20" s="109"/>
      <c r="L20" s="112"/>
      <c r="S20" s="109"/>
      <c r="T20" s="109"/>
      <c r="U20" s="109"/>
      <c r="V20" s="109"/>
      <c r="W20" s="109"/>
      <c r="X20" s="109"/>
      <c r="Y20" s="109"/>
      <c r="Z20" s="109"/>
      <c r="AA20" s="109"/>
      <c r="AB20" s="109"/>
      <c r="AC20" s="109"/>
      <c r="AD20" s="109"/>
      <c r="AE20" s="109"/>
    </row>
    <row r="21" spans="1:31" s="113" customFormat="1" ht="6.95" customHeight="1" x14ac:dyDescent="0.2">
      <c r="A21" s="109"/>
      <c r="B21" s="110"/>
      <c r="C21" s="109"/>
      <c r="D21" s="109"/>
      <c r="E21" s="109"/>
      <c r="F21" s="109"/>
      <c r="G21" s="109"/>
      <c r="H21" s="109"/>
      <c r="I21" s="109"/>
      <c r="J21" s="109"/>
      <c r="K21" s="109"/>
      <c r="L21" s="112"/>
      <c r="S21" s="109"/>
      <c r="T21" s="109"/>
      <c r="U21" s="109"/>
      <c r="V21" s="109"/>
      <c r="W21" s="109"/>
      <c r="X21" s="109"/>
      <c r="Y21" s="109"/>
      <c r="Z21" s="109"/>
      <c r="AA21" s="109"/>
      <c r="AB21" s="109"/>
      <c r="AC21" s="109"/>
      <c r="AD21" s="109"/>
      <c r="AE21" s="109"/>
    </row>
    <row r="22" spans="1:31" s="113" customFormat="1" ht="12" customHeight="1" x14ac:dyDescent="0.2">
      <c r="A22" s="109"/>
      <c r="B22" s="110"/>
      <c r="C22" s="109"/>
      <c r="D22" s="106" t="s">
        <v>31</v>
      </c>
      <c r="E22" s="109"/>
      <c r="F22" s="109"/>
      <c r="G22" s="109"/>
      <c r="H22" s="109"/>
      <c r="I22" s="106" t="s">
        <v>26</v>
      </c>
      <c r="J22" s="115" t="s">
        <v>3</v>
      </c>
      <c r="K22" s="109"/>
      <c r="L22" s="112"/>
      <c r="S22" s="109"/>
      <c r="T22" s="109"/>
      <c r="U22" s="109"/>
      <c r="V22" s="109"/>
      <c r="W22" s="109"/>
      <c r="X22" s="109"/>
      <c r="Y22" s="109"/>
      <c r="Z22" s="109"/>
      <c r="AA22" s="109"/>
      <c r="AB22" s="109"/>
      <c r="AC22" s="109"/>
      <c r="AD22" s="109"/>
      <c r="AE22" s="109"/>
    </row>
    <row r="23" spans="1:31" s="113" customFormat="1" ht="18" customHeight="1" x14ac:dyDescent="0.2">
      <c r="A23" s="109"/>
      <c r="B23" s="110"/>
      <c r="C23" s="109"/>
      <c r="D23" s="109"/>
      <c r="E23" s="115" t="s">
        <v>32</v>
      </c>
      <c r="F23" s="109"/>
      <c r="G23" s="109"/>
      <c r="H23" s="109"/>
      <c r="I23" s="106" t="s">
        <v>28</v>
      </c>
      <c r="J23" s="115" t="s">
        <v>3</v>
      </c>
      <c r="K23" s="109"/>
      <c r="L23" s="112"/>
      <c r="S23" s="109"/>
      <c r="T23" s="109"/>
      <c r="U23" s="109"/>
      <c r="V23" s="109"/>
      <c r="W23" s="109"/>
      <c r="X23" s="109"/>
      <c r="Y23" s="109"/>
      <c r="Z23" s="109"/>
      <c r="AA23" s="109"/>
      <c r="AB23" s="109"/>
      <c r="AC23" s="109"/>
      <c r="AD23" s="109"/>
      <c r="AE23" s="109"/>
    </row>
    <row r="24" spans="1:31" s="113" customFormat="1" ht="6.95" customHeight="1" x14ac:dyDescent="0.2">
      <c r="A24" s="109"/>
      <c r="B24" s="110"/>
      <c r="C24" s="109"/>
      <c r="D24" s="109"/>
      <c r="E24" s="109"/>
      <c r="F24" s="109"/>
      <c r="G24" s="109"/>
      <c r="H24" s="109"/>
      <c r="I24" s="109"/>
      <c r="J24" s="109"/>
      <c r="K24" s="109"/>
      <c r="L24" s="112"/>
      <c r="S24" s="109"/>
      <c r="T24" s="109"/>
      <c r="U24" s="109"/>
      <c r="V24" s="109"/>
      <c r="W24" s="109"/>
      <c r="X24" s="109"/>
      <c r="Y24" s="109"/>
      <c r="Z24" s="109"/>
      <c r="AA24" s="109"/>
      <c r="AB24" s="109"/>
      <c r="AC24" s="109"/>
      <c r="AD24" s="109"/>
      <c r="AE24" s="109"/>
    </row>
    <row r="25" spans="1:31" s="113" customFormat="1" ht="12" customHeight="1" x14ac:dyDescent="0.2">
      <c r="A25" s="109"/>
      <c r="B25" s="110"/>
      <c r="C25" s="109"/>
      <c r="D25" s="106" t="s">
        <v>34</v>
      </c>
      <c r="E25" s="109"/>
      <c r="F25" s="109"/>
      <c r="G25" s="109"/>
      <c r="H25" s="109"/>
      <c r="I25" s="106" t="s">
        <v>26</v>
      </c>
      <c r="J25" s="115" t="str">
        <f>IF('Rekapitulace stavby'!AN19="","",'Rekapitulace stavby'!AN19)</f>
        <v/>
      </c>
      <c r="K25" s="109"/>
      <c r="L25" s="112"/>
      <c r="S25" s="109"/>
      <c r="T25" s="109"/>
      <c r="U25" s="109"/>
      <c r="V25" s="109"/>
      <c r="W25" s="109"/>
      <c r="X25" s="109"/>
      <c r="Y25" s="109"/>
      <c r="Z25" s="109"/>
      <c r="AA25" s="109"/>
      <c r="AB25" s="109"/>
      <c r="AC25" s="109"/>
      <c r="AD25" s="109"/>
      <c r="AE25" s="109"/>
    </row>
    <row r="26" spans="1:31" s="113" customFormat="1" ht="18" customHeight="1" x14ac:dyDescent="0.2">
      <c r="A26" s="109"/>
      <c r="B26" s="110"/>
      <c r="C26" s="109"/>
      <c r="D26" s="109"/>
      <c r="E26" s="115" t="str">
        <f>IF('Rekapitulace stavby'!E20="","",'Rekapitulace stavby'!E20)</f>
        <v xml:space="preserve"> </v>
      </c>
      <c r="F26" s="109"/>
      <c r="G26" s="109"/>
      <c r="H26" s="109"/>
      <c r="I26" s="106" t="s">
        <v>28</v>
      </c>
      <c r="J26" s="115" t="str">
        <f>IF('Rekapitulace stavby'!AN20="","",'Rekapitulace stavby'!AN20)</f>
        <v/>
      </c>
      <c r="K26" s="109"/>
      <c r="L26" s="112"/>
      <c r="S26" s="109"/>
      <c r="T26" s="109"/>
      <c r="U26" s="109"/>
      <c r="V26" s="109"/>
      <c r="W26" s="109"/>
      <c r="X26" s="109"/>
      <c r="Y26" s="109"/>
      <c r="Z26" s="109"/>
      <c r="AA26" s="109"/>
      <c r="AB26" s="109"/>
      <c r="AC26" s="109"/>
      <c r="AD26" s="109"/>
      <c r="AE26" s="109"/>
    </row>
    <row r="27" spans="1:31" s="113" customFormat="1" ht="6.95" customHeight="1" x14ac:dyDescent="0.2">
      <c r="A27" s="109"/>
      <c r="B27" s="110"/>
      <c r="C27" s="109"/>
      <c r="D27" s="109"/>
      <c r="E27" s="109"/>
      <c r="F27" s="109"/>
      <c r="G27" s="109"/>
      <c r="H27" s="109"/>
      <c r="I27" s="109"/>
      <c r="J27" s="109"/>
      <c r="K27" s="109"/>
      <c r="L27" s="112"/>
      <c r="S27" s="109"/>
      <c r="T27" s="109"/>
      <c r="U27" s="109"/>
      <c r="V27" s="109"/>
      <c r="W27" s="109"/>
      <c r="X27" s="109"/>
      <c r="Y27" s="109"/>
      <c r="Z27" s="109"/>
      <c r="AA27" s="109"/>
      <c r="AB27" s="109"/>
      <c r="AC27" s="109"/>
      <c r="AD27" s="109"/>
      <c r="AE27" s="109"/>
    </row>
    <row r="28" spans="1:31" s="113" customFormat="1" ht="12" customHeight="1" x14ac:dyDescent="0.2">
      <c r="A28" s="109"/>
      <c r="B28" s="110"/>
      <c r="C28" s="109"/>
      <c r="D28" s="106" t="s">
        <v>36</v>
      </c>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22" customFormat="1" ht="16.5" customHeight="1" x14ac:dyDescent="0.2">
      <c r="A29" s="118"/>
      <c r="B29" s="119"/>
      <c r="C29" s="118"/>
      <c r="D29" s="118"/>
      <c r="E29" s="120" t="s">
        <v>3</v>
      </c>
      <c r="F29" s="120"/>
      <c r="G29" s="120"/>
      <c r="H29" s="120"/>
      <c r="I29" s="118"/>
      <c r="J29" s="118"/>
      <c r="K29" s="118"/>
      <c r="L29" s="121"/>
      <c r="S29" s="118"/>
      <c r="T29" s="118"/>
      <c r="U29" s="118"/>
      <c r="V29" s="118"/>
      <c r="W29" s="118"/>
      <c r="X29" s="118"/>
      <c r="Y29" s="118"/>
      <c r="Z29" s="118"/>
      <c r="AA29" s="118"/>
      <c r="AB29" s="118"/>
      <c r="AC29" s="118"/>
      <c r="AD29" s="118"/>
      <c r="AE29" s="118"/>
    </row>
    <row r="30" spans="1:31" s="113" customFormat="1" ht="6.95" customHeight="1" x14ac:dyDescent="0.2">
      <c r="A30" s="109"/>
      <c r="B30" s="110"/>
      <c r="C30" s="109"/>
      <c r="D30" s="109"/>
      <c r="E30" s="109"/>
      <c r="F30" s="109"/>
      <c r="G30" s="109"/>
      <c r="H30" s="109"/>
      <c r="I30" s="109"/>
      <c r="J30" s="109"/>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25.35" customHeight="1" x14ac:dyDescent="0.2">
      <c r="A32" s="109"/>
      <c r="B32" s="110"/>
      <c r="C32" s="109"/>
      <c r="D32" s="124" t="s">
        <v>38</v>
      </c>
      <c r="E32" s="109"/>
      <c r="F32" s="109"/>
      <c r="G32" s="109"/>
      <c r="H32" s="109"/>
      <c r="I32" s="109"/>
      <c r="J32" s="125">
        <f>ROUND(J92, 2)</f>
        <v>0</v>
      </c>
      <c r="K32" s="109"/>
      <c r="L32" s="112"/>
      <c r="S32" s="109"/>
      <c r="T32" s="109"/>
      <c r="U32" s="109"/>
      <c r="V32" s="109"/>
      <c r="W32" s="109"/>
      <c r="X32" s="109"/>
      <c r="Y32" s="109"/>
      <c r="Z32" s="109"/>
      <c r="AA32" s="109"/>
      <c r="AB32" s="109"/>
      <c r="AC32" s="109"/>
      <c r="AD32" s="109"/>
      <c r="AE32" s="109"/>
    </row>
    <row r="33" spans="1:31" s="113" customFormat="1" ht="6.95" customHeight="1" x14ac:dyDescent="0.2">
      <c r="A33" s="109"/>
      <c r="B33" s="110"/>
      <c r="C33" s="109"/>
      <c r="D33" s="123"/>
      <c r="E33" s="123"/>
      <c r="F33" s="123"/>
      <c r="G33" s="123"/>
      <c r="H33" s="123"/>
      <c r="I33" s="123"/>
      <c r="J33" s="123"/>
      <c r="K33" s="123"/>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9"/>
      <c r="F34" s="126" t="s">
        <v>40</v>
      </c>
      <c r="G34" s="109"/>
      <c r="H34" s="109"/>
      <c r="I34" s="126" t="s">
        <v>39</v>
      </c>
      <c r="J34" s="126" t="s">
        <v>41</v>
      </c>
      <c r="K34" s="109"/>
      <c r="L34" s="112"/>
      <c r="S34" s="109"/>
      <c r="T34" s="109"/>
      <c r="U34" s="109"/>
      <c r="V34" s="109"/>
      <c r="W34" s="109"/>
      <c r="X34" s="109"/>
      <c r="Y34" s="109"/>
      <c r="Z34" s="109"/>
      <c r="AA34" s="109"/>
      <c r="AB34" s="109"/>
      <c r="AC34" s="109"/>
      <c r="AD34" s="109"/>
      <c r="AE34" s="109"/>
    </row>
    <row r="35" spans="1:31" s="113" customFormat="1" ht="14.45" customHeight="1" x14ac:dyDescent="0.2">
      <c r="A35" s="109"/>
      <c r="B35" s="110"/>
      <c r="C35" s="109"/>
      <c r="D35" s="127" t="s">
        <v>42</v>
      </c>
      <c r="E35" s="106" t="s">
        <v>43</v>
      </c>
      <c r="F35" s="128">
        <f>ROUND((SUM(BE92:BE119)),  2)</f>
        <v>0</v>
      </c>
      <c r="G35" s="109"/>
      <c r="H35" s="109"/>
      <c r="I35" s="129">
        <v>0.21</v>
      </c>
      <c r="J35" s="128">
        <f>ROUND(((SUM(BE92:BE119))*I35),  2)</f>
        <v>0</v>
      </c>
      <c r="K35" s="109"/>
      <c r="L35" s="112"/>
      <c r="S35" s="109"/>
      <c r="T35" s="109"/>
      <c r="U35" s="109"/>
      <c r="V35" s="109"/>
      <c r="W35" s="109"/>
      <c r="X35" s="109"/>
      <c r="Y35" s="109"/>
      <c r="Z35" s="109"/>
      <c r="AA35" s="109"/>
      <c r="AB35" s="109"/>
      <c r="AC35" s="109"/>
      <c r="AD35" s="109"/>
      <c r="AE35" s="109"/>
    </row>
    <row r="36" spans="1:31" s="113" customFormat="1" ht="14.45" customHeight="1" x14ac:dyDescent="0.2">
      <c r="A36" s="109"/>
      <c r="B36" s="110"/>
      <c r="C36" s="109"/>
      <c r="D36" s="109"/>
      <c r="E36" s="106" t="s">
        <v>44</v>
      </c>
      <c r="F36" s="128">
        <f>ROUND((SUM(BF92:BF119)),  2)</f>
        <v>0</v>
      </c>
      <c r="G36" s="109"/>
      <c r="H36" s="109"/>
      <c r="I36" s="129">
        <v>0.15</v>
      </c>
      <c r="J36" s="128">
        <f>ROUND(((SUM(BF92:BF119))*I36),  2)</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45</v>
      </c>
      <c r="F37" s="128">
        <f>ROUND((SUM(BG92:BG119)),  2)</f>
        <v>0</v>
      </c>
      <c r="G37" s="109"/>
      <c r="H37" s="109"/>
      <c r="I37" s="129">
        <v>0.21</v>
      </c>
      <c r="J37" s="128">
        <f>0</f>
        <v>0</v>
      </c>
      <c r="K37" s="109"/>
      <c r="L37" s="112"/>
      <c r="S37" s="109"/>
      <c r="T37" s="109"/>
      <c r="U37" s="109"/>
      <c r="V37" s="109"/>
      <c r="W37" s="109"/>
      <c r="X37" s="109"/>
      <c r="Y37" s="109"/>
      <c r="Z37" s="109"/>
      <c r="AA37" s="109"/>
      <c r="AB37" s="109"/>
      <c r="AC37" s="109"/>
      <c r="AD37" s="109"/>
      <c r="AE37" s="109"/>
    </row>
    <row r="38" spans="1:31" s="113" customFormat="1" ht="14.45" hidden="1" customHeight="1" x14ac:dyDescent="0.2">
      <c r="A38" s="109"/>
      <c r="B38" s="110"/>
      <c r="C38" s="109"/>
      <c r="D38" s="109"/>
      <c r="E38" s="106" t="s">
        <v>46</v>
      </c>
      <c r="F38" s="128">
        <f>ROUND((SUM(BH92:BH119)),  2)</f>
        <v>0</v>
      </c>
      <c r="G38" s="109"/>
      <c r="H38" s="109"/>
      <c r="I38" s="129">
        <v>0.15</v>
      </c>
      <c r="J38" s="128">
        <f>0</f>
        <v>0</v>
      </c>
      <c r="K38" s="109"/>
      <c r="L38" s="112"/>
      <c r="S38" s="109"/>
      <c r="T38" s="109"/>
      <c r="U38" s="109"/>
      <c r="V38" s="109"/>
      <c r="W38" s="109"/>
      <c r="X38" s="109"/>
      <c r="Y38" s="109"/>
      <c r="Z38" s="109"/>
      <c r="AA38" s="109"/>
      <c r="AB38" s="109"/>
      <c r="AC38" s="109"/>
      <c r="AD38" s="109"/>
      <c r="AE38" s="109"/>
    </row>
    <row r="39" spans="1:31" s="113" customFormat="1" ht="14.45" hidden="1" customHeight="1" x14ac:dyDescent="0.2">
      <c r="A39" s="109"/>
      <c r="B39" s="110"/>
      <c r="C39" s="109"/>
      <c r="D39" s="109"/>
      <c r="E39" s="106" t="s">
        <v>47</v>
      </c>
      <c r="F39" s="128">
        <f>ROUND((SUM(BI92:BI119)),  2)</f>
        <v>0</v>
      </c>
      <c r="G39" s="109"/>
      <c r="H39" s="109"/>
      <c r="I39" s="129">
        <v>0</v>
      </c>
      <c r="J39" s="128">
        <f>0</f>
        <v>0</v>
      </c>
      <c r="K39" s="109"/>
      <c r="L39" s="112"/>
      <c r="S39" s="109"/>
      <c r="T39" s="109"/>
      <c r="U39" s="109"/>
      <c r="V39" s="109"/>
      <c r="W39" s="109"/>
      <c r="X39" s="109"/>
      <c r="Y39" s="109"/>
      <c r="Z39" s="109"/>
      <c r="AA39" s="109"/>
      <c r="AB39" s="109"/>
      <c r="AC39" s="109"/>
      <c r="AD39" s="109"/>
      <c r="AE39" s="109"/>
    </row>
    <row r="40" spans="1:31" s="113" customFormat="1" ht="6.95" customHeight="1" x14ac:dyDescent="0.2">
      <c r="A40" s="109"/>
      <c r="B40" s="110"/>
      <c r="C40" s="109"/>
      <c r="D40" s="109"/>
      <c r="E40" s="109"/>
      <c r="F40" s="109"/>
      <c r="G40" s="109"/>
      <c r="H40" s="109"/>
      <c r="I40" s="109"/>
      <c r="J40" s="109"/>
      <c r="K40" s="109"/>
      <c r="L40" s="112"/>
      <c r="S40" s="109"/>
      <c r="T40" s="109"/>
      <c r="U40" s="109"/>
      <c r="V40" s="109"/>
      <c r="W40" s="109"/>
      <c r="X40" s="109"/>
      <c r="Y40" s="109"/>
      <c r="Z40" s="109"/>
      <c r="AA40" s="109"/>
      <c r="AB40" s="109"/>
      <c r="AC40" s="109"/>
      <c r="AD40" s="109"/>
      <c r="AE40" s="109"/>
    </row>
    <row r="41" spans="1:31" s="113" customFormat="1" ht="25.35" customHeight="1" x14ac:dyDescent="0.2">
      <c r="A41" s="109"/>
      <c r="B41" s="110"/>
      <c r="C41" s="130"/>
      <c r="D41" s="131" t="s">
        <v>48</v>
      </c>
      <c r="E41" s="132"/>
      <c r="F41" s="132"/>
      <c r="G41" s="133" t="s">
        <v>49</v>
      </c>
      <c r="H41" s="134" t="s">
        <v>50</v>
      </c>
      <c r="I41" s="132"/>
      <c r="J41" s="135">
        <f>SUM(J32:J39)</f>
        <v>0</v>
      </c>
      <c r="K41" s="136"/>
      <c r="L41" s="112"/>
      <c r="S41" s="109"/>
      <c r="T41" s="109"/>
      <c r="U41" s="109"/>
      <c r="V41" s="109"/>
      <c r="W41" s="109"/>
      <c r="X41" s="109"/>
      <c r="Y41" s="109"/>
      <c r="Z41" s="109"/>
      <c r="AA41" s="109"/>
      <c r="AB41" s="109"/>
      <c r="AC41" s="109"/>
      <c r="AD41" s="109"/>
      <c r="AE41" s="109"/>
    </row>
    <row r="42" spans="1:31" s="113" customFormat="1" ht="14.45" customHeight="1" x14ac:dyDescent="0.2">
      <c r="A42" s="109"/>
      <c r="B42" s="137"/>
      <c r="C42" s="138"/>
      <c r="D42" s="138"/>
      <c r="E42" s="138"/>
      <c r="F42" s="138"/>
      <c r="G42" s="138"/>
      <c r="H42" s="138"/>
      <c r="I42" s="138"/>
      <c r="J42" s="138"/>
      <c r="K42" s="138"/>
      <c r="L42" s="112"/>
      <c r="S42" s="109"/>
      <c r="T42" s="109"/>
      <c r="U42" s="109"/>
      <c r="V42" s="109"/>
      <c r="W42" s="109"/>
      <c r="X42" s="109"/>
      <c r="Y42" s="109"/>
      <c r="Z42" s="109"/>
      <c r="AA42" s="109"/>
      <c r="AB42" s="109"/>
      <c r="AC42" s="109"/>
      <c r="AD42" s="109"/>
      <c r="AE42" s="109"/>
    </row>
    <row r="46" spans="1:31" s="113" customFormat="1" ht="6.95" customHeight="1" x14ac:dyDescent="0.2">
      <c r="A46" s="109"/>
      <c r="B46" s="139"/>
      <c r="C46" s="140"/>
      <c r="D46" s="140"/>
      <c r="E46" s="140"/>
      <c r="F46" s="140"/>
      <c r="G46" s="140"/>
      <c r="H46" s="140"/>
      <c r="I46" s="140"/>
      <c r="J46" s="140"/>
      <c r="K46" s="140"/>
      <c r="L46" s="112"/>
      <c r="S46" s="109"/>
      <c r="T46" s="109"/>
      <c r="U46" s="109"/>
      <c r="V46" s="109"/>
      <c r="W46" s="109"/>
      <c r="X46" s="109"/>
      <c r="Y46" s="109"/>
      <c r="Z46" s="109"/>
      <c r="AA46" s="109"/>
      <c r="AB46" s="109"/>
      <c r="AC46" s="109"/>
      <c r="AD46" s="109"/>
      <c r="AE46" s="109"/>
    </row>
    <row r="47" spans="1:31" s="113" customFormat="1" ht="24.95" customHeight="1" x14ac:dyDescent="0.2">
      <c r="A47" s="109"/>
      <c r="B47" s="110"/>
      <c r="C47" s="104" t="s">
        <v>124</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6.95" customHeight="1" x14ac:dyDescent="0.2">
      <c r="A48" s="109"/>
      <c r="B48" s="110"/>
      <c r="C48" s="109"/>
      <c r="D48" s="109"/>
      <c r="E48" s="109"/>
      <c r="F48" s="109"/>
      <c r="G48" s="109"/>
      <c r="H48" s="109"/>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17</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07" t="str">
        <f>E7</f>
        <v>WELCOME CENTRE ČZU</v>
      </c>
      <c r="F50" s="108"/>
      <c r="G50" s="108"/>
      <c r="H50" s="108"/>
      <c r="I50" s="109"/>
      <c r="J50" s="109"/>
      <c r="K50" s="109"/>
      <c r="L50" s="112"/>
      <c r="S50" s="109"/>
      <c r="T50" s="109"/>
      <c r="U50" s="109"/>
      <c r="V50" s="109"/>
      <c r="W50" s="109"/>
      <c r="X50" s="109"/>
      <c r="Y50" s="109"/>
      <c r="Z50" s="109"/>
      <c r="AA50" s="109"/>
      <c r="AB50" s="109"/>
      <c r="AC50" s="109"/>
      <c r="AD50" s="109"/>
      <c r="AE50" s="109"/>
    </row>
    <row r="51" spans="1:47" ht="12" customHeight="1" x14ac:dyDescent="0.2">
      <c r="B51" s="103"/>
      <c r="C51" s="106" t="s">
        <v>120</v>
      </c>
      <c r="L51" s="103"/>
    </row>
    <row r="52" spans="1:47" s="113" customFormat="1" ht="16.5" customHeight="1" x14ac:dyDescent="0.2">
      <c r="A52" s="109"/>
      <c r="B52" s="110"/>
      <c r="C52" s="109"/>
      <c r="D52" s="109"/>
      <c r="E52" s="107" t="s">
        <v>1517</v>
      </c>
      <c r="F52" s="111"/>
      <c r="G52" s="111"/>
      <c r="H52" s="111"/>
      <c r="I52" s="109"/>
      <c r="J52" s="109"/>
      <c r="K52" s="109"/>
      <c r="L52" s="112"/>
      <c r="S52" s="109"/>
      <c r="T52" s="109"/>
      <c r="U52" s="109"/>
      <c r="V52" s="109"/>
      <c r="W52" s="109"/>
      <c r="X52" s="109"/>
      <c r="Y52" s="109"/>
      <c r="Z52" s="109"/>
      <c r="AA52" s="109"/>
      <c r="AB52" s="109"/>
      <c r="AC52" s="109"/>
      <c r="AD52" s="109"/>
      <c r="AE52" s="109"/>
    </row>
    <row r="53" spans="1:47" s="113" customFormat="1" ht="12" customHeight="1" x14ac:dyDescent="0.2">
      <c r="A53" s="109"/>
      <c r="B53" s="110"/>
      <c r="C53" s="106" t="s">
        <v>122</v>
      </c>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6.5" customHeight="1" x14ac:dyDescent="0.2">
      <c r="A54" s="109"/>
      <c r="B54" s="110"/>
      <c r="C54" s="109"/>
      <c r="D54" s="109"/>
      <c r="E54" s="114" t="str">
        <f>E11</f>
        <v>05 - STK - aktivní prvky</v>
      </c>
      <c r="F54" s="111"/>
      <c r="G54" s="111"/>
      <c r="H54" s="111"/>
      <c r="I54" s="109"/>
      <c r="J54" s="109"/>
      <c r="K54" s="109"/>
      <c r="L54" s="112"/>
      <c r="S54" s="109"/>
      <c r="T54" s="109"/>
      <c r="U54" s="109"/>
      <c r="V54" s="109"/>
      <c r="W54" s="109"/>
      <c r="X54" s="109"/>
      <c r="Y54" s="109"/>
      <c r="Z54" s="109"/>
      <c r="AA54" s="109"/>
      <c r="AB54" s="109"/>
      <c r="AC54" s="109"/>
      <c r="AD54" s="109"/>
      <c r="AE54" s="109"/>
    </row>
    <row r="55" spans="1:47" s="113" customFormat="1" ht="6.95" customHeight="1" x14ac:dyDescent="0.2">
      <c r="A55" s="109"/>
      <c r="B55" s="110"/>
      <c r="C55" s="109"/>
      <c r="D55" s="109"/>
      <c r="E55" s="109"/>
      <c r="F55" s="109"/>
      <c r="G55" s="109"/>
      <c r="H55" s="109"/>
      <c r="I55" s="109"/>
      <c r="J55" s="109"/>
      <c r="K55" s="109"/>
      <c r="L55" s="112"/>
      <c r="S55" s="109"/>
      <c r="T55" s="109"/>
      <c r="U55" s="109"/>
      <c r="V55" s="109"/>
      <c r="W55" s="109"/>
      <c r="X55" s="109"/>
      <c r="Y55" s="109"/>
      <c r="Z55" s="109"/>
      <c r="AA55" s="109"/>
      <c r="AB55" s="109"/>
      <c r="AC55" s="109"/>
      <c r="AD55" s="109"/>
      <c r="AE55" s="109"/>
    </row>
    <row r="56" spans="1:47" s="113" customFormat="1" ht="12" customHeight="1" x14ac:dyDescent="0.2">
      <c r="A56" s="109"/>
      <c r="B56" s="110"/>
      <c r="C56" s="106" t="s">
        <v>21</v>
      </c>
      <c r="D56" s="109"/>
      <c r="E56" s="109"/>
      <c r="F56" s="115" t="str">
        <f>F14</f>
        <v>Praha 6 - Suchdol</v>
      </c>
      <c r="G56" s="109"/>
      <c r="H56" s="109"/>
      <c r="I56" s="106" t="s">
        <v>23</v>
      </c>
      <c r="J56" s="116" t="str">
        <f>IF(J14="","",J14)</f>
        <v>25. 5. 2020</v>
      </c>
      <c r="K56" s="109"/>
      <c r="L56" s="112"/>
      <c r="S56" s="109"/>
      <c r="T56" s="109"/>
      <c r="U56" s="109"/>
      <c r="V56" s="109"/>
      <c r="W56" s="109"/>
      <c r="X56" s="109"/>
      <c r="Y56" s="109"/>
      <c r="Z56" s="109"/>
      <c r="AA56" s="109"/>
      <c r="AB56" s="109"/>
      <c r="AC56" s="109"/>
      <c r="AD56" s="109"/>
      <c r="AE56" s="109"/>
    </row>
    <row r="57" spans="1:47" s="113" customFormat="1" ht="6.95" customHeight="1" x14ac:dyDescent="0.2">
      <c r="A57" s="109"/>
      <c r="B57" s="110"/>
      <c r="C57" s="109"/>
      <c r="D57" s="109"/>
      <c r="E57" s="109"/>
      <c r="F57" s="109"/>
      <c r="G57" s="109"/>
      <c r="H57" s="109"/>
      <c r="I57" s="109"/>
      <c r="J57" s="109"/>
      <c r="K57" s="109"/>
      <c r="L57" s="112"/>
      <c r="S57" s="109"/>
      <c r="T57" s="109"/>
      <c r="U57" s="109"/>
      <c r="V57" s="109"/>
      <c r="W57" s="109"/>
      <c r="X57" s="109"/>
      <c r="Y57" s="109"/>
      <c r="Z57" s="109"/>
      <c r="AA57" s="109"/>
      <c r="AB57" s="109"/>
      <c r="AC57" s="109"/>
      <c r="AD57" s="109"/>
      <c r="AE57" s="109"/>
    </row>
    <row r="58" spans="1:47" s="113" customFormat="1" ht="15.2" customHeight="1" x14ac:dyDescent="0.2">
      <c r="A58" s="109"/>
      <c r="B58" s="110"/>
      <c r="C58" s="106" t="s">
        <v>25</v>
      </c>
      <c r="D58" s="109"/>
      <c r="E58" s="109"/>
      <c r="F58" s="115" t="str">
        <f>E17</f>
        <v>ČZU Praha</v>
      </c>
      <c r="G58" s="109"/>
      <c r="H58" s="109"/>
      <c r="I58" s="106" t="s">
        <v>31</v>
      </c>
      <c r="J58" s="141" t="str">
        <f>E23</f>
        <v>GREBNER</v>
      </c>
      <c r="K58" s="109"/>
      <c r="L58" s="112"/>
      <c r="S58" s="109"/>
      <c r="T58" s="109"/>
      <c r="U58" s="109"/>
      <c r="V58" s="109"/>
      <c r="W58" s="109"/>
      <c r="X58" s="109"/>
      <c r="Y58" s="109"/>
      <c r="Z58" s="109"/>
      <c r="AA58" s="109"/>
      <c r="AB58" s="109"/>
      <c r="AC58" s="109"/>
      <c r="AD58" s="109"/>
      <c r="AE58" s="109"/>
    </row>
    <row r="59" spans="1:47" s="113" customFormat="1" ht="15.2" customHeight="1" x14ac:dyDescent="0.2">
      <c r="A59" s="109"/>
      <c r="B59" s="110"/>
      <c r="C59" s="106" t="s">
        <v>29</v>
      </c>
      <c r="D59" s="109"/>
      <c r="E59" s="109"/>
      <c r="F59" s="115" t="str">
        <f>IF(E20="","",E20)</f>
        <v>Vyplň údaj</v>
      </c>
      <c r="G59" s="109"/>
      <c r="H59" s="109"/>
      <c r="I59" s="106" t="s">
        <v>34</v>
      </c>
      <c r="J59" s="141" t="str">
        <f>E26</f>
        <v xml:space="preserve"> </v>
      </c>
      <c r="K59" s="109"/>
      <c r="L59" s="112"/>
      <c r="S59" s="109"/>
      <c r="T59" s="109"/>
      <c r="U59" s="109"/>
      <c r="V59" s="109"/>
      <c r="W59" s="109"/>
      <c r="X59" s="109"/>
      <c r="Y59" s="109"/>
      <c r="Z59" s="109"/>
      <c r="AA59" s="109"/>
      <c r="AB59" s="109"/>
      <c r="AC59" s="109"/>
      <c r="AD59" s="109"/>
      <c r="AE59" s="109"/>
    </row>
    <row r="60" spans="1:47" s="113" customFormat="1" ht="10.35" customHeight="1" x14ac:dyDescent="0.2">
      <c r="A60" s="109"/>
      <c r="B60" s="110"/>
      <c r="C60" s="109"/>
      <c r="D60" s="109"/>
      <c r="E60" s="109"/>
      <c r="F60" s="109"/>
      <c r="G60" s="109"/>
      <c r="H60" s="109"/>
      <c r="I60" s="109"/>
      <c r="J60" s="109"/>
      <c r="K60" s="109"/>
      <c r="L60" s="112"/>
      <c r="S60" s="109"/>
      <c r="T60" s="109"/>
      <c r="U60" s="109"/>
      <c r="V60" s="109"/>
      <c r="W60" s="109"/>
      <c r="X60" s="109"/>
      <c r="Y60" s="109"/>
      <c r="Z60" s="109"/>
      <c r="AA60" s="109"/>
      <c r="AB60" s="109"/>
      <c r="AC60" s="109"/>
      <c r="AD60" s="109"/>
      <c r="AE60" s="109"/>
    </row>
    <row r="61" spans="1:47" s="113" customFormat="1" ht="29.25" customHeight="1" x14ac:dyDescent="0.2">
      <c r="A61" s="109"/>
      <c r="B61" s="110"/>
      <c r="C61" s="142" t="s">
        <v>125</v>
      </c>
      <c r="D61" s="130"/>
      <c r="E61" s="130"/>
      <c r="F61" s="130"/>
      <c r="G61" s="130"/>
      <c r="H61" s="130"/>
      <c r="I61" s="130"/>
      <c r="J61" s="143" t="s">
        <v>126</v>
      </c>
      <c r="K61" s="130"/>
      <c r="L61" s="112"/>
      <c r="S61" s="109"/>
      <c r="T61" s="109"/>
      <c r="U61" s="109"/>
      <c r="V61" s="109"/>
      <c r="W61" s="109"/>
      <c r="X61" s="109"/>
      <c r="Y61" s="109"/>
      <c r="Z61" s="109"/>
      <c r="AA61" s="109"/>
      <c r="AB61" s="109"/>
      <c r="AC61" s="109"/>
      <c r="AD61" s="109"/>
      <c r="AE61" s="109"/>
    </row>
    <row r="62" spans="1:47" s="113" customFormat="1" ht="10.35" customHeight="1" x14ac:dyDescent="0.2">
      <c r="A62" s="109"/>
      <c r="B62" s="110"/>
      <c r="C62" s="109"/>
      <c r="D62" s="109"/>
      <c r="E62" s="109"/>
      <c r="F62" s="109"/>
      <c r="G62" s="109"/>
      <c r="H62" s="109"/>
      <c r="I62" s="109"/>
      <c r="J62" s="109"/>
      <c r="K62" s="109"/>
      <c r="L62" s="112"/>
      <c r="S62" s="109"/>
      <c r="T62" s="109"/>
      <c r="U62" s="109"/>
      <c r="V62" s="109"/>
      <c r="W62" s="109"/>
      <c r="X62" s="109"/>
      <c r="Y62" s="109"/>
      <c r="Z62" s="109"/>
      <c r="AA62" s="109"/>
      <c r="AB62" s="109"/>
      <c r="AC62" s="109"/>
      <c r="AD62" s="109"/>
      <c r="AE62" s="109"/>
    </row>
    <row r="63" spans="1:47" s="113" customFormat="1" ht="22.9" customHeight="1" x14ac:dyDescent="0.2">
      <c r="A63" s="109"/>
      <c r="B63" s="110"/>
      <c r="C63" s="144" t="s">
        <v>70</v>
      </c>
      <c r="D63" s="109"/>
      <c r="E63" s="109"/>
      <c r="F63" s="109"/>
      <c r="G63" s="109"/>
      <c r="H63" s="109"/>
      <c r="I63" s="109"/>
      <c r="J63" s="125">
        <f>J92</f>
        <v>0</v>
      </c>
      <c r="K63" s="109"/>
      <c r="L63" s="112"/>
      <c r="S63" s="109"/>
      <c r="T63" s="109"/>
      <c r="U63" s="109"/>
      <c r="V63" s="109"/>
      <c r="W63" s="109"/>
      <c r="X63" s="109"/>
      <c r="Y63" s="109"/>
      <c r="Z63" s="109"/>
      <c r="AA63" s="109"/>
      <c r="AB63" s="109"/>
      <c r="AC63" s="109"/>
      <c r="AD63" s="109"/>
      <c r="AE63" s="109"/>
      <c r="AU63" s="100" t="s">
        <v>127</v>
      </c>
    </row>
    <row r="64" spans="1:47" s="145" customFormat="1" ht="24.95" customHeight="1" x14ac:dyDescent="0.2">
      <c r="B64" s="146"/>
      <c r="D64" s="147" t="s">
        <v>1519</v>
      </c>
      <c r="E64" s="148"/>
      <c r="F64" s="148"/>
      <c r="G64" s="148"/>
      <c r="H64" s="148"/>
      <c r="I64" s="148"/>
      <c r="J64" s="149">
        <f>J93</f>
        <v>0</v>
      </c>
      <c r="L64" s="146"/>
    </row>
    <row r="65" spans="1:31" s="237" customFormat="1" ht="19.899999999999999" customHeight="1" x14ac:dyDescent="0.2">
      <c r="B65" s="238"/>
      <c r="D65" s="239" t="s">
        <v>1803</v>
      </c>
      <c r="E65" s="240"/>
      <c r="F65" s="240"/>
      <c r="G65" s="240"/>
      <c r="H65" s="240"/>
      <c r="I65" s="240"/>
      <c r="J65" s="241">
        <f>J94</f>
        <v>0</v>
      </c>
      <c r="L65" s="238"/>
    </row>
    <row r="66" spans="1:31" s="237" customFormat="1" ht="19.899999999999999" customHeight="1" x14ac:dyDescent="0.2">
      <c r="B66" s="238"/>
      <c r="D66" s="239" t="s">
        <v>1804</v>
      </c>
      <c r="E66" s="240"/>
      <c r="F66" s="240"/>
      <c r="G66" s="240"/>
      <c r="H66" s="240"/>
      <c r="I66" s="240"/>
      <c r="J66" s="241">
        <f>J96</f>
        <v>0</v>
      </c>
      <c r="L66" s="238"/>
    </row>
    <row r="67" spans="1:31" s="237" customFormat="1" ht="19.899999999999999" customHeight="1" x14ac:dyDescent="0.2">
      <c r="B67" s="238"/>
      <c r="D67" s="239" t="s">
        <v>1805</v>
      </c>
      <c r="E67" s="240"/>
      <c r="F67" s="240"/>
      <c r="G67" s="240"/>
      <c r="H67" s="240"/>
      <c r="I67" s="240"/>
      <c r="J67" s="241">
        <f>J98</f>
        <v>0</v>
      </c>
      <c r="L67" s="238"/>
    </row>
    <row r="68" spans="1:31" s="237" customFormat="1" ht="19.899999999999999" customHeight="1" x14ac:dyDescent="0.2">
      <c r="B68" s="238"/>
      <c r="D68" s="239" t="s">
        <v>1806</v>
      </c>
      <c r="E68" s="240"/>
      <c r="F68" s="240"/>
      <c r="G68" s="240"/>
      <c r="H68" s="240"/>
      <c r="I68" s="240"/>
      <c r="J68" s="241">
        <f>J104</f>
        <v>0</v>
      </c>
      <c r="L68" s="238"/>
    </row>
    <row r="69" spans="1:31" s="237" customFormat="1" ht="19.899999999999999" customHeight="1" x14ac:dyDescent="0.2">
      <c r="B69" s="238"/>
      <c r="D69" s="239" t="s">
        <v>1807</v>
      </c>
      <c r="E69" s="240"/>
      <c r="F69" s="240"/>
      <c r="G69" s="240"/>
      <c r="H69" s="240"/>
      <c r="I69" s="240"/>
      <c r="J69" s="241">
        <f>J106</f>
        <v>0</v>
      </c>
      <c r="L69" s="238"/>
    </row>
    <row r="70" spans="1:31" s="145" customFormat="1" ht="24.95" customHeight="1" x14ac:dyDescent="0.2">
      <c r="B70" s="146"/>
      <c r="D70" s="147" t="s">
        <v>1523</v>
      </c>
      <c r="E70" s="148"/>
      <c r="F70" s="148"/>
      <c r="G70" s="148"/>
      <c r="H70" s="148"/>
      <c r="I70" s="148"/>
      <c r="J70" s="149">
        <f>J118</f>
        <v>0</v>
      </c>
      <c r="L70" s="146"/>
    </row>
    <row r="71" spans="1:31" s="113" customFormat="1" ht="21.75" customHeight="1" x14ac:dyDescent="0.2">
      <c r="A71" s="109"/>
      <c r="B71" s="110"/>
      <c r="C71" s="109"/>
      <c r="D71" s="109"/>
      <c r="E71" s="109"/>
      <c r="F71" s="109"/>
      <c r="G71" s="109"/>
      <c r="H71" s="109"/>
      <c r="I71" s="109"/>
      <c r="J71" s="109"/>
      <c r="K71" s="109"/>
      <c r="L71" s="112"/>
      <c r="S71" s="109"/>
      <c r="T71" s="109"/>
      <c r="U71" s="109"/>
      <c r="V71" s="109"/>
      <c r="W71" s="109"/>
      <c r="X71" s="109"/>
      <c r="Y71" s="109"/>
      <c r="Z71" s="109"/>
      <c r="AA71" s="109"/>
      <c r="AB71" s="109"/>
      <c r="AC71" s="109"/>
      <c r="AD71" s="109"/>
      <c r="AE71" s="109"/>
    </row>
    <row r="72" spans="1:31" s="113" customFormat="1" ht="6.95" customHeight="1" x14ac:dyDescent="0.2">
      <c r="A72" s="109"/>
      <c r="B72" s="137"/>
      <c r="C72" s="138"/>
      <c r="D72" s="138"/>
      <c r="E72" s="138"/>
      <c r="F72" s="138"/>
      <c r="G72" s="138"/>
      <c r="H72" s="138"/>
      <c r="I72" s="138"/>
      <c r="J72" s="138"/>
      <c r="K72" s="138"/>
      <c r="L72" s="112"/>
      <c r="S72" s="109"/>
      <c r="T72" s="109"/>
      <c r="U72" s="109"/>
      <c r="V72" s="109"/>
      <c r="W72" s="109"/>
      <c r="X72" s="109"/>
      <c r="Y72" s="109"/>
      <c r="Z72" s="109"/>
      <c r="AA72" s="109"/>
      <c r="AB72" s="109"/>
      <c r="AC72" s="109"/>
      <c r="AD72" s="109"/>
      <c r="AE72" s="109"/>
    </row>
    <row r="76" spans="1:31" s="113" customFormat="1" ht="6.95" customHeight="1" x14ac:dyDescent="0.2">
      <c r="A76" s="109"/>
      <c r="B76" s="139"/>
      <c r="C76" s="140"/>
      <c r="D76" s="140"/>
      <c r="E76" s="140"/>
      <c r="F76" s="140"/>
      <c r="G76" s="140"/>
      <c r="H76" s="140"/>
      <c r="I76" s="140"/>
      <c r="J76" s="140"/>
      <c r="K76" s="140"/>
      <c r="L76" s="112"/>
      <c r="S76" s="109"/>
      <c r="T76" s="109"/>
      <c r="U76" s="109"/>
      <c r="V76" s="109"/>
      <c r="W76" s="109"/>
      <c r="X76" s="109"/>
      <c r="Y76" s="109"/>
      <c r="Z76" s="109"/>
      <c r="AA76" s="109"/>
      <c r="AB76" s="109"/>
      <c r="AC76" s="109"/>
      <c r="AD76" s="109"/>
      <c r="AE76" s="109"/>
    </row>
    <row r="77" spans="1:31" s="113" customFormat="1" ht="24.95" customHeight="1" x14ac:dyDescent="0.2">
      <c r="A77" s="109"/>
      <c r="B77" s="110"/>
      <c r="C77" s="104" t="s">
        <v>144</v>
      </c>
      <c r="D77" s="109"/>
      <c r="E77" s="109"/>
      <c r="F77" s="109"/>
      <c r="G77" s="109"/>
      <c r="H77" s="109"/>
      <c r="I77" s="109"/>
      <c r="J77" s="109"/>
      <c r="K77" s="109"/>
      <c r="L77" s="112"/>
      <c r="S77" s="109"/>
      <c r="T77" s="109"/>
      <c r="U77" s="109"/>
      <c r="V77" s="109"/>
      <c r="W77" s="109"/>
      <c r="X77" s="109"/>
      <c r="Y77" s="109"/>
      <c r="Z77" s="109"/>
      <c r="AA77" s="109"/>
      <c r="AB77" s="109"/>
      <c r="AC77" s="109"/>
      <c r="AD77" s="109"/>
      <c r="AE77" s="109"/>
    </row>
    <row r="78" spans="1:31" s="113" customFormat="1" ht="6.95" customHeight="1" x14ac:dyDescent="0.2">
      <c r="A78" s="109"/>
      <c r="B78" s="110"/>
      <c r="C78" s="109"/>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31" s="113" customFormat="1" ht="12" customHeight="1" x14ac:dyDescent="0.2">
      <c r="A79" s="109"/>
      <c r="B79" s="110"/>
      <c r="C79" s="106" t="s">
        <v>17</v>
      </c>
      <c r="D79" s="109"/>
      <c r="E79" s="109"/>
      <c r="F79" s="109"/>
      <c r="G79" s="109"/>
      <c r="H79" s="109"/>
      <c r="I79" s="109"/>
      <c r="J79" s="109"/>
      <c r="K79" s="109"/>
      <c r="L79" s="112"/>
      <c r="S79" s="109"/>
      <c r="T79" s="109"/>
      <c r="U79" s="109"/>
      <c r="V79" s="109"/>
      <c r="W79" s="109"/>
      <c r="X79" s="109"/>
      <c r="Y79" s="109"/>
      <c r="Z79" s="109"/>
      <c r="AA79" s="109"/>
      <c r="AB79" s="109"/>
      <c r="AC79" s="109"/>
      <c r="AD79" s="109"/>
      <c r="AE79" s="109"/>
    </row>
    <row r="80" spans="1:31" s="113" customFormat="1" ht="16.5" customHeight="1" x14ac:dyDescent="0.2">
      <c r="A80" s="109"/>
      <c r="B80" s="110"/>
      <c r="C80" s="109"/>
      <c r="D80" s="109"/>
      <c r="E80" s="107" t="str">
        <f>E7</f>
        <v>WELCOME CENTRE ČZU</v>
      </c>
      <c r="F80" s="108"/>
      <c r="G80" s="108"/>
      <c r="H80" s="108"/>
      <c r="I80" s="109"/>
      <c r="J80" s="109"/>
      <c r="K80" s="109"/>
      <c r="L80" s="112"/>
      <c r="S80" s="109"/>
      <c r="T80" s="109"/>
      <c r="U80" s="109"/>
      <c r="V80" s="109"/>
      <c r="W80" s="109"/>
      <c r="X80" s="109"/>
      <c r="Y80" s="109"/>
      <c r="Z80" s="109"/>
      <c r="AA80" s="109"/>
      <c r="AB80" s="109"/>
      <c r="AC80" s="109"/>
      <c r="AD80" s="109"/>
      <c r="AE80" s="109"/>
    </row>
    <row r="81" spans="1:65" ht="12" customHeight="1" x14ac:dyDescent="0.2">
      <c r="B81" s="103"/>
      <c r="C81" s="106" t="s">
        <v>120</v>
      </c>
      <c r="L81" s="103"/>
    </row>
    <row r="82" spans="1:65" s="113" customFormat="1" ht="16.5" customHeight="1" x14ac:dyDescent="0.2">
      <c r="A82" s="109"/>
      <c r="B82" s="110"/>
      <c r="C82" s="109"/>
      <c r="D82" s="109"/>
      <c r="E82" s="107" t="s">
        <v>1517</v>
      </c>
      <c r="F82" s="111"/>
      <c r="G82" s="111"/>
      <c r="H82" s="111"/>
      <c r="I82" s="109"/>
      <c r="J82" s="109"/>
      <c r="K82" s="109"/>
      <c r="L82" s="112"/>
      <c r="S82" s="109"/>
      <c r="T82" s="109"/>
      <c r="U82" s="109"/>
      <c r="V82" s="109"/>
      <c r="W82" s="109"/>
      <c r="X82" s="109"/>
      <c r="Y82" s="109"/>
      <c r="Z82" s="109"/>
      <c r="AA82" s="109"/>
      <c r="AB82" s="109"/>
      <c r="AC82" s="109"/>
      <c r="AD82" s="109"/>
      <c r="AE82" s="109"/>
    </row>
    <row r="83" spans="1:65" s="113" customFormat="1" ht="12" customHeight="1" x14ac:dyDescent="0.2">
      <c r="A83" s="109"/>
      <c r="B83" s="110"/>
      <c r="C83" s="106" t="s">
        <v>122</v>
      </c>
      <c r="D83" s="109"/>
      <c r="E83" s="109"/>
      <c r="F83" s="109"/>
      <c r="G83" s="109"/>
      <c r="H83" s="109"/>
      <c r="I83" s="109"/>
      <c r="J83" s="109"/>
      <c r="K83" s="109"/>
      <c r="L83" s="112"/>
      <c r="S83" s="109"/>
      <c r="T83" s="109"/>
      <c r="U83" s="109"/>
      <c r="V83" s="109"/>
      <c r="W83" s="109"/>
      <c r="X83" s="109"/>
      <c r="Y83" s="109"/>
      <c r="Z83" s="109"/>
      <c r="AA83" s="109"/>
      <c r="AB83" s="109"/>
      <c r="AC83" s="109"/>
      <c r="AD83" s="109"/>
      <c r="AE83" s="109"/>
    </row>
    <row r="84" spans="1:65" s="113" customFormat="1" ht="16.5" customHeight="1" x14ac:dyDescent="0.2">
      <c r="A84" s="109"/>
      <c r="B84" s="110"/>
      <c r="C84" s="109"/>
      <c r="D84" s="109"/>
      <c r="E84" s="114" t="str">
        <f>E11</f>
        <v>05 - STK - aktivní prvky</v>
      </c>
      <c r="F84" s="111"/>
      <c r="G84" s="111"/>
      <c r="H84" s="111"/>
      <c r="I84" s="109"/>
      <c r="J84" s="109"/>
      <c r="K84" s="109"/>
      <c r="L84" s="112"/>
      <c r="S84" s="109"/>
      <c r="T84" s="109"/>
      <c r="U84" s="109"/>
      <c r="V84" s="109"/>
      <c r="W84" s="109"/>
      <c r="X84" s="109"/>
      <c r="Y84" s="109"/>
      <c r="Z84" s="109"/>
      <c r="AA84" s="109"/>
      <c r="AB84" s="109"/>
      <c r="AC84" s="109"/>
      <c r="AD84" s="109"/>
      <c r="AE84" s="109"/>
    </row>
    <row r="85" spans="1:65" s="113" customFormat="1" ht="6.95" customHeight="1" x14ac:dyDescent="0.2">
      <c r="A85" s="109"/>
      <c r="B85" s="110"/>
      <c r="C85" s="109"/>
      <c r="D85" s="109"/>
      <c r="E85" s="109"/>
      <c r="F85" s="109"/>
      <c r="G85" s="109"/>
      <c r="H85" s="109"/>
      <c r="I85" s="109"/>
      <c r="J85" s="109"/>
      <c r="K85" s="109"/>
      <c r="L85" s="112"/>
      <c r="S85" s="109"/>
      <c r="T85" s="109"/>
      <c r="U85" s="109"/>
      <c r="V85" s="109"/>
      <c r="W85" s="109"/>
      <c r="X85" s="109"/>
      <c r="Y85" s="109"/>
      <c r="Z85" s="109"/>
      <c r="AA85" s="109"/>
      <c r="AB85" s="109"/>
      <c r="AC85" s="109"/>
      <c r="AD85" s="109"/>
      <c r="AE85" s="109"/>
    </row>
    <row r="86" spans="1:65" s="113" customFormat="1" ht="12" customHeight="1" x14ac:dyDescent="0.2">
      <c r="A86" s="109"/>
      <c r="B86" s="110"/>
      <c r="C86" s="106" t="s">
        <v>21</v>
      </c>
      <c r="D86" s="109"/>
      <c r="E86" s="109"/>
      <c r="F86" s="115" t="str">
        <f>F14</f>
        <v>Praha 6 - Suchdol</v>
      </c>
      <c r="G86" s="109"/>
      <c r="H86" s="109"/>
      <c r="I86" s="106" t="s">
        <v>23</v>
      </c>
      <c r="J86" s="116" t="str">
        <f>IF(J14="","",J14)</f>
        <v>25. 5. 2020</v>
      </c>
      <c r="K86" s="109"/>
      <c r="L86" s="112"/>
      <c r="S86" s="109"/>
      <c r="T86" s="109"/>
      <c r="U86" s="109"/>
      <c r="V86" s="109"/>
      <c r="W86" s="109"/>
      <c r="X86" s="109"/>
      <c r="Y86" s="109"/>
      <c r="Z86" s="109"/>
      <c r="AA86" s="109"/>
      <c r="AB86" s="109"/>
      <c r="AC86" s="109"/>
      <c r="AD86" s="109"/>
      <c r="AE86" s="109"/>
    </row>
    <row r="87" spans="1:65" s="113" customFormat="1" ht="6.95" customHeight="1" x14ac:dyDescent="0.2">
      <c r="A87" s="109"/>
      <c r="B87" s="110"/>
      <c r="C87" s="109"/>
      <c r="D87" s="109"/>
      <c r="E87" s="109"/>
      <c r="F87" s="109"/>
      <c r="G87" s="109"/>
      <c r="H87" s="109"/>
      <c r="I87" s="109"/>
      <c r="J87" s="109"/>
      <c r="K87" s="109"/>
      <c r="L87" s="112"/>
      <c r="S87" s="109"/>
      <c r="T87" s="109"/>
      <c r="U87" s="109"/>
      <c r="V87" s="109"/>
      <c r="W87" s="109"/>
      <c r="X87" s="109"/>
      <c r="Y87" s="109"/>
      <c r="Z87" s="109"/>
      <c r="AA87" s="109"/>
      <c r="AB87" s="109"/>
      <c r="AC87" s="109"/>
      <c r="AD87" s="109"/>
      <c r="AE87" s="109"/>
    </row>
    <row r="88" spans="1:65" s="113" customFormat="1" ht="15.2" customHeight="1" x14ac:dyDescent="0.2">
      <c r="A88" s="109"/>
      <c r="B88" s="110"/>
      <c r="C88" s="106" t="s">
        <v>25</v>
      </c>
      <c r="D88" s="109"/>
      <c r="E88" s="109"/>
      <c r="F88" s="115" t="str">
        <f>E17</f>
        <v>ČZU Praha</v>
      </c>
      <c r="G88" s="109"/>
      <c r="H88" s="109"/>
      <c r="I88" s="106" t="s">
        <v>31</v>
      </c>
      <c r="J88" s="141" t="str">
        <f>E23</f>
        <v>GREBNER</v>
      </c>
      <c r="K88" s="109"/>
      <c r="L88" s="112"/>
      <c r="S88" s="109"/>
      <c r="T88" s="109"/>
      <c r="U88" s="109"/>
      <c r="V88" s="109"/>
      <c r="W88" s="109"/>
      <c r="X88" s="109"/>
      <c r="Y88" s="109"/>
      <c r="Z88" s="109"/>
      <c r="AA88" s="109"/>
      <c r="AB88" s="109"/>
      <c r="AC88" s="109"/>
      <c r="AD88" s="109"/>
      <c r="AE88" s="109"/>
    </row>
    <row r="89" spans="1:65" s="113" customFormat="1" ht="15.2" customHeight="1" x14ac:dyDescent="0.2">
      <c r="A89" s="109"/>
      <c r="B89" s="110"/>
      <c r="C89" s="106" t="s">
        <v>29</v>
      </c>
      <c r="D89" s="109"/>
      <c r="E89" s="109"/>
      <c r="F89" s="115" t="str">
        <f>IF(E20="","",E20)</f>
        <v>Vyplň údaj</v>
      </c>
      <c r="G89" s="109"/>
      <c r="H89" s="109"/>
      <c r="I89" s="106" t="s">
        <v>34</v>
      </c>
      <c r="J89" s="141" t="str">
        <f>E26</f>
        <v xml:space="preserve"> </v>
      </c>
      <c r="K89" s="109"/>
      <c r="L89" s="112"/>
      <c r="S89" s="109"/>
      <c r="T89" s="109"/>
      <c r="U89" s="109"/>
      <c r="V89" s="109"/>
      <c r="W89" s="109"/>
      <c r="X89" s="109"/>
      <c r="Y89" s="109"/>
      <c r="Z89" s="109"/>
      <c r="AA89" s="109"/>
      <c r="AB89" s="109"/>
      <c r="AC89" s="109"/>
      <c r="AD89" s="109"/>
      <c r="AE89" s="109"/>
    </row>
    <row r="90" spans="1:65" s="113" customFormat="1" ht="10.35" customHeight="1" x14ac:dyDescent="0.2">
      <c r="A90" s="109"/>
      <c r="B90" s="110"/>
      <c r="C90" s="109"/>
      <c r="D90" s="109"/>
      <c r="E90" s="109"/>
      <c r="F90" s="109"/>
      <c r="G90" s="109"/>
      <c r="H90" s="109"/>
      <c r="I90" s="109"/>
      <c r="J90" s="109"/>
      <c r="K90" s="109"/>
      <c r="L90" s="112"/>
      <c r="S90" s="109"/>
      <c r="T90" s="109"/>
      <c r="U90" s="109"/>
      <c r="V90" s="109"/>
      <c r="W90" s="109"/>
      <c r="X90" s="109"/>
      <c r="Y90" s="109"/>
      <c r="Z90" s="109"/>
      <c r="AA90" s="109"/>
      <c r="AB90" s="109"/>
      <c r="AC90" s="109"/>
      <c r="AD90" s="109"/>
      <c r="AE90" s="109"/>
    </row>
    <row r="91" spans="1:65" s="159" customFormat="1" ht="29.25" customHeight="1" x14ac:dyDescent="0.2">
      <c r="A91" s="150"/>
      <c r="B91" s="151"/>
      <c r="C91" s="152" t="s">
        <v>145</v>
      </c>
      <c r="D91" s="153" t="s">
        <v>57</v>
      </c>
      <c r="E91" s="153" t="s">
        <v>53</v>
      </c>
      <c r="F91" s="153" t="s">
        <v>54</v>
      </c>
      <c r="G91" s="153" t="s">
        <v>146</v>
      </c>
      <c r="H91" s="153" t="s">
        <v>147</v>
      </c>
      <c r="I91" s="153" t="s">
        <v>148</v>
      </c>
      <c r="J91" s="153" t="s">
        <v>126</v>
      </c>
      <c r="K91" s="154" t="s">
        <v>149</v>
      </c>
      <c r="L91" s="155"/>
      <c r="M91" s="156" t="s">
        <v>3</v>
      </c>
      <c r="N91" s="157" t="s">
        <v>42</v>
      </c>
      <c r="O91" s="157" t="s">
        <v>150</v>
      </c>
      <c r="P91" s="157" t="s">
        <v>151</v>
      </c>
      <c r="Q91" s="157" t="s">
        <v>152</v>
      </c>
      <c r="R91" s="157" t="s">
        <v>153</v>
      </c>
      <c r="S91" s="157" t="s">
        <v>154</v>
      </c>
      <c r="T91" s="158" t="s">
        <v>155</v>
      </c>
      <c r="U91" s="150"/>
      <c r="V91" s="150"/>
      <c r="W91" s="150"/>
      <c r="X91" s="150"/>
      <c r="Y91" s="150"/>
      <c r="Z91" s="150"/>
      <c r="AA91" s="150"/>
      <c r="AB91" s="150"/>
      <c r="AC91" s="150"/>
      <c r="AD91" s="150"/>
      <c r="AE91" s="150"/>
    </row>
    <row r="92" spans="1:65" s="113" customFormat="1" ht="22.9" customHeight="1" x14ac:dyDescent="0.25">
      <c r="A92" s="109"/>
      <c r="B92" s="110"/>
      <c r="C92" s="160" t="s">
        <v>156</v>
      </c>
      <c r="D92" s="109"/>
      <c r="E92" s="109"/>
      <c r="F92" s="109"/>
      <c r="G92" s="109"/>
      <c r="H92" s="109"/>
      <c r="I92" s="109"/>
      <c r="J92" s="161">
        <f>BK92</f>
        <v>0</v>
      </c>
      <c r="K92" s="109"/>
      <c r="L92" s="110"/>
      <c r="M92" s="162"/>
      <c r="N92" s="163"/>
      <c r="O92" s="123"/>
      <c r="P92" s="164">
        <f>P93+P118</f>
        <v>0</v>
      </c>
      <c r="Q92" s="123"/>
      <c r="R92" s="164">
        <f>R93+R118</f>
        <v>0</v>
      </c>
      <c r="S92" s="123"/>
      <c r="T92" s="165">
        <f>T93+T118</f>
        <v>0</v>
      </c>
      <c r="U92" s="109"/>
      <c r="V92" s="109"/>
      <c r="W92" s="109"/>
      <c r="X92" s="109"/>
      <c r="Y92" s="109"/>
      <c r="Z92" s="109"/>
      <c r="AA92" s="109"/>
      <c r="AB92" s="109"/>
      <c r="AC92" s="109"/>
      <c r="AD92" s="109"/>
      <c r="AE92" s="109"/>
      <c r="AT92" s="100" t="s">
        <v>71</v>
      </c>
      <c r="AU92" s="100" t="s">
        <v>127</v>
      </c>
      <c r="BK92" s="166">
        <f>BK93+BK118</f>
        <v>0</v>
      </c>
    </row>
    <row r="93" spans="1:65" s="167" customFormat="1" ht="25.9" customHeight="1" x14ac:dyDescent="0.2">
      <c r="B93" s="168"/>
      <c r="D93" s="169" t="s">
        <v>71</v>
      </c>
      <c r="E93" s="170" t="s">
        <v>1524</v>
      </c>
      <c r="F93" s="170" t="s">
        <v>1525</v>
      </c>
      <c r="J93" s="171">
        <f>BK93</f>
        <v>0</v>
      </c>
      <c r="L93" s="168"/>
      <c r="M93" s="172"/>
      <c r="N93" s="173"/>
      <c r="O93" s="173"/>
      <c r="P93" s="174">
        <f>P94+P96+P98+P104+P106</f>
        <v>0</v>
      </c>
      <c r="Q93" s="173"/>
      <c r="R93" s="174">
        <f>R94+R96+R98+R104+R106</f>
        <v>0</v>
      </c>
      <c r="S93" s="173"/>
      <c r="T93" s="175">
        <f>T94+T96+T98+T104+T106</f>
        <v>0</v>
      </c>
      <c r="AR93" s="169" t="s">
        <v>81</v>
      </c>
      <c r="AT93" s="176" t="s">
        <v>71</v>
      </c>
      <c r="AU93" s="176" t="s">
        <v>72</v>
      </c>
      <c r="AY93" s="169" t="s">
        <v>159</v>
      </c>
      <c r="BK93" s="177">
        <f>BK94+BK96+BK98+BK104+BK106</f>
        <v>0</v>
      </c>
    </row>
    <row r="94" spans="1:65" s="167" customFormat="1" ht="22.9" customHeight="1" x14ac:dyDescent="0.2">
      <c r="B94" s="168"/>
      <c r="D94" s="169" t="s">
        <v>71</v>
      </c>
      <c r="E94" s="242" t="s">
        <v>1808</v>
      </c>
      <c r="F94" s="242" t="s">
        <v>1809</v>
      </c>
      <c r="J94" s="243">
        <f>BK94</f>
        <v>0</v>
      </c>
      <c r="L94" s="168"/>
      <c r="M94" s="172"/>
      <c r="N94" s="173"/>
      <c r="O94" s="173"/>
      <c r="P94" s="174">
        <f>P95</f>
        <v>0</v>
      </c>
      <c r="Q94" s="173"/>
      <c r="R94" s="174">
        <f>R95</f>
        <v>0</v>
      </c>
      <c r="S94" s="173"/>
      <c r="T94" s="175">
        <f>T95</f>
        <v>0</v>
      </c>
      <c r="AR94" s="169" t="s">
        <v>79</v>
      </c>
      <c r="AT94" s="176" t="s">
        <v>71</v>
      </c>
      <c r="AU94" s="176" t="s">
        <v>79</v>
      </c>
      <c r="AY94" s="169" t="s">
        <v>159</v>
      </c>
      <c r="BK94" s="177">
        <f>BK95</f>
        <v>0</v>
      </c>
    </row>
    <row r="95" spans="1:65" s="113" customFormat="1" ht="132" x14ac:dyDescent="0.2">
      <c r="A95" s="109"/>
      <c r="B95" s="110"/>
      <c r="C95" s="208" t="s">
        <v>79</v>
      </c>
      <c r="D95" s="208" t="s">
        <v>400</v>
      </c>
      <c r="E95" s="209" t="s">
        <v>1810</v>
      </c>
      <c r="F95" s="210" t="s">
        <v>1811</v>
      </c>
      <c r="G95" s="211" t="s">
        <v>1121</v>
      </c>
      <c r="H95" s="212">
        <v>0</v>
      </c>
      <c r="I95" s="5"/>
      <c r="J95" s="213">
        <f>ROUND(I95*H95,2)</f>
        <v>0</v>
      </c>
      <c r="K95" s="210" t="s">
        <v>3</v>
      </c>
      <c r="L95" s="214"/>
      <c r="M95" s="215" t="s">
        <v>3</v>
      </c>
      <c r="N95" s="216" t="s">
        <v>43</v>
      </c>
      <c r="O95" s="186"/>
      <c r="P95" s="187">
        <f>O95*H95</f>
        <v>0</v>
      </c>
      <c r="Q95" s="187">
        <v>0</v>
      </c>
      <c r="R95" s="187">
        <f>Q95*H95</f>
        <v>0</v>
      </c>
      <c r="S95" s="187">
        <v>0</v>
      </c>
      <c r="T95" s="188">
        <f>S95*H95</f>
        <v>0</v>
      </c>
      <c r="U95" s="109"/>
      <c r="V95" s="109"/>
      <c r="W95" s="109"/>
      <c r="X95" s="109"/>
      <c r="Y95" s="109"/>
      <c r="Z95" s="109"/>
      <c r="AA95" s="109"/>
      <c r="AB95" s="109"/>
      <c r="AC95" s="109"/>
      <c r="AD95" s="109"/>
      <c r="AE95" s="109"/>
      <c r="AR95" s="189" t="s">
        <v>174</v>
      </c>
      <c r="AT95" s="189" t="s">
        <v>400</v>
      </c>
      <c r="AU95" s="189" t="s">
        <v>81</v>
      </c>
      <c r="AY95" s="100" t="s">
        <v>159</v>
      </c>
      <c r="BE95" s="190">
        <f>IF(N95="základní",J95,0)</f>
        <v>0</v>
      </c>
      <c r="BF95" s="190">
        <f>IF(N95="snížená",J95,0)</f>
        <v>0</v>
      </c>
      <c r="BG95" s="190">
        <f>IF(N95="zákl. přenesená",J95,0)</f>
        <v>0</v>
      </c>
      <c r="BH95" s="190">
        <f>IF(N95="sníž. přenesená",J95,0)</f>
        <v>0</v>
      </c>
      <c r="BI95" s="190">
        <f>IF(N95="nulová",J95,0)</f>
        <v>0</v>
      </c>
      <c r="BJ95" s="100" t="s">
        <v>79</v>
      </c>
      <c r="BK95" s="190">
        <f>ROUND(I95*H95,2)</f>
        <v>0</v>
      </c>
      <c r="BL95" s="100" t="s">
        <v>164</v>
      </c>
      <c r="BM95" s="189" t="s">
        <v>81</v>
      </c>
    </row>
    <row r="96" spans="1:65" s="167" customFormat="1" ht="22.9" customHeight="1" x14ac:dyDescent="0.2">
      <c r="B96" s="168"/>
      <c r="D96" s="169" t="s">
        <v>71</v>
      </c>
      <c r="E96" s="242" t="s">
        <v>1812</v>
      </c>
      <c r="F96" s="242" t="s">
        <v>1813</v>
      </c>
      <c r="J96" s="243">
        <f>BK96</f>
        <v>0</v>
      </c>
      <c r="L96" s="168"/>
      <c r="M96" s="172"/>
      <c r="N96" s="173"/>
      <c r="O96" s="173"/>
      <c r="P96" s="174">
        <f>P97</f>
        <v>0</v>
      </c>
      <c r="Q96" s="173"/>
      <c r="R96" s="174">
        <f>R97</f>
        <v>0</v>
      </c>
      <c r="S96" s="173"/>
      <c r="T96" s="175">
        <f>T97</f>
        <v>0</v>
      </c>
      <c r="AR96" s="169" t="s">
        <v>79</v>
      </c>
      <c r="AT96" s="176" t="s">
        <v>71</v>
      </c>
      <c r="AU96" s="176" t="s">
        <v>79</v>
      </c>
      <c r="AY96" s="169" t="s">
        <v>159</v>
      </c>
      <c r="BK96" s="177">
        <f>BK97</f>
        <v>0</v>
      </c>
    </row>
    <row r="97" spans="1:65" s="113" customFormat="1" ht="24" x14ac:dyDescent="0.2">
      <c r="A97" s="109"/>
      <c r="B97" s="110"/>
      <c r="C97" s="208" t="s">
        <v>81</v>
      </c>
      <c r="D97" s="208" t="s">
        <v>400</v>
      </c>
      <c r="E97" s="209" t="s">
        <v>1814</v>
      </c>
      <c r="F97" s="210" t="s">
        <v>1815</v>
      </c>
      <c r="G97" s="211" t="s">
        <v>1121</v>
      </c>
      <c r="H97" s="212">
        <v>0</v>
      </c>
      <c r="I97" s="5"/>
      <c r="J97" s="213">
        <f>ROUND(I97*H97,2)</f>
        <v>0</v>
      </c>
      <c r="K97" s="210" t="s">
        <v>3</v>
      </c>
      <c r="L97" s="214"/>
      <c r="M97" s="215" t="s">
        <v>3</v>
      </c>
      <c r="N97" s="216" t="s">
        <v>43</v>
      </c>
      <c r="O97" s="186"/>
      <c r="P97" s="187">
        <f>O97*H97</f>
        <v>0</v>
      </c>
      <c r="Q97" s="187">
        <v>0</v>
      </c>
      <c r="R97" s="187">
        <f>Q97*H97</f>
        <v>0</v>
      </c>
      <c r="S97" s="187">
        <v>0</v>
      </c>
      <c r="T97" s="188">
        <f>S97*H97</f>
        <v>0</v>
      </c>
      <c r="U97" s="109"/>
      <c r="V97" s="109"/>
      <c r="W97" s="109"/>
      <c r="X97" s="109"/>
      <c r="Y97" s="109"/>
      <c r="Z97" s="109"/>
      <c r="AA97" s="109"/>
      <c r="AB97" s="109"/>
      <c r="AC97" s="109"/>
      <c r="AD97" s="109"/>
      <c r="AE97" s="109"/>
      <c r="AR97" s="189" t="s">
        <v>174</v>
      </c>
      <c r="AT97" s="189" t="s">
        <v>400</v>
      </c>
      <c r="AU97" s="189" t="s">
        <v>81</v>
      </c>
      <c r="AY97" s="100" t="s">
        <v>159</v>
      </c>
      <c r="BE97" s="190">
        <f>IF(N97="základní",J97,0)</f>
        <v>0</v>
      </c>
      <c r="BF97" s="190">
        <f>IF(N97="snížená",J97,0)</f>
        <v>0</v>
      </c>
      <c r="BG97" s="190">
        <f>IF(N97="zákl. přenesená",J97,0)</f>
        <v>0</v>
      </c>
      <c r="BH97" s="190">
        <f>IF(N97="sníž. přenesená",J97,0)</f>
        <v>0</v>
      </c>
      <c r="BI97" s="190">
        <f>IF(N97="nulová",J97,0)</f>
        <v>0</v>
      </c>
      <c r="BJ97" s="100" t="s">
        <v>79</v>
      </c>
      <c r="BK97" s="190">
        <f>ROUND(I97*H97,2)</f>
        <v>0</v>
      </c>
      <c r="BL97" s="100" t="s">
        <v>164</v>
      </c>
      <c r="BM97" s="189" t="s">
        <v>164</v>
      </c>
    </row>
    <row r="98" spans="1:65" s="167" customFormat="1" ht="22.9" customHeight="1" x14ac:dyDescent="0.2">
      <c r="B98" s="168"/>
      <c r="D98" s="169" t="s">
        <v>71</v>
      </c>
      <c r="E98" s="242" t="s">
        <v>1816</v>
      </c>
      <c r="F98" s="242" t="s">
        <v>1817</v>
      </c>
      <c r="J98" s="243">
        <f>BK98</f>
        <v>0</v>
      </c>
      <c r="L98" s="168"/>
      <c r="M98" s="172"/>
      <c r="N98" s="173"/>
      <c r="O98" s="173"/>
      <c r="P98" s="174">
        <f>SUM(P99:P103)</f>
        <v>0</v>
      </c>
      <c r="Q98" s="173"/>
      <c r="R98" s="174">
        <f>SUM(R99:R103)</f>
        <v>0</v>
      </c>
      <c r="S98" s="173"/>
      <c r="T98" s="175">
        <f>SUM(T99:T103)</f>
        <v>0</v>
      </c>
      <c r="AR98" s="169" t="s">
        <v>79</v>
      </c>
      <c r="AT98" s="176" t="s">
        <v>71</v>
      </c>
      <c r="AU98" s="176" t="s">
        <v>79</v>
      </c>
      <c r="AY98" s="169" t="s">
        <v>159</v>
      </c>
      <c r="BK98" s="177">
        <f>SUM(BK99:BK103)</f>
        <v>0</v>
      </c>
    </row>
    <row r="99" spans="1:65" s="113" customFormat="1" ht="48" x14ac:dyDescent="0.2">
      <c r="A99" s="109"/>
      <c r="B99" s="110"/>
      <c r="C99" s="208" t="s">
        <v>167</v>
      </c>
      <c r="D99" s="208" t="s">
        <v>400</v>
      </c>
      <c r="E99" s="209" t="s">
        <v>1818</v>
      </c>
      <c r="F99" s="210" t="s">
        <v>1819</v>
      </c>
      <c r="G99" s="211" t="s">
        <v>1121</v>
      </c>
      <c r="H99" s="212">
        <v>2</v>
      </c>
      <c r="I99" s="5"/>
      <c r="J99" s="213">
        <f>ROUND(I99*H99,2)</f>
        <v>0</v>
      </c>
      <c r="K99" s="210" t="s">
        <v>3</v>
      </c>
      <c r="L99" s="214"/>
      <c r="M99" s="215" t="s">
        <v>3</v>
      </c>
      <c r="N99" s="216" t="s">
        <v>43</v>
      </c>
      <c r="O99" s="186"/>
      <c r="P99" s="187">
        <f>O99*H99</f>
        <v>0</v>
      </c>
      <c r="Q99" s="187">
        <v>0</v>
      </c>
      <c r="R99" s="187">
        <f>Q99*H99</f>
        <v>0</v>
      </c>
      <c r="S99" s="187">
        <v>0</v>
      </c>
      <c r="T99" s="188">
        <f>S99*H99</f>
        <v>0</v>
      </c>
      <c r="U99" s="109"/>
      <c r="V99" s="109"/>
      <c r="W99" s="109"/>
      <c r="X99" s="109"/>
      <c r="Y99" s="109"/>
      <c r="Z99" s="109"/>
      <c r="AA99" s="109"/>
      <c r="AB99" s="109"/>
      <c r="AC99" s="109"/>
      <c r="AD99" s="109"/>
      <c r="AE99" s="109"/>
      <c r="AR99" s="189" t="s">
        <v>174</v>
      </c>
      <c r="AT99" s="189" t="s">
        <v>400</v>
      </c>
      <c r="AU99" s="189" t="s">
        <v>81</v>
      </c>
      <c r="AY99" s="100" t="s">
        <v>159</v>
      </c>
      <c r="BE99" s="190">
        <f>IF(N99="základní",J99,0)</f>
        <v>0</v>
      </c>
      <c r="BF99" s="190">
        <f>IF(N99="snížená",J99,0)</f>
        <v>0</v>
      </c>
      <c r="BG99" s="190">
        <f>IF(N99="zákl. přenesená",J99,0)</f>
        <v>0</v>
      </c>
      <c r="BH99" s="190">
        <f>IF(N99="sníž. přenesená",J99,0)</f>
        <v>0</v>
      </c>
      <c r="BI99" s="190">
        <f>IF(N99="nulová",J99,0)</f>
        <v>0</v>
      </c>
      <c r="BJ99" s="100" t="s">
        <v>79</v>
      </c>
      <c r="BK99" s="190">
        <f>ROUND(I99*H99,2)</f>
        <v>0</v>
      </c>
      <c r="BL99" s="100" t="s">
        <v>164</v>
      </c>
      <c r="BM99" s="189" t="s">
        <v>170</v>
      </c>
    </row>
    <row r="100" spans="1:65" s="113" customFormat="1" ht="48" x14ac:dyDescent="0.2">
      <c r="A100" s="109"/>
      <c r="B100" s="110"/>
      <c r="C100" s="208" t="s">
        <v>164</v>
      </c>
      <c r="D100" s="208" t="s">
        <v>400</v>
      </c>
      <c r="E100" s="209" t="s">
        <v>1820</v>
      </c>
      <c r="F100" s="210" t="s">
        <v>1821</v>
      </c>
      <c r="G100" s="211" t="s">
        <v>1121</v>
      </c>
      <c r="H100" s="212">
        <v>2</v>
      </c>
      <c r="I100" s="5"/>
      <c r="J100" s="213">
        <f>ROUND(I100*H100,2)</f>
        <v>0</v>
      </c>
      <c r="K100" s="210" t="s">
        <v>3</v>
      </c>
      <c r="L100" s="214"/>
      <c r="M100" s="215" t="s">
        <v>3</v>
      </c>
      <c r="N100" s="216" t="s">
        <v>43</v>
      </c>
      <c r="O100" s="186"/>
      <c r="P100" s="187">
        <f>O100*H100</f>
        <v>0</v>
      </c>
      <c r="Q100" s="187">
        <v>0</v>
      </c>
      <c r="R100" s="187">
        <f>Q100*H100</f>
        <v>0</v>
      </c>
      <c r="S100" s="187">
        <v>0</v>
      </c>
      <c r="T100" s="188">
        <f>S100*H100</f>
        <v>0</v>
      </c>
      <c r="U100" s="109"/>
      <c r="V100" s="109"/>
      <c r="W100" s="109"/>
      <c r="X100" s="109"/>
      <c r="Y100" s="109"/>
      <c r="Z100" s="109"/>
      <c r="AA100" s="109"/>
      <c r="AB100" s="109"/>
      <c r="AC100" s="109"/>
      <c r="AD100" s="109"/>
      <c r="AE100" s="109"/>
      <c r="AR100" s="189" t="s">
        <v>174</v>
      </c>
      <c r="AT100" s="189" t="s">
        <v>400</v>
      </c>
      <c r="AU100" s="189" t="s">
        <v>81</v>
      </c>
      <c r="AY100" s="100" t="s">
        <v>159</v>
      </c>
      <c r="BE100" s="190">
        <f>IF(N100="základní",J100,0)</f>
        <v>0</v>
      </c>
      <c r="BF100" s="190">
        <f>IF(N100="snížená",J100,0)</f>
        <v>0</v>
      </c>
      <c r="BG100" s="190">
        <f>IF(N100="zákl. přenesená",J100,0)</f>
        <v>0</v>
      </c>
      <c r="BH100" s="190">
        <f>IF(N100="sníž. přenesená",J100,0)</f>
        <v>0</v>
      </c>
      <c r="BI100" s="190">
        <f>IF(N100="nulová",J100,0)</f>
        <v>0</v>
      </c>
      <c r="BJ100" s="100" t="s">
        <v>79</v>
      </c>
      <c r="BK100" s="190">
        <f>ROUND(I100*H100,2)</f>
        <v>0</v>
      </c>
      <c r="BL100" s="100" t="s">
        <v>164</v>
      </c>
      <c r="BM100" s="189" t="s">
        <v>174</v>
      </c>
    </row>
    <row r="101" spans="1:65" s="113" customFormat="1" ht="24" x14ac:dyDescent="0.2">
      <c r="A101" s="109"/>
      <c r="B101" s="110"/>
      <c r="C101" s="208" t="s">
        <v>178</v>
      </c>
      <c r="D101" s="208" t="s">
        <v>400</v>
      </c>
      <c r="E101" s="209" t="s">
        <v>1822</v>
      </c>
      <c r="F101" s="210" t="s">
        <v>1823</v>
      </c>
      <c r="G101" s="211" t="s">
        <v>1121</v>
      </c>
      <c r="H101" s="212">
        <v>4</v>
      </c>
      <c r="I101" s="5"/>
      <c r="J101" s="213">
        <f>ROUND(I101*H101,2)</f>
        <v>0</v>
      </c>
      <c r="K101" s="210" t="s">
        <v>3</v>
      </c>
      <c r="L101" s="214"/>
      <c r="M101" s="215" t="s">
        <v>3</v>
      </c>
      <c r="N101" s="216" t="s">
        <v>43</v>
      </c>
      <c r="O101" s="186"/>
      <c r="P101" s="187">
        <f>O101*H101</f>
        <v>0</v>
      </c>
      <c r="Q101" s="187">
        <v>0</v>
      </c>
      <c r="R101" s="187">
        <f>Q101*H101</f>
        <v>0</v>
      </c>
      <c r="S101" s="187">
        <v>0</v>
      </c>
      <c r="T101" s="188">
        <f>S101*H101</f>
        <v>0</v>
      </c>
      <c r="U101" s="109"/>
      <c r="V101" s="109"/>
      <c r="W101" s="109"/>
      <c r="X101" s="109"/>
      <c r="Y101" s="109"/>
      <c r="Z101" s="109"/>
      <c r="AA101" s="109"/>
      <c r="AB101" s="109"/>
      <c r="AC101" s="109"/>
      <c r="AD101" s="109"/>
      <c r="AE101" s="109"/>
      <c r="AR101" s="189" t="s">
        <v>174</v>
      </c>
      <c r="AT101" s="189" t="s">
        <v>400</v>
      </c>
      <c r="AU101" s="189" t="s">
        <v>81</v>
      </c>
      <c r="AY101" s="100" t="s">
        <v>159</v>
      </c>
      <c r="BE101" s="190">
        <f>IF(N101="základní",J101,0)</f>
        <v>0</v>
      </c>
      <c r="BF101" s="190">
        <f>IF(N101="snížená",J101,0)</f>
        <v>0</v>
      </c>
      <c r="BG101" s="190">
        <f>IF(N101="zákl. přenesená",J101,0)</f>
        <v>0</v>
      </c>
      <c r="BH101" s="190">
        <f>IF(N101="sníž. přenesená",J101,0)</f>
        <v>0</v>
      </c>
      <c r="BI101" s="190">
        <f>IF(N101="nulová",J101,0)</f>
        <v>0</v>
      </c>
      <c r="BJ101" s="100" t="s">
        <v>79</v>
      </c>
      <c r="BK101" s="190">
        <f>ROUND(I101*H101,2)</f>
        <v>0</v>
      </c>
      <c r="BL101" s="100" t="s">
        <v>164</v>
      </c>
      <c r="BM101" s="189" t="s">
        <v>181</v>
      </c>
    </row>
    <row r="102" spans="1:65" s="113" customFormat="1" ht="24" x14ac:dyDescent="0.2">
      <c r="A102" s="109"/>
      <c r="B102" s="110"/>
      <c r="C102" s="208" t="s">
        <v>170</v>
      </c>
      <c r="D102" s="208" t="s">
        <v>400</v>
      </c>
      <c r="E102" s="209" t="s">
        <v>1824</v>
      </c>
      <c r="F102" s="210" t="s">
        <v>1825</v>
      </c>
      <c r="G102" s="211" t="s">
        <v>1121</v>
      </c>
      <c r="H102" s="212">
        <v>4</v>
      </c>
      <c r="I102" s="5"/>
      <c r="J102" s="213">
        <f>ROUND(I102*H102,2)</f>
        <v>0</v>
      </c>
      <c r="K102" s="210" t="s">
        <v>3</v>
      </c>
      <c r="L102" s="214"/>
      <c r="M102" s="215" t="s">
        <v>3</v>
      </c>
      <c r="N102" s="216" t="s">
        <v>43</v>
      </c>
      <c r="O102" s="186"/>
      <c r="P102" s="187">
        <f>O102*H102</f>
        <v>0</v>
      </c>
      <c r="Q102" s="187">
        <v>0</v>
      </c>
      <c r="R102" s="187">
        <f>Q102*H102</f>
        <v>0</v>
      </c>
      <c r="S102" s="187">
        <v>0</v>
      </c>
      <c r="T102" s="188">
        <f>S102*H102</f>
        <v>0</v>
      </c>
      <c r="U102" s="109"/>
      <c r="V102" s="109"/>
      <c r="W102" s="109"/>
      <c r="X102" s="109"/>
      <c r="Y102" s="109"/>
      <c r="Z102" s="109"/>
      <c r="AA102" s="109"/>
      <c r="AB102" s="109"/>
      <c r="AC102" s="109"/>
      <c r="AD102" s="109"/>
      <c r="AE102" s="109"/>
      <c r="AR102" s="189" t="s">
        <v>174</v>
      </c>
      <c r="AT102" s="189" t="s">
        <v>400</v>
      </c>
      <c r="AU102" s="189" t="s">
        <v>81</v>
      </c>
      <c r="AY102" s="100" t="s">
        <v>159</v>
      </c>
      <c r="BE102" s="190">
        <f>IF(N102="základní",J102,0)</f>
        <v>0</v>
      </c>
      <c r="BF102" s="190">
        <f>IF(N102="snížená",J102,0)</f>
        <v>0</v>
      </c>
      <c r="BG102" s="190">
        <f>IF(N102="zákl. přenesená",J102,0)</f>
        <v>0</v>
      </c>
      <c r="BH102" s="190">
        <f>IF(N102="sníž. přenesená",J102,0)</f>
        <v>0</v>
      </c>
      <c r="BI102" s="190">
        <f>IF(N102="nulová",J102,0)</f>
        <v>0</v>
      </c>
      <c r="BJ102" s="100" t="s">
        <v>79</v>
      </c>
      <c r="BK102" s="190">
        <f>ROUND(I102*H102,2)</f>
        <v>0</v>
      </c>
      <c r="BL102" s="100" t="s">
        <v>164</v>
      </c>
      <c r="BM102" s="189" t="s">
        <v>184</v>
      </c>
    </row>
    <row r="103" spans="1:65" s="113" customFormat="1" ht="24" x14ac:dyDescent="0.2">
      <c r="A103" s="109"/>
      <c r="B103" s="110"/>
      <c r="C103" s="208" t="s">
        <v>185</v>
      </c>
      <c r="D103" s="208" t="s">
        <v>400</v>
      </c>
      <c r="E103" s="209" t="s">
        <v>1826</v>
      </c>
      <c r="F103" s="210" t="s">
        <v>1827</v>
      </c>
      <c r="G103" s="211" t="s">
        <v>1121</v>
      </c>
      <c r="H103" s="212">
        <v>4</v>
      </c>
      <c r="I103" s="5"/>
      <c r="J103" s="213">
        <f>ROUND(I103*H103,2)</f>
        <v>0</v>
      </c>
      <c r="K103" s="210" t="s">
        <v>3</v>
      </c>
      <c r="L103" s="214"/>
      <c r="M103" s="215" t="s">
        <v>3</v>
      </c>
      <c r="N103" s="216" t="s">
        <v>43</v>
      </c>
      <c r="O103" s="186"/>
      <c r="P103" s="187">
        <f>O103*H103</f>
        <v>0</v>
      </c>
      <c r="Q103" s="187">
        <v>0</v>
      </c>
      <c r="R103" s="187">
        <f>Q103*H103</f>
        <v>0</v>
      </c>
      <c r="S103" s="187">
        <v>0</v>
      </c>
      <c r="T103" s="188">
        <f>S103*H103</f>
        <v>0</v>
      </c>
      <c r="U103" s="109"/>
      <c r="V103" s="109"/>
      <c r="W103" s="109"/>
      <c r="X103" s="109"/>
      <c r="Y103" s="109"/>
      <c r="Z103" s="109"/>
      <c r="AA103" s="109"/>
      <c r="AB103" s="109"/>
      <c r="AC103" s="109"/>
      <c r="AD103" s="109"/>
      <c r="AE103" s="109"/>
      <c r="AR103" s="189" t="s">
        <v>174</v>
      </c>
      <c r="AT103" s="189" t="s">
        <v>400</v>
      </c>
      <c r="AU103" s="189" t="s">
        <v>81</v>
      </c>
      <c r="AY103" s="100" t="s">
        <v>159</v>
      </c>
      <c r="BE103" s="190">
        <f>IF(N103="základní",J103,0)</f>
        <v>0</v>
      </c>
      <c r="BF103" s="190">
        <f>IF(N103="snížená",J103,0)</f>
        <v>0</v>
      </c>
      <c r="BG103" s="190">
        <f>IF(N103="zákl. přenesená",J103,0)</f>
        <v>0</v>
      </c>
      <c r="BH103" s="190">
        <f>IF(N103="sníž. přenesená",J103,0)</f>
        <v>0</v>
      </c>
      <c r="BI103" s="190">
        <f>IF(N103="nulová",J103,0)</f>
        <v>0</v>
      </c>
      <c r="BJ103" s="100" t="s">
        <v>79</v>
      </c>
      <c r="BK103" s="190">
        <f>ROUND(I103*H103,2)</f>
        <v>0</v>
      </c>
      <c r="BL103" s="100" t="s">
        <v>164</v>
      </c>
      <c r="BM103" s="189" t="s">
        <v>188</v>
      </c>
    </row>
    <row r="104" spans="1:65" s="167" customFormat="1" ht="22.9" customHeight="1" x14ac:dyDescent="0.2">
      <c r="B104" s="168"/>
      <c r="D104" s="169" t="s">
        <v>71</v>
      </c>
      <c r="E104" s="242" t="s">
        <v>996</v>
      </c>
      <c r="F104" s="242" t="s">
        <v>1828</v>
      </c>
      <c r="J104" s="243">
        <f>BK104</f>
        <v>0</v>
      </c>
      <c r="L104" s="168"/>
      <c r="M104" s="172"/>
      <c r="N104" s="173"/>
      <c r="O104" s="173"/>
      <c r="P104" s="174">
        <f>P105</f>
        <v>0</v>
      </c>
      <c r="Q104" s="173"/>
      <c r="R104" s="174">
        <f>R105</f>
        <v>0</v>
      </c>
      <c r="S104" s="173"/>
      <c r="T104" s="175">
        <f>T105</f>
        <v>0</v>
      </c>
      <c r="AR104" s="169" t="s">
        <v>79</v>
      </c>
      <c r="AT104" s="176" t="s">
        <v>71</v>
      </c>
      <c r="AU104" s="176" t="s">
        <v>79</v>
      </c>
      <c r="AY104" s="169" t="s">
        <v>159</v>
      </c>
      <c r="BK104" s="177">
        <f>BK105</f>
        <v>0</v>
      </c>
    </row>
    <row r="105" spans="1:65" s="113" customFormat="1" ht="48" x14ac:dyDescent="0.2">
      <c r="A105" s="109"/>
      <c r="B105" s="110"/>
      <c r="C105" s="208" t="s">
        <v>174</v>
      </c>
      <c r="D105" s="208" t="s">
        <v>400</v>
      </c>
      <c r="E105" s="209" t="s">
        <v>1829</v>
      </c>
      <c r="F105" s="210" t="s">
        <v>1830</v>
      </c>
      <c r="G105" s="211" t="s">
        <v>1121</v>
      </c>
      <c r="H105" s="212">
        <v>0</v>
      </c>
      <c r="I105" s="5"/>
      <c r="J105" s="213">
        <f>ROUND(I105*H105,2)</f>
        <v>0</v>
      </c>
      <c r="K105" s="210" t="s">
        <v>3</v>
      </c>
      <c r="L105" s="214"/>
      <c r="M105" s="215" t="s">
        <v>3</v>
      </c>
      <c r="N105" s="216" t="s">
        <v>43</v>
      </c>
      <c r="O105" s="186"/>
      <c r="P105" s="187">
        <f>O105*H105</f>
        <v>0</v>
      </c>
      <c r="Q105" s="187">
        <v>0</v>
      </c>
      <c r="R105" s="187">
        <f>Q105*H105</f>
        <v>0</v>
      </c>
      <c r="S105" s="187">
        <v>0</v>
      </c>
      <c r="T105" s="188">
        <f>S105*H105</f>
        <v>0</v>
      </c>
      <c r="U105" s="109"/>
      <c r="V105" s="109"/>
      <c r="W105" s="109"/>
      <c r="X105" s="109"/>
      <c r="Y105" s="109"/>
      <c r="Z105" s="109"/>
      <c r="AA105" s="109"/>
      <c r="AB105" s="109"/>
      <c r="AC105" s="109"/>
      <c r="AD105" s="109"/>
      <c r="AE105" s="109"/>
      <c r="AR105" s="189" t="s">
        <v>174</v>
      </c>
      <c r="AT105" s="189" t="s">
        <v>400</v>
      </c>
      <c r="AU105" s="189" t="s">
        <v>81</v>
      </c>
      <c r="AY105" s="100" t="s">
        <v>159</v>
      </c>
      <c r="BE105" s="190">
        <f>IF(N105="základní",J105,0)</f>
        <v>0</v>
      </c>
      <c r="BF105" s="190">
        <f>IF(N105="snížená",J105,0)</f>
        <v>0</v>
      </c>
      <c r="BG105" s="190">
        <f>IF(N105="zákl. přenesená",J105,0)</f>
        <v>0</v>
      </c>
      <c r="BH105" s="190">
        <f>IF(N105="sníž. přenesená",J105,0)</f>
        <v>0</v>
      </c>
      <c r="BI105" s="190">
        <f>IF(N105="nulová",J105,0)</f>
        <v>0</v>
      </c>
      <c r="BJ105" s="100" t="s">
        <v>79</v>
      </c>
      <c r="BK105" s="190">
        <f>ROUND(I105*H105,2)</f>
        <v>0</v>
      </c>
      <c r="BL105" s="100" t="s">
        <v>164</v>
      </c>
      <c r="BM105" s="189" t="s">
        <v>192</v>
      </c>
    </row>
    <row r="106" spans="1:65" s="167" customFormat="1" ht="22.9" customHeight="1" x14ac:dyDescent="0.2">
      <c r="B106" s="168"/>
      <c r="D106" s="169" t="s">
        <v>71</v>
      </c>
      <c r="E106" s="242" t="s">
        <v>1831</v>
      </c>
      <c r="F106" s="242" t="s">
        <v>1832</v>
      </c>
      <c r="J106" s="243">
        <f>BK106</f>
        <v>0</v>
      </c>
      <c r="L106" s="168"/>
      <c r="M106" s="172"/>
      <c r="N106" s="173"/>
      <c r="O106" s="173"/>
      <c r="P106" s="174">
        <f>SUM(P107:P117)</f>
        <v>0</v>
      </c>
      <c r="Q106" s="173"/>
      <c r="R106" s="174">
        <f>SUM(R107:R117)</f>
        <v>0</v>
      </c>
      <c r="S106" s="173"/>
      <c r="T106" s="175">
        <f>SUM(T107:T117)</f>
        <v>0</v>
      </c>
      <c r="AR106" s="169" t="s">
        <v>79</v>
      </c>
      <c r="AT106" s="176" t="s">
        <v>71</v>
      </c>
      <c r="AU106" s="176" t="s">
        <v>79</v>
      </c>
      <c r="AY106" s="169" t="s">
        <v>159</v>
      </c>
      <c r="BK106" s="177">
        <f>SUM(BK107:BK117)</f>
        <v>0</v>
      </c>
    </row>
    <row r="107" spans="1:65" s="113" customFormat="1" ht="24" x14ac:dyDescent="0.2">
      <c r="A107" s="109"/>
      <c r="B107" s="110"/>
      <c r="C107" s="178" t="s">
        <v>198</v>
      </c>
      <c r="D107" s="178" t="s">
        <v>160</v>
      </c>
      <c r="E107" s="179" t="s">
        <v>1833</v>
      </c>
      <c r="F107" s="180" t="s">
        <v>1834</v>
      </c>
      <c r="G107" s="181" t="s">
        <v>1121</v>
      </c>
      <c r="H107" s="182">
        <v>0</v>
      </c>
      <c r="I107" s="4"/>
      <c r="J107" s="183">
        <f t="shared" ref="J107:J117" si="0">ROUND(I107*H107,2)</f>
        <v>0</v>
      </c>
      <c r="K107" s="180" t="s">
        <v>3</v>
      </c>
      <c r="L107" s="110"/>
      <c r="M107" s="184" t="s">
        <v>3</v>
      </c>
      <c r="N107" s="185" t="s">
        <v>43</v>
      </c>
      <c r="O107" s="186"/>
      <c r="P107" s="187">
        <f t="shared" ref="P107:P117" si="1">O107*H107</f>
        <v>0</v>
      </c>
      <c r="Q107" s="187">
        <v>0</v>
      </c>
      <c r="R107" s="187">
        <f t="shared" ref="R107:R117" si="2">Q107*H107</f>
        <v>0</v>
      </c>
      <c r="S107" s="187">
        <v>0</v>
      </c>
      <c r="T107" s="188">
        <f t="shared" ref="T107:T117" si="3">S107*H107</f>
        <v>0</v>
      </c>
      <c r="U107" s="109"/>
      <c r="V107" s="109"/>
      <c r="W107" s="109"/>
      <c r="X107" s="109"/>
      <c r="Y107" s="109"/>
      <c r="Z107" s="109"/>
      <c r="AA107" s="109"/>
      <c r="AB107" s="109"/>
      <c r="AC107" s="109"/>
      <c r="AD107" s="109"/>
      <c r="AE107" s="109"/>
      <c r="AR107" s="189" t="s">
        <v>164</v>
      </c>
      <c r="AT107" s="189" t="s">
        <v>160</v>
      </c>
      <c r="AU107" s="189" t="s">
        <v>81</v>
      </c>
      <c r="AY107" s="100" t="s">
        <v>159</v>
      </c>
      <c r="BE107" s="190">
        <f t="shared" ref="BE107:BE117" si="4">IF(N107="základní",J107,0)</f>
        <v>0</v>
      </c>
      <c r="BF107" s="190">
        <f t="shared" ref="BF107:BF117" si="5">IF(N107="snížená",J107,0)</f>
        <v>0</v>
      </c>
      <c r="BG107" s="190">
        <f t="shared" ref="BG107:BG117" si="6">IF(N107="zákl. přenesená",J107,0)</f>
        <v>0</v>
      </c>
      <c r="BH107" s="190">
        <f t="shared" ref="BH107:BH117" si="7">IF(N107="sníž. přenesená",J107,0)</f>
        <v>0</v>
      </c>
      <c r="BI107" s="190">
        <f t="shared" ref="BI107:BI117" si="8">IF(N107="nulová",J107,0)</f>
        <v>0</v>
      </c>
      <c r="BJ107" s="100" t="s">
        <v>79</v>
      </c>
      <c r="BK107" s="190">
        <f t="shared" ref="BK107:BK117" si="9">ROUND(I107*H107,2)</f>
        <v>0</v>
      </c>
      <c r="BL107" s="100" t="s">
        <v>164</v>
      </c>
      <c r="BM107" s="189" t="s">
        <v>201</v>
      </c>
    </row>
    <row r="108" spans="1:65" s="113" customFormat="1" ht="24" x14ac:dyDescent="0.2">
      <c r="A108" s="109"/>
      <c r="B108" s="110"/>
      <c r="C108" s="178" t="s">
        <v>181</v>
      </c>
      <c r="D108" s="178" t="s">
        <v>160</v>
      </c>
      <c r="E108" s="179" t="s">
        <v>1835</v>
      </c>
      <c r="F108" s="180" t="s">
        <v>1836</v>
      </c>
      <c r="G108" s="181" t="s">
        <v>1121</v>
      </c>
      <c r="H108" s="182">
        <v>0</v>
      </c>
      <c r="I108" s="4"/>
      <c r="J108" s="183">
        <f t="shared" si="0"/>
        <v>0</v>
      </c>
      <c r="K108" s="180" t="s">
        <v>3</v>
      </c>
      <c r="L108" s="110"/>
      <c r="M108" s="184" t="s">
        <v>3</v>
      </c>
      <c r="N108" s="185" t="s">
        <v>43</v>
      </c>
      <c r="O108" s="186"/>
      <c r="P108" s="187">
        <f t="shared" si="1"/>
        <v>0</v>
      </c>
      <c r="Q108" s="187">
        <v>0</v>
      </c>
      <c r="R108" s="187">
        <f t="shared" si="2"/>
        <v>0</v>
      </c>
      <c r="S108" s="187">
        <v>0</v>
      </c>
      <c r="T108" s="188">
        <f t="shared" si="3"/>
        <v>0</v>
      </c>
      <c r="U108" s="109"/>
      <c r="V108" s="109"/>
      <c r="W108" s="109"/>
      <c r="X108" s="109"/>
      <c r="Y108" s="109"/>
      <c r="Z108" s="109"/>
      <c r="AA108" s="109"/>
      <c r="AB108" s="109"/>
      <c r="AC108" s="109"/>
      <c r="AD108" s="109"/>
      <c r="AE108" s="109"/>
      <c r="AR108" s="189" t="s">
        <v>164</v>
      </c>
      <c r="AT108" s="189" t="s">
        <v>160</v>
      </c>
      <c r="AU108" s="189" t="s">
        <v>81</v>
      </c>
      <c r="AY108" s="100" t="s">
        <v>159</v>
      </c>
      <c r="BE108" s="190">
        <f t="shared" si="4"/>
        <v>0</v>
      </c>
      <c r="BF108" s="190">
        <f t="shared" si="5"/>
        <v>0</v>
      </c>
      <c r="BG108" s="190">
        <f t="shared" si="6"/>
        <v>0</v>
      </c>
      <c r="BH108" s="190">
        <f t="shared" si="7"/>
        <v>0</v>
      </c>
      <c r="BI108" s="190">
        <f t="shared" si="8"/>
        <v>0</v>
      </c>
      <c r="BJ108" s="100" t="s">
        <v>79</v>
      </c>
      <c r="BK108" s="190">
        <f t="shared" si="9"/>
        <v>0</v>
      </c>
      <c r="BL108" s="100" t="s">
        <v>164</v>
      </c>
      <c r="BM108" s="189" t="s">
        <v>208</v>
      </c>
    </row>
    <row r="109" spans="1:65" s="113" customFormat="1" ht="24" x14ac:dyDescent="0.2">
      <c r="A109" s="109"/>
      <c r="B109" s="110"/>
      <c r="C109" s="178" t="s">
        <v>209</v>
      </c>
      <c r="D109" s="178" t="s">
        <v>160</v>
      </c>
      <c r="E109" s="179" t="s">
        <v>1837</v>
      </c>
      <c r="F109" s="180" t="s">
        <v>1838</v>
      </c>
      <c r="G109" s="181" t="s">
        <v>1121</v>
      </c>
      <c r="H109" s="182">
        <v>1</v>
      </c>
      <c r="I109" s="4"/>
      <c r="J109" s="183">
        <f t="shared" si="0"/>
        <v>0</v>
      </c>
      <c r="K109" s="180" t="s">
        <v>3</v>
      </c>
      <c r="L109" s="110"/>
      <c r="M109" s="184" t="s">
        <v>3</v>
      </c>
      <c r="N109" s="185" t="s">
        <v>43</v>
      </c>
      <c r="O109" s="186"/>
      <c r="P109" s="187">
        <f t="shared" si="1"/>
        <v>0</v>
      </c>
      <c r="Q109" s="187">
        <v>0</v>
      </c>
      <c r="R109" s="187">
        <f t="shared" si="2"/>
        <v>0</v>
      </c>
      <c r="S109" s="187">
        <v>0</v>
      </c>
      <c r="T109" s="188">
        <f t="shared" si="3"/>
        <v>0</v>
      </c>
      <c r="U109" s="109"/>
      <c r="V109" s="109"/>
      <c r="W109" s="109"/>
      <c r="X109" s="109"/>
      <c r="Y109" s="109"/>
      <c r="Z109" s="109"/>
      <c r="AA109" s="109"/>
      <c r="AB109" s="109"/>
      <c r="AC109" s="109"/>
      <c r="AD109" s="109"/>
      <c r="AE109" s="109"/>
      <c r="AR109" s="189" t="s">
        <v>164</v>
      </c>
      <c r="AT109" s="189" t="s">
        <v>160</v>
      </c>
      <c r="AU109" s="189" t="s">
        <v>81</v>
      </c>
      <c r="AY109" s="100" t="s">
        <v>159</v>
      </c>
      <c r="BE109" s="190">
        <f t="shared" si="4"/>
        <v>0</v>
      </c>
      <c r="BF109" s="190">
        <f t="shared" si="5"/>
        <v>0</v>
      </c>
      <c r="BG109" s="190">
        <f t="shared" si="6"/>
        <v>0</v>
      </c>
      <c r="BH109" s="190">
        <f t="shared" si="7"/>
        <v>0</v>
      </c>
      <c r="BI109" s="190">
        <f t="shared" si="8"/>
        <v>0</v>
      </c>
      <c r="BJ109" s="100" t="s">
        <v>79</v>
      </c>
      <c r="BK109" s="190">
        <f t="shared" si="9"/>
        <v>0</v>
      </c>
      <c r="BL109" s="100" t="s">
        <v>164</v>
      </c>
      <c r="BM109" s="189" t="s">
        <v>212</v>
      </c>
    </row>
    <row r="110" spans="1:65" s="113" customFormat="1" ht="24" x14ac:dyDescent="0.2">
      <c r="A110" s="109"/>
      <c r="B110" s="110"/>
      <c r="C110" s="178" t="s">
        <v>184</v>
      </c>
      <c r="D110" s="178" t="s">
        <v>160</v>
      </c>
      <c r="E110" s="179" t="s">
        <v>1839</v>
      </c>
      <c r="F110" s="180" t="s">
        <v>1840</v>
      </c>
      <c r="G110" s="181" t="s">
        <v>1121</v>
      </c>
      <c r="H110" s="182">
        <v>0</v>
      </c>
      <c r="I110" s="4"/>
      <c r="J110" s="183">
        <f t="shared" si="0"/>
        <v>0</v>
      </c>
      <c r="K110" s="180" t="s">
        <v>3</v>
      </c>
      <c r="L110" s="110"/>
      <c r="M110" s="184" t="s">
        <v>3</v>
      </c>
      <c r="N110" s="185" t="s">
        <v>43</v>
      </c>
      <c r="O110" s="186"/>
      <c r="P110" s="187">
        <f t="shared" si="1"/>
        <v>0</v>
      </c>
      <c r="Q110" s="187">
        <v>0</v>
      </c>
      <c r="R110" s="187">
        <f t="shared" si="2"/>
        <v>0</v>
      </c>
      <c r="S110" s="187">
        <v>0</v>
      </c>
      <c r="T110" s="188">
        <f t="shared" si="3"/>
        <v>0</v>
      </c>
      <c r="U110" s="109"/>
      <c r="V110" s="109"/>
      <c r="W110" s="109"/>
      <c r="X110" s="109"/>
      <c r="Y110" s="109"/>
      <c r="Z110" s="109"/>
      <c r="AA110" s="109"/>
      <c r="AB110" s="109"/>
      <c r="AC110" s="109"/>
      <c r="AD110" s="109"/>
      <c r="AE110" s="109"/>
      <c r="AR110" s="189" t="s">
        <v>164</v>
      </c>
      <c r="AT110" s="189" t="s">
        <v>160</v>
      </c>
      <c r="AU110" s="189" t="s">
        <v>81</v>
      </c>
      <c r="AY110" s="100" t="s">
        <v>159</v>
      </c>
      <c r="BE110" s="190">
        <f t="shared" si="4"/>
        <v>0</v>
      </c>
      <c r="BF110" s="190">
        <f t="shared" si="5"/>
        <v>0</v>
      </c>
      <c r="BG110" s="190">
        <f t="shared" si="6"/>
        <v>0</v>
      </c>
      <c r="BH110" s="190">
        <f t="shared" si="7"/>
        <v>0</v>
      </c>
      <c r="BI110" s="190">
        <f t="shared" si="8"/>
        <v>0</v>
      </c>
      <c r="BJ110" s="100" t="s">
        <v>79</v>
      </c>
      <c r="BK110" s="190">
        <f t="shared" si="9"/>
        <v>0</v>
      </c>
      <c r="BL110" s="100" t="s">
        <v>164</v>
      </c>
      <c r="BM110" s="189" t="s">
        <v>217</v>
      </c>
    </row>
    <row r="111" spans="1:65" s="113" customFormat="1" ht="12" x14ac:dyDescent="0.2">
      <c r="A111" s="109"/>
      <c r="B111" s="110"/>
      <c r="C111" s="178" t="s">
        <v>225</v>
      </c>
      <c r="D111" s="178" t="s">
        <v>160</v>
      </c>
      <c r="E111" s="179" t="s">
        <v>1841</v>
      </c>
      <c r="F111" s="180" t="s">
        <v>1842</v>
      </c>
      <c r="G111" s="181" t="s">
        <v>1121</v>
      </c>
      <c r="H111" s="182">
        <v>0</v>
      </c>
      <c r="I111" s="4"/>
      <c r="J111" s="183">
        <f t="shared" si="0"/>
        <v>0</v>
      </c>
      <c r="K111" s="180" t="s">
        <v>3</v>
      </c>
      <c r="L111" s="110"/>
      <c r="M111" s="184" t="s">
        <v>3</v>
      </c>
      <c r="N111" s="185" t="s">
        <v>43</v>
      </c>
      <c r="O111" s="186"/>
      <c r="P111" s="187">
        <f t="shared" si="1"/>
        <v>0</v>
      </c>
      <c r="Q111" s="187">
        <v>0</v>
      </c>
      <c r="R111" s="187">
        <f t="shared" si="2"/>
        <v>0</v>
      </c>
      <c r="S111" s="187">
        <v>0</v>
      </c>
      <c r="T111" s="188">
        <f t="shared" si="3"/>
        <v>0</v>
      </c>
      <c r="U111" s="109"/>
      <c r="V111" s="109"/>
      <c r="W111" s="109"/>
      <c r="X111" s="109"/>
      <c r="Y111" s="109"/>
      <c r="Z111" s="109"/>
      <c r="AA111" s="109"/>
      <c r="AB111" s="109"/>
      <c r="AC111" s="109"/>
      <c r="AD111" s="109"/>
      <c r="AE111" s="109"/>
      <c r="AR111" s="189" t="s">
        <v>164</v>
      </c>
      <c r="AT111" s="189" t="s">
        <v>160</v>
      </c>
      <c r="AU111" s="189" t="s">
        <v>81</v>
      </c>
      <c r="AY111" s="100" t="s">
        <v>159</v>
      </c>
      <c r="BE111" s="190">
        <f t="shared" si="4"/>
        <v>0</v>
      </c>
      <c r="BF111" s="190">
        <f t="shared" si="5"/>
        <v>0</v>
      </c>
      <c r="BG111" s="190">
        <f t="shared" si="6"/>
        <v>0</v>
      </c>
      <c r="BH111" s="190">
        <f t="shared" si="7"/>
        <v>0</v>
      </c>
      <c r="BI111" s="190">
        <f t="shared" si="8"/>
        <v>0</v>
      </c>
      <c r="BJ111" s="100" t="s">
        <v>79</v>
      </c>
      <c r="BK111" s="190">
        <f t="shared" si="9"/>
        <v>0</v>
      </c>
      <c r="BL111" s="100" t="s">
        <v>164</v>
      </c>
      <c r="BM111" s="189" t="s">
        <v>228</v>
      </c>
    </row>
    <row r="112" spans="1:65" s="113" customFormat="1" ht="24" x14ac:dyDescent="0.2">
      <c r="A112" s="109"/>
      <c r="B112" s="110"/>
      <c r="C112" s="178" t="s">
        <v>188</v>
      </c>
      <c r="D112" s="178" t="s">
        <v>160</v>
      </c>
      <c r="E112" s="179" t="s">
        <v>1843</v>
      </c>
      <c r="F112" s="180" t="s">
        <v>1405</v>
      </c>
      <c r="G112" s="181" t="s">
        <v>1121</v>
      </c>
      <c r="H112" s="182">
        <v>1</v>
      </c>
      <c r="I112" s="4"/>
      <c r="J112" s="183">
        <f t="shared" si="0"/>
        <v>0</v>
      </c>
      <c r="K112" s="180" t="s">
        <v>3</v>
      </c>
      <c r="L112" s="110"/>
      <c r="M112" s="184" t="s">
        <v>3</v>
      </c>
      <c r="N112" s="185" t="s">
        <v>43</v>
      </c>
      <c r="O112" s="186"/>
      <c r="P112" s="187">
        <f t="shared" si="1"/>
        <v>0</v>
      </c>
      <c r="Q112" s="187">
        <v>0</v>
      </c>
      <c r="R112" s="187">
        <f t="shared" si="2"/>
        <v>0</v>
      </c>
      <c r="S112" s="187">
        <v>0</v>
      </c>
      <c r="T112" s="188">
        <f t="shared" si="3"/>
        <v>0</v>
      </c>
      <c r="U112" s="109"/>
      <c r="V112" s="109"/>
      <c r="W112" s="109"/>
      <c r="X112" s="109"/>
      <c r="Y112" s="109"/>
      <c r="Z112" s="109"/>
      <c r="AA112" s="109"/>
      <c r="AB112" s="109"/>
      <c r="AC112" s="109"/>
      <c r="AD112" s="109"/>
      <c r="AE112" s="109"/>
      <c r="AR112" s="189" t="s">
        <v>164</v>
      </c>
      <c r="AT112" s="189" t="s">
        <v>160</v>
      </c>
      <c r="AU112" s="189" t="s">
        <v>81</v>
      </c>
      <c r="AY112" s="100" t="s">
        <v>159</v>
      </c>
      <c r="BE112" s="190">
        <f t="shared" si="4"/>
        <v>0</v>
      </c>
      <c r="BF112" s="190">
        <f t="shared" si="5"/>
        <v>0</v>
      </c>
      <c r="BG112" s="190">
        <f t="shared" si="6"/>
        <v>0</v>
      </c>
      <c r="BH112" s="190">
        <f t="shared" si="7"/>
        <v>0</v>
      </c>
      <c r="BI112" s="190">
        <f t="shared" si="8"/>
        <v>0</v>
      </c>
      <c r="BJ112" s="100" t="s">
        <v>79</v>
      </c>
      <c r="BK112" s="190">
        <f t="shared" si="9"/>
        <v>0</v>
      </c>
      <c r="BL112" s="100" t="s">
        <v>164</v>
      </c>
      <c r="BM112" s="189" t="s">
        <v>235</v>
      </c>
    </row>
    <row r="113" spans="1:65" s="113" customFormat="1" ht="24" x14ac:dyDescent="0.2">
      <c r="A113" s="109"/>
      <c r="B113" s="110"/>
      <c r="C113" s="178" t="s">
        <v>9</v>
      </c>
      <c r="D113" s="178" t="s">
        <v>160</v>
      </c>
      <c r="E113" s="179" t="s">
        <v>1844</v>
      </c>
      <c r="F113" s="180" t="s">
        <v>1554</v>
      </c>
      <c r="G113" s="181" t="s">
        <v>1121</v>
      </c>
      <c r="H113" s="182">
        <v>1</v>
      </c>
      <c r="I113" s="4"/>
      <c r="J113" s="183">
        <f t="shared" si="0"/>
        <v>0</v>
      </c>
      <c r="K113" s="180" t="s">
        <v>3</v>
      </c>
      <c r="L113" s="110"/>
      <c r="M113" s="184" t="s">
        <v>3</v>
      </c>
      <c r="N113" s="185" t="s">
        <v>43</v>
      </c>
      <c r="O113" s="186"/>
      <c r="P113" s="187">
        <f t="shared" si="1"/>
        <v>0</v>
      </c>
      <c r="Q113" s="187">
        <v>0</v>
      </c>
      <c r="R113" s="187">
        <f t="shared" si="2"/>
        <v>0</v>
      </c>
      <c r="S113" s="187">
        <v>0</v>
      </c>
      <c r="T113" s="188">
        <f t="shared" si="3"/>
        <v>0</v>
      </c>
      <c r="U113" s="109"/>
      <c r="V113" s="109"/>
      <c r="W113" s="109"/>
      <c r="X113" s="109"/>
      <c r="Y113" s="109"/>
      <c r="Z113" s="109"/>
      <c r="AA113" s="109"/>
      <c r="AB113" s="109"/>
      <c r="AC113" s="109"/>
      <c r="AD113" s="109"/>
      <c r="AE113" s="109"/>
      <c r="AR113" s="189" t="s">
        <v>164</v>
      </c>
      <c r="AT113" s="189" t="s">
        <v>160</v>
      </c>
      <c r="AU113" s="189" t="s">
        <v>81</v>
      </c>
      <c r="AY113" s="100" t="s">
        <v>159</v>
      </c>
      <c r="BE113" s="190">
        <f t="shared" si="4"/>
        <v>0</v>
      </c>
      <c r="BF113" s="190">
        <f t="shared" si="5"/>
        <v>0</v>
      </c>
      <c r="BG113" s="190">
        <f t="shared" si="6"/>
        <v>0</v>
      </c>
      <c r="BH113" s="190">
        <f t="shared" si="7"/>
        <v>0</v>
      </c>
      <c r="BI113" s="190">
        <f t="shared" si="8"/>
        <v>0</v>
      </c>
      <c r="BJ113" s="100" t="s">
        <v>79</v>
      </c>
      <c r="BK113" s="190">
        <f t="shared" si="9"/>
        <v>0</v>
      </c>
      <c r="BL113" s="100" t="s">
        <v>164</v>
      </c>
      <c r="BM113" s="189" t="s">
        <v>242</v>
      </c>
    </row>
    <row r="114" spans="1:65" s="113" customFormat="1" ht="24" x14ac:dyDescent="0.2">
      <c r="A114" s="109"/>
      <c r="B114" s="110"/>
      <c r="C114" s="178" t="s">
        <v>192</v>
      </c>
      <c r="D114" s="178" t="s">
        <v>160</v>
      </c>
      <c r="E114" s="179" t="s">
        <v>1845</v>
      </c>
      <c r="F114" s="180" t="s">
        <v>1543</v>
      </c>
      <c r="G114" s="181" t="s">
        <v>1121</v>
      </c>
      <c r="H114" s="182">
        <v>0</v>
      </c>
      <c r="I114" s="4"/>
      <c r="J114" s="183">
        <f t="shared" si="0"/>
        <v>0</v>
      </c>
      <c r="K114" s="180" t="s">
        <v>3</v>
      </c>
      <c r="L114" s="110"/>
      <c r="M114" s="184" t="s">
        <v>3</v>
      </c>
      <c r="N114" s="185" t="s">
        <v>43</v>
      </c>
      <c r="O114" s="186"/>
      <c r="P114" s="187">
        <f t="shared" si="1"/>
        <v>0</v>
      </c>
      <c r="Q114" s="187">
        <v>0</v>
      </c>
      <c r="R114" s="187">
        <f t="shared" si="2"/>
        <v>0</v>
      </c>
      <c r="S114" s="187">
        <v>0</v>
      </c>
      <c r="T114" s="188">
        <f t="shared" si="3"/>
        <v>0</v>
      </c>
      <c r="U114" s="109"/>
      <c r="V114" s="109"/>
      <c r="W114" s="109"/>
      <c r="X114" s="109"/>
      <c r="Y114" s="109"/>
      <c r="Z114" s="109"/>
      <c r="AA114" s="109"/>
      <c r="AB114" s="109"/>
      <c r="AC114" s="109"/>
      <c r="AD114" s="109"/>
      <c r="AE114" s="109"/>
      <c r="AR114" s="189" t="s">
        <v>164</v>
      </c>
      <c r="AT114" s="189" t="s">
        <v>160</v>
      </c>
      <c r="AU114" s="189" t="s">
        <v>81</v>
      </c>
      <c r="AY114" s="100" t="s">
        <v>159</v>
      </c>
      <c r="BE114" s="190">
        <f t="shared" si="4"/>
        <v>0</v>
      </c>
      <c r="BF114" s="190">
        <f t="shared" si="5"/>
        <v>0</v>
      </c>
      <c r="BG114" s="190">
        <f t="shared" si="6"/>
        <v>0</v>
      </c>
      <c r="BH114" s="190">
        <f t="shared" si="7"/>
        <v>0</v>
      </c>
      <c r="BI114" s="190">
        <f t="shared" si="8"/>
        <v>0</v>
      </c>
      <c r="BJ114" s="100" t="s">
        <v>79</v>
      </c>
      <c r="BK114" s="190">
        <f t="shared" si="9"/>
        <v>0</v>
      </c>
      <c r="BL114" s="100" t="s">
        <v>164</v>
      </c>
      <c r="BM114" s="189" t="s">
        <v>255</v>
      </c>
    </row>
    <row r="115" spans="1:65" s="113" customFormat="1" ht="24" x14ac:dyDescent="0.2">
      <c r="A115" s="109"/>
      <c r="B115" s="110"/>
      <c r="C115" s="178" t="s">
        <v>256</v>
      </c>
      <c r="D115" s="178" t="s">
        <v>160</v>
      </c>
      <c r="E115" s="179" t="s">
        <v>1846</v>
      </c>
      <c r="F115" s="180" t="s">
        <v>1545</v>
      </c>
      <c r="G115" s="181" t="s">
        <v>1121</v>
      </c>
      <c r="H115" s="182">
        <v>0</v>
      </c>
      <c r="I115" s="4"/>
      <c r="J115" s="183">
        <f t="shared" si="0"/>
        <v>0</v>
      </c>
      <c r="K115" s="180" t="s">
        <v>3</v>
      </c>
      <c r="L115" s="110"/>
      <c r="M115" s="184" t="s">
        <v>3</v>
      </c>
      <c r="N115" s="185" t="s">
        <v>43</v>
      </c>
      <c r="O115" s="186"/>
      <c r="P115" s="187">
        <f t="shared" si="1"/>
        <v>0</v>
      </c>
      <c r="Q115" s="187">
        <v>0</v>
      </c>
      <c r="R115" s="187">
        <f t="shared" si="2"/>
        <v>0</v>
      </c>
      <c r="S115" s="187">
        <v>0</v>
      </c>
      <c r="T115" s="188">
        <f t="shared" si="3"/>
        <v>0</v>
      </c>
      <c r="U115" s="109"/>
      <c r="V115" s="109"/>
      <c r="W115" s="109"/>
      <c r="X115" s="109"/>
      <c r="Y115" s="109"/>
      <c r="Z115" s="109"/>
      <c r="AA115" s="109"/>
      <c r="AB115" s="109"/>
      <c r="AC115" s="109"/>
      <c r="AD115" s="109"/>
      <c r="AE115" s="109"/>
      <c r="AR115" s="189" t="s">
        <v>164</v>
      </c>
      <c r="AT115" s="189" t="s">
        <v>160</v>
      </c>
      <c r="AU115" s="189" t="s">
        <v>81</v>
      </c>
      <c r="AY115" s="100" t="s">
        <v>159</v>
      </c>
      <c r="BE115" s="190">
        <f t="shared" si="4"/>
        <v>0</v>
      </c>
      <c r="BF115" s="190">
        <f t="shared" si="5"/>
        <v>0</v>
      </c>
      <c r="BG115" s="190">
        <f t="shared" si="6"/>
        <v>0</v>
      </c>
      <c r="BH115" s="190">
        <f t="shared" si="7"/>
        <v>0</v>
      </c>
      <c r="BI115" s="190">
        <f t="shared" si="8"/>
        <v>0</v>
      </c>
      <c r="BJ115" s="100" t="s">
        <v>79</v>
      </c>
      <c r="BK115" s="190">
        <f t="shared" si="9"/>
        <v>0</v>
      </c>
      <c r="BL115" s="100" t="s">
        <v>164</v>
      </c>
      <c r="BM115" s="189" t="s">
        <v>259</v>
      </c>
    </row>
    <row r="116" spans="1:65" s="113" customFormat="1" ht="24" x14ac:dyDescent="0.2">
      <c r="A116" s="109"/>
      <c r="B116" s="110"/>
      <c r="C116" s="178" t="s">
        <v>201</v>
      </c>
      <c r="D116" s="178" t="s">
        <v>160</v>
      </c>
      <c r="E116" s="179" t="s">
        <v>1847</v>
      </c>
      <c r="F116" s="180" t="s">
        <v>1547</v>
      </c>
      <c r="G116" s="181" t="s">
        <v>1121</v>
      </c>
      <c r="H116" s="182">
        <v>0</v>
      </c>
      <c r="I116" s="4"/>
      <c r="J116" s="183">
        <f t="shared" si="0"/>
        <v>0</v>
      </c>
      <c r="K116" s="180" t="s">
        <v>3</v>
      </c>
      <c r="L116" s="110"/>
      <c r="M116" s="184" t="s">
        <v>3</v>
      </c>
      <c r="N116" s="185" t="s">
        <v>43</v>
      </c>
      <c r="O116" s="186"/>
      <c r="P116" s="187">
        <f t="shared" si="1"/>
        <v>0</v>
      </c>
      <c r="Q116" s="187">
        <v>0</v>
      </c>
      <c r="R116" s="187">
        <f t="shared" si="2"/>
        <v>0</v>
      </c>
      <c r="S116" s="187">
        <v>0</v>
      </c>
      <c r="T116" s="188">
        <f t="shared" si="3"/>
        <v>0</v>
      </c>
      <c r="U116" s="109"/>
      <c r="V116" s="109"/>
      <c r="W116" s="109"/>
      <c r="X116" s="109"/>
      <c r="Y116" s="109"/>
      <c r="Z116" s="109"/>
      <c r="AA116" s="109"/>
      <c r="AB116" s="109"/>
      <c r="AC116" s="109"/>
      <c r="AD116" s="109"/>
      <c r="AE116" s="109"/>
      <c r="AR116" s="189" t="s">
        <v>164</v>
      </c>
      <c r="AT116" s="189" t="s">
        <v>160</v>
      </c>
      <c r="AU116" s="189" t="s">
        <v>81</v>
      </c>
      <c r="AY116" s="100" t="s">
        <v>159</v>
      </c>
      <c r="BE116" s="190">
        <f t="shared" si="4"/>
        <v>0</v>
      </c>
      <c r="BF116" s="190">
        <f t="shared" si="5"/>
        <v>0</v>
      </c>
      <c r="BG116" s="190">
        <f t="shared" si="6"/>
        <v>0</v>
      </c>
      <c r="BH116" s="190">
        <f t="shared" si="7"/>
        <v>0</v>
      </c>
      <c r="BI116" s="190">
        <f t="shared" si="8"/>
        <v>0</v>
      </c>
      <c r="BJ116" s="100" t="s">
        <v>79</v>
      </c>
      <c r="BK116" s="190">
        <f t="shared" si="9"/>
        <v>0</v>
      </c>
      <c r="BL116" s="100" t="s">
        <v>164</v>
      </c>
      <c r="BM116" s="189" t="s">
        <v>262</v>
      </c>
    </row>
    <row r="117" spans="1:65" s="113" customFormat="1" ht="24" x14ac:dyDescent="0.2">
      <c r="A117" s="109"/>
      <c r="B117" s="110"/>
      <c r="C117" s="178" t="s">
        <v>264</v>
      </c>
      <c r="D117" s="178" t="s">
        <v>160</v>
      </c>
      <c r="E117" s="179" t="s">
        <v>1848</v>
      </c>
      <c r="F117" s="180" t="s">
        <v>1556</v>
      </c>
      <c r="G117" s="181" t="s">
        <v>1121</v>
      </c>
      <c r="H117" s="182">
        <v>1</v>
      </c>
      <c r="I117" s="4"/>
      <c r="J117" s="183">
        <f t="shared" si="0"/>
        <v>0</v>
      </c>
      <c r="K117" s="180" t="s">
        <v>3</v>
      </c>
      <c r="L117" s="110"/>
      <c r="M117" s="184" t="s">
        <v>3</v>
      </c>
      <c r="N117" s="185" t="s">
        <v>43</v>
      </c>
      <c r="O117" s="186"/>
      <c r="P117" s="187">
        <f t="shared" si="1"/>
        <v>0</v>
      </c>
      <c r="Q117" s="187">
        <v>0</v>
      </c>
      <c r="R117" s="187">
        <f t="shared" si="2"/>
        <v>0</v>
      </c>
      <c r="S117" s="187">
        <v>0</v>
      </c>
      <c r="T117" s="188">
        <f t="shared" si="3"/>
        <v>0</v>
      </c>
      <c r="U117" s="109"/>
      <c r="V117" s="109"/>
      <c r="W117" s="109"/>
      <c r="X117" s="109"/>
      <c r="Y117" s="109"/>
      <c r="Z117" s="109"/>
      <c r="AA117" s="109"/>
      <c r="AB117" s="109"/>
      <c r="AC117" s="109"/>
      <c r="AD117" s="109"/>
      <c r="AE117" s="109"/>
      <c r="AR117" s="189" t="s">
        <v>164</v>
      </c>
      <c r="AT117" s="189" t="s">
        <v>160</v>
      </c>
      <c r="AU117" s="189" t="s">
        <v>81</v>
      </c>
      <c r="AY117" s="100" t="s">
        <v>159</v>
      </c>
      <c r="BE117" s="190">
        <f t="shared" si="4"/>
        <v>0</v>
      </c>
      <c r="BF117" s="190">
        <f t="shared" si="5"/>
        <v>0</v>
      </c>
      <c r="BG117" s="190">
        <f t="shared" si="6"/>
        <v>0</v>
      </c>
      <c r="BH117" s="190">
        <f t="shared" si="7"/>
        <v>0</v>
      </c>
      <c r="BI117" s="190">
        <f t="shared" si="8"/>
        <v>0</v>
      </c>
      <c r="BJ117" s="100" t="s">
        <v>79</v>
      </c>
      <c r="BK117" s="190">
        <f t="shared" si="9"/>
        <v>0</v>
      </c>
      <c r="BL117" s="100" t="s">
        <v>164</v>
      </c>
      <c r="BM117" s="189" t="s">
        <v>267</v>
      </c>
    </row>
    <row r="118" spans="1:65" s="167" customFormat="1" ht="25.9" customHeight="1" x14ac:dyDescent="0.2">
      <c r="B118" s="168"/>
      <c r="D118" s="169" t="s">
        <v>71</v>
      </c>
      <c r="E118" s="170" t="s">
        <v>1492</v>
      </c>
      <c r="F118" s="170" t="s">
        <v>1561</v>
      </c>
      <c r="J118" s="171">
        <f>BK118</f>
        <v>0</v>
      </c>
      <c r="L118" s="168"/>
      <c r="M118" s="172"/>
      <c r="N118" s="173"/>
      <c r="O118" s="173"/>
      <c r="P118" s="174">
        <f>P119</f>
        <v>0</v>
      </c>
      <c r="Q118" s="173"/>
      <c r="R118" s="174">
        <f>R119</f>
        <v>0</v>
      </c>
      <c r="S118" s="173"/>
      <c r="T118" s="175">
        <f>T119</f>
        <v>0</v>
      </c>
      <c r="AR118" s="169" t="s">
        <v>164</v>
      </c>
      <c r="AT118" s="176" t="s">
        <v>71</v>
      </c>
      <c r="AU118" s="176" t="s">
        <v>72</v>
      </c>
      <c r="AY118" s="169" t="s">
        <v>159</v>
      </c>
      <c r="BK118" s="177">
        <f>BK119</f>
        <v>0</v>
      </c>
    </row>
    <row r="119" spans="1:65" s="113" customFormat="1" ht="36" x14ac:dyDescent="0.2">
      <c r="A119" s="109"/>
      <c r="B119" s="110"/>
      <c r="C119" s="178" t="s">
        <v>208</v>
      </c>
      <c r="D119" s="178" t="s">
        <v>160</v>
      </c>
      <c r="E119" s="179" t="s">
        <v>1562</v>
      </c>
      <c r="F119" s="180" t="s">
        <v>1563</v>
      </c>
      <c r="G119" s="181" t="s">
        <v>1307</v>
      </c>
      <c r="H119" s="182">
        <v>7</v>
      </c>
      <c r="I119" s="4"/>
      <c r="J119" s="183">
        <f>ROUND(I119*H119,2)</f>
        <v>0</v>
      </c>
      <c r="K119" s="180" t="s">
        <v>3</v>
      </c>
      <c r="L119" s="110"/>
      <c r="M119" s="232" t="s">
        <v>3</v>
      </c>
      <c r="N119" s="233" t="s">
        <v>43</v>
      </c>
      <c r="O119" s="234"/>
      <c r="P119" s="235">
        <f>O119*H119</f>
        <v>0</v>
      </c>
      <c r="Q119" s="235">
        <v>0</v>
      </c>
      <c r="R119" s="235">
        <f>Q119*H119</f>
        <v>0</v>
      </c>
      <c r="S119" s="235">
        <v>0</v>
      </c>
      <c r="T119" s="236">
        <f>S119*H119</f>
        <v>0</v>
      </c>
      <c r="U119" s="109"/>
      <c r="V119" s="109"/>
      <c r="W119" s="109"/>
      <c r="X119" s="109"/>
      <c r="Y119" s="109"/>
      <c r="Z119" s="109"/>
      <c r="AA119" s="109"/>
      <c r="AB119" s="109"/>
      <c r="AC119" s="109"/>
      <c r="AD119" s="109"/>
      <c r="AE119" s="109"/>
      <c r="AR119" s="189" t="s">
        <v>1564</v>
      </c>
      <c r="AT119" s="189" t="s">
        <v>160</v>
      </c>
      <c r="AU119" s="189" t="s">
        <v>79</v>
      </c>
      <c r="AY119" s="100" t="s">
        <v>159</v>
      </c>
      <c r="BE119" s="190">
        <f>IF(N119="základní",J119,0)</f>
        <v>0</v>
      </c>
      <c r="BF119" s="190">
        <f>IF(N119="snížená",J119,0)</f>
        <v>0</v>
      </c>
      <c r="BG119" s="190">
        <f>IF(N119="zákl. přenesená",J119,0)</f>
        <v>0</v>
      </c>
      <c r="BH119" s="190">
        <f>IF(N119="sníž. přenesená",J119,0)</f>
        <v>0</v>
      </c>
      <c r="BI119" s="190">
        <f>IF(N119="nulová",J119,0)</f>
        <v>0</v>
      </c>
      <c r="BJ119" s="100" t="s">
        <v>79</v>
      </c>
      <c r="BK119" s="190">
        <f>ROUND(I119*H119,2)</f>
        <v>0</v>
      </c>
      <c r="BL119" s="100" t="s">
        <v>1564</v>
      </c>
      <c r="BM119" s="189" t="s">
        <v>272</v>
      </c>
    </row>
    <row r="120" spans="1:65" s="113" customFormat="1" ht="6.95" customHeight="1" x14ac:dyDescent="0.2">
      <c r="A120" s="109"/>
      <c r="B120" s="137"/>
      <c r="C120" s="138"/>
      <c r="D120" s="138"/>
      <c r="E120" s="138"/>
      <c r="F120" s="138"/>
      <c r="G120" s="138"/>
      <c r="H120" s="138"/>
      <c r="I120" s="138"/>
      <c r="J120" s="138"/>
      <c r="K120" s="138"/>
      <c r="L120" s="110"/>
      <c r="M120" s="109"/>
      <c r="O120" s="109"/>
      <c r="P120" s="109"/>
      <c r="Q120" s="109"/>
      <c r="R120" s="109"/>
      <c r="S120" s="109"/>
      <c r="T120" s="109"/>
      <c r="U120" s="109"/>
      <c r="V120" s="109"/>
      <c r="W120" s="109"/>
      <c r="X120" s="109"/>
      <c r="Y120" s="109"/>
      <c r="Z120" s="109"/>
      <c r="AA120" s="109"/>
      <c r="AB120" s="109"/>
      <c r="AC120" s="109"/>
      <c r="AD120" s="109"/>
      <c r="AE120" s="109"/>
    </row>
  </sheetData>
  <sheetProtection password="CF0E" sheet="1" objects="1" scenarios="1" selectLockedCells="1"/>
  <autoFilter ref="C91:K119"/>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7"/>
  <sheetViews>
    <sheetView showGridLines="0" topLeftCell="A17" zoomScale="85" zoomScaleNormal="85" workbookViewId="0">
      <selection activeCell="E18" sqref="E18:H18"/>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118</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s="113" customFormat="1" ht="12" customHeight="1" x14ac:dyDescent="0.2">
      <c r="A8" s="109"/>
      <c r="B8" s="110"/>
      <c r="C8" s="109"/>
      <c r="D8" s="106" t="s">
        <v>120</v>
      </c>
      <c r="E8" s="109"/>
      <c r="F8" s="109"/>
      <c r="G8" s="109"/>
      <c r="H8" s="109"/>
      <c r="I8" s="109"/>
      <c r="J8" s="109"/>
      <c r="K8" s="109"/>
      <c r="L8" s="112"/>
      <c r="S8" s="109"/>
      <c r="T8" s="109"/>
      <c r="U8" s="109"/>
      <c r="V8" s="109"/>
      <c r="W8" s="109"/>
      <c r="X8" s="109"/>
      <c r="Y8" s="109"/>
      <c r="Z8" s="109"/>
      <c r="AA8" s="109"/>
      <c r="AB8" s="109"/>
      <c r="AC8" s="109"/>
      <c r="AD8" s="109"/>
      <c r="AE8" s="109"/>
    </row>
    <row r="9" spans="1:46" s="113" customFormat="1" ht="16.5" customHeight="1" x14ac:dyDescent="0.2">
      <c r="A9" s="109"/>
      <c r="B9" s="110"/>
      <c r="C9" s="109"/>
      <c r="D9" s="109"/>
      <c r="E9" s="114" t="s">
        <v>1849</v>
      </c>
      <c r="F9" s="111"/>
      <c r="G9" s="111"/>
      <c r="H9" s="111"/>
      <c r="I9" s="109"/>
      <c r="J9" s="109"/>
      <c r="K9" s="109"/>
      <c r="L9" s="112"/>
      <c r="S9" s="109"/>
      <c r="T9" s="109"/>
      <c r="U9" s="109"/>
      <c r="V9" s="109"/>
      <c r="W9" s="109"/>
      <c r="X9" s="109"/>
      <c r="Y9" s="109"/>
      <c r="Z9" s="109"/>
      <c r="AA9" s="109"/>
      <c r="AB9" s="109"/>
      <c r="AC9" s="109"/>
      <c r="AD9" s="109"/>
      <c r="AE9" s="109"/>
    </row>
    <row r="10" spans="1:46" s="113" customFormat="1" x14ac:dyDescent="0.2">
      <c r="A10" s="109"/>
      <c r="B10" s="110"/>
      <c r="C10" s="109"/>
      <c r="D10" s="109"/>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2" customHeight="1" x14ac:dyDescent="0.2">
      <c r="A11" s="109"/>
      <c r="B11" s="110"/>
      <c r="C11" s="109"/>
      <c r="D11" s="106" t="s">
        <v>19</v>
      </c>
      <c r="E11" s="109"/>
      <c r="F11" s="115" t="s">
        <v>3</v>
      </c>
      <c r="G11" s="109"/>
      <c r="H11" s="109"/>
      <c r="I11" s="106" t="s">
        <v>20</v>
      </c>
      <c r="J11" s="115" t="s">
        <v>3</v>
      </c>
      <c r="K11" s="109"/>
      <c r="L11" s="112"/>
      <c r="S11" s="109"/>
      <c r="T11" s="109"/>
      <c r="U11" s="109"/>
      <c r="V11" s="109"/>
      <c r="W11" s="109"/>
      <c r="X11" s="109"/>
      <c r="Y11" s="109"/>
      <c r="Z11" s="109"/>
      <c r="AA11" s="109"/>
      <c r="AB11" s="109"/>
      <c r="AC11" s="109"/>
      <c r="AD11" s="109"/>
      <c r="AE11" s="109"/>
    </row>
    <row r="12" spans="1:46" s="113" customFormat="1" ht="12" customHeight="1" x14ac:dyDescent="0.2">
      <c r="A12" s="109"/>
      <c r="B12" s="110"/>
      <c r="C12" s="109"/>
      <c r="D12" s="106" t="s">
        <v>21</v>
      </c>
      <c r="E12" s="109"/>
      <c r="F12" s="115" t="s">
        <v>22</v>
      </c>
      <c r="G12" s="109"/>
      <c r="H12" s="109"/>
      <c r="I12" s="106" t="s">
        <v>23</v>
      </c>
      <c r="J12" s="116" t="str">
        <f>'Rekapitulace stavby'!AN8</f>
        <v>25. 5. 2020</v>
      </c>
      <c r="K12" s="109"/>
      <c r="L12" s="112"/>
      <c r="S12" s="109"/>
      <c r="T12" s="109"/>
      <c r="U12" s="109"/>
      <c r="V12" s="109"/>
      <c r="W12" s="109"/>
      <c r="X12" s="109"/>
      <c r="Y12" s="109"/>
      <c r="Z12" s="109"/>
      <c r="AA12" s="109"/>
      <c r="AB12" s="109"/>
      <c r="AC12" s="109"/>
      <c r="AD12" s="109"/>
      <c r="AE12" s="109"/>
    </row>
    <row r="13" spans="1:46" s="113" customFormat="1" ht="10.9" customHeight="1" x14ac:dyDescent="0.2">
      <c r="A13" s="109"/>
      <c r="B13" s="110"/>
      <c r="C13" s="109"/>
      <c r="D13" s="109"/>
      <c r="E13" s="109"/>
      <c r="F13" s="109"/>
      <c r="G13" s="109"/>
      <c r="H13" s="109"/>
      <c r="I13" s="109"/>
      <c r="J13" s="109"/>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25</v>
      </c>
      <c r="E14" s="109"/>
      <c r="F14" s="109"/>
      <c r="G14" s="109"/>
      <c r="H14" s="109"/>
      <c r="I14" s="106" t="s">
        <v>26</v>
      </c>
      <c r="J14" s="115" t="s">
        <v>3</v>
      </c>
      <c r="K14" s="109"/>
      <c r="L14" s="112"/>
      <c r="S14" s="109"/>
      <c r="T14" s="109"/>
      <c r="U14" s="109"/>
      <c r="V14" s="109"/>
      <c r="W14" s="109"/>
      <c r="X14" s="109"/>
      <c r="Y14" s="109"/>
      <c r="Z14" s="109"/>
      <c r="AA14" s="109"/>
      <c r="AB14" s="109"/>
      <c r="AC14" s="109"/>
      <c r="AD14" s="109"/>
      <c r="AE14" s="109"/>
    </row>
    <row r="15" spans="1:46" s="113" customFormat="1" ht="18" customHeight="1" x14ac:dyDescent="0.2">
      <c r="A15" s="109"/>
      <c r="B15" s="110"/>
      <c r="C15" s="109"/>
      <c r="D15" s="109"/>
      <c r="E15" s="115" t="s">
        <v>27</v>
      </c>
      <c r="F15" s="109"/>
      <c r="G15" s="109"/>
      <c r="H15" s="109"/>
      <c r="I15" s="106" t="s">
        <v>28</v>
      </c>
      <c r="J15" s="115" t="s">
        <v>3</v>
      </c>
      <c r="K15" s="109"/>
      <c r="L15" s="112"/>
      <c r="S15" s="109"/>
      <c r="T15" s="109"/>
      <c r="U15" s="109"/>
      <c r="V15" s="109"/>
      <c r="W15" s="109"/>
      <c r="X15" s="109"/>
      <c r="Y15" s="109"/>
      <c r="Z15" s="109"/>
      <c r="AA15" s="109"/>
      <c r="AB15" s="109"/>
      <c r="AC15" s="109"/>
      <c r="AD15" s="109"/>
      <c r="AE15" s="109"/>
    </row>
    <row r="16" spans="1:46" s="113" customFormat="1" ht="6.95" customHeight="1" x14ac:dyDescent="0.2">
      <c r="A16" s="109"/>
      <c r="B16" s="110"/>
      <c r="C16" s="109"/>
      <c r="D16" s="109"/>
      <c r="E16" s="109"/>
      <c r="F16" s="109"/>
      <c r="G16" s="109"/>
      <c r="H16" s="109"/>
      <c r="I16" s="109"/>
      <c r="J16" s="109"/>
      <c r="K16" s="109"/>
      <c r="L16" s="112"/>
      <c r="S16" s="109"/>
      <c r="T16" s="109"/>
      <c r="U16" s="109"/>
      <c r="V16" s="109"/>
      <c r="W16" s="109"/>
      <c r="X16" s="109"/>
      <c r="Y16" s="109"/>
      <c r="Z16" s="109"/>
      <c r="AA16" s="109"/>
      <c r="AB16" s="109"/>
      <c r="AC16" s="109"/>
      <c r="AD16" s="109"/>
      <c r="AE16" s="109"/>
    </row>
    <row r="17" spans="1:31" s="113" customFormat="1" ht="12" customHeight="1" x14ac:dyDescent="0.2">
      <c r="A17" s="109"/>
      <c r="B17" s="110"/>
      <c r="C17" s="109"/>
      <c r="D17" s="106" t="s">
        <v>29</v>
      </c>
      <c r="E17" s="109"/>
      <c r="F17" s="109"/>
      <c r="G17" s="109"/>
      <c r="H17" s="109"/>
      <c r="I17" s="106" t="s">
        <v>26</v>
      </c>
      <c r="J17" s="85" t="str">
        <f>'Rekapitulace stavby'!AN13</f>
        <v>Vyplň údaj</v>
      </c>
      <c r="K17" s="109"/>
      <c r="L17" s="112"/>
      <c r="S17" s="109"/>
      <c r="T17" s="109"/>
      <c r="U17" s="109"/>
      <c r="V17" s="109"/>
      <c r="W17" s="109"/>
      <c r="X17" s="109"/>
      <c r="Y17" s="109"/>
      <c r="Z17" s="109"/>
      <c r="AA17" s="109"/>
      <c r="AB17" s="109"/>
      <c r="AC17" s="109"/>
      <c r="AD17" s="109"/>
      <c r="AE17" s="109"/>
    </row>
    <row r="18" spans="1:31" s="113" customFormat="1" ht="18" customHeight="1" x14ac:dyDescent="0.2">
      <c r="A18" s="109"/>
      <c r="B18" s="110"/>
      <c r="C18" s="109"/>
      <c r="D18" s="109"/>
      <c r="E18" s="87" t="str">
        <f>'Rekapitulace stavby'!E14</f>
        <v>Vyplň údaj</v>
      </c>
      <c r="F18" s="96"/>
      <c r="G18" s="96"/>
      <c r="H18" s="96"/>
      <c r="I18" s="106" t="s">
        <v>28</v>
      </c>
      <c r="J18" s="85" t="str">
        <f>'Rekapitulace stavby'!AN14</f>
        <v>Vyplň údaj</v>
      </c>
      <c r="K18" s="109"/>
      <c r="L18" s="112"/>
      <c r="S18" s="109"/>
      <c r="T18" s="109"/>
      <c r="U18" s="109"/>
      <c r="V18" s="109"/>
      <c r="W18" s="109"/>
      <c r="X18" s="109"/>
      <c r="Y18" s="109"/>
      <c r="Z18" s="109"/>
      <c r="AA18" s="109"/>
      <c r="AB18" s="109"/>
      <c r="AC18" s="109"/>
      <c r="AD18" s="109"/>
      <c r="AE18" s="109"/>
    </row>
    <row r="19" spans="1:31" s="113" customFormat="1" ht="6.95" customHeight="1" x14ac:dyDescent="0.2">
      <c r="A19" s="109"/>
      <c r="B19" s="110"/>
      <c r="C19" s="109"/>
      <c r="D19" s="109"/>
      <c r="E19" s="109"/>
      <c r="F19" s="109"/>
      <c r="G19" s="109"/>
      <c r="H19" s="109"/>
      <c r="I19" s="109"/>
      <c r="J19" s="109"/>
      <c r="K19" s="109"/>
      <c r="L19" s="112"/>
      <c r="S19" s="109"/>
      <c r="T19" s="109"/>
      <c r="U19" s="109"/>
      <c r="V19" s="109"/>
      <c r="W19" s="109"/>
      <c r="X19" s="109"/>
      <c r="Y19" s="109"/>
      <c r="Z19" s="109"/>
      <c r="AA19" s="109"/>
      <c r="AB19" s="109"/>
      <c r="AC19" s="109"/>
      <c r="AD19" s="109"/>
      <c r="AE19" s="109"/>
    </row>
    <row r="20" spans="1:31" s="113" customFormat="1" ht="12" customHeight="1" x14ac:dyDescent="0.2">
      <c r="A20" s="109"/>
      <c r="B20" s="110"/>
      <c r="C20" s="109"/>
      <c r="D20" s="106" t="s">
        <v>31</v>
      </c>
      <c r="E20" s="109"/>
      <c r="F20" s="109"/>
      <c r="G20" s="109"/>
      <c r="H20" s="109"/>
      <c r="I20" s="106" t="s">
        <v>26</v>
      </c>
      <c r="J20" s="115" t="s">
        <v>3</v>
      </c>
      <c r="K20" s="109"/>
      <c r="L20" s="112"/>
      <c r="S20" s="109"/>
      <c r="T20" s="109"/>
      <c r="U20" s="109"/>
      <c r="V20" s="109"/>
      <c r="W20" s="109"/>
      <c r="X20" s="109"/>
      <c r="Y20" s="109"/>
      <c r="Z20" s="109"/>
      <c r="AA20" s="109"/>
      <c r="AB20" s="109"/>
      <c r="AC20" s="109"/>
      <c r="AD20" s="109"/>
      <c r="AE20" s="109"/>
    </row>
    <row r="21" spans="1:31" s="113" customFormat="1" ht="18" customHeight="1" x14ac:dyDescent="0.2">
      <c r="A21" s="109"/>
      <c r="B21" s="110"/>
      <c r="C21" s="109"/>
      <c r="D21" s="109"/>
      <c r="E21" s="115" t="s">
        <v>32</v>
      </c>
      <c r="F21" s="109"/>
      <c r="G21" s="109"/>
      <c r="H21" s="109"/>
      <c r="I21" s="106" t="s">
        <v>28</v>
      </c>
      <c r="J21" s="115" t="s">
        <v>3</v>
      </c>
      <c r="K21" s="109"/>
      <c r="L21" s="112"/>
      <c r="S21" s="109"/>
      <c r="T21" s="109"/>
      <c r="U21" s="109"/>
      <c r="V21" s="109"/>
      <c r="W21" s="109"/>
      <c r="X21" s="109"/>
      <c r="Y21" s="109"/>
      <c r="Z21" s="109"/>
      <c r="AA21" s="109"/>
      <c r="AB21" s="109"/>
      <c r="AC21" s="109"/>
      <c r="AD21" s="109"/>
      <c r="AE21" s="109"/>
    </row>
    <row r="22" spans="1:31" s="113" customFormat="1" ht="6.95" customHeight="1" x14ac:dyDescent="0.2">
      <c r="A22" s="109"/>
      <c r="B22" s="110"/>
      <c r="C22" s="109"/>
      <c r="D22" s="109"/>
      <c r="E22" s="109"/>
      <c r="F22" s="109"/>
      <c r="G22" s="109"/>
      <c r="H22" s="109"/>
      <c r="I22" s="109"/>
      <c r="J22" s="109"/>
      <c r="K22" s="109"/>
      <c r="L22" s="112"/>
      <c r="S22" s="109"/>
      <c r="T22" s="109"/>
      <c r="U22" s="109"/>
      <c r="V22" s="109"/>
      <c r="W22" s="109"/>
      <c r="X22" s="109"/>
      <c r="Y22" s="109"/>
      <c r="Z22" s="109"/>
      <c r="AA22" s="109"/>
      <c r="AB22" s="109"/>
      <c r="AC22" s="109"/>
      <c r="AD22" s="109"/>
      <c r="AE22" s="109"/>
    </row>
    <row r="23" spans="1:31" s="113" customFormat="1" ht="12" customHeight="1" x14ac:dyDescent="0.2">
      <c r="A23" s="109"/>
      <c r="B23" s="110"/>
      <c r="C23" s="109"/>
      <c r="D23" s="106" t="s">
        <v>34</v>
      </c>
      <c r="E23" s="109"/>
      <c r="F23" s="109"/>
      <c r="G23" s="109"/>
      <c r="H23" s="109"/>
      <c r="I23" s="106" t="s">
        <v>26</v>
      </c>
      <c r="J23" s="115" t="str">
        <f>IF('Rekapitulace stavby'!AN19="","",'Rekapitulace stavby'!AN19)</f>
        <v/>
      </c>
      <c r="K23" s="109"/>
      <c r="L23" s="112"/>
      <c r="S23" s="109"/>
      <c r="T23" s="109"/>
      <c r="U23" s="109"/>
      <c r="V23" s="109"/>
      <c r="W23" s="109"/>
      <c r="X23" s="109"/>
      <c r="Y23" s="109"/>
      <c r="Z23" s="109"/>
      <c r="AA23" s="109"/>
      <c r="AB23" s="109"/>
      <c r="AC23" s="109"/>
      <c r="AD23" s="109"/>
      <c r="AE23" s="109"/>
    </row>
    <row r="24" spans="1:31" s="113" customFormat="1" ht="18" customHeight="1" x14ac:dyDescent="0.2">
      <c r="A24" s="109"/>
      <c r="B24" s="110"/>
      <c r="C24" s="109"/>
      <c r="D24" s="109"/>
      <c r="E24" s="115" t="str">
        <f>IF('Rekapitulace stavby'!E20="","",'Rekapitulace stavby'!E20)</f>
        <v xml:space="preserve"> </v>
      </c>
      <c r="F24" s="109"/>
      <c r="G24" s="109"/>
      <c r="H24" s="109"/>
      <c r="I24" s="106" t="s">
        <v>28</v>
      </c>
      <c r="J24" s="115" t="str">
        <f>IF('Rekapitulace stavby'!AN20="","",'Rekapitulace stavby'!AN20)</f>
        <v/>
      </c>
      <c r="K24" s="109"/>
      <c r="L24" s="112"/>
      <c r="S24" s="109"/>
      <c r="T24" s="109"/>
      <c r="U24" s="109"/>
      <c r="V24" s="109"/>
      <c r="W24" s="109"/>
      <c r="X24" s="109"/>
      <c r="Y24" s="109"/>
      <c r="Z24" s="109"/>
      <c r="AA24" s="109"/>
      <c r="AB24" s="109"/>
      <c r="AC24" s="109"/>
      <c r="AD24" s="109"/>
      <c r="AE24" s="109"/>
    </row>
    <row r="25" spans="1:31" s="113" customFormat="1" ht="6.95" customHeight="1" x14ac:dyDescent="0.2">
      <c r="A25" s="109"/>
      <c r="B25" s="110"/>
      <c r="C25" s="109"/>
      <c r="D25" s="109"/>
      <c r="E25" s="109"/>
      <c r="F25" s="109"/>
      <c r="G25" s="109"/>
      <c r="H25" s="109"/>
      <c r="I25" s="109"/>
      <c r="J25" s="109"/>
      <c r="K25" s="109"/>
      <c r="L25" s="112"/>
      <c r="S25" s="109"/>
      <c r="T25" s="109"/>
      <c r="U25" s="109"/>
      <c r="V25" s="109"/>
      <c r="W25" s="109"/>
      <c r="X25" s="109"/>
      <c r="Y25" s="109"/>
      <c r="Z25" s="109"/>
      <c r="AA25" s="109"/>
      <c r="AB25" s="109"/>
      <c r="AC25" s="109"/>
      <c r="AD25" s="109"/>
      <c r="AE25" s="109"/>
    </row>
    <row r="26" spans="1:31" s="113" customFormat="1" ht="12" customHeight="1" x14ac:dyDescent="0.2">
      <c r="A26" s="109"/>
      <c r="B26" s="110"/>
      <c r="C26" s="109"/>
      <c r="D26" s="106" t="s">
        <v>36</v>
      </c>
      <c r="E26" s="109"/>
      <c r="F26" s="109"/>
      <c r="G26" s="109"/>
      <c r="H26" s="109"/>
      <c r="I26" s="109"/>
      <c r="J26" s="109"/>
      <c r="K26" s="109"/>
      <c r="L26" s="112"/>
      <c r="S26" s="109"/>
      <c r="T26" s="109"/>
      <c r="U26" s="109"/>
      <c r="V26" s="109"/>
      <c r="W26" s="109"/>
      <c r="X26" s="109"/>
      <c r="Y26" s="109"/>
      <c r="Z26" s="109"/>
      <c r="AA26" s="109"/>
      <c r="AB26" s="109"/>
      <c r="AC26" s="109"/>
      <c r="AD26" s="109"/>
      <c r="AE26" s="109"/>
    </row>
    <row r="27" spans="1:31" s="122" customFormat="1" ht="16.5" customHeight="1" x14ac:dyDescent="0.2">
      <c r="A27" s="118"/>
      <c r="B27" s="119"/>
      <c r="C27" s="118"/>
      <c r="D27" s="118"/>
      <c r="E27" s="120" t="s">
        <v>3</v>
      </c>
      <c r="F27" s="120"/>
      <c r="G27" s="120"/>
      <c r="H27" s="120"/>
      <c r="I27" s="118"/>
      <c r="J27" s="118"/>
      <c r="K27" s="118"/>
      <c r="L27" s="121"/>
      <c r="S27" s="118"/>
      <c r="T27" s="118"/>
      <c r="U27" s="118"/>
      <c r="V27" s="118"/>
      <c r="W27" s="118"/>
      <c r="X27" s="118"/>
      <c r="Y27" s="118"/>
      <c r="Z27" s="118"/>
      <c r="AA27" s="118"/>
      <c r="AB27" s="118"/>
      <c r="AC27" s="118"/>
      <c r="AD27" s="118"/>
      <c r="AE27" s="118"/>
    </row>
    <row r="28" spans="1:31" s="113" customFormat="1" ht="6.95" customHeight="1" x14ac:dyDescent="0.2">
      <c r="A28" s="109"/>
      <c r="B28" s="110"/>
      <c r="C28" s="109"/>
      <c r="D28" s="109"/>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13" customFormat="1" ht="6.95" customHeight="1" x14ac:dyDescent="0.2">
      <c r="A29" s="109"/>
      <c r="B29" s="110"/>
      <c r="C29" s="109"/>
      <c r="D29" s="123"/>
      <c r="E29" s="123"/>
      <c r="F29" s="123"/>
      <c r="G29" s="123"/>
      <c r="H29" s="123"/>
      <c r="I29" s="123"/>
      <c r="J29" s="123"/>
      <c r="K29" s="123"/>
      <c r="L29" s="112"/>
      <c r="S29" s="109"/>
      <c r="T29" s="109"/>
      <c r="U29" s="109"/>
      <c r="V29" s="109"/>
      <c r="W29" s="109"/>
      <c r="X29" s="109"/>
      <c r="Y29" s="109"/>
      <c r="Z29" s="109"/>
      <c r="AA29" s="109"/>
      <c r="AB29" s="109"/>
      <c r="AC29" s="109"/>
      <c r="AD29" s="109"/>
      <c r="AE29" s="109"/>
    </row>
    <row r="30" spans="1:31" s="113" customFormat="1" ht="25.35" customHeight="1" x14ac:dyDescent="0.2">
      <c r="A30" s="109"/>
      <c r="B30" s="110"/>
      <c r="C30" s="109"/>
      <c r="D30" s="124" t="s">
        <v>38</v>
      </c>
      <c r="E30" s="109"/>
      <c r="F30" s="109"/>
      <c r="G30" s="109"/>
      <c r="H30" s="109"/>
      <c r="I30" s="109"/>
      <c r="J30" s="125">
        <f>ROUND(J80, 2)</f>
        <v>0</v>
      </c>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14.45" customHeight="1" x14ac:dyDescent="0.2">
      <c r="A32" s="109"/>
      <c r="B32" s="110"/>
      <c r="C32" s="109"/>
      <c r="D32" s="109"/>
      <c r="E32" s="109"/>
      <c r="F32" s="126" t="s">
        <v>40</v>
      </c>
      <c r="G32" s="109"/>
      <c r="H32" s="109"/>
      <c r="I32" s="126" t="s">
        <v>39</v>
      </c>
      <c r="J32" s="126" t="s">
        <v>41</v>
      </c>
      <c r="K32" s="109"/>
      <c r="L32" s="112"/>
      <c r="S32" s="109"/>
      <c r="T32" s="109"/>
      <c r="U32" s="109"/>
      <c r="V32" s="109"/>
      <c r="W32" s="109"/>
      <c r="X32" s="109"/>
      <c r="Y32" s="109"/>
      <c r="Z32" s="109"/>
      <c r="AA32" s="109"/>
      <c r="AB32" s="109"/>
      <c r="AC32" s="109"/>
      <c r="AD32" s="109"/>
      <c r="AE32" s="109"/>
    </row>
    <row r="33" spans="1:31" s="113" customFormat="1" ht="14.45" customHeight="1" x14ac:dyDescent="0.2">
      <c r="A33" s="109"/>
      <c r="B33" s="110"/>
      <c r="C33" s="109"/>
      <c r="D33" s="127" t="s">
        <v>42</v>
      </c>
      <c r="E33" s="106" t="s">
        <v>43</v>
      </c>
      <c r="F33" s="128">
        <f>ROUND((SUM(BE80:BE86)),  2)</f>
        <v>0</v>
      </c>
      <c r="G33" s="109"/>
      <c r="H33" s="109"/>
      <c r="I33" s="129">
        <v>0.21</v>
      </c>
      <c r="J33" s="128">
        <f>ROUND(((SUM(BE80:BE86))*I33),  2)</f>
        <v>0</v>
      </c>
      <c r="K33" s="109"/>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6" t="s">
        <v>44</v>
      </c>
      <c r="F34" s="128">
        <f>ROUND((SUM(BF80:BF86)),  2)</f>
        <v>0</v>
      </c>
      <c r="G34" s="109"/>
      <c r="H34" s="109"/>
      <c r="I34" s="129">
        <v>0.15</v>
      </c>
      <c r="J34" s="128">
        <f>ROUND(((SUM(BF80:BF86))*I34),  2)</f>
        <v>0</v>
      </c>
      <c r="K34" s="109"/>
      <c r="L34" s="112"/>
      <c r="S34" s="109"/>
      <c r="T34" s="109"/>
      <c r="U34" s="109"/>
      <c r="V34" s="109"/>
      <c r="W34" s="109"/>
      <c r="X34" s="109"/>
      <c r="Y34" s="109"/>
      <c r="Z34" s="109"/>
      <c r="AA34" s="109"/>
      <c r="AB34" s="109"/>
      <c r="AC34" s="109"/>
      <c r="AD34" s="109"/>
      <c r="AE34" s="109"/>
    </row>
    <row r="35" spans="1:31" s="113" customFormat="1" ht="14.45" hidden="1" customHeight="1" x14ac:dyDescent="0.2">
      <c r="A35" s="109"/>
      <c r="B35" s="110"/>
      <c r="C35" s="109"/>
      <c r="D35" s="109"/>
      <c r="E35" s="106" t="s">
        <v>45</v>
      </c>
      <c r="F35" s="128">
        <f>ROUND((SUM(BG80:BG86)),  2)</f>
        <v>0</v>
      </c>
      <c r="G35" s="109"/>
      <c r="H35" s="109"/>
      <c r="I35" s="129">
        <v>0.21</v>
      </c>
      <c r="J35" s="128">
        <f>0</f>
        <v>0</v>
      </c>
      <c r="K35" s="109"/>
      <c r="L35" s="112"/>
      <c r="S35" s="109"/>
      <c r="T35" s="109"/>
      <c r="U35" s="109"/>
      <c r="V35" s="109"/>
      <c r="W35" s="109"/>
      <c r="X35" s="109"/>
      <c r="Y35" s="109"/>
      <c r="Z35" s="109"/>
      <c r="AA35" s="109"/>
      <c r="AB35" s="109"/>
      <c r="AC35" s="109"/>
      <c r="AD35" s="109"/>
      <c r="AE35" s="109"/>
    </row>
    <row r="36" spans="1:31" s="113" customFormat="1" ht="14.45" hidden="1" customHeight="1" x14ac:dyDescent="0.2">
      <c r="A36" s="109"/>
      <c r="B36" s="110"/>
      <c r="C36" s="109"/>
      <c r="D36" s="109"/>
      <c r="E36" s="106" t="s">
        <v>46</v>
      </c>
      <c r="F36" s="128">
        <f>ROUND((SUM(BH80:BH86)),  2)</f>
        <v>0</v>
      </c>
      <c r="G36" s="109"/>
      <c r="H36" s="109"/>
      <c r="I36" s="129">
        <v>0.15</v>
      </c>
      <c r="J36" s="128">
        <f>0</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47</v>
      </c>
      <c r="F37" s="128">
        <f>ROUND((SUM(BI80:BI86)),  2)</f>
        <v>0</v>
      </c>
      <c r="G37" s="109"/>
      <c r="H37" s="109"/>
      <c r="I37" s="129">
        <v>0</v>
      </c>
      <c r="J37" s="128">
        <f>0</f>
        <v>0</v>
      </c>
      <c r="K37" s="109"/>
      <c r="L37" s="112"/>
      <c r="S37" s="109"/>
      <c r="T37" s="109"/>
      <c r="U37" s="109"/>
      <c r="V37" s="109"/>
      <c r="W37" s="109"/>
      <c r="X37" s="109"/>
      <c r="Y37" s="109"/>
      <c r="Z37" s="109"/>
      <c r="AA37" s="109"/>
      <c r="AB37" s="109"/>
      <c r="AC37" s="109"/>
      <c r="AD37" s="109"/>
      <c r="AE37" s="109"/>
    </row>
    <row r="38" spans="1:31" s="113" customFormat="1" ht="6.95" customHeight="1" x14ac:dyDescent="0.2">
      <c r="A38" s="109"/>
      <c r="B38" s="110"/>
      <c r="C38" s="109"/>
      <c r="D38" s="109"/>
      <c r="E38" s="109"/>
      <c r="F38" s="109"/>
      <c r="G38" s="109"/>
      <c r="H38" s="109"/>
      <c r="I38" s="109"/>
      <c r="J38" s="109"/>
      <c r="K38" s="109"/>
      <c r="L38" s="112"/>
      <c r="S38" s="109"/>
      <c r="T38" s="109"/>
      <c r="U38" s="109"/>
      <c r="V38" s="109"/>
      <c r="W38" s="109"/>
      <c r="X38" s="109"/>
      <c r="Y38" s="109"/>
      <c r="Z38" s="109"/>
      <c r="AA38" s="109"/>
      <c r="AB38" s="109"/>
      <c r="AC38" s="109"/>
      <c r="AD38" s="109"/>
      <c r="AE38" s="109"/>
    </row>
    <row r="39" spans="1:31" s="113" customFormat="1" ht="25.35" customHeight="1" x14ac:dyDescent="0.2">
      <c r="A39" s="109"/>
      <c r="B39" s="110"/>
      <c r="C39" s="130"/>
      <c r="D39" s="131" t="s">
        <v>48</v>
      </c>
      <c r="E39" s="132"/>
      <c r="F39" s="132"/>
      <c r="G39" s="133" t="s">
        <v>49</v>
      </c>
      <c r="H39" s="134" t="s">
        <v>50</v>
      </c>
      <c r="I39" s="132"/>
      <c r="J39" s="135">
        <f>SUM(J30:J37)</f>
        <v>0</v>
      </c>
      <c r="K39" s="136"/>
      <c r="L39" s="112"/>
      <c r="S39" s="109"/>
      <c r="T39" s="109"/>
      <c r="U39" s="109"/>
      <c r="V39" s="109"/>
      <c r="W39" s="109"/>
      <c r="X39" s="109"/>
      <c r="Y39" s="109"/>
      <c r="Z39" s="109"/>
      <c r="AA39" s="109"/>
      <c r="AB39" s="109"/>
      <c r="AC39" s="109"/>
      <c r="AD39" s="109"/>
      <c r="AE39" s="109"/>
    </row>
    <row r="40" spans="1:31" s="113" customFormat="1" ht="14.45" customHeight="1" x14ac:dyDescent="0.2">
      <c r="A40" s="109"/>
      <c r="B40" s="137"/>
      <c r="C40" s="138"/>
      <c r="D40" s="138"/>
      <c r="E40" s="138"/>
      <c r="F40" s="138"/>
      <c r="G40" s="138"/>
      <c r="H40" s="138"/>
      <c r="I40" s="138"/>
      <c r="J40" s="138"/>
      <c r="K40" s="138"/>
      <c r="L40" s="112"/>
      <c r="S40" s="109"/>
      <c r="T40" s="109"/>
      <c r="U40" s="109"/>
      <c r="V40" s="109"/>
      <c r="W40" s="109"/>
      <c r="X40" s="109"/>
      <c r="Y40" s="109"/>
      <c r="Z40" s="109"/>
      <c r="AA40" s="109"/>
      <c r="AB40" s="109"/>
      <c r="AC40" s="109"/>
      <c r="AD40" s="109"/>
      <c r="AE40" s="109"/>
    </row>
    <row r="44" spans="1:31" s="113" customFormat="1" ht="6.95" customHeight="1" x14ac:dyDescent="0.2">
      <c r="A44" s="109"/>
      <c r="B44" s="139"/>
      <c r="C44" s="140"/>
      <c r="D44" s="140"/>
      <c r="E44" s="140"/>
      <c r="F44" s="140"/>
      <c r="G44" s="140"/>
      <c r="H44" s="140"/>
      <c r="I44" s="140"/>
      <c r="J44" s="140"/>
      <c r="K44" s="140"/>
      <c r="L44" s="112"/>
      <c r="S44" s="109"/>
      <c r="T44" s="109"/>
      <c r="U44" s="109"/>
      <c r="V44" s="109"/>
      <c r="W44" s="109"/>
      <c r="X44" s="109"/>
      <c r="Y44" s="109"/>
      <c r="Z44" s="109"/>
      <c r="AA44" s="109"/>
      <c r="AB44" s="109"/>
      <c r="AC44" s="109"/>
      <c r="AD44" s="109"/>
      <c r="AE44" s="109"/>
    </row>
    <row r="45" spans="1:31" s="113" customFormat="1" ht="24.95" customHeight="1" x14ac:dyDescent="0.2">
      <c r="A45" s="109"/>
      <c r="B45" s="110"/>
      <c r="C45" s="104" t="s">
        <v>124</v>
      </c>
      <c r="D45" s="109"/>
      <c r="E45" s="109"/>
      <c r="F45" s="109"/>
      <c r="G45" s="109"/>
      <c r="H45" s="109"/>
      <c r="I45" s="109"/>
      <c r="J45" s="109"/>
      <c r="K45" s="109"/>
      <c r="L45" s="112"/>
      <c r="S45" s="109"/>
      <c r="T45" s="109"/>
      <c r="U45" s="109"/>
      <c r="V45" s="109"/>
      <c r="W45" s="109"/>
      <c r="X45" s="109"/>
      <c r="Y45" s="109"/>
      <c r="Z45" s="109"/>
      <c r="AA45" s="109"/>
      <c r="AB45" s="109"/>
      <c r="AC45" s="109"/>
      <c r="AD45" s="109"/>
      <c r="AE45" s="109"/>
    </row>
    <row r="46" spans="1:31" s="113" customFormat="1" ht="6.95" customHeight="1" x14ac:dyDescent="0.2">
      <c r="A46" s="109"/>
      <c r="B46" s="110"/>
      <c r="C46" s="109"/>
      <c r="D46" s="109"/>
      <c r="E46" s="109"/>
      <c r="F46" s="109"/>
      <c r="G46" s="109"/>
      <c r="H46" s="109"/>
      <c r="I46" s="109"/>
      <c r="J46" s="109"/>
      <c r="K46" s="109"/>
      <c r="L46" s="112"/>
      <c r="S46" s="109"/>
      <c r="T46" s="109"/>
      <c r="U46" s="109"/>
      <c r="V46" s="109"/>
      <c r="W46" s="109"/>
      <c r="X46" s="109"/>
      <c r="Y46" s="109"/>
      <c r="Z46" s="109"/>
      <c r="AA46" s="109"/>
      <c r="AB46" s="109"/>
      <c r="AC46" s="109"/>
      <c r="AD46" s="109"/>
      <c r="AE46" s="109"/>
    </row>
    <row r="47" spans="1:31" s="113" customFormat="1" ht="12" customHeight="1" x14ac:dyDescent="0.2">
      <c r="A47" s="109"/>
      <c r="B47" s="110"/>
      <c r="C47" s="106" t="s">
        <v>17</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16.5" customHeight="1" x14ac:dyDescent="0.2">
      <c r="A48" s="109"/>
      <c r="B48" s="110"/>
      <c r="C48" s="109"/>
      <c r="D48" s="109"/>
      <c r="E48" s="107" t="str">
        <f>E7</f>
        <v>WELCOME CENTRE ČZU</v>
      </c>
      <c r="F48" s="108"/>
      <c r="G48" s="108"/>
      <c r="H48" s="108"/>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120</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14" t="str">
        <f>E9</f>
        <v>08 - Vedlejší a ostatní náklady</v>
      </c>
      <c r="F50" s="111"/>
      <c r="G50" s="111"/>
      <c r="H50" s="111"/>
      <c r="I50" s="109"/>
      <c r="J50" s="109"/>
      <c r="K50" s="109"/>
      <c r="L50" s="112"/>
      <c r="S50" s="109"/>
      <c r="T50" s="109"/>
      <c r="U50" s="109"/>
      <c r="V50" s="109"/>
      <c r="W50" s="109"/>
      <c r="X50" s="109"/>
      <c r="Y50" s="109"/>
      <c r="Z50" s="109"/>
      <c r="AA50" s="109"/>
      <c r="AB50" s="109"/>
      <c r="AC50" s="109"/>
      <c r="AD50" s="109"/>
      <c r="AE50" s="109"/>
    </row>
    <row r="51" spans="1:47" s="113" customFormat="1" ht="6.95" customHeight="1" x14ac:dyDescent="0.2">
      <c r="A51" s="109"/>
      <c r="B51" s="110"/>
      <c r="C51" s="109"/>
      <c r="D51" s="109"/>
      <c r="E51" s="109"/>
      <c r="F51" s="109"/>
      <c r="G51" s="109"/>
      <c r="H51" s="109"/>
      <c r="I51" s="109"/>
      <c r="J51" s="109"/>
      <c r="K51" s="109"/>
      <c r="L51" s="112"/>
      <c r="S51" s="109"/>
      <c r="T51" s="109"/>
      <c r="U51" s="109"/>
      <c r="V51" s="109"/>
      <c r="W51" s="109"/>
      <c r="X51" s="109"/>
      <c r="Y51" s="109"/>
      <c r="Z51" s="109"/>
      <c r="AA51" s="109"/>
      <c r="AB51" s="109"/>
      <c r="AC51" s="109"/>
      <c r="AD51" s="109"/>
      <c r="AE51" s="109"/>
    </row>
    <row r="52" spans="1:47" s="113" customFormat="1" ht="12" customHeight="1" x14ac:dyDescent="0.2">
      <c r="A52" s="109"/>
      <c r="B52" s="110"/>
      <c r="C52" s="106" t="s">
        <v>21</v>
      </c>
      <c r="D52" s="109"/>
      <c r="E52" s="109"/>
      <c r="F52" s="115" t="str">
        <f>F12</f>
        <v>Praha 6 - Suchdol</v>
      </c>
      <c r="G52" s="109"/>
      <c r="H52" s="109"/>
      <c r="I52" s="106" t="s">
        <v>23</v>
      </c>
      <c r="J52" s="116" t="str">
        <f>IF(J12="","",J12)</f>
        <v>25. 5. 2020</v>
      </c>
      <c r="K52" s="109"/>
      <c r="L52" s="112"/>
      <c r="S52" s="109"/>
      <c r="T52" s="109"/>
      <c r="U52" s="109"/>
      <c r="V52" s="109"/>
      <c r="W52" s="109"/>
      <c r="X52" s="109"/>
      <c r="Y52" s="109"/>
      <c r="Z52" s="109"/>
      <c r="AA52" s="109"/>
      <c r="AB52" s="109"/>
      <c r="AC52" s="109"/>
      <c r="AD52" s="109"/>
      <c r="AE52" s="109"/>
    </row>
    <row r="53" spans="1:47" s="113" customFormat="1" ht="6.95" customHeight="1" x14ac:dyDescent="0.2">
      <c r="A53" s="109"/>
      <c r="B53" s="110"/>
      <c r="C53" s="109"/>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5.2" customHeight="1" x14ac:dyDescent="0.2">
      <c r="A54" s="109"/>
      <c r="B54" s="110"/>
      <c r="C54" s="106" t="s">
        <v>25</v>
      </c>
      <c r="D54" s="109"/>
      <c r="E54" s="109"/>
      <c r="F54" s="115" t="str">
        <f>E15</f>
        <v>ČZU Praha</v>
      </c>
      <c r="G54" s="109"/>
      <c r="H54" s="109"/>
      <c r="I54" s="106" t="s">
        <v>31</v>
      </c>
      <c r="J54" s="141" t="str">
        <f>E21</f>
        <v>GREBNER</v>
      </c>
      <c r="K54" s="109"/>
      <c r="L54" s="112"/>
      <c r="S54" s="109"/>
      <c r="T54" s="109"/>
      <c r="U54" s="109"/>
      <c r="V54" s="109"/>
      <c r="W54" s="109"/>
      <c r="X54" s="109"/>
      <c r="Y54" s="109"/>
      <c r="Z54" s="109"/>
      <c r="AA54" s="109"/>
      <c r="AB54" s="109"/>
      <c r="AC54" s="109"/>
      <c r="AD54" s="109"/>
      <c r="AE54" s="109"/>
    </row>
    <row r="55" spans="1:47" s="113" customFormat="1" ht="15.2" customHeight="1" x14ac:dyDescent="0.2">
      <c r="A55" s="109"/>
      <c r="B55" s="110"/>
      <c r="C55" s="106" t="s">
        <v>29</v>
      </c>
      <c r="D55" s="109"/>
      <c r="E55" s="109"/>
      <c r="F55" s="115" t="str">
        <f>IF(E18="","",E18)</f>
        <v>Vyplň údaj</v>
      </c>
      <c r="G55" s="109"/>
      <c r="H55" s="109"/>
      <c r="I55" s="106" t="s">
        <v>34</v>
      </c>
      <c r="J55" s="141" t="str">
        <f>E24</f>
        <v xml:space="preserve"> </v>
      </c>
      <c r="K55" s="109"/>
      <c r="L55" s="112"/>
      <c r="S55" s="109"/>
      <c r="T55" s="109"/>
      <c r="U55" s="109"/>
      <c r="V55" s="109"/>
      <c r="W55" s="109"/>
      <c r="X55" s="109"/>
      <c r="Y55" s="109"/>
      <c r="Z55" s="109"/>
      <c r="AA55" s="109"/>
      <c r="AB55" s="109"/>
      <c r="AC55" s="109"/>
      <c r="AD55" s="109"/>
      <c r="AE55" s="109"/>
    </row>
    <row r="56" spans="1:47" s="113" customFormat="1" ht="10.35" customHeight="1" x14ac:dyDescent="0.2">
      <c r="A56" s="109"/>
      <c r="B56" s="110"/>
      <c r="C56" s="109"/>
      <c r="D56" s="109"/>
      <c r="E56" s="109"/>
      <c r="F56" s="109"/>
      <c r="G56" s="109"/>
      <c r="H56" s="109"/>
      <c r="I56" s="109"/>
      <c r="J56" s="109"/>
      <c r="K56" s="109"/>
      <c r="L56" s="112"/>
      <c r="S56" s="109"/>
      <c r="T56" s="109"/>
      <c r="U56" s="109"/>
      <c r="V56" s="109"/>
      <c r="W56" s="109"/>
      <c r="X56" s="109"/>
      <c r="Y56" s="109"/>
      <c r="Z56" s="109"/>
      <c r="AA56" s="109"/>
      <c r="AB56" s="109"/>
      <c r="AC56" s="109"/>
      <c r="AD56" s="109"/>
      <c r="AE56" s="109"/>
    </row>
    <row r="57" spans="1:47" s="113" customFormat="1" ht="29.25" customHeight="1" x14ac:dyDescent="0.2">
      <c r="A57" s="109"/>
      <c r="B57" s="110"/>
      <c r="C57" s="142" t="s">
        <v>125</v>
      </c>
      <c r="D57" s="130"/>
      <c r="E57" s="130"/>
      <c r="F57" s="130"/>
      <c r="G57" s="130"/>
      <c r="H57" s="130"/>
      <c r="I57" s="130"/>
      <c r="J57" s="143" t="s">
        <v>126</v>
      </c>
      <c r="K57" s="130"/>
      <c r="L57" s="112"/>
      <c r="S57" s="109"/>
      <c r="T57" s="109"/>
      <c r="U57" s="109"/>
      <c r="V57" s="109"/>
      <c r="W57" s="109"/>
      <c r="X57" s="109"/>
      <c r="Y57" s="109"/>
      <c r="Z57" s="109"/>
      <c r="AA57" s="109"/>
      <c r="AB57" s="109"/>
      <c r="AC57" s="109"/>
      <c r="AD57" s="109"/>
      <c r="AE57" s="109"/>
    </row>
    <row r="58" spans="1:47" s="113" customFormat="1" ht="10.35" customHeight="1" x14ac:dyDescent="0.2">
      <c r="A58" s="109"/>
      <c r="B58" s="110"/>
      <c r="C58" s="109"/>
      <c r="D58" s="109"/>
      <c r="E58" s="109"/>
      <c r="F58" s="109"/>
      <c r="G58" s="109"/>
      <c r="H58" s="109"/>
      <c r="I58" s="109"/>
      <c r="J58" s="109"/>
      <c r="K58" s="109"/>
      <c r="L58" s="112"/>
      <c r="S58" s="109"/>
      <c r="T58" s="109"/>
      <c r="U58" s="109"/>
      <c r="V58" s="109"/>
      <c r="W58" s="109"/>
      <c r="X58" s="109"/>
      <c r="Y58" s="109"/>
      <c r="Z58" s="109"/>
      <c r="AA58" s="109"/>
      <c r="AB58" s="109"/>
      <c r="AC58" s="109"/>
      <c r="AD58" s="109"/>
      <c r="AE58" s="109"/>
    </row>
    <row r="59" spans="1:47" s="113" customFormat="1" ht="22.9" customHeight="1" x14ac:dyDescent="0.2">
      <c r="A59" s="109"/>
      <c r="B59" s="110"/>
      <c r="C59" s="144" t="s">
        <v>70</v>
      </c>
      <c r="D59" s="109"/>
      <c r="E59" s="109"/>
      <c r="F59" s="109"/>
      <c r="G59" s="109"/>
      <c r="H59" s="109"/>
      <c r="I59" s="109"/>
      <c r="J59" s="125">
        <f>J80</f>
        <v>0</v>
      </c>
      <c r="K59" s="109"/>
      <c r="L59" s="112"/>
      <c r="S59" s="109"/>
      <c r="T59" s="109"/>
      <c r="U59" s="109"/>
      <c r="V59" s="109"/>
      <c r="W59" s="109"/>
      <c r="X59" s="109"/>
      <c r="Y59" s="109"/>
      <c r="Z59" s="109"/>
      <c r="AA59" s="109"/>
      <c r="AB59" s="109"/>
      <c r="AC59" s="109"/>
      <c r="AD59" s="109"/>
      <c r="AE59" s="109"/>
      <c r="AU59" s="100" t="s">
        <v>127</v>
      </c>
    </row>
    <row r="60" spans="1:47" s="145" customFormat="1" ht="24.95" customHeight="1" x14ac:dyDescent="0.2">
      <c r="B60" s="146"/>
      <c r="D60" s="147" t="s">
        <v>1850</v>
      </c>
      <c r="E60" s="148"/>
      <c r="F60" s="148"/>
      <c r="G60" s="148"/>
      <c r="H60" s="148"/>
      <c r="I60" s="148"/>
      <c r="J60" s="149">
        <f>J81</f>
        <v>0</v>
      </c>
      <c r="L60" s="146"/>
    </row>
    <row r="61" spans="1:47" s="113" customFormat="1" ht="21.75" customHeight="1" x14ac:dyDescent="0.2">
      <c r="A61" s="109"/>
      <c r="B61" s="110"/>
      <c r="C61" s="109"/>
      <c r="D61" s="109"/>
      <c r="E61" s="109"/>
      <c r="F61" s="109"/>
      <c r="G61" s="109"/>
      <c r="H61" s="109"/>
      <c r="I61" s="109"/>
      <c r="J61" s="109"/>
      <c r="K61" s="109"/>
      <c r="L61" s="112"/>
      <c r="S61" s="109"/>
      <c r="T61" s="109"/>
      <c r="U61" s="109"/>
      <c r="V61" s="109"/>
      <c r="W61" s="109"/>
      <c r="X61" s="109"/>
      <c r="Y61" s="109"/>
      <c r="Z61" s="109"/>
      <c r="AA61" s="109"/>
      <c r="AB61" s="109"/>
      <c r="AC61" s="109"/>
      <c r="AD61" s="109"/>
      <c r="AE61" s="109"/>
    </row>
    <row r="62" spans="1:47" s="113" customFormat="1" ht="6.95" customHeight="1" x14ac:dyDescent="0.2">
      <c r="A62" s="109"/>
      <c r="B62" s="137"/>
      <c r="C62" s="138"/>
      <c r="D62" s="138"/>
      <c r="E62" s="138"/>
      <c r="F62" s="138"/>
      <c r="G62" s="138"/>
      <c r="H62" s="138"/>
      <c r="I62" s="138"/>
      <c r="J62" s="138"/>
      <c r="K62" s="138"/>
      <c r="L62" s="112"/>
      <c r="S62" s="109"/>
      <c r="T62" s="109"/>
      <c r="U62" s="109"/>
      <c r="V62" s="109"/>
      <c r="W62" s="109"/>
      <c r="X62" s="109"/>
      <c r="Y62" s="109"/>
      <c r="Z62" s="109"/>
      <c r="AA62" s="109"/>
      <c r="AB62" s="109"/>
      <c r="AC62" s="109"/>
      <c r="AD62" s="109"/>
      <c r="AE62" s="109"/>
    </row>
    <row r="66" spans="1:63" s="113" customFormat="1" ht="6.95" customHeight="1" x14ac:dyDescent="0.2">
      <c r="A66" s="109"/>
      <c r="B66" s="139"/>
      <c r="C66" s="140"/>
      <c r="D66" s="140"/>
      <c r="E66" s="140"/>
      <c r="F66" s="140"/>
      <c r="G66" s="140"/>
      <c r="H66" s="140"/>
      <c r="I66" s="140"/>
      <c r="J66" s="140"/>
      <c r="K66" s="140"/>
      <c r="L66" s="112"/>
      <c r="S66" s="109"/>
      <c r="T66" s="109"/>
      <c r="U66" s="109"/>
      <c r="V66" s="109"/>
      <c r="W66" s="109"/>
      <c r="X66" s="109"/>
      <c r="Y66" s="109"/>
      <c r="Z66" s="109"/>
      <c r="AA66" s="109"/>
      <c r="AB66" s="109"/>
      <c r="AC66" s="109"/>
      <c r="AD66" s="109"/>
      <c r="AE66" s="109"/>
    </row>
    <row r="67" spans="1:63" s="113" customFormat="1" ht="24.95" customHeight="1" x14ac:dyDescent="0.2">
      <c r="A67" s="109"/>
      <c r="B67" s="110"/>
      <c r="C67" s="104" t="s">
        <v>144</v>
      </c>
      <c r="D67" s="109"/>
      <c r="E67" s="109"/>
      <c r="F67" s="109"/>
      <c r="G67" s="109"/>
      <c r="H67" s="109"/>
      <c r="I67" s="109"/>
      <c r="J67" s="109"/>
      <c r="K67" s="109"/>
      <c r="L67" s="112"/>
      <c r="S67" s="109"/>
      <c r="T67" s="109"/>
      <c r="U67" s="109"/>
      <c r="V67" s="109"/>
      <c r="W67" s="109"/>
      <c r="X67" s="109"/>
      <c r="Y67" s="109"/>
      <c r="Z67" s="109"/>
      <c r="AA67" s="109"/>
      <c r="AB67" s="109"/>
      <c r="AC67" s="109"/>
      <c r="AD67" s="109"/>
      <c r="AE67" s="109"/>
    </row>
    <row r="68" spans="1:63" s="113" customFormat="1" ht="6.95" customHeight="1" x14ac:dyDescent="0.2">
      <c r="A68" s="109"/>
      <c r="B68" s="110"/>
      <c r="C68" s="109"/>
      <c r="D68" s="109"/>
      <c r="E68" s="109"/>
      <c r="F68" s="109"/>
      <c r="G68" s="109"/>
      <c r="H68" s="109"/>
      <c r="I68" s="109"/>
      <c r="J68" s="109"/>
      <c r="K68" s="109"/>
      <c r="L68" s="112"/>
      <c r="S68" s="109"/>
      <c r="T68" s="109"/>
      <c r="U68" s="109"/>
      <c r="V68" s="109"/>
      <c r="W68" s="109"/>
      <c r="X68" s="109"/>
      <c r="Y68" s="109"/>
      <c r="Z68" s="109"/>
      <c r="AA68" s="109"/>
      <c r="AB68" s="109"/>
      <c r="AC68" s="109"/>
      <c r="AD68" s="109"/>
      <c r="AE68" s="109"/>
    </row>
    <row r="69" spans="1:63" s="113" customFormat="1" ht="12" customHeight="1" x14ac:dyDescent="0.2">
      <c r="A69" s="109"/>
      <c r="B69" s="110"/>
      <c r="C69" s="106" t="s">
        <v>17</v>
      </c>
      <c r="D69" s="109"/>
      <c r="E69" s="109"/>
      <c r="F69" s="109"/>
      <c r="G69" s="109"/>
      <c r="H69" s="109"/>
      <c r="I69" s="109"/>
      <c r="J69" s="109"/>
      <c r="K69" s="109"/>
      <c r="L69" s="112"/>
      <c r="S69" s="109"/>
      <c r="T69" s="109"/>
      <c r="U69" s="109"/>
      <c r="V69" s="109"/>
      <c r="W69" s="109"/>
      <c r="X69" s="109"/>
      <c r="Y69" s="109"/>
      <c r="Z69" s="109"/>
      <c r="AA69" s="109"/>
      <c r="AB69" s="109"/>
      <c r="AC69" s="109"/>
      <c r="AD69" s="109"/>
      <c r="AE69" s="109"/>
    </row>
    <row r="70" spans="1:63" s="113" customFormat="1" ht="16.5" customHeight="1" x14ac:dyDescent="0.2">
      <c r="A70" s="109"/>
      <c r="B70" s="110"/>
      <c r="C70" s="109"/>
      <c r="D70" s="109"/>
      <c r="E70" s="107" t="str">
        <f>E7</f>
        <v>WELCOME CENTRE ČZU</v>
      </c>
      <c r="F70" s="108"/>
      <c r="G70" s="108"/>
      <c r="H70" s="108"/>
      <c r="I70" s="109"/>
      <c r="J70" s="109"/>
      <c r="K70" s="109"/>
      <c r="L70" s="112"/>
      <c r="S70" s="109"/>
      <c r="T70" s="109"/>
      <c r="U70" s="109"/>
      <c r="V70" s="109"/>
      <c r="W70" s="109"/>
      <c r="X70" s="109"/>
      <c r="Y70" s="109"/>
      <c r="Z70" s="109"/>
      <c r="AA70" s="109"/>
      <c r="AB70" s="109"/>
      <c r="AC70" s="109"/>
      <c r="AD70" s="109"/>
      <c r="AE70" s="109"/>
    </row>
    <row r="71" spans="1:63" s="113" customFormat="1" ht="12" customHeight="1" x14ac:dyDescent="0.2">
      <c r="A71" s="109"/>
      <c r="B71" s="110"/>
      <c r="C71" s="106" t="s">
        <v>120</v>
      </c>
      <c r="D71" s="109"/>
      <c r="E71" s="109"/>
      <c r="F71" s="109"/>
      <c r="G71" s="109"/>
      <c r="H71" s="109"/>
      <c r="I71" s="109"/>
      <c r="J71" s="109"/>
      <c r="K71" s="109"/>
      <c r="L71" s="112"/>
      <c r="S71" s="109"/>
      <c r="T71" s="109"/>
      <c r="U71" s="109"/>
      <c r="V71" s="109"/>
      <c r="W71" s="109"/>
      <c r="X71" s="109"/>
      <c r="Y71" s="109"/>
      <c r="Z71" s="109"/>
      <c r="AA71" s="109"/>
      <c r="AB71" s="109"/>
      <c r="AC71" s="109"/>
      <c r="AD71" s="109"/>
      <c r="AE71" s="109"/>
    </row>
    <row r="72" spans="1:63" s="113" customFormat="1" ht="16.5" customHeight="1" x14ac:dyDescent="0.2">
      <c r="A72" s="109"/>
      <c r="B72" s="110"/>
      <c r="C72" s="109"/>
      <c r="D72" s="109"/>
      <c r="E72" s="114" t="str">
        <f>E9</f>
        <v>08 - Vedlejší a ostatní náklady</v>
      </c>
      <c r="F72" s="111"/>
      <c r="G72" s="111"/>
      <c r="H72" s="111"/>
      <c r="I72" s="109"/>
      <c r="J72" s="109"/>
      <c r="K72" s="109"/>
      <c r="L72" s="112"/>
      <c r="S72" s="109"/>
      <c r="T72" s="109"/>
      <c r="U72" s="109"/>
      <c r="V72" s="109"/>
      <c r="W72" s="109"/>
      <c r="X72" s="109"/>
      <c r="Y72" s="109"/>
      <c r="Z72" s="109"/>
      <c r="AA72" s="109"/>
      <c r="AB72" s="109"/>
      <c r="AC72" s="109"/>
      <c r="AD72" s="109"/>
      <c r="AE72" s="109"/>
    </row>
    <row r="73" spans="1:63" s="113" customFormat="1" ht="6.95" customHeight="1" x14ac:dyDescent="0.2">
      <c r="A73" s="109"/>
      <c r="B73" s="110"/>
      <c r="C73" s="109"/>
      <c r="D73" s="109"/>
      <c r="E73" s="109"/>
      <c r="F73" s="109"/>
      <c r="G73" s="109"/>
      <c r="H73" s="109"/>
      <c r="I73" s="109"/>
      <c r="J73" s="109"/>
      <c r="K73" s="109"/>
      <c r="L73" s="112"/>
      <c r="S73" s="109"/>
      <c r="T73" s="109"/>
      <c r="U73" s="109"/>
      <c r="V73" s="109"/>
      <c r="W73" s="109"/>
      <c r="X73" s="109"/>
      <c r="Y73" s="109"/>
      <c r="Z73" s="109"/>
      <c r="AA73" s="109"/>
      <c r="AB73" s="109"/>
      <c r="AC73" s="109"/>
      <c r="AD73" s="109"/>
      <c r="AE73" s="109"/>
    </row>
    <row r="74" spans="1:63" s="113" customFormat="1" ht="12" customHeight="1" x14ac:dyDescent="0.2">
      <c r="A74" s="109"/>
      <c r="B74" s="110"/>
      <c r="C74" s="106" t="s">
        <v>21</v>
      </c>
      <c r="D74" s="109"/>
      <c r="E74" s="109"/>
      <c r="F74" s="115" t="str">
        <f>F12</f>
        <v>Praha 6 - Suchdol</v>
      </c>
      <c r="G74" s="109"/>
      <c r="H74" s="109"/>
      <c r="I74" s="106" t="s">
        <v>23</v>
      </c>
      <c r="J74" s="116" t="str">
        <f>IF(J12="","",J12)</f>
        <v>25. 5. 2020</v>
      </c>
      <c r="K74" s="109"/>
      <c r="L74" s="112"/>
      <c r="S74" s="109"/>
      <c r="T74" s="109"/>
      <c r="U74" s="109"/>
      <c r="V74" s="109"/>
      <c r="W74" s="109"/>
      <c r="X74" s="109"/>
      <c r="Y74" s="109"/>
      <c r="Z74" s="109"/>
      <c r="AA74" s="109"/>
      <c r="AB74" s="109"/>
      <c r="AC74" s="109"/>
      <c r="AD74" s="109"/>
      <c r="AE74" s="109"/>
    </row>
    <row r="75" spans="1:63" s="113" customFormat="1" ht="6.95" customHeight="1" x14ac:dyDescent="0.2">
      <c r="A75" s="109"/>
      <c r="B75" s="110"/>
      <c r="C75" s="109"/>
      <c r="D75" s="109"/>
      <c r="E75" s="109"/>
      <c r="F75" s="109"/>
      <c r="G75" s="109"/>
      <c r="H75" s="109"/>
      <c r="I75" s="109"/>
      <c r="J75" s="109"/>
      <c r="K75" s="109"/>
      <c r="L75" s="112"/>
      <c r="S75" s="109"/>
      <c r="T75" s="109"/>
      <c r="U75" s="109"/>
      <c r="V75" s="109"/>
      <c r="W75" s="109"/>
      <c r="X75" s="109"/>
      <c r="Y75" s="109"/>
      <c r="Z75" s="109"/>
      <c r="AA75" s="109"/>
      <c r="AB75" s="109"/>
      <c r="AC75" s="109"/>
      <c r="AD75" s="109"/>
      <c r="AE75" s="109"/>
    </row>
    <row r="76" spans="1:63" s="113" customFormat="1" ht="15.2" customHeight="1" x14ac:dyDescent="0.2">
      <c r="A76" s="109"/>
      <c r="B76" s="110"/>
      <c r="C76" s="106" t="s">
        <v>25</v>
      </c>
      <c r="D76" s="109"/>
      <c r="E76" s="109"/>
      <c r="F76" s="115" t="str">
        <f>E15</f>
        <v>ČZU Praha</v>
      </c>
      <c r="G76" s="109"/>
      <c r="H76" s="109"/>
      <c r="I76" s="106" t="s">
        <v>31</v>
      </c>
      <c r="J76" s="141" t="str">
        <f>E21</f>
        <v>GREBNER</v>
      </c>
      <c r="K76" s="109"/>
      <c r="L76" s="112"/>
      <c r="S76" s="109"/>
      <c r="T76" s="109"/>
      <c r="U76" s="109"/>
      <c r="V76" s="109"/>
      <c r="W76" s="109"/>
      <c r="X76" s="109"/>
      <c r="Y76" s="109"/>
      <c r="Z76" s="109"/>
      <c r="AA76" s="109"/>
      <c r="AB76" s="109"/>
      <c r="AC76" s="109"/>
      <c r="AD76" s="109"/>
      <c r="AE76" s="109"/>
    </row>
    <row r="77" spans="1:63" s="113" customFormat="1" ht="15.2" customHeight="1" x14ac:dyDescent="0.2">
      <c r="A77" s="109"/>
      <c r="B77" s="110"/>
      <c r="C77" s="106" t="s">
        <v>29</v>
      </c>
      <c r="D77" s="109"/>
      <c r="E77" s="109"/>
      <c r="F77" s="115" t="str">
        <f>IF(E18="","",E18)</f>
        <v>Vyplň údaj</v>
      </c>
      <c r="G77" s="109"/>
      <c r="H77" s="109"/>
      <c r="I77" s="106" t="s">
        <v>34</v>
      </c>
      <c r="J77" s="141" t="str">
        <f>E24</f>
        <v xml:space="preserve"> </v>
      </c>
      <c r="K77" s="109"/>
      <c r="L77" s="112"/>
      <c r="S77" s="109"/>
      <c r="T77" s="109"/>
      <c r="U77" s="109"/>
      <c r="V77" s="109"/>
      <c r="W77" s="109"/>
      <c r="X77" s="109"/>
      <c r="Y77" s="109"/>
      <c r="Z77" s="109"/>
      <c r="AA77" s="109"/>
      <c r="AB77" s="109"/>
      <c r="AC77" s="109"/>
      <c r="AD77" s="109"/>
      <c r="AE77" s="109"/>
    </row>
    <row r="78" spans="1:63" s="113" customFormat="1" ht="10.35" customHeight="1" x14ac:dyDescent="0.2">
      <c r="A78" s="109"/>
      <c r="B78" s="110"/>
      <c r="C78" s="109"/>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63" s="159" customFormat="1" ht="29.25" customHeight="1" x14ac:dyDescent="0.2">
      <c r="A79" s="150"/>
      <c r="B79" s="151"/>
      <c r="C79" s="152" t="s">
        <v>145</v>
      </c>
      <c r="D79" s="153" t="s">
        <v>57</v>
      </c>
      <c r="E79" s="153" t="s">
        <v>53</v>
      </c>
      <c r="F79" s="153" t="s">
        <v>54</v>
      </c>
      <c r="G79" s="153" t="s">
        <v>146</v>
      </c>
      <c r="H79" s="153" t="s">
        <v>147</v>
      </c>
      <c r="I79" s="153" t="s">
        <v>148</v>
      </c>
      <c r="J79" s="153" t="s">
        <v>126</v>
      </c>
      <c r="K79" s="154" t="s">
        <v>149</v>
      </c>
      <c r="L79" s="155"/>
      <c r="M79" s="156" t="s">
        <v>3</v>
      </c>
      <c r="N79" s="157" t="s">
        <v>42</v>
      </c>
      <c r="O79" s="157" t="s">
        <v>150</v>
      </c>
      <c r="P79" s="157" t="s">
        <v>151</v>
      </c>
      <c r="Q79" s="157" t="s">
        <v>152</v>
      </c>
      <c r="R79" s="157" t="s">
        <v>153</v>
      </c>
      <c r="S79" s="157" t="s">
        <v>154</v>
      </c>
      <c r="T79" s="158" t="s">
        <v>155</v>
      </c>
      <c r="U79" s="150"/>
      <c r="V79" s="150"/>
      <c r="W79" s="150"/>
      <c r="X79" s="150"/>
      <c r="Y79" s="150"/>
      <c r="Z79" s="150"/>
      <c r="AA79" s="150"/>
      <c r="AB79" s="150"/>
      <c r="AC79" s="150"/>
      <c r="AD79" s="150"/>
      <c r="AE79" s="150"/>
    </row>
    <row r="80" spans="1:63" s="113" customFormat="1" ht="22.9" customHeight="1" x14ac:dyDescent="0.25">
      <c r="A80" s="109"/>
      <c r="B80" s="110"/>
      <c r="C80" s="160" t="s">
        <v>156</v>
      </c>
      <c r="D80" s="109"/>
      <c r="E80" s="109"/>
      <c r="F80" s="109"/>
      <c r="G80" s="109"/>
      <c r="H80" s="109"/>
      <c r="I80" s="109"/>
      <c r="J80" s="161">
        <f>BK80</f>
        <v>0</v>
      </c>
      <c r="K80" s="109"/>
      <c r="L80" s="110"/>
      <c r="M80" s="162"/>
      <c r="N80" s="163"/>
      <c r="O80" s="123"/>
      <c r="P80" s="164">
        <f>P81</f>
        <v>0</v>
      </c>
      <c r="Q80" s="123"/>
      <c r="R80" s="164">
        <f>R81</f>
        <v>0</v>
      </c>
      <c r="S80" s="123"/>
      <c r="T80" s="165">
        <f>T81</f>
        <v>0</v>
      </c>
      <c r="U80" s="109"/>
      <c r="V80" s="109"/>
      <c r="W80" s="109"/>
      <c r="X80" s="109"/>
      <c r="Y80" s="109"/>
      <c r="Z80" s="109"/>
      <c r="AA80" s="109"/>
      <c r="AB80" s="109"/>
      <c r="AC80" s="109"/>
      <c r="AD80" s="109"/>
      <c r="AE80" s="109"/>
      <c r="AT80" s="100" t="s">
        <v>71</v>
      </c>
      <c r="AU80" s="100" t="s">
        <v>127</v>
      </c>
      <c r="BK80" s="166">
        <f>BK81</f>
        <v>0</v>
      </c>
    </row>
    <row r="81" spans="1:65" s="167" customFormat="1" ht="25.9" customHeight="1" x14ac:dyDescent="0.2">
      <c r="B81" s="168"/>
      <c r="D81" s="169" t="s">
        <v>71</v>
      </c>
      <c r="E81" s="170" t="s">
        <v>1851</v>
      </c>
      <c r="F81" s="170" t="s">
        <v>1852</v>
      </c>
      <c r="J81" s="171">
        <f>BK81</f>
        <v>0</v>
      </c>
      <c r="L81" s="168"/>
      <c r="M81" s="172"/>
      <c r="N81" s="173"/>
      <c r="O81" s="173"/>
      <c r="P81" s="174">
        <f>SUM(P82:P86)</f>
        <v>0</v>
      </c>
      <c r="Q81" s="173"/>
      <c r="R81" s="174">
        <f>SUM(R82:R86)</f>
        <v>0</v>
      </c>
      <c r="S81" s="173"/>
      <c r="T81" s="175">
        <f>SUM(T82:T86)</f>
        <v>0</v>
      </c>
      <c r="AR81" s="169" t="s">
        <v>178</v>
      </c>
      <c r="AT81" s="176" t="s">
        <v>71</v>
      </c>
      <c r="AU81" s="176" t="s">
        <v>72</v>
      </c>
      <c r="AY81" s="169" t="s">
        <v>159</v>
      </c>
      <c r="BK81" s="177">
        <f>SUM(BK82:BK86)</f>
        <v>0</v>
      </c>
    </row>
    <row r="82" spans="1:65" s="113" customFormat="1" ht="16.5" customHeight="1" x14ac:dyDescent="0.2">
      <c r="A82" s="109"/>
      <c r="B82" s="110"/>
      <c r="C82" s="178" t="s">
        <v>79</v>
      </c>
      <c r="D82" s="178" t="s">
        <v>160</v>
      </c>
      <c r="E82" s="179" t="s">
        <v>1853</v>
      </c>
      <c r="F82" s="180" t="s">
        <v>1854</v>
      </c>
      <c r="G82" s="181" t="s">
        <v>1855</v>
      </c>
      <c r="H82" s="182">
        <v>1</v>
      </c>
      <c r="I82" s="4"/>
      <c r="J82" s="183">
        <f>ROUND(I82*H82,2)</f>
        <v>0</v>
      </c>
      <c r="K82" s="180" t="s">
        <v>1856</v>
      </c>
      <c r="L82" s="110"/>
      <c r="M82" s="184" t="s">
        <v>3</v>
      </c>
      <c r="N82" s="185" t="s">
        <v>43</v>
      </c>
      <c r="O82" s="186"/>
      <c r="P82" s="187">
        <f>O82*H82</f>
        <v>0</v>
      </c>
      <c r="Q82" s="187">
        <v>0</v>
      </c>
      <c r="R82" s="187">
        <f>Q82*H82</f>
        <v>0</v>
      </c>
      <c r="S82" s="187">
        <v>0</v>
      </c>
      <c r="T82" s="188">
        <f>S82*H82</f>
        <v>0</v>
      </c>
      <c r="U82" s="109"/>
      <c r="V82" s="109"/>
      <c r="W82" s="109"/>
      <c r="X82" s="109"/>
      <c r="Y82" s="109"/>
      <c r="Z82" s="109"/>
      <c r="AA82" s="109"/>
      <c r="AB82" s="109"/>
      <c r="AC82" s="109"/>
      <c r="AD82" s="109"/>
      <c r="AE82" s="109"/>
      <c r="AR82" s="189" t="s">
        <v>1857</v>
      </c>
      <c r="AT82" s="189" t="s">
        <v>160</v>
      </c>
      <c r="AU82" s="189" t="s">
        <v>79</v>
      </c>
      <c r="AY82" s="100" t="s">
        <v>159</v>
      </c>
      <c r="BE82" s="190">
        <f>IF(N82="základní",J82,0)</f>
        <v>0</v>
      </c>
      <c r="BF82" s="190">
        <f>IF(N82="snížená",J82,0)</f>
        <v>0</v>
      </c>
      <c r="BG82" s="190">
        <f>IF(N82="zákl. přenesená",J82,0)</f>
        <v>0</v>
      </c>
      <c r="BH82" s="190">
        <f>IF(N82="sníž. přenesená",J82,0)</f>
        <v>0</v>
      </c>
      <c r="BI82" s="190">
        <f>IF(N82="nulová",J82,0)</f>
        <v>0</v>
      </c>
      <c r="BJ82" s="100" t="s">
        <v>79</v>
      </c>
      <c r="BK82" s="190">
        <f>ROUND(I82*H82,2)</f>
        <v>0</v>
      </c>
      <c r="BL82" s="100" t="s">
        <v>1857</v>
      </c>
      <c r="BM82" s="189" t="s">
        <v>1858</v>
      </c>
    </row>
    <row r="83" spans="1:65" s="113" customFormat="1" ht="16.5" customHeight="1" x14ac:dyDescent="0.2">
      <c r="A83" s="109"/>
      <c r="B83" s="110"/>
      <c r="C83" s="178" t="s">
        <v>81</v>
      </c>
      <c r="D83" s="178" t="s">
        <v>160</v>
      </c>
      <c r="E83" s="179" t="s">
        <v>1859</v>
      </c>
      <c r="F83" s="180" t="s">
        <v>1860</v>
      </c>
      <c r="G83" s="181" t="s">
        <v>1855</v>
      </c>
      <c r="H83" s="182">
        <v>1</v>
      </c>
      <c r="I83" s="4"/>
      <c r="J83" s="183">
        <f>ROUND(I83*H83,2)</f>
        <v>0</v>
      </c>
      <c r="K83" s="180" t="s">
        <v>1856</v>
      </c>
      <c r="L83" s="110"/>
      <c r="M83" s="184" t="s">
        <v>3</v>
      </c>
      <c r="N83" s="185" t="s">
        <v>43</v>
      </c>
      <c r="O83" s="186"/>
      <c r="P83" s="187">
        <f>O83*H83</f>
        <v>0</v>
      </c>
      <c r="Q83" s="187">
        <v>0</v>
      </c>
      <c r="R83" s="187">
        <f>Q83*H83</f>
        <v>0</v>
      </c>
      <c r="S83" s="187">
        <v>0</v>
      </c>
      <c r="T83" s="188">
        <f>S83*H83</f>
        <v>0</v>
      </c>
      <c r="U83" s="109"/>
      <c r="V83" s="109"/>
      <c r="W83" s="109"/>
      <c r="X83" s="109"/>
      <c r="Y83" s="109"/>
      <c r="Z83" s="109"/>
      <c r="AA83" s="109"/>
      <c r="AB83" s="109"/>
      <c r="AC83" s="109"/>
      <c r="AD83" s="109"/>
      <c r="AE83" s="109"/>
      <c r="AR83" s="189" t="s">
        <v>164</v>
      </c>
      <c r="AT83" s="189" t="s">
        <v>160</v>
      </c>
      <c r="AU83" s="189" t="s">
        <v>79</v>
      </c>
      <c r="AY83" s="100" t="s">
        <v>159</v>
      </c>
      <c r="BE83" s="190">
        <f>IF(N83="základní",J83,0)</f>
        <v>0</v>
      </c>
      <c r="BF83" s="190">
        <f>IF(N83="snížená",J83,0)</f>
        <v>0</v>
      </c>
      <c r="BG83" s="190">
        <f>IF(N83="zákl. přenesená",J83,0)</f>
        <v>0</v>
      </c>
      <c r="BH83" s="190">
        <f>IF(N83="sníž. přenesená",J83,0)</f>
        <v>0</v>
      </c>
      <c r="BI83" s="190">
        <f>IF(N83="nulová",J83,0)</f>
        <v>0</v>
      </c>
      <c r="BJ83" s="100" t="s">
        <v>79</v>
      </c>
      <c r="BK83" s="190">
        <f>ROUND(I83*H83,2)</f>
        <v>0</v>
      </c>
      <c r="BL83" s="100" t="s">
        <v>164</v>
      </c>
      <c r="BM83" s="189" t="s">
        <v>1861</v>
      </c>
    </row>
    <row r="84" spans="1:65" s="113" customFormat="1" ht="16.5" customHeight="1" x14ac:dyDescent="0.2">
      <c r="A84" s="109"/>
      <c r="B84" s="110"/>
      <c r="C84" s="178" t="s">
        <v>167</v>
      </c>
      <c r="D84" s="178" t="s">
        <v>160</v>
      </c>
      <c r="E84" s="179" t="s">
        <v>1862</v>
      </c>
      <c r="F84" s="180" t="s">
        <v>1863</v>
      </c>
      <c r="G84" s="181" t="s">
        <v>1855</v>
      </c>
      <c r="H84" s="182">
        <v>1</v>
      </c>
      <c r="I84" s="4"/>
      <c r="J84" s="183">
        <f>ROUND(I84*H84,2)</f>
        <v>0</v>
      </c>
      <c r="K84" s="180" t="s">
        <v>1856</v>
      </c>
      <c r="L84" s="110"/>
      <c r="M84" s="184" t="s">
        <v>3</v>
      </c>
      <c r="N84" s="185" t="s">
        <v>43</v>
      </c>
      <c r="O84" s="186"/>
      <c r="P84" s="187">
        <f>O84*H84</f>
        <v>0</v>
      </c>
      <c r="Q84" s="187">
        <v>0</v>
      </c>
      <c r="R84" s="187">
        <f>Q84*H84</f>
        <v>0</v>
      </c>
      <c r="S84" s="187">
        <v>0</v>
      </c>
      <c r="T84" s="188">
        <f>S84*H84</f>
        <v>0</v>
      </c>
      <c r="U84" s="109"/>
      <c r="V84" s="109"/>
      <c r="W84" s="109"/>
      <c r="X84" s="109"/>
      <c r="Y84" s="109"/>
      <c r="Z84" s="109"/>
      <c r="AA84" s="109"/>
      <c r="AB84" s="109"/>
      <c r="AC84" s="109"/>
      <c r="AD84" s="109"/>
      <c r="AE84" s="109"/>
      <c r="AR84" s="189" t="s">
        <v>1857</v>
      </c>
      <c r="AT84" s="189" t="s">
        <v>160</v>
      </c>
      <c r="AU84" s="189" t="s">
        <v>79</v>
      </c>
      <c r="AY84" s="100" t="s">
        <v>159</v>
      </c>
      <c r="BE84" s="190">
        <f>IF(N84="základní",J84,0)</f>
        <v>0</v>
      </c>
      <c r="BF84" s="190">
        <f>IF(N84="snížená",J84,0)</f>
        <v>0</v>
      </c>
      <c r="BG84" s="190">
        <f>IF(N84="zákl. přenesená",J84,0)</f>
        <v>0</v>
      </c>
      <c r="BH84" s="190">
        <f>IF(N84="sníž. přenesená",J84,0)</f>
        <v>0</v>
      </c>
      <c r="BI84" s="190">
        <f>IF(N84="nulová",J84,0)</f>
        <v>0</v>
      </c>
      <c r="BJ84" s="100" t="s">
        <v>79</v>
      </c>
      <c r="BK84" s="190">
        <f>ROUND(I84*H84,2)</f>
        <v>0</v>
      </c>
      <c r="BL84" s="100" t="s">
        <v>1857</v>
      </c>
      <c r="BM84" s="189" t="s">
        <v>1864</v>
      </c>
    </row>
    <row r="85" spans="1:65" s="113" customFormat="1" ht="16.5" customHeight="1" x14ac:dyDescent="0.2">
      <c r="A85" s="109"/>
      <c r="B85" s="110"/>
      <c r="C85" s="178" t="s">
        <v>164</v>
      </c>
      <c r="D85" s="178" t="s">
        <v>160</v>
      </c>
      <c r="E85" s="179" t="s">
        <v>1865</v>
      </c>
      <c r="F85" s="180" t="s">
        <v>1866</v>
      </c>
      <c r="G85" s="181" t="s">
        <v>1855</v>
      </c>
      <c r="H85" s="182">
        <v>1</v>
      </c>
      <c r="I85" s="4"/>
      <c r="J85" s="183">
        <f>ROUND(I85*H85,2)</f>
        <v>0</v>
      </c>
      <c r="K85" s="180" t="s">
        <v>1856</v>
      </c>
      <c r="L85" s="110"/>
      <c r="M85" s="184" t="s">
        <v>3</v>
      </c>
      <c r="N85" s="185" t="s">
        <v>43</v>
      </c>
      <c r="O85" s="186"/>
      <c r="P85" s="187">
        <f>O85*H85</f>
        <v>0</v>
      </c>
      <c r="Q85" s="187">
        <v>0</v>
      </c>
      <c r="R85" s="187">
        <f>Q85*H85</f>
        <v>0</v>
      </c>
      <c r="S85" s="187">
        <v>0</v>
      </c>
      <c r="T85" s="188">
        <f>S85*H85</f>
        <v>0</v>
      </c>
      <c r="U85" s="109"/>
      <c r="V85" s="109"/>
      <c r="W85" s="109"/>
      <c r="X85" s="109"/>
      <c r="Y85" s="109"/>
      <c r="Z85" s="109"/>
      <c r="AA85" s="109"/>
      <c r="AB85" s="109"/>
      <c r="AC85" s="109"/>
      <c r="AD85" s="109"/>
      <c r="AE85" s="109"/>
      <c r="AR85" s="189" t="s">
        <v>164</v>
      </c>
      <c r="AT85" s="189" t="s">
        <v>160</v>
      </c>
      <c r="AU85" s="189" t="s">
        <v>79</v>
      </c>
      <c r="AY85" s="100" t="s">
        <v>159</v>
      </c>
      <c r="BE85" s="190">
        <f>IF(N85="základní",J85,0)</f>
        <v>0</v>
      </c>
      <c r="BF85" s="190">
        <f>IF(N85="snížená",J85,0)</f>
        <v>0</v>
      </c>
      <c r="BG85" s="190">
        <f>IF(N85="zákl. přenesená",J85,0)</f>
        <v>0</v>
      </c>
      <c r="BH85" s="190">
        <f>IF(N85="sníž. přenesená",J85,0)</f>
        <v>0</v>
      </c>
      <c r="BI85" s="190">
        <f>IF(N85="nulová",J85,0)</f>
        <v>0</v>
      </c>
      <c r="BJ85" s="100" t="s">
        <v>79</v>
      </c>
      <c r="BK85" s="190">
        <f>ROUND(I85*H85,2)</f>
        <v>0</v>
      </c>
      <c r="BL85" s="100" t="s">
        <v>164</v>
      </c>
      <c r="BM85" s="189" t="s">
        <v>1867</v>
      </c>
    </row>
    <row r="86" spans="1:65" s="113" customFormat="1" ht="16.5" customHeight="1" x14ac:dyDescent="0.2">
      <c r="A86" s="109"/>
      <c r="B86" s="110"/>
      <c r="C86" s="178" t="s">
        <v>178</v>
      </c>
      <c r="D86" s="178" t="s">
        <v>160</v>
      </c>
      <c r="E86" s="179" t="s">
        <v>1868</v>
      </c>
      <c r="F86" s="180" t="s">
        <v>1869</v>
      </c>
      <c r="G86" s="181" t="s">
        <v>1855</v>
      </c>
      <c r="H86" s="182">
        <v>1</v>
      </c>
      <c r="I86" s="4"/>
      <c r="J86" s="183">
        <f>ROUND(I86*H86,2)</f>
        <v>0</v>
      </c>
      <c r="K86" s="180" t="s">
        <v>1856</v>
      </c>
      <c r="L86" s="110"/>
      <c r="M86" s="232" t="s">
        <v>3</v>
      </c>
      <c r="N86" s="233" t="s">
        <v>43</v>
      </c>
      <c r="O86" s="234"/>
      <c r="P86" s="235">
        <f>O86*H86</f>
        <v>0</v>
      </c>
      <c r="Q86" s="235">
        <v>0</v>
      </c>
      <c r="R86" s="235">
        <f>Q86*H86</f>
        <v>0</v>
      </c>
      <c r="S86" s="235">
        <v>0</v>
      </c>
      <c r="T86" s="236">
        <f>S86*H86</f>
        <v>0</v>
      </c>
      <c r="U86" s="109"/>
      <c r="V86" s="109"/>
      <c r="W86" s="109"/>
      <c r="X86" s="109"/>
      <c r="Y86" s="109"/>
      <c r="Z86" s="109"/>
      <c r="AA86" s="109"/>
      <c r="AB86" s="109"/>
      <c r="AC86" s="109"/>
      <c r="AD86" s="109"/>
      <c r="AE86" s="109"/>
      <c r="AR86" s="189" t="s">
        <v>164</v>
      </c>
      <c r="AT86" s="189" t="s">
        <v>160</v>
      </c>
      <c r="AU86" s="189" t="s">
        <v>79</v>
      </c>
      <c r="AY86" s="100" t="s">
        <v>159</v>
      </c>
      <c r="BE86" s="190">
        <f>IF(N86="základní",J86,0)</f>
        <v>0</v>
      </c>
      <c r="BF86" s="190">
        <f>IF(N86="snížená",J86,0)</f>
        <v>0</v>
      </c>
      <c r="BG86" s="190">
        <f>IF(N86="zákl. přenesená",J86,0)</f>
        <v>0</v>
      </c>
      <c r="BH86" s="190">
        <f>IF(N86="sníž. přenesená",J86,0)</f>
        <v>0</v>
      </c>
      <c r="BI86" s="190">
        <f>IF(N86="nulová",J86,0)</f>
        <v>0</v>
      </c>
      <c r="BJ86" s="100" t="s">
        <v>79</v>
      </c>
      <c r="BK86" s="190">
        <f>ROUND(I86*H86,2)</f>
        <v>0</v>
      </c>
      <c r="BL86" s="100" t="s">
        <v>164</v>
      </c>
      <c r="BM86" s="189" t="s">
        <v>1870</v>
      </c>
    </row>
    <row r="87" spans="1:65" s="113" customFormat="1" ht="6.95" customHeight="1" x14ac:dyDescent="0.2">
      <c r="A87" s="109"/>
      <c r="B87" s="137"/>
      <c r="C87" s="138"/>
      <c r="D87" s="138"/>
      <c r="E87" s="138"/>
      <c r="F87" s="138"/>
      <c r="G87" s="138"/>
      <c r="H87" s="138"/>
      <c r="I87" s="138"/>
      <c r="J87" s="138"/>
      <c r="K87" s="138"/>
      <c r="L87" s="110"/>
      <c r="M87" s="109"/>
      <c r="O87" s="109"/>
      <c r="P87" s="109"/>
      <c r="Q87" s="109"/>
      <c r="R87" s="109"/>
      <c r="S87" s="109"/>
      <c r="T87" s="109"/>
      <c r="U87" s="109"/>
      <c r="V87" s="109"/>
      <c r="W87" s="109"/>
      <c r="X87" s="109"/>
      <c r="Y87" s="109"/>
      <c r="Z87" s="109"/>
      <c r="AA87" s="109"/>
      <c r="AB87" s="109"/>
      <c r="AC87" s="109"/>
      <c r="AD87" s="109"/>
      <c r="AE87" s="109"/>
    </row>
  </sheetData>
  <sheetProtection password="CF0E" sheet="1" objects="1" scenarios="1" selectLockedCells="1"/>
  <autoFilter ref="C79:K86"/>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x14ac:dyDescent="0.2"/>
  <cols>
    <col min="1" max="1" width="8.33203125" style="6" customWidth="1"/>
    <col min="2" max="2" width="1.6640625" style="6" customWidth="1"/>
    <col min="3" max="4" width="5" style="6" customWidth="1"/>
    <col min="5" max="5" width="11.6640625" style="6" customWidth="1"/>
    <col min="6" max="6" width="9.1640625" style="6" customWidth="1"/>
    <col min="7" max="7" width="5" style="6" customWidth="1"/>
    <col min="8" max="8" width="77.83203125" style="6" customWidth="1"/>
    <col min="9" max="10" width="20" style="6" customWidth="1"/>
    <col min="11" max="11" width="1.6640625" style="6" customWidth="1"/>
  </cols>
  <sheetData>
    <row r="1" spans="2:11" s="1" customFormat="1" ht="37.5" customHeight="1" x14ac:dyDescent="0.2"/>
    <row r="2" spans="2:11" s="1" customFormat="1" ht="7.5" customHeight="1" x14ac:dyDescent="0.2">
      <c r="B2" s="7"/>
      <c r="C2" s="8"/>
      <c r="D2" s="8"/>
      <c r="E2" s="8"/>
      <c r="F2" s="8"/>
      <c r="G2" s="8"/>
      <c r="H2" s="8"/>
      <c r="I2" s="8"/>
      <c r="J2" s="8"/>
      <c r="K2" s="9"/>
    </row>
    <row r="3" spans="2:11" s="2" customFormat="1" ht="45" customHeight="1" x14ac:dyDescent="0.2">
      <c r="B3" s="10"/>
      <c r="C3" s="89" t="s">
        <v>1871</v>
      </c>
      <c r="D3" s="89"/>
      <c r="E3" s="89"/>
      <c r="F3" s="89"/>
      <c r="G3" s="89"/>
      <c r="H3" s="89"/>
      <c r="I3" s="89"/>
      <c r="J3" s="89"/>
      <c r="K3" s="11"/>
    </row>
    <row r="4" spans="2:11" s="1" customFormat="1" ht="25.5" customHeight="1" x14ac:dyDescent="0.3">
      <c r="B4" s="12"/>
      <c r="C4" s="90" t="s">
        <v>1872</v>
      </c>
      <c r="D4" s="90"/>
      <c r="E4" s="90"/>
      <c r="F4" s="90"/>
      <c r="G4" s="90"/>
      <c r="H4" s="90"/>
      <c r="I4" s="90"/>
      <c r="J4" s="90"/>
      <c r="K4" s="13"/>
    </row>
    <row r="5" spans="2:11" s="1" customFormat="1" ht="5.25" customHeight="1" x14ac:dyDescent="0.2">
      <c r="B5" s="12"/>
      <c r="C5" s="14"/>
      <c r="D5" s="14"/>
      <c r="E5" s="14"/>
      <c r="F5" s="14"/>
      <c r="G5" s="14"/>
      <c r="H5" s="14"/>
      <c r="I5" s="14"/>
      <c r="J5" s="14"/>
      <c r="K5" s="13"/>
    </row>
    <row r="6" spans="2:11" s="1" customFormat="1" ht="15" customHeight="1" x14ac:dyDescent="0.2">
      <c r="B6" s="12"/>
      <c r="C6" s="88" t="s">
        <v>1873</v>
      </c>
      <c r="D6" s="88"/>
      <c r="E6" s="88"/>
      <c r="F6" s="88"/>
      <c r="G6" s="88"/>
      <c r="H6" s="88"/>
      <c r="I6" s="88"/>
      <c r="J6" s="88"/>
      <c r="K6" s="13"/>
    </row>
    <row r="7" spans="2:11" s="1" customFormat="1" ht="15" customHeight="1" x14ac:dyDescent="0.2">
      <c r="B7" s="16"/>
      <c r="C7" s="88" t="s">
        <v>1874</v>
      </c>
      <c r="D7" s="88"/>
      <c r="E7" s="88"/>
      <c r="F7" s="88"/>
      <c r="G7" s="88"/>
      <c r="H7" s="88"/>
      <c r="I7" s="88"/>
      <c r="J7" s="88"/>
      <c r="K7" s="13"/>
    </row>
    <row r="8" spans="2:11" s="1" customFormat="1" ht="12.75" customHeight="1" x14ac:dyDescent="0.2">
      <c r="B8" s="16"/>
      <c r="C8" s="15"/>
      <c r="D8" s="15"/>
      <c r="E8" s="15"/>
      <c r="F8" s="15"/>
      <c r="G8" s="15"/>
      <c r="H8" s="15"/>
      <c r="I8" s="15"/>
      <c r="J8" s="15"/>
      <c r="K8" s="13"/>
    </row>
    <row r="9" spans="2:11" s="1" customFormat="1" ht="15" customHeight="1" x14ac:dyDescent="0.2">
      <c r="B9" s="16"/>
      <c r="C9" s="88" t="s">
        <v>1875</v>
      </c>
      <c r="D9" s="88"/>
      <c r="E9" s="88"/>
      <c r="F9" s="88"/>
      <c r="G9" s="88"/>
      <c r="H9" s="88"/>
      <c r="I9" s="88"/>
      <c r="J9" s="88"/>
      <c r="K9" s="13"/>
    </row>
    <row r="10" spans="2:11" s="1" customFormat="1" ht="15" customHeight="1" x14ac:dyDescent="0.2">
      <c r="B10" s="16"/>
      <c r="C10" s="15"/>
      <c r="D10" s="88" t="s">
        <v>1876</v>
      </c>
      <c r="E10" s="88"/>
      <c r="F10" s="88"/>
      <c r="G10" s="88"/>
      <c r="H10" s="88"/>
      <c r="I10" s="88"/>
      <c r="J10" s="88"/>
      <c r="K10" s="13"/>
    </row>
    <row r="11" spans="2:11" s="1" customFormat="1" ht="15" customHeight="1" x14ac:dyDescent="0.2">
      <c r="B11" s="16"/>
      <c r="C11" s="17"/>
      <c r="D11" s="88" t="s">
        <v>1877</v>
      </c>
      <c r="E11" s="88"/>
      <c r="F11" s="88"/>
      <c r="G11" s="88"/>
      <c r="H11" s="88"/>
      <c r="I11" s="88"/>
      <c r="J11" s="88"/>
      <c r="K11" s="13"/>
    </row>
    <row r="12" spans="2:11" s="1" customFormat="1" ht="15" customHeight="1" x14ac:dyDescent="0.2">
      <c r="B12" s="16"/>
      <c r="C12" s="17"/>
      <c r="D12" s="15"/>
      <c r="E12" s="15"/>
      <c r="F12" s="15"/>
      <c r="G12" s="15"/>
      <c r="H12" s="15"/>
      <c r="I12" s="15"/>
      <c r="J12" s="15"/>
      <c r="K12" s="13"/>
    </row>
    <row r="13" spans="2:11" s="1" customFormat="1" ht="15" customHeight="1" x14ac:dyDescent="0.2">
      <c r="B13" s="16"/>
      <c r="C13" s="17"/>
      <c r="D13" s="18" t="s">
        <v>1878</v>
      </c>
      <c r="E13" s="15"/>
      <c r="F13" s="15"/>
      <c r="G13" s="15"/>
      <c r="H13" s="15"/>
      <c r="I13" s="15"/>
      <c r="J13" s="15"/>
      <c r="K13" s="13"/>
    </row>
    <row r="14" spans="2:11" s="1" customFormat="1" ht="12.75" customHeight="1" x14ac:dyDescent="0.2">
      <c r="B14" s="16"/>
      <c r="C14" s="17"/>
      <c r="D14" s="17"/>
      <c r="E14" s="17"/>
      <c r="F14" s="17"/>
      <c r="G14" s="17"/>
      <c r="H14" s="17"/>
      <c r="I14" s="17"/>
      <c r="J14" s="17"/>
      <c r="K14" s="13"/>
    </row>
    <row r="15" spans="2:11" s="1" customFormat="1" ht="15" customHeight="1" x14ac:dyDescent="0.2">
      <c r="B15" s="16"/>
      <c r="C15" s="17"/>
      <c r="D15" s="88" t="s">
        <v>1879</v>
      </c>
      <c r="E15" s="88"/>
      <c r="F15" s="88"/>
      <c r="G15" s="88"/>
      <c r="H15" s="88"/>
      <c r="I15" s="88"/>
      <c r="J15" s="88"/>
      <c r="K15" s="13"/>
    </row>
    <row r="16" spans="2:11" s="1" customFormat="1" ht="15" customHeight="1" x14ac:dyDescent="0.2">
      <c r="B16" s="16"/>
      <c r="C16" s="17"/>
      <c r="D16" s="88" t="s">
        <v>1880</v>
      </c>
      <c r="E16" s="88"/>
      <c r="F16" s="88"/>
      <c r="G16" s="88"/>
      <c r="H16" s="88"/>
      <c r="I16" s="88"/>
      <c r="J16" s="88"/>
      <c r="K16" s="13"/>
    </row>
    <row r="17" spans="2:11" s="1" customFormat="1" ht="15" customHeight="1" x14ac:dyDescent="0.2">
      <c r="B17" s="16"/>
      <c r="C17" s="17"/>
      <c r="D17" s="88" t="s">
        <v>1881</v>
      </c>
      <c r="E17" s="88"/>
      <c r="F17" s="88"/>
      <c r="G17" s="88"/>
      <c r="H17" s="88"/>
      <c r="I17" s="88"/>
      <c r="J17" s="88"/>
      <c r="K17" s="13"/>
    </row>
    <row r="18" spans="2:11" s="1" customFormat="1" ht="15" customHeight="1" x14ac:dyDescent="0.2">
      <c r="B18" s="16"/>
      <c r="C18" s="17"/>
      <c r="D18" s="17"/>
      <c r="E18" s="19" t="s">
        <v>78</v>
      </c>
      <c r="F18" s="88" t="s">
        <v>1882</v>
      </c>
      <c r="G18" s="88"/>
      <c r="H18" s="88"/>
      <c r="I18" s="88"/>
      <c r="J18" s="88"/>
      <c r="K18" s="13"/>
    </row>
    <row r="19" spans="2:11" s="1" customFormat="1" ht="15" customHeight="1" x14ac:dyDescent="0.2">
      <c r="B19" s="16"/>
      <c r="C19" s="17"/>
      <c r="D19" s="17"/>
      <c r="E19" s="19" t="s">
        <v>1883</v>
      </c>
      <c r="F19" s="88" t="s">
        <v>1884</v>
      </c>
      <c r="G19" s="88"/>
      <c r="H19" s="88"/>
      <c r="I19" s="88"/>
      <c r="J19" s="88"/>
      <c r="K19" s="13"/>
    </row>
    <row r="20" spans="2:11" s="1" customFormat="1" ht="15" customHeight="1" x14ac:dyDescent="0.2">
      <c r="B20" s="16"/>
      <c r="C20" s="17"/>
      <c r="D20" s="17"/>
      <c r="E20" s="19" t="s">
        <v>1885</v>
      </c>
      <c r="F20" s="88" t="s">
        <v>1886</v>
      </c>
      <c r="G20" s="88"/>
      <c r="H20" s="88"/>
      <c r="I20" s="88"/>
      <c r="J20" s="88"/>
      <c r="K20" s="13"/>
    </row>
    <row r="21" spans="2:11" s="1" customFormat="1" ht="15" customHeight="1" x14ac:dyDescent="0.2">
      <c r="B21" s="16"/>
      <c r="C21" s="17"/>
      <c r="D21" s="17"/>
      <c r="E21" s="19" t="s">
        <v>1887</v>
      </c>
      <c r="F21" s="88" t="s">
        <v>117</v>
      </c>
      <c r="G21" s="88"/>
      <c r="H21" s="88"/>
      <c r="I21" s="88"/>
      <c r="J21" s="88"/>
      <c r="K21" s="13"/>
    </row>
    <row r="22" spans="2:11" s="1" customFormat="1" ht="15" customHeight="1" x14ac:dyDescent="0.2">
      <c r="B22" s="16"/>
      <c r="C22" s="17"/>
      <c r="D22" s="17"/>
      <c r="E22" s="19" t="s">
        <v>1888</v>
      </c>
      <c r="F22" s="88" t="s">
        <v>1162</v>
      </c>
      <c r="G22" s="88"/>
      <c r="H22" s="88"/>
      <c r="I22" s="88"/>
      <c r="J22" s="88"/>
      <c r="K22" s="13"/>
    </row>
    <row r="23" spans="2:11" s="1" customFormat="1" ht="15" customHeight="1" x14ac:dyDescent="0.2">
      <c r="B23" s="16"/>
      <c r="C23" s="17"/>
      <c r="D23" s="17"/>
      <c r="E23" s="19" t="s">
        <v>84</v>
      </c>
      <c r="F23" s="88" t="s">
        <v>1889</v>
      </c>
      <c r="G23" s="88"/>
      <c r="H23" s="88"/>
      <c r="I23" s="88"/>
      <c r="J23" s="88"/>
      <c r="K23" s="13"/>
    </row>
    <row r="24" spans="2:11" s="1" customFormat="1" ht="12.75" customHeight="1" x14ac:dyDescent="0.2">
      <c r="B24" s="16"/>
      <c r="C24" s="17"/>
      <c r="D24" s="17"/>
      <c r="E24" s="17"/>
      <c r="F24" s="17"/>
      <c r="G24" s="17"/>
      <c r="H24" s="17"/>
      <c r="I24" s="17"/>
      <c r="J24" s="17"/>
      <c r="K24" s="13"/>
    </row>
    <row r="25" spans="2:11" s="1" customFormat="1" ht="15" customHeight="1" x14ac:dyDescent="0.2">
      <c r="B25" s="16"/>
      <c r="C25" s="88" t="s">
        <v>1890</v>
      </c>
      <c r="D25" s="88"/>
      <c r="E25" s="88"/>
      <c r="F25" s="88"/>
      <c r="G25" s="88"/>
      <c r="H25" s="88"/>
      <c r="I25" s="88"/>
      <c r="J25" s="88"/>
      <c r="K25" s="13"/>
    </row>
    <row r="26" spans="2:11" s="1" customFormat="1" ht="15" customHeight="1" x14ac:dyDescent="0.2">
      <c r="B26" s="16"/>
      <c r="C26" s="88" t="s">
        <v>1891</v>
      </c>
      <c r="D26" s="88"/>
      <c r="E26" s="88"/>
      <c r="F26" s="88"/>
      <c r="G26" s="88"/>
      <c r="H26" s="88"/>
      <c r="I26" s="88"/>
      <c r="J26" s="88"/>
      <c r="K26" s="13"/>
    </row>
    <row r="27" spans="2:11" s="1" customFormat="1" ht="15" customHeight="1" x14ac:dyDescent="0.2">
      <c r="B27" s="16"/>
      <c r="C27" s="15"/>
      <c r="D27" s="88" t="s">
        <v>1892</v>
      </c>
      <c r="E27" s="88"/>
      <c r="F27" s="88"/>
      <c r="G27" s="88"/>
      <c r="H27" s="88"/>
      <c r="I27" s="88"/>
      <c r="J27" s="88"/>
      <c r="K27" s="13"/>
    </row>
    <row r="28" spans="2:11" s="1" customFormat="1" ht="15" customHeight="1" x14ac:dyDescent="0.2">
      <c r="B28" s="16"/>
      <c r="C28" s="17"/>
      <c r="D28" s="88" t="s">
        <v>1893</v>
      </c>
      <c r="E28" s="88"/>
      <c r="F28" s="88"/>
      <c r="G28" s="88"/>
      <c r="H28" s="88"/>
      <c r="I28" s="88"/>
      <c r="J28" s="88"/>
      <c r="K28" s="13"/>
    </row>
    <row r="29" spans="2:11" s="1" customFormat="1" ht="12.75" customHeight="1" x14ac:dyDescent="0.2">
      <c r="B29" s="16"/>
      <c r="C29" s="17"/>
      <c r="D29" s="17"/>
      <c r="E29" s="17"/>
      <c r="F29" s="17"/>
      <c r="G29" s="17"/>
      <c r="H29" s="17"/>
      <c r="I29" s="17"/>
      <c r="J29" s="17"/>
      <c r="K29" s="13"/>
    </row>
    <row r="30" spans="2:11" s="1" customFormat="1" ht="15" customHeight="1" x14ac:dyDescent="0.2">
      <c r="B30" s="16"/>
      <c r="C30" s="17"/>
      <c r="D30" s="88" t="s">
        <v>1894</v>
      </c>
      <c r="E30" s="88"/>
      <c r="F30" s="88"/>
      <c r="G30" s="88"/>
      <c r="H30" s="88"/>
      <c r="I30" s="88"/>
      <c r="J30" s="88"/>
      <c r="K30" s="13"/>
    </row>
    <row r="31" spans="2:11" s="1" customFormat="1" ht="15" customHeight="1" x14ac:dyDescent="0.2">
      <c r="B31" s="16"/>
      <c r="C31" s="17"/>
      <c r="D31" s="88" t="s">
        <v>1895</v>
      </c>
      <c r="E31" s="88"/>
      <c r="F31" s="88"/>
      <c r="G31" s="88"/>
      <c r="H31" s="88"/>
      <c r="I31" s="88"/>
      <c r="J31" s="88"/>
      <c r="K31" s="13"/>
    </row>
    <row r="32" spans="2:11" s="1" customFormat="1" ht="12.75" customHeight="1" x14ac:dyDescent="0.2">
      <c r="B32" s="16"/>
      <c r="C32" s="17"/>
      <c r="D32" s="17"/>
      <c r="E32" s="17"/>
      <c r="F32" s="17"/>
      <c r="G32" s="17"/>
      <c r="H32" s="17"/>
      <c r="I32" s="17"/>
      <c r="J32" s="17"/>
      <c r="K32" s="13"/>
    </row>
    <row r="33" spans="2:11" s="1" customFormat="1" ht="15" customHeight="1" x14ac:dyDescent="0.2">
      <c r="B33" s="16"/>
      <c r="C33" s="17"/>
      <c r="D33" s="88" t="s">
        <v>1896</v>
      </c>
      <c r="E33" s="88"/>
      <c r="F33" s="88"/>
      <c r="G33" s="88"/>
      <c r="H33" s="88"/>
      <c r="I33" s="88"/>
      <c r="J33" s="88"/>
      <c r="K33" s="13"/>
    </row>
    <row r="34" spans="2:11" s="1" customFormat="1" ht="15" customHeight="1" x14ac:dyDescent="0.2">
      <c r="B34" s="16"/>
      <c r="C34" s="17"/>
      <c r="D34" s="88" t="s">
        <v>1897</v>
      </c>
      <c r="E34" s="88"/>
      <c r="F34" s="88"/>
      <c r="G34" s="88"/>
      <c r="H34" s="88"/>
      <c r="I34" s="88"/>
      <c r="J34" s="88"/>
      <c r="K34" s="13"/>
    </row>
    <row r="35" spans="2:11" s="1" customFormat="1" ht="15" customHeight="1" x14ac:dyDescent="0.2">
      <c r="B35" s="16"/>
      <c r="C35" s="17"/>
      <c r="D35" s="88" t="s">
        <v>1898</v>
      </c>
      <c r="E35" s="88"/>
      <c r="F35" s="88"/>
      <c r="G35" s="88"/>
      <c r="H35" s="88"/>
      <c r="I35" s="88"/>
      <c r="J35" s="88"/>
      <c r="K35" s="13"/>
    </row>
    <row r="36" spans="2:11" s="1" customFormat="1" ht="15" customHeight="1" x14ac:dyDescent="0.2">
      <c r="B36" s="16"/>
      <c r="C36" s="17"/>
      <c r="D36" s="15"/>
      <c r="E36" s="18" t="s">
        <v>145</v>
      </c>
      <c r="F36" s="15"/>
      <c r="G36" s="88" t="s">
        <v>1899</v>
      </c>
      <c r="H36" s="88"/>
      <c r="I36" s="88"/>
      <c r="J36" s="88"/>
      <c r="K36" s="13"/>
    </row>
    <row r="37" spans="2:11" s="1" customFormat="1" ht="30.75" customHeight="1" x14ac:dyDescent="0.2">
      <c r="B37" s="16"/>
      <c r="C37" s="17"/>
      <c r="D37" s="15"/>
      <c r="E37" s="18" t="s">
        <v>1900</v>
      </c>
      <c r="F37" s="15"/>
      <c r="G37" s="88" t="s">
        <v>1901</v>
      </c>
      <c r="H37" s="88"/>
      <c r="I37" s="88"/>
      <c r="J37" s="88"/>
      <c r="K37" s="13"/>
    </row>
    <row r="38" spans="2:11" s="1" customFormat="1" ht="15" customHeight="1" x14ac:dyDescent="0.2">
      <c r="B38" s="16"/>
      <c r="C38" s="17"/>
      <c r="D38" s="15"/>
      <c r="E38" s="18" t="s">
        <v>53</v>
      </c>
      <c r="F38" s="15"/>
      <c r="G38" s="88" t="s">
        <v>1902</v>
      </c>
      <c r="H38" s="88"/>
      <c r="I38" s="88"/>
      <c r="J38" s="88"/>
      <c r="K38" s="13"/>
    </row>
    <row r="39" spans="2:11" s="1" customFormat="1" ht="15" customHeight="1" x14ac:dyDescent="0.2">
      <c r="B39" s="16"/>
      <c r="C39" s="17"/>
      <c r="D39" s="15"/>
      <c r="E39" s="18" t="s">
        <v>54</v>
      </c>
      <c r="F39" s="15"/>
      <c r="G39" s="88" t="s">
        <v>1903</v>
      </c>
      <c r="H39" s="88"/>
      <c r="I39" s="88"/>
      <c r="J39" s="88"/>
      <c r="K39" s="13"/>
    </row>
    <row r="40" spans="2:11" s="1" customFormat="1" ht="15" customHeight="1" x14ac:dyDescent="0.2">
      <c r="B40" s="16"/>
      <c r="C40" s="17"/>
      <c r="D40" s="15"/>
      <c r="E40" s="18" t="s">
        <v>146</v>
      </c>
      <c r="F40" s="15"/>
      <c r="G40" s="88" t="s">
        <v>1904</v>
      </c>
      <c r="H40" s="88"/>
      <c r="I40" s="88"/>
      <c r="J40" s="88"/>
      <c r="K40" s="13"/>
    </row>
    <row r="41" spans="2:11" s="1" customFormat="1" ht="15" customHeight="1" x14ac:dyDescent="0.2">
      <c r="B41" s="16"/>
      <c r="C41" s="17"/>
      <c r="D41" s="15"/>
      <c r="E41" s="18" t="s">
        <v>147</v>
      </c>
      <c r="F41" s="15"/>
      <c r="G41" s="88" t="s">
        <v>1905</v>
      </c>
      <c r="H41" s="88"/>
      <c r="I41" s="88"/>
      <c r="J41" s="88"/>
      <c r="K41" s="13"/>
    </row>
    <row r="42" spans="2:11" s="1" customFormat="1" ht="15" customHeight="1" x14ac:dyDescent="0.2">
      <c r="B42" s="16"/>
      <c r="C42" s="17"/>
      <c r="D42" s="15"/>
      <c r="E42" s="18" t="s">
        <v>1906</v>
      </c>
      <c r="F42" s="15"/>
      <c r="G42" s="88" t="s">
        <v>1907</v>
      </c>
      <c r="H42" s="88"/>
      <c r="I42" s="88"/>
      <c r="J42" s="88"/>
      <c r="K42" s="13"/>
    </row>
    <row r="43" spans="2:11" s="1" customFormat="1" ht="15" customHeight="1" x14ac:dyDescent="0.2">
      <c r="B43" s="16"/>
      <c r="C43" s="17"/>
      <c r="D43" s="15"/>
      <c r="E43" s="18"/>
      <c r="F43" s="15"/>
      <c r="G43" s="88" t="s">
        <v>1908</v>
      </c>
      <c r="H43" s="88"/>
      <c r="I43" s="88"/>
      <c r="J43" s="88"/>
      <c r="K43" s="13"/>
    </row>
    <row r="44" spans="2:11" s="1" customFormat="1" ht="15" customHeight="1" x14ac:dyDescent="0.2">
      <c r="B44" s="16"/>
      <c r="C44" s="17"/>
      <c r="D44" s="15"/>
      <c r="E44" s="18" t="s">
        <v>1909</v>
      </c>
      <c r="F44" s="15"/>
      <c r="G44" s="88" t="s">
        <v>1910</v>
      </c>
      <c r="H44" s="88"/>
      <c r="I44" s="88"/>
      <c r="J44" s="88"/>
      <c r="K44" s="13"/>
    </row>
    <row r="45" spans="2:11" s="1" customFormat="1" ht="15" customHeight="1" x14ac:dyDescent="0.2">
      <c r="B45" s="16"/>
      <c r="C45" s="17"/>
      <c r="D45" s="15"/>
      <c r="E45" s="18" t="s">
        <v>149</v>
      </c>
      <c r="F45" s="15"/>
      <c r="G45" s="88" t="s">
        <v>1911</v>
      </c>
      <c r="H45" s="88"/>
      <c r="I45" s="88"/>
      <c r="J45" s="88"/>
      <c r="K45" s="13"/>
    </row>
    <row r="46" spans="2:11" s="1" customFormat="1" ht="12.75" customHeight="1" x14ac:dyDescent="0.2">
      <c r="B46" s="16"/>
      <c r="C46" s="17"/>
      <c r="D46" s="15"/>
      <c r="E46" s="15"/>
      <c r="F46" s="15"/>
      <c r="G46" s="15"/>
      <c r="H46" s="15"/>
      <c r="I46" s="15"/>
      <c r="J46" s="15"/>
      <c r="K46" s="13"/>
    </row>
    <row r="47" spans="2:11" s="1" customFormat="1" ht="15" customHeight="1" x14ac:dyDescent="0.2">
      <c r="B47" s="16"/>
      <c r="C47" s="17"/>
      <c r="D47" s="88" t="s">
        <v>1912</v>
      </c>
      <c r="E47" s="88"/>
      <c r="F47" s="88"/>
      <c r="G47" s="88"/>
      <c r="H47" s="88"/>
      <c r="I47" s="88"/>
      <c r="J47" s="88"/>
      <c r="K47" s="13"/>
    </row>
    <row r="48" spans="2:11" s="1" customFormat="1" ht="15" customHeight="1" x14ac:dyDescent="0.2">
      <c r="B48" s="16"/>
      <c r="C48" s="17"/>
      <c r="D48" s="17"/>
      <c r="E48" s="88" t="s">
        <v>1913</v>
      </c>
      <c r="F48" s="88"/>
      <c r="G48" s="88"/>
      <c r="H48" s="88"/>
      <c r="I48" s="88"/>
      <c r="J48" s="88"/>
      <c r="K48" s="13"/>
    </row>
    <row r="49" spans="2:11" s="1" customFormat="1" ht="15" customHeight="1" x14ac:dyDescent="0.2">
      <c r="B49" s="16"/>
      <c r="C49" s="17"/>
      <c r="D49" s="17"/>
      <c r="E49" s="88" t="s">
        <v>1914</v>
      </c>
      <c r="F49" s="88"/>
      <c r="G49" s="88"/>
      <c r="H49" s="88"/>
      <c r="I49" s="88"/>
      <c r="J49" s="88"/>
      <c r="K49" s="13"/>
    </row>
    <row r="50" spans="2:11" s="1" customFormat="1" ht="15" customHeight="1" x14ac:dyDescent="0.2">
      <c r="B50" s="16"/>
      <c r="C50" s="17"/>
      <c r="D50" s="17"/>
      <c r="E50" s="88" t="s">
        <v>1915</v>
      </c>
      <c r="F50" s="88"/>
      <c r="G50" s="88"/>
      <c r="H50" s="88"/>
      <c r="I50" s="88"/>
      <c r="J50" s="88"/>
      <c r="K50" s="13"/>
    </row>
    <row r="51" spans="2:11" s="1" customFormat="1" ht="15" customHeight="1" x14ac:dyDescent="0.2">
      <c r="B51" s="16"/>
      <c r="C51" s="17"/>
      <c r="D51" s="88" t="s">
        <v>1916</v>
      </c>
      <c r="E51" s="88"/>
      <c r="F51" s="88"/>
      <c r="G51" s="88"/>
      <c r="H51" s="88"/>
      <c r="I51" s="88"/>
      <c r="J51" s="88"/>
      <c r="K51" s="13"/>
    </row>
    <row r="52" spans="2:11" s="1" customFormat="1" ht="25.5" customHeight="1" x14ac:dyDescent="0.3">
      <c r="B52" s="12"/>
      <c r="C52" s="90" t="s">
        <v>1917</v>
      </c>
      <c r="D52" s="90"/>
      <c r="E52" s="90"/>
      <c r="F52" s="90"/>
      <c r="G52" s="90"/>
      <c r="H52" s="90"/>
      <c r="I52" s="90"/>
      <c r="J52" s="90"/>
      <c r="K52" s="13"/>
    </row>
    <row r="53" spans="2:11" s="1" customFormat="1" ht="5.25" customHeight="1" x14ac:dyDescent="0.2">
      <c r="B53" s="12"/>
      <c r="C53" s="14"/>
      <c r="D53" s="14"/>
      <c r="E53" s="14"/>
      <c r="F53" s="14"/>
      <c r="G53" s="14"/>
      <c r="H53" s="14"/>
      <c r="I53" s="14"/>
      <c r="J53" s="14"/>
      <c r="K53" s="13"/>
    </row>
    <row r="54" spans="2:11" s="1" customFormat="1" ht="15" customHeight="1" x14ac:dyDescent="0.2">
      <c r="B54" s="12"/>
      <c r="C54" s="88" t="s">
        <v>1918</v>
      </c>
      <c r="D54" s="88"/>
      <c r="E54" s="88"/>
      <c r="F54" s="88"/>
      <c r="G54" s="88"/>
      <c r="H54" s="88"/>
      <c r="I54" s="88"/>
      <c r="J54" s="88"/>
      <c r="K54" s="13"/>
    </row>
    <row r="55" spans="2:11" s="1" customFormat="1" ht="15" customHeight="1" x14ac:dyDescent="0.2">
      <c r="B55" s="12"/>
      <c r="C55" s="88" t="s">
        <v>1919</v>
      </c>
      <c r="D55" s="88"/>
      <c r="E55" s="88"/>
      <c r="F55" s="88"/>
      <c r="G55" s="88"/>
      <c r="H55" s="88"/>
      <c r="I55" s="88"/>
      <c r="J55" s="88"/>
      <c r="K55" s="13"/>
    </row>
    <row r="56" spans="2:11" s="1" customFormat="1" ht="12.75" customHeight="1" x14ac:dyDescent="0.2">
      <c r="B56" s="12"/>
      <c r="C56" s="15"/>
      <c r="D56" s="15"/>
      <c r="E56" s="15"/>
      <c r="F56" s="15"/>
      <c r="G56" s="15"/>
      <c r="H56" s="15"/>
      <c r="I56" s="15"/>
      <c r="J56" s="15"/>
      <c r="K56" s="13"/>
    </row>
    <row r="57" spans="2:11" s="1" customFormat="1" ht="15" customHeight="1" x14ac:dyDescent="0.2">
      <c r="B57" s="12"/>
      <c r="C57" s="88" t="s">
        <v>1920</v>
      </c>
      <c r="D57" s="88"/>
      <c r="E57" s="88"/>
      <c r="F57" s="88"/>
      <c r="G57" s="88"/>
      <c r="H57" s="88"/>
      <c r="I57" s="88"/>
      <c r="J57" s="88"/>
      <c r="K57" s="13"/>
    </row>
    <row r="58" spans="2:11" s="1" customFormat="1" ht="15" customHeight="1" x14ac:dyDescent="0.2">
      <c r="B58" s="12"/>
      <c r="C58" s="17"/>
      <c r="D58" s="88" t="s">
        <v>1921</v>
      </c>
      <c r="E58" s="88"/>
      <c r="F58" s="88"/>
      <c r="G58" s="88"/>
      <c r="H58" s="88"/>
      <c r="I58" s="88"/>
      <c r="J58" s="88"/>
      <c r="K58" s="13"/>
    </row>
    <row r="59" spans="2:11" s="1" customFormat="1" ht="15" customHeight="1" x14ac:dyDescent="0.2">
      <c r="B59" s="12"/>
      <c r="C59" s="17"/>
      <c r="D59" s="88" t="s">
        <v>1922</v>
      </c>
      <c r="E59" s="88"/>
      <c r="F59" s="88"/>
      <c r="G59" s="88"/>
      <c r="H59" s="88"/>
      <c r="I59" s="88"/>
      <c r="J59" s="88"/>
      <c r="K59" s="13"/>
    </row>
    <row r="60" spans="2:11" s="1" customFormat="1" ht="15" customHeight="1" x14ac:dyDescent="0.2">
      <c r="B60" s="12"/>
      <c r="C60" s="17"/>
      <c r="D60" s="88" t="s">
        <v>1923</v>
      </c>
      <c r="E60" s="88"/>
      <c r="F60" s="88"/>
      <c r="G60" s="88"/>
      <c r="H60" s="88"/>
      <c r="I60" s="88"/>
      <c r="J60" s="88"/>
      <c r="K60" s="13"/>
    </row>
    <row r="61" spans="2:11" s="1" customFormat="1" ht="15" customHeight="1" x14ac:dyDescent="0.2">
      <c r="B61" s="12"/>
      <c r="C61" s="17"/>
      <c r="D61" s="88" t="s">
        <v>1924</v>
      </c>
      <c r="E61" s="88"/>
      <c r="F61" s="88"/>
      <c r="G61" s="88"/>
      <c r="H61" s="88"/>
      <c r="I61" s="88"/>
      <c r="J61" s="88"/>
      <c r="K61" s="13"/>
    </row>
    <row r="62" spans="2:11" s="1" customFormat="1" ht="15" customHeight="1" x14ac:dyDescent="0.2">
      <c r="B62" s="12"/>
      <c r="C62" s="17"/>
      <c r="D62" s="92" t="s">
        <v>1925</v>
      </c>
      <c r="E62" s="92"/>
      <c r="F62" s="92"/>
      <c r="G62" s="92"/>
      <c r="H62" s="92"/>
      <c r="I62" s="92"/>
      <c r="J62" s="92"/>
      <c r="K62" s="13"/>
    </row>
    <row r="63" spans="2:11" s="1" customFormat="1" ht="15" customHeight="1" x14ac:dyDescent="0.2">
      <c r="B63" s="12"/>
      <c r="C63" s="17"/>
      <c r="D63" s="88" t="s">
        <v>1926</v>
      </c>
      <c r="E63" s="88"/>
      <c r="F63" s="88"/>
      <c r="G63" s="88"/>
      <c r="H63" s="88"/>
      <c r="I63" s="88"/>
      <c r="J63" s="88"/>
      <c r="K63" s="13"/>
    </row>
    <row r="64" spans="2:11" s="1" customFormat="1" ht="12.75" customHeight="1" x14ac:dyDescent="0.2">
      <c r="B64" s="12"/>
      <c r="C64" s="17"/>
      <c r="D64" s="17"/>
      <c r="E64" s="20"/>
      <c r="F64" s="17"/>
      <c r="G64" s="17"/>
      <c r="H64" s="17"/>
      <c r="I64" s="17"/>
      <c r="J64" s="17"/>
      <c r="K64" s="13"/>
    </row>
    <row r="65" spans="2:11" s="1" customFormat="1" ht="15" customHeight="1" x14ac:dyDescent="0.2">
      <c r="B65" s="12"/>
      <c r="C65" s="17"/>
      <c r="D65" s="88" t="s">
        <v>1927</v>
      </c>
      <c r="E65" s="88"/>
      <c r="F65" s="88"/>
      <c r="G65" s="88"/>
      <c r="H65" s="88"/>
      <c r="I65" s="88"/>
      <c r="J65" s="88"/>
      <c r="K65" s="13"/>
    </row>
    <row r="66" spans="2:11" s="1" customFormat="1" ht="15" customHeight="1" x14ac:dyDescent="0.2">
      <c r="B66" s="12"/>
      <c r="C66" s="17"/>
      <c r="D66" s="92" t="s">
        <v>1928</v>
      </c>
      <c r="E66" s="92"/>
      <c r="F66" s="92"/>
      <c r="G66" s="92"/>
      <c r="H66" s="92"/>
      <c r="I66" s="92"/>
      <c r="J66" s="92"/>
      <c r="K66" s="13"/>
    </row>
    <row r="67" spans="2:11" s="1" customFormat="1" ht="15" customHeight="1" x14ac:dyDescent="0.2">
      <c r="B67" s="12"/>
      <c r="C67" s="17"/>
      <c r="D67" s="88" t="s">
        <v>1929</v>
      </c>
      <c r="E67" s="88"/>
      <c r="F67" s="88"/>
      <c r="G67" s="88"/>
      <c r="H67" s="88"/>
      <c r="I67" s="88"/>
      <c r="J67" s="88"/>
      <c r="K67" s="13"/>
    </row>
    <row r="68" spans="2:11" s="1" customFormat="1" ht="15" customHeight="1" x14ac:dyDescent="0.2">
      <c r="B68" s="12"/>
      <c r="C68" s="17"/>
      <c r="D68" s="88" t="s">
        <v>1930</v>
      </c>
      <c r="E68" s="88"/>
      <c r="F68" s="88"/>
      <c r="G68" s="88"/>
      <c r="H68" s="88"/>
      <c r="I68" s="88"/>
      <c r="J68" s="88"/>
      <c r="K68" s="13"/>
    </row>
    <row r="69" spans="2:11" s="1" customFormat="1" ht="15" customHeight="1" x14ac:dyDescent="0.2">
      <c r="B69" s="12"/>
      <c r="C69" s="17"/>
      <c r="D69" s="88" t="s">
        <v>1931</v>
      </c>
      <c r="E69" s="88"/>
      <c r="F69" s="88"/>
      <c r="G69" s="88"/>
      <c r="H69" s="88"/>
      <c r="I69" s="88"/>
      <c r="J69" s="88"/>
      <c r="K69" s="13"/>
    </row>
    <row r="70" spans="2:11" s="1" customFormat="1" ht="15" customHeight="1" x14ac:dyDescent="0.2">
      <c r="B70" s="12"/>
      <c r="C70" s="17"/>
      <c r="D70" s="88" t="s">
        <v>1932</v>
      </c>
      <c r="E70" s="88"/>
      <c r="F70" s="88"/>
      <c r="G70" s="88"/>
      <c r="H70" s="88"/>
      <c r="I70" s="88"/>
      <c r="J70" s="88"/>
      <c r="K70" s="13"/>
    </row>
    <row r="71" spans="2:11" s="1" customFormat="1" ht="12.75" customHeight="1" x14ac:dyDescent="0.2">
      <c r="B71" s="21"/>
      <c r="C71" s="22"/>
      <c r="D71" s="22"/>
      <c r="E71" s="22"/>
      <c r="F71" s="22"/>
      <c r="G71" s="22"/>
      <c r="H71" s="22"/>
      <c r="I71" s="22"/>
      <c r="J71" s="22"/>
      <c r="K71" s="23"/>
    </row>
    <row r="72" spans="2:11" s="1" customFormat="1" ht="18.75" customHeight="1" x14ac:dyDescent="0.2">
      <c r="B72" s="24"/>
      <c r="C72" s="24"/>
      <c r="D72" s="24"/>
      <c r="E72" s="24"/>
      <c r="F72" s="24"/>
      <c r="G72" s="24"/>
      <c r="H72" s="24"/>
      <c r="I72" s="24"/>
      <c r="J72" s="24"/>
      <c r="K72" s="25"/>
    </row>
    <row r="73" spans="2:11" s="1" customFormat="1" ht="18.75" customHeight="1" x14ac:dyDescent="0.2">
      <c r="B73" s="25"/>
      <c r="C73" s="25"/>
      <c r="D73" s="25"/>
      <c r="E73" s="25"/>
      <c r="F73" s="25"/>
      <c r="G73" s="25"/>
      <c r="H73" s="25"/>
      <c r="I73" s="25"/>
      <c r="J73" s="25"/>
      <c r="K73" s="25"/>
    </row>
    <row r="74" spans="2:11" s="1" customFormat="1" ht="7.5" customHeight="1" x14ac:dyDescent="0.2">
      <c r="B74" s="26"/>
      <c r="C74" s="27"/>
      <c r="D74" s="27"/>
      <c r="E74" s="27"/>
      <c r="F74" s="27"/>
      <c r="G74" s="27"/>
      <c r="H74" s="27"/>
      <c r="I74" s="27"/>
      <c r="J74" s="27"/>
      <c r="K74" s="28"/>
    </row>
    <row r="75" spans="2:11" s="1" customFormat="1" ht="45" customHeight="1" x14ac:dyDescent="0.2">
      <c r="B75" s="29"/>
      <c r="C75" s="91" t="s">
        <v>1933</v>
      </c>
      <c r="D75" s="91"/>
      <c r="E75" s="91"/>
      <c r="F75" s="91"/>
      <c r="G75" s="91"/>
      <c r="H75" s="91"/>
      <c r="I75" s="91"/>
      <c r="J75" s="91"/>
      <c r="K75" s="30"/>
    </row>
    <row r="76" spans="2:11" s="1" customFormat="1" ht="17.25" customHeight="1" x14ac:dyDescent="0.2">
      <c r="B76" s="29"/>
      <c r="C76" s="31" t="s">
        <v>1934</v>
      </c>
      <c r="D76" s="31"/>
      <c r="E76" s="31"/>
      <c r="F76" s="31" t="s">
        <v>1935</v>
      </c>
      <c r="G76" s="32"/>
      <c r="H76" s="31" t="s">
        <v>54</v>
      </c>
      <c r="I76" s="31" t="s">
        <v>57</v>
      </c>
      <c r="J76" s="31" t="s">
        <v>1936</v>
      </c>
      <c r="K76" s="30"/>
    </row>
    <row r="77" spans="2:11" s="1" customFormat="1" ht="17.25" customHeight="1" x14ac:dyDescent="0.2">
      <c r="B77" s="29"/>
      <c r="C77" s="33" t="s">
        <v>1937</v>
      </c>
      <c r="D77" s="33"/>
      <c r="E77" s="33"/>
      <c r="F77" s="34" t="s">
        <v>1938</v>
      </c>
      <c r="G77" s="35"/>
      <c r="H77" s="33"/>
      <c r="I77" s="33"/>
      <c r="J77" s="33" t="s">
        <v>1939</v>
      </c>
      <c r="K77" s="30"/>
    </row>
    <row r="78" spans="2:11" s="1" customFormat="1" ht="5.25" customHeight="1" x14ac:dyDescent="0.2">
      <c r="B78" s="29"/>
      <c r="C78" s="36"/>
      <c r="D78" s="36"/>
      <c r="E78" s="36"/>
      <c r="F78" s="36"/>
      <c r="G78" s="37"/>
      <c r="H78" s="36"/>
      <c r="I78" s="36"/>
      <c r="J78" s="36"/>
      <c r="K78" s="30"/>
    </row>
    <row r="79" spans="2:11" s="1" customFormat="1" ht="15" customHeight="1" x14ac:dyDescent="0.2">
      <c r="B79" s="29"/>
      <c r="C79" s="18" t="s">
        <v>53</v>
      </c>
      <c r="D79" s="36"/>
      <c r="E79" s="36"/>
      <c r="F79" s="38" t="s">
        <v>1940</v>
      </c>
      <c r="G79" s="37"/>
      <c r="H79" s="18" t="s">
        <v>1941</v>
      </c>
      <c r="I79" s="18" t="s">
        <v>1942</v>
      </c>
      <c r="J79" s="18">
        <v>20</v>
      </c>
      <c r="K79" s="30"/>
    </row>
    <row r="80" spans="2:11" s="1" customFormat="1" ht="15" customHeight="1" x14ac:dyDescent="0.2">
      <c r="B80" s="29"/>
      <c r="C80" s="18" t="s">
        <v>1943</v>
      </c>
      <c r="D80" s="18"/>
      <c r="E80" s="18"/>
      <c r="F80" s="38" t="s">
        <v>1940</v>
      </c>
      <c r="G80" s="37"/>
      <c r="H80" s="18" t="s">
        <v>1944</v>
      </c>
      <c r="I80" s="18" t="s">
        <v>1942</v>
      </c>
      <c r="J80" s="18">
        <v>120</v>
      </c>
      <c r="K80" s="30"/>
    </row>
    <row r="81" spans="2:11" s="1" customFormat="1" ht="15" customHeight="1" x14ac:dyDescent="0.2">
      <c r="B81" s="39"/>
      <c r="C81" s="18" t="s">
        <v>1945</v>
      </c>
      <c r="D81" s="18"/>
      <c r="E81" s="18"/>
      <c r="F81" s="38" t="s">
        <v>1946</v>
      </c>
      <c r="G81" s="37"/>
      <c r="H81" s="18" t="s">
        <v>1947</v>
      </c>
      <c r="I81" s="18" t="s">
        <v>1942</v>
      </c>
      <c r="J81" s="18">
        <v>50</v>
      </c>
      <c r="K81" s="30"/>
    </row>
    <row r="82" spans="2:11" s="1" customFormat="1" ht="15" customHeight="1" x14ac:dyDescent="0.2">
      <c r="B82" s="39"/>
      <c r="C82" s="18" t="s">
        <v>1948</v>
      </c>
      <c r="D82" s="18"/>
      <c r="E82" s="18"/>
      <c r="F82" s="38" t="s">
        <v>1940</v>
      </c>
      <c r="G82" s="37"/>
      <c r="H82" s="18" t="s">
        <v>1949</v>
      </c>
      <c r="I82" s="18" t="s">
        <v>1950</v>
      </c>
      <c r="J82" s="18"/>
      <c r="K82" s="30"/>
    </row>
    <row r="83" spans="2:11" s="1" customFormat="1" ht="15" customHeight="1" x14ac:dyDescent="0.2">
      <c r="B83" s="39"/>
      <c r="C83" s="40" t="s">
        <v>1951</v>
      </c>
      <c r="D83" s="40"/>
      <c r="E83" s="40"/>
      <c r="F83" s="41" t="s">
        <v>1946</v>
      </c>
      <c r="G83" s="40"/>
      <c r="H83" s="40" t="s">
        <v>1952</v>
      </c>
      <c r="I83" s="40" t="s">
        <v>1942</v>
      </c>
      <c r="J83" s="40">
        <v>15</v>
      </c>
      <c r="K83" s="30"/>
    </row>
    <row r="84" spans="2:11" s="1" customFormat="1" ht="15" customHeight="1" x14ac:dyDescent="0.2">
      <c r="B84" s="39"/>
      <c r="C84" s="40" t="s">
        <v>1953</v>
      </c>
      <c r="D84" s="40"/>
      <c r="E84" s="40"/>
      <c r="F84" s="41" t="s">
        <v>1946</v>
      </c>
      <c r="G84" s="40"/>
      <c r="H84" s="40" t="s">
        <v>1954</v>
      </c>
      <c r="I84" s="40" t="s">
        <v>1942</v>
      </c>
      <c r="J84" s="40">
        <v>15</v>
      </c>
      <c r="K84" s="30"/>
    </row>
    <row r="85" spans="2:11" s="1" customFormat="1" ht="15" customHeight="1" x14ac:dyDescent="0.2">
      <c r="B85" s="39"/>
      <c r="C85" s="40" t="s">
        <v>1955</v>
      </c>
      <c r="D85" s="40"/>
      <c r="E85" s="40"/>
      <c r="F85" s="41" t="s">
        <v>1946</v>
      </c>
      <c r="G85" s="40"/>
      <c r="H85" s="40" t="s">
        <v>1956</v>
      </c>
      <c r="I85" s="40" t="s">
        <v>1942</v>
      </c>
      <c r="J85" s="40">
        <v>20</v>
      </c>
      <c r="K85" s="30"/>
    </row>
    <row r="86" spans="2:11" s="1" customFormat="1" ht="15" customHeight="1" x14ac:dyDescent="0.2">
      <c r="B86" s="39"/>
      <c r="C86" s="40" t="s">
        <v>1957</v>
      </c>
      <c r="D86" s="40"/>
      <c r="E86" s="40"/>
      <c r="F86" s="41" t="s">
        <v>1946</v>
      </c>
      <c r="G86" s="40"/>
      <c r="H86" s="40" t="s">
        <v>1958</v>
      </c>
      <c r="I86" s="40" t="s">
        <v>1942</v>
      </c>
      <c r="J86" s="40">
        <v>20</v>
      </c>
      <c r="K86" s="30"/>
    </row>
    <row r="87" spans="2:11" s="1" customFormat="1" ht="15" customHeight="1" x14ac:dyDescent="0.2">
      <c r="B87" s="39"/>
      <c r="C87" s="18" t="s">
        <v>1959</v>
      </c>
      <c r="D87" s="18"/>
      <c r="E87" s="18"/>
      <c r="F87" s="38" t="s">
        <v>1946</v>
      </c>
      <c r="G87" s="37"/>
      <c r="H87" s="18" t="s">
        <v>1960</v>
      </c>
      <c r="I87" s="18" t="s">
        <v>1942</v>
      </c>
      <c r="J87" s="18">
        <v>50</v>
      </c>
      <c r="K87" s="30"/>
    </row>
    <row r="88" spans="2:11" s="1" customFormat="1" ht="15" customHeight="1" x14ac:dyDescent="0.2">
      <c r="B88" s="39"/>
      <c r="C88" s="18" t="s">
        <v>1961</v>
      </c>
      <c r="D88" s="18"/>
      <c r="E88" s="18"/>
      <c r="F88" s="38" t="s">
        <v>1946</v>
      </c>
      <c r="G88" s="37"/>
      <c r="H88" s="18" t="s">
        <v>1962</v>
      </c>
      <c r="I88" s="18" t="s">
        <v>1942</v>
      </c>
      <c r="J88" s="18">
        <v>20</v>
      </c>
      <c r="K88" s="30"/>
    </row>
    <row r="89" spans="2:11" s="1" customFormat="1" ht="15" customHeight="1" x14ac:dyDescent="0.2">
      <c r="B89" s="39"/>
      <c r="C89" s="18" t="s">
        <v>1963</v>
      </c>
      <c r="D89" s="18"/>
      <c r="E89" s="18"/>
      <c r="F89" s="38" t="s">
        <v>1946</v>
      </c>
      <c r="G89" s="37"/>
      <c r="H89" s="18" t="s">
        <v>1964</v>
      </c>
      <c r="I89" s="18" t="s">
        <v>1942</v>
      </c>
      <c r="J89" s="18">
        <v>20</v>
      </c>
      <c r="K89" s="30"/>
    </row>
    <row r="90" spans="2:11" s="1" customFormat="1" ht="15" customHeight="1" x14ac:dyDescent="0.2">
      <c r="B90" s="39"/>
      <c r="C90" s="18" t="s">
        <v>1965</v>
      </c>
      <c r="D90" s="18"/>
      <c r="E90" s="18"/>
      <c r="F90" s="38" t="s">
        <v>1946</v>
      </c>
      <c r="G90" s="37"/>
      <c r="H90" s="18" t="s">
        <v>1966</v>
      </c>
      <c r="I90" s="18" t="s">
        <v>1942</v>
      </c>
      <c r="J90" s="18">
        <v>50</v>
      </c>
      <c r="K90" s="30"/>
    </row>
    <row r="91" spans="2:11" s="1" customFormat="1" ht="15" customHeight="1" x14ac:dyDescent="0.2">
      <c r="B91" s="39"/>
      <c r="C91" s="18" t="s">
        <v>1967</v>
      </c>
      <c r="D91" s="18"/>
      <c r="E91" s="18"/>
      <c r="F91" s="38" t="s">
        <v>1946</v>
      </c>
      <c r="G91" s="37"/>
      <c r="H91" s="18" t="s">
        <v>1967</v>
      </c>
      <c r="I91" s="18" t="s">
        <v>1942</v>
      </c>
      <c r="J91" s="18">
        <v>50</v>
      </c>
      <c r="K91" s="30"/>
    </row>
    <row r="92" spans="2:11" s="1" customFormat="1" ht="15" customHeight="1" x14ac:dyDescent="0.2">
      <c r="B92" s="39"/>
      <c r="C92" s="18" t="s">
        <v>1968</v>
      </c>
      <c r="D92" s="18"/>
      <c r="E92" s="18"/>
      <c r="F92" s="38" t="s">
        <v>1946</v>
      </c>
      <c r="G92" s="37"/>
      <c r="H92" s="18" t="s">
        <v>1969</v>
      </c>
      <c r="I92" s="18" t="s">
        <v>1942</v>
      </c>
      <c r="J92" s="18">
        <v>255</v>
      </c>
      <c r="K92" s="30"/>
    </row>
    <row r="93" spans="2:11" s="1" customFormat="1" ht="15" customHeight="1" x14ac:dyDescent="0.2">
      <c r="B93" s="39"/>
      <c r="C93" s="18" t="s">
        <v>1970</v>
      </c>
      <c r="D93" s="18"/>
      <c r="E93" s="18"/>
      <c r="F93" s="38" t="s">
        <v>1940</v>
      </c>
      <c r="G93" s="37"/>
      <c r="H93" s="18" t="s">
        <v>1971</v>
      </c>
      <c r="I93" s="18" t="s">
        <v>1972</v>
      </c>
      <c r="J93" s="18"/>
      <c r="K93" s="30"/>
    </row>
    <row r="94" spans="2:11" s="1" customFormat="1" ht="15" customHeight="1" x14ac:dyDescent="0.2">
      <c r="B94" s="39"/>
      <c r="C94" s="18" t="s">
        <v>1973</v>
      </c>
      <c r="D94" s="18"/>
      <c r="E94" s="18"/>
      <c r="F94" s="38" t="s">
        <v>1940</v>
      </c>
      <c r="G94" s="37"/>
      <c r="H94" s="18" t="s">
        <v>1974</v>
      </c>
      <c r="I94" s="18" t="s">
        <v>1975</v>
      </c>
      <c r="J94" s="18"/>
      <c r="K94" s="30"/>
    </row>
    <row r="95" spans="2:11" s="1" customFormat="1" ht="15" customHeight="1" x14ac:dyDescent="0.2">
      <c r="B95" s="39"/>
      <c r="C95" s="18" t="s">
        <v>1976</v>
      </c>
      <c r="D95" s="18"/>
      <c r="E95" s="18"/>
      <c r="F95" s="38" t="s">
        <v>1940</v>
      </c>
      <c r="G95" s="37"/>
      <c r="H95" s="18" t="s">
        <v>1976</v>
      </c>
      <c r="I95" s="18" t="s">
        <v>1975</v>
      </c>
      <c r="J95" s="18"/>
      <c r="K95" s="30"/>
    </row>
    <row r="96" spans="2:11" s="1" customFormat="1" ht="15" customHeight="1" x14ac:dyDescent="0.2">
      <c r="B96" s="39"/>
      <c r="C96" s="18" t="s">
        <v>38</v>
      </c>
      <c r="D96" s="18"/>
      <c r="E96" s="18"/>
      <c r="F96" s="38" t="s">
        <v>1940</v>
      </c>
      <c r="G96" s="37"/>
      <c r="H96" s="18" t="s">
        <v>1977</v>
      </c>
      <c r="I96" s="18" t="s">
        <v>1975</v>
      </c>
      <c r="J96" s="18"/>
      <c r="K96" s="30"/>
    </row>
    <row r="97" spans="2:11" s="1" customFormat="1" ht="15" customHeight="1" x14ac:dyDescent="0.2">
      <c r="B97" s="39"/>
      <c r="C97" s="18" t="s">
        <v>48</v>
      </c>
      <c r="D97" s="18"/>
      <c r="E97" s="18"/>
      <c r="F97" s="38" t="s">
        <v>1940</v>
      </c>
      <c r="G97" s="37"/>
      <c r="H97" s="18" t="s">
        <v>1978</v>
      </c>
      <c r="I97" s="18" t="s">
        <v>1975</v>
      </c>
      <c r="J97" s="18"/>
      <c r="K97" s="30"/>
    </row>
    <row r="98" spans="2:11" s="1" customFormat="1" ht="15" customHeight="1" x14ac:dyDescent="0.2">
      <c r="B98" s="42"/>
      <c r="C98" s="43"/>
      <c r="D98" s="43"/>
      <c r="E98" s="43"/>
      <c r="F98" s="43"/>
      <c r="G98" s="43"/>
      <c r="H98" s="43"/>
      <c r="I98" s="43"/>
      <c r="J98" s="43"/>
      <c r="K98" s="44"/>
    </row>
    <row r="99" spans="2:11" s="1" customFormat="1" ht="18.75" customHeight="1" x14ac:dyDescent="0.2">
      <c r="B99" s="45"/>
      <c r="C99" s="46"/>
      <c r="D99" s="46"/>
      <c r="E99" s="46"/>
      <c r="F99" s="46"/>
      <c r="G99" s="46"/>
      <c r="H99" s="46"/>
      <c r="I99" s="46"/>
      <c r="J99" s="46"/>
      <c r="K99" s="45"/>
    </row>
    <row r="100" spans="2:11" s="1" customFormat="1" ht="18.75" customHeight="1" x14ac:dyDescent="0.2">
      <c r="B100" s="25"/>
      <c r="C100" s="25"/>
      <c r="D100" s="25"/>
      <c r="E100" s="25"/>
      <c r="F100" s="25"/>
      <c r="G100" s="25"/>
      <c r="H100" s="25"/>
      <c r="I100" s="25"/>
      <c r="J100" s="25"/>
      <c r="K100" s="25"/>
    </row>
    <row r="101" spans="2:11" s="1" customFormat="1" ht="7.5" customHeight="1" x14ac:dyDescent="0.2">
      <c r="B101" s="26"/>
      <c r="C101" s="27"/>
      <c r="D101" s="27"/>
      <c r="E101" s="27"/>
      <c r="F101" s="27"/>
      <c r="G101" s="27"/>
      <c r="H101" s="27"/>
      <c r="I101" s="27"/>
      <c r="J101" s="27"/>
      <c r="K101" s="28"/>
    </row>
    <row r="102" spans="2:11" s="1" customFormat="1" ht="45" customHeight="1" x14ac:dyDescent="0.2">
      <c r="B102" s="29"/>
      <c r="C102" s="91" t="s">
        <v>1979</v>
      </c>
      <c r="D102" s="91"/>
      <c r="E102" s="91"/>
      <c r="F102" s="91"/>
      <c r="G102" s="91"/>
      <c r="H102" s="91"/>
      <c r="I102" s="91"/>
      <c r="J102" s="91"/>
      <c r="K102" s="30"/>
    </row>
    <row r="103" spans="2:11" s="1" customFormat="1" ht="17.25" customHeight="1" x14ac:dyDescent="0.2">
      <c r="B103" s="29"/>
      <c r="C103" s="31" t="s">
        <v>1934</v>
      </c>
      <c r="D103" s="31"/>
      <c r="E103" s="31"/>
      <c r="F103" s="31" t="s">
        <v>1935</v>
      </c>
      <c r="G103" s="32"/>
      <c r="H103" s="31" t="s">
        <v>54</v>
      </c>
      <c r="I103" s="31" t="s">
        <v>57</v>
      </c>
      <c r="J103" s="31" t="s">
        <v>1936</v>
      </c>
      <c r="K103" s="30"/>
    </row>
    <row r="104" spans="2:11" s="1" customFormat="1" ht="17.25" customHeight="1" x14ac:dyDescent="0.2">
      <c r="B104" s="29"/>
      <c r="C104" s="33" t="s">
        <v>1937</v>
      </c>
      <c r="D104" s="33"/>
      <c r="E104" s="33"/>
      <c r="F104" s="34" t="s">
        <v>1938</v>
      </c>
      <c r="G104" s="35"/>
      <c r="H104" s="33"/>
      <c r="I104" s="33"/>
      <c r="J104" s="33" t="s">
        <v>1939</v>
      </c>
      <c r="K104" s="30"/>
    </row>
    <row r="105" spans="2:11" s="1" customFormat="1" ht="5.25" customHeight="1" x14ac:dyDescent="0.2">
      <c r="B105" s="29"/>
      <c r="C105" s="31"/>
      <c r="D105" s="31"/>
      <c r="E105" s="31"/>
      <c r="F105" s="31"/>
      <c r="G105" s="47"/>
      <c r="H105" s="31"/>
      <c r="I105" s="31"/>
      <c r="J105" s="31"/>
      <c r="K105" s="30"/>
    </row>
    <row r="106" spans="2:11" s="1" customFormat="1" ht="15" customHeight="1" x14ac:dyDescent="0.2">
      <c r="B106" s="29"/>
      <c r="C106" s="18" t="s">
        <v>53</v>
      </c>
      <c r="D106" s="36"/>
      <c r="E106" s="36"/>
      <c r="F106" s="38" t="s">
        <v>1940</v>
      </c>
      <c r="G106" s="47"/>
      <c r="H106" s="18" t="s">
        <v>1980</v>
      </c>
      <c r="I106" s="18" t="s">
        <v>1942</v>
      </c>
      <c r="J106" s="18">
        <v>20</v>
      </c>
      <c r="K106" s="30"/>
    </row>
    <row r="107" spans="2:11" s="1" customFormat="1" ht="15" customHeight="1" x14ac:dyDescent="0.2">
      <c r="B107" s="29"/>
      <c r="C107" s="18" t="s">
        <v>1943</v>
      </c>
      <c r="D107" s="18"/>
      <c r="E107" s="18"/>
      <c r="F107" s="38" t="s">
        <v>1940</v>
      </c>
      <c r="G107" s="18"/>
      <c r="H107" s="18" t="s">
        <v>1980</v>
      </c>
      <c r="I107" s="18" t="s">
        <v>1942</v>
      </c>
      <c r="J107" s="18">
        <v>120</v>
      </c>
      <c r="K107" s="30"/>
    </row>
    <row r="108" spans="2:11" s="1" customFormat="1" ht="15" customHeight="1" x14ac:dyDescent="0.2">
      <c r="B108" s="39"/>
      <c r="C108" s="18" t="s">
        <v>1945</v>
      </c>
      <c r="D108" s="18"/>
      <c r="E108" s="18"/>
      <c r="F108" s="38" t="s">
        <v>1946</v>
      </c>
      <c r="G108" s="18"/>
      <c r="H108" s="18" t="s">
        <v>1980</v>
      </c>
      <c r="I108" s="18" t="s">
        <v>1942</v>
      </c>
      <c r="J108" s="18">
        <v>50</v>
      </c>
      <c r="K108" s="30"/>
    </row>
    <row r="109" spans="2:11" s="1" customFormat="1" ht="15" customHeight="1" x14ac:dyDescent="0.2">
      <c r="B109" s="39"/>
      <c r="C109" s="18" t="s">
        <v>1948</v>
      </c>
      <c r="D109" s="18"/>
      <c r="E109" s="18"/>
      <c r="F109" s="38" t="s">
        <v>1940</v>
      </c>
      <c r="G109" s="18"/>
      <c r="H109" s="18" t="s">
        <v>1980</v>
      </c>
      <c r="I109" s="18" t="s">
        <v>1950</v>
      </c>
      <c r="J109" s="18"/>
      <c r="K109" s="30"/>
    </row>
    <row r="110" spans="2:11" s="1" customFormat="1" ht="15" customHeight="1" x14ac:dyDescent="0.2">
      <c r="B110" s="39"/>
      <c r="C110" s="18" t="s">
        <v>1959</v>
      </c>
      <c r="D110" s="18"/>
      <c r="E110" s="18"/>
      <c r="F110" s="38" t="s">
        <v>1946</v>
      </c>
      <c r="G110" s="18"/>
      <c r="H110" s="18" t="s">
        <v>1980</v>
      </c>
      <c r="I110" s="18" t="s">
        <v>1942</v>
      </c>
      <c r="J110" s="18">
        <v>50</v>
      </c>
      <c r="K110" s="30"/>
    </row>
    <row r="111" spans="2:11" s="1" customFormat="1" ht="15" customHeight="1" x14ac:dyDescent="0.2">
      <c r="B111" s="39"/>
      <c r="C111" s="18" t="s">
        <v>1967</v>
      </c>
      <c r="D111" s="18"/>
      <c r="E111" s="18"/>
      <c r="F111" s="38" t="s">
        <v>1946</v>
      </c>
      <c r="G111" s="18"/>
      <c r="H111" s="18" t="s">
        <v>1980</v>
      </c>
      <c r="I111" s="18" t="s">
        <v>1942</v>
      </c>
      <c r="J111" s="18">
        <v>50</v>
      </c>
      <c r="K111" s="30"/>
    </row>
    <row r="112" spans="2:11" s="1" customFormat="1" ht="15" customHeight="1" x14ac:dyDescent="0.2">
      <c r="B112" s="39"/>
      <c r="C112" s="18" t="s">
        <v>1965</v>
      </c>
      <c r="D112" s="18"/>
      <c r="E112" s="18"/>
      <c r="F112" s="38" t="s">
        <v>1946</v>
      </c>
      <c r="G112" s="18"/>
      <c r="H112" s="18" t="s">
        <v>1980</v>
      </c>
      <c r="I112" s="18" t="s">
        <v>1942</v>
      </c>
      <c r="J112" s="18">
        <v>50</v>
      </c>
      <c r="K112" s="30"/>
    </row>
    <row r="113" spans="2:11" s="1" customFormat="1" ht="15" customHeight="1" x14ac:dyDescent="0.2">
      <c r="B113" s="39"/>
      <c r="C113" s="18" t="s">
        <v>53</v>
      </c>
      <c r="D113" s="18"/>
      <c r="E113" s="18"/>
      <c r="F113" s="38" t="s">
        <v>1940</v>
      </c>
      <c r="G113" s="18"/>
      <c r="H113" s="18" t="s">
        <v>1981</v>
      </c>
      <c r="I113" s="18" t="s">
        <v>1942</v>
      </c>
      <c r="J113" s="18">
        <v>20</v>
      </c>
      <c r="K113" s="30"/>
    </row>
    <row r="114" spans="2:11" s="1" customFormat="1" ht="15" customHeight="1" x14ac:dyDescent="0.2">
      <c r="B114" s="39"/>
      <c r="C114" s="18" t="s">
        <v>1982</v>
      </c>
      <c r="D114" s="18"/>
      <c r="E114" s="18"/>
      <c r="F114" s="38" t="s">
        <v>1940</v>
      </c>
      <c r="G114" s="18"/>
      <c r="H114" s="18" t="s">
        <v>1983</v>
      </c>
      <c r="I114" s="18" t="s">
        <v>1942</v>
      </c>
      <c r="J114" s="18">
        <v>120</v>
      </c>
      <c r="K114" s="30"/>
    </row>
    <row r="115" spans="2:11" s="1" customFormat="1" ht="15" customHeight="1" x14ac:dyDescent="0.2">
      <c r="B115" s="39"/>
      <c r="C115" s="18" t="s">
        <v>38</v>
      </c>
      <c r="D115" s="18"/>
      <c r="E115" s="18"/>
      <c r="F115" s="38" t="s">
        <v>1940</v>
      </c>
      <c r="G115" s="18"/>
      <c r="H115" s="18" t="s">
        <v>1984</v>
      </c>
      <c r="I115" s="18" t="s">
        <v>1975</v>
      </c>
      <c r="J115" s="18"/>
      <c r="K115" s="30"/>
    </row>
    <row r="116" spans="2:11" s="1" customFormat="1" ht="15" customHeight="1" x14ac:dyDescent="0.2">
      <c r="B116" s="39"/>
      <c r="C116" s="18" t="s">
        <v>48</v>
      </c>
      <c r="D116" s="18"/>
      <c r="E116" s="18"/>
      <c r="F116" s="38" t="s">
        <v>1940</v>
      </c>
      <c r="G116" s="18"/>
      <c r="H116" s="18" t="s">
        <v>1985</v>
      </c>
      <c r="I116" s="18" t="s">
        <v>1975</v>
      </c>
      <c r="J116" s="18"/>
      <c r="K116" s="30"/>
    </row>
    <row r="117" spans="2:11" s="1" customFormat="1" ht="15" customHeight="1" x14ac:dyDescent="0.2">
      <c r="B117" s="39"/>
      <c r="C117" s="18" t="s">
        <v>57</v>
      </c>
      <c r="D117" s="18"/>
      <c r="E117" s="18"/>
      <c r="F117" s="38" t="s">
        <v>1940</v>
      </c>
      <c r="G117" s="18"/>
      <c r="H117" s="18" t="s">
        <v>1986</v>
      </c>
      <c r="I117" s="18" t="s">
        <v>1987</v>
      </c>
      <c r="J117" s="18"/>
      <c r="K117" s="30"/>
    </row>
    <row r="118" spans="2:11" s="1" customFormat="1" ht="15" customHeight="1" x14ac:dyDescent="0.2">
      <c r="B118" s="42"/>
      <c r="C118" s="48"/>
      <c r="D118" s="48"/>
      <c r="E118" s="48"/>
      <c r="F118" s="48"/>
      <c r="G118" s="48"/>
      <c r="H118" s="48"/>
      <c r="I118" s="48"/>
      <c r="J118" s="48"/>
      <c r="K118" s="44"/>
    </row>
    <row r="119" spans="2:11" s="1" customFormat="1" ht="18.75" customHeight="1" x14ac:dyDescent="0.2">
      <c r="B119" s="49"/>
      <c r="C119" s="15"/>
      <c r="D119" s="15"/>
      <c r="E119" s="15"/>
      <c r="F119" s="50"/>
      <c r="G119" s="15"/>
      <c r="H119" s="15"/>
      <c r="I119" s="15"/>
      <c r="J119" s="15"/>
      <c r="K119" s="49"/>
    </row>
    <row r="120" spans="2:11" s="1" customFormat="1" ht="18.75" customHeight="1" x14ac:dyDescent="0.2">
      <c r="B120" s="25"/>
      <c r="C120" s="25"/>
      <c r="D120" s="25"/>
      <c r="E120" s="25"/>
      <c r="F120" s="25"/>
      <c r="G120" s="25"/>
      <c r="H120" s="25"/>
      <c r="I120" s="25"/>
      <c r="J120" s="25"/>
      <c r="K120" s="25"/>
    </row>
    <row r="121" spans="2:11" s="1" customFormat="1" ht="7.5" customHeight="1" x14ac:dyDescent="0.2">
      <c r="B121" s="51"/>
      <c r="C121" s="52"/>
      <c r="D121" s="52"/>
      <c r="E121" s="52"/>
      <c r="F121" s="52"/>
      <c r="G121" s="52"/>
      <c r="H121" s="52"/>
      <c r="I121" s="52"/>
      <c r="J121" s="52"/>
      <c r="K121" s="53"/>
    </row>
    <row r="122" spans="2:11" s="1" customFormat="1" ht="45" customHeight="1" x14ac:dyDescent="0.2">
      <c r="B122" s="54"/>
      <c r="C122" s="89" t="s">
        <v>1988</v>
      </c>
      <c r="D122" s="89"/>
      <c r="E122" s="89"/>
      <c r="F122" s="89"/>
      <c r="G122" s="89"/>
      <c r="H122" s="89"/>
      <c r="I122" s="89"/>
      <c r="J122" s="89"/>
      <c r="K122" s="55"/>
    </row>
    <row r="123" spans="2:11" s="1" customFormat="1" ht="17.25" customHeight="1" x14ac:dyDescent="0.2">
      <c r="B123" s="56"/>
      <c r="C123" s="31" t="s">
        <v>1934</v>
      </c>
      <c r="D123" s="31"/>
      <c r="E123" s="31"/>
      <c r="F123" s="31" t="s">
        <v>1935</v>
      </c>
      <c r="G123" s="32"/>
      <c r="H123" s="31" t="s">
        <v>54</v>
      </c>
      <c r="I123" s="31" t="s">
        <v>57</v>
      </c>
      <c r="J123" s="31" t="s">
        <v>1936</v>
      </c>
      <c r="K123" s="57"/>
    </row>
    <row r="124" spans="2:11" s="1" customFormat="1" ht="17.25" customHeight="1" x14ac:dyDescent="0.2">
      <c r="B124" s="56"/>
      <c r="C124" s="33" t="s">
        <v>1937</v>
      </c>
      <c r="D124" s="33"/>
      <c r="E124" s="33"/>
      <c r="F124" s="34" t="s">
        <v>1938</v>
      </c>
      <c r="G124" s="35"/>
      <c r="H124" s="33"/>
      <c r="I124" s="33"/>
      <c r="J124" s="33" t="s">
        <v>1939</v>
      </c>
      <c r="K124" s="57"/>
    </row>
    <row r="125" spans="2:11" s="1" customFormat="1" ht="5.25" customHeight="1" x14ac:dyDescent="0.2">
      <c r="B125" s="58"/>
      <c r="C125" s="36"/>
      <c r="D125" s="36"/>
      <c r="E125" s="36"/>
      <c r="F125" s="36"/>
      <c r="G125" s="18"/>
      <c r="H125" s="36"/>
      <c r="I125" s="36"/>
      <c r="J125" s="36"/>
      <c r="K125" s="59"/>
    </row>
    <row r="126" spans="2:11" s="1" customFormat="1" ht="15" customHeight="1" x14ac:dyDescent="0.2">
      <c r="B126" s="58"/>
      <c r="C126" s="18" t="s">
        <v>1943</v>
      </c>
      <c r="D126" s="36"/>
      <c r="E126" s="36"/>
      <c r="F126" s="38" t="s">
        <v>1940</v>
      </c>
      <c r="G126" s="18"/>
      <c r="H126" s="18" t="s">
        <v>1980</v>
      </c>
      <c r="I126" s="18" t="s">
        <v>1942</v>
      </c>
      <c r="J126" s="18">
        <v>120</v>
      </c>
      <c r="K126" s="60"/>
    </row>
    <row r="127" spans="2:11" s="1" customFormat="1" ht="15" customHeight="1" x14ac:dyDescent="0.2">
      <c r="B127" s="58"/>
      <c r="C127" s="18" t="s">
        <v>1989</v>
      </c>
      <c r="D127" s="18"/>
      <c r="E127" s="18"/>
      <c r="F127" s="38" t="s">
        <v>1940</v>
      </c>
      <c r="G127" s="18"/>
      <c r="H127" s="18" t="s">
        <v>1990</v>
      </c>
      <c r="I127" s="18" t="s">
        <v>1942</v>
      </c>
      <c r="J127" s="18" t="s">
        <v>1991</v>
      </c>
      <c r="K127" s="60"/>
    </row>
    <row r="128" spans="2:11" s="1" customFormat="1" ht="15" customHeight="1" x14ac:dyDescent="0.2">
      <c r="B128" s="58"/>
      <c r="C128" s="18" t="s">
        <v>84</v>
      </c>
      <c r="D128" s="18"/>
      <c r="E128" s="18"/>
      <c r="F128" s="38" t="s">
        <v>1940</v>
      </c>
      <c r="G128" s="18"/>
      <c r="H128" s="18" t="s">
        <v>1992</v>
      </c>
      <c r="I128" s="18" t="s">
        <v>1942</v>
      </c>
      <c r="J128" s="18" t="s">
        <v>1991</v>
      </c>
      <c r="K128" s="60"/>
    </row>
    <row r="129" spans="2:11" s="1" customFormat="1" ht="15" customHeight="1" x14ac:dyDescent="0.2">
      <c r="B129" s="58"/>
      <c r="C129" s="18" t="s">
        <v>1951</v>
      </c>
      <c r="D129" s="18"/>
      <c r="E129" s="18"/>
      <c r="F129" s="38" t="s">
        <v>1946</v>
      </c>
      <c r="G129" s="18"/>
      <c r="H129" s="18" t="s">
        <v>1952</v>
      </c>
      <c r="I129" s="18" t="s">
        <v>1942</v>
      </c>
      <c r="J129" s="18">
        <v>15</v>
      </c>
      <c r="K129" s="60"/>
    </row>
    <row r="130" spans="2:11" s="1" customFormat="1" ht="15" customHeight="1" x14ac:dyDescent="0.2">
      <c r="B130" s="58"/>
      <c r="C130" s="40" t="s">
        <v>1953</v>
      </c>
      <c r="D130" s="40"/>
      <c r="E130" s="40"/>
      <c r="F130" s="41" t="s">
        <v>1946</v>
      </c>
      <c r="G130" s="40"/>
      <c r="H130" s="40" t="s">
        <v>1954</v>
      </c>
      <c r="I130" s="40" t="s">
        <v>1942</v>
      </c>
      <c r="J130" s="40">
        <v>15</v>
      </c>
      <c r="K130" s="60"/>
    </row>
    <row r="131" spans="2:11" s="1" customFormat="1" ht="15" customHeight="1" x14ac:dyDescent="0.2">
      <c r="B131" s="58"/>
      <c r="C131" s="40" t="s">
        <v>1955</v>
      </c>
      <c r="D131" s="40"/>
      <c r="E131" s="40"/>
      <c r="F131" s="41" t="s">
        <v>1946</v>
      </c>
      <c r="G131" s="40"/>
      <c r="H131" s="40" t="s">
        <v>1956</v>
      </c>
      <c r="I131" s="40" t="s">
        <v>1942</v>
      </c>
      <c r="J131" s="40">
        <v>20</v>
      </c>
      <c r="K131" s="60"/>
    </row>
    <row r="132" spans="2:11" s="1" customFormat="1" ht="15" customHeight="1" x14ac:dyDescent="0.2">
      <c r="B132" s="58"/>
      <c r="C132" s="40" t="s">
        <v>1957</v>
      </c>
      <c r="D132" s="40"/>
      <c r="E132" s="40"/>
      <c r="F132" s="41" t="s">
        <v>1946</v>
      </c>
      <c r="G132" s="40"/>
      <c r="H132" s="40" t="s">
        <v>1958</v>
      </c>
      <c r="I132" s="40" t="s">
        <v>1942</v>
      </c>
      <c r="J132" s="40">
        <v>20</v>
      </c>
      <c r="K132" s="60"/>
    </row>
    <row r="133" spans="2:11" s="1" customFormat="1" ht="15" customHeight="1" x14ac:dyDescent="0.2">
      <c r="B133" s="58"/>
      <c r="C133" s="18" t="s">
        <v>1945</v>
      </c>
      <c r="D133" s="18"/>
      <c r="E133" s="18"/>
      <c r="F133" s="38" t="s">
        <v>1946</v>
      </c>
      <c r="G133" s="18"/>
      <c r="H133" s="18" t="s">
        <v>1980</v>
      </c>
      <c r="I133" s="18" t="s">
        <v>1942</v>
      </c>
      <c r="J133" s="18">
        <v>50</v>
      </c>
      <c r="K133" s="60"/>
    </row>
    <row r="134" spans="2:11" s="1" customFormat="1" ht="15" customHeight="1" x14ac:dyDescent="0.2">
      <c r="B134" s="58"/>
      <c r="C134" s="18" t="s">
        <v>1959</v>
      </c>
      <c r="D134" s="18"/>
      <c r="E134" s="18"/>
      <c r="F134" s="38" t="s">
        <v>1946</v>
      </c>
      <c r="G134" s="18"/>
      <c r="H134" s="18" t="s">
        <v>1980</v>
      </c>
      <c r="I134" s="18" t="s">
        <v>1942</v>
      </c>
      <c r="J134" s="18">
        <v>50</v>
      </c>
      <c r="K134" s="60"/>
    </row>
    <row r="135" spans="2:11" s="1" customFormat="1" ht="15" customHeight="1" x14ac:dyDescent="0.2">
      <c r="B135" s="58"/>
      <c r="C135" s="18" t="s">
        <v>1965</v>
      </c>
      <c r="D135" s="18"/>
      <c r="E135" s="18"/>
      <c r="F135" s="38" t="s">
        <v>1946</v>
      </c>
      <c r="G135" s="18"/>
      <c r="H135" s="18" t="s">
        <v>1980</v>
      </c>
      <c r="I135" s="18" t="s">
        <v>1942</v>
      </c>
      <c r="J135" s="18">
        <v>50</v>
      </c>
      <c r="K135" s="60"/>
    </row>
    <row r="136" spans="2:11" s="1" customFormat="1" ht="15" customHeight="1" x14ac:dyDescent="0.2">
      <c r="B136" s="58"/>
      <c r="C136" s="18" t="s">
        <v>1967</v>
      </c>
      <c r="D136" s="18"/>
      <c r="E136" s="18"/>
      <c r="F136" s="38" t="s">
        <v>1946</v>
      </c>
      <c r="G136" s="18"/>
      <c r="H136" s="18" t="s">
        <v>1980</v>
      </c>
      <c r="I136" s="18" t="s">
        <v>1942</v>
      </c>
      <c r="J136" s="18">
        <v>50</v>
      </c>
      <c r="K136" s="60"/>
    </row>
    <row r="137" spans="2:11" s="1" customFormat="1" ht="15" customHeight="1" x14ac:dyDescent="0.2">
      <c r="B137" s="58"/>
      <c r="C137" s="18" t="s">
        <v>1968</v>
      </c>
      <c r="D137" s="18"/>
      <c r="E137" s="18"/>
      <c r="F137" s="38" t="s">
        <v>1946</v>
      </c>
      <c r="G137" s="18"/>
      <c r="H137" s="18" t="s">
        <v>1993</v>
      </c>
      <c r="I137" s="18" t="s">
        <v>1942</v>
      </c>
      <c r="J137" s="18">
        <v>255</v>
      </c>
      <c r="K137" s="60"/>
    </row>
    <row r="138" spans="2:11" s="1" customFormat="1" ht="15" customHeight="1" x14ac:dyDescent="0.2">
      <c r="B138" s="58"/>
      <c r="C138" s="18" t="s">
        <v>1970</v>
      </c>
      <c r="D138" s="18"/>
      <c r="E138" s="18"/>
      <c r="F138" s="38" t="s">
        <v>1940</v>
      </c>
      <c r="G138" s="18"/>
      <c r="H138" s="18" t="s">
        <v>1994</v>
      </c>
      <c r="I138" s="18" t="s">
        <v>1972</v>
      </c>
      <c r="J138" s="18"/>
      <c r="K138" s="60"/>
    </row>
    <row r="139" spans="2:11" s="1" customFormat="1" ht="15" customHeight="1" x14ac:dyDescent="0.2">
      <c r="B139" s="58"/>
      <c r="C139" s="18" t="s">
        <v>1973</v>
      </c>
      <c r="D139" s="18"/>
      <c r="E139" s="18"/>
      <c r="F139" s="38" t="s">
        <v>1940</v>
      </c>
      <c r="G139" s="18"/>
      <c r="H139" s="18" t="s">
        <v>1995</v>
      </c>
      <c r="I139" s="18" t="s">
        <v>1975</v>
      </c>
      <c r="J139" s="18"/>
      <c r="K139" s="60"/>
    </row>
    <row r="140" spans="2:11" s="1" customFormat="1" ht="15" customHeight="1" x14ac:dyDescent="0.2">
      <c r="B140" s="58"/>
      <c r="C140" s="18" t="s">
        <v>1976</v>
      </c>
      <c r="D140" s="18"/>
      <c r="E140" s="18"/>
      <c r="F140" s="38" t="s">
        <v>1940</v>
      </c>
      <c r="G140" s="18"/>
      <c r="H140" s="18" t="s">
        <v>1976</v>
      </c>
      <c r="I140" s="18" t="s">
        <v>1975</v>
      </c>
      <c r="J140" s="18"/>
      <c r="K140" s="60"/>
    </row>
    <row r="141" spans="2:11" s="1" customFormat="1" ht="15" customHeight="1" x14ac:dyDescent="0.2">
      <c r="B141" s="58"/>
      <c r="C141" s="18" t="s">
        <v>38</v>
      </c>
      <c r="D141" s="18"/>
      <c r="E141" s="18"/>
      <c r="F141" s="38" t="s">
        <v>1940</v>
      </c>
      <c r="G141" s="18"/>
      <c r="H141" s="18" t="s">
        <v>1996</v>
      </c>
      <c r="I141" s="18" t="s">
        <v>1975</v>
      </c>
      <c r="J141" s="18"/>
      <c r="K141" s="60"/>
    </row>
    <row r="142" spans="2:11" s="1" customFormat="1" ht="15" customHeight="1" x14ac:dyDescent="0.2">
      <c r="B142" s="58"/>
      <c r="C142" s="18" t="s">
        <v>1997</v>
      </c>
      <c r="D142" s="18"/>
      <c r="E142" s="18"/>
      <c r="F142" s="38" t="s">
        <v>1940</v>
      </c>
      <c r="G142" s="18"/>
      <c r="H142" s="18" t="s">
        <v>1998</v>
      </c>
      <c r="I142" s="18" t="s">
        <v>1975</v>
      </c>
      <c r="J142" s="18"/>
      <c r="K142" s="60"/>
    </row>
    <row r="143" spans="2:11" s="1" customFormat="1" ht="15" customHeight="1" x14ac:dyDescent="0.2">
      <c r="B143" s="61"/>
      <c r="C143" s="62"/>
      <c r="D143" s="62"/>
      <c r="E143" s="62"/>
      <c r="F143" s="62"/>
      <c r="G143" s="62"/>
      <c r="H143" s="62"/>
      <c r="I143" s="62"/>
      <c r="J143" s="62"/>
      <c r="K143" s="63"/>
    </row>
    <row r="144" spans="2:11" s="1" customFormat="1" ht="18.75" customHeight="1" x14ac:dyDescent="0.2">
      <c r="B144" s="15"/>
      <c r="C144" s="15"/>
      <c r="D144" s="15"/>
      <c r="E144" s="15"/>
      <c r="F144" s="50"/>
      <c r="G144" s="15"/>
      <c r="H144" s="15"/>
      <c r="I144" s="15"/>
      <c r="J144" s="15"/>
      <c r="K144" s="15"/>
    </row>
    <row r="145" spans="2:11" s="1" customFormat="1" ht="18.75" customHeight="1" x14ac:dyDescent="0.2">
      <c r="B145" s="25"/>
      <c r="C145" s="25"/>
      <c r="D145" s="25"/>
      <c r="E145" s="25"/>
      <c r="F145" s="25"/>
      <c r="G145" s="25"/>
      <c r="H145" s="25"/>
      <c r="I145" s="25"/>
      <c r="J145" s="25"/>
      <c r="K145" s="25"/>
    </row>
    <row r="146" spans="2:11" s="1" customFormat="1" ht="7.5" customHeight="1" x14ac:dyDescent="0.2">
      <c r="B146" s="26"/>
      <c r="C146" s="27"/>
      <c r="D146" s="27"/>
      <c r="E146" s="27"/>
      <c r="F146" s="27"/>
      <c r="G146" s="27"/>
      <c r="H146" s="27"/>
      <c r="I146" s="27"/>
      <c r="J146" s="27"/>
      <c r="K146" s="28"/>
    </row>
    <row r="147" spans="2:11" s="1" customFormat="1" ht="45" customHeight="1" x14ac:dyDescent="0.2">
      <c r="B147" s="29"/>
      <c r="C147" s="91" t="s">
        <v>1999</v>
      </c>
      <c r="D147" s="91"/>
      <c r="E147" s="91"/>
      <c r="F147" s="91"/>
      <c r="G147" s="91"/>
      <c r="H147" s="91"/>
      <c r="I147" s="91"/>
      <c r="J147" s="91"/>
      <c r="K147" s="30"/>
    </row>
    <row r="148" spans="2:11" s="1" customFormat="1" ht="17.25" customHeight="1" x14ac:dyDescent="0.2">
      <c r="B148" s="29"/>
      <c r="C148" s="31" t="s">
        <v>1934</v>
      </c>
      <c r="D148" s="31"/>
      <c r="E148" s="31"/>
      <c r="F148" s="31" t="s">
        <v>1935</v>
      </c>
      <c r="G148" s="32"/>
      <c r="H148" s="31" t="s">
        <v>54</v>
      </c>
      <c r="I148" s="31" t="s">
        <v>57</v>
      </c>
      <c r="J148" s="31" t="s">
        <v>1936</v>
      </c>
      <c r="K148" s="30"/>
    </row>
    <row r="149" spans="2:11" s="1" customFormat="1" ht="17.25" customHeight="1" x14ac:dyDescent="0.2">
      <c r="B149" s="29"/>
      <c r="C149" s="33" t="s">
        <v>1937</v>
      </c>
      <c r="D149" s="33"/>
      <c r="E149" s="33"/>
      <c r="F149" s="34" t="s">
        <v>1938</v>
      </c>
      <c r="G149" s="35"/>
      <c r="H149" s="33"/>
      <c r="I149" s="33"/>
      <c r="J149" s="33" t="s">
        <v>1939</v>
      </c>
      <c r="K149" s="30"/>
    </row>
    <row r="150" spans="2:11" s="1" customFormat="1" ht="5.25" customHeight="1" x14ac:dyDescent="0.2">
      <c r="B150" s="39"/>
      <c r="C150" s="36"/>
      <c r="D150" s="36"/>
      <c r="E150" s="36"/>
      <c r="F150" s="36"/>
      <c r="G150" s="37"/>
      <c r="H150" s="36"/>
      <c r="I150" s="36"/>
      <c r="J150" s="36"/>
      <c r="K150" s="60"/>
    </row>
    <row r="151" spans="2:11" s="1" customFormat="1" ht="15" customHeight="1" x14ac:dyDescent="0.2">
      <c r="B151" s="39"/>
      <c r="C151" s="64" t="s">
        <v>1943</v>
      </c>
      <c r="D151" s="18"/>
      <c r="E151" s="18"/>
      <c r="F151" s="65" t="s">
        <v>1940</v>
      </c>
      <c r="G151" s="18"/>
      <c r="H151" s="64" t="s">
        <v>1980</v>
      </c>
      <c r="I151" s="64" t="s">
        <v>1942</v>
      </c>
      <c r="J151" s="64">
        <v>120</v>
      </c>
      <c r="K151" s="60"/>
    </row>
    <row r="152" spans="2:11" s="1" customFormat="1" ht="15" customHeight="1" x14ac:dyDescent="0.2">
      <c r="B152" s="39"/>
      <c r="C152" s="64" t="s">
        <v>1989</v>
      </c>
      <c r="D152" s="18"/>
      <c r="E152" s="18"/>
      <c r="F152" s="65" t="s">
        <v>1940</v>
      </c>
      <c r="G152" s="18"/>
      <c r="H152" s="64" t="s">
        <v>2000</v>
      </c>
      <c r="I152" s="64" t="s">
        <v>1942</v>
      </c>
      <c r="J152" s="64" t="s">
        <v>1991</v>
      </c>
      <c r="K152" s="60"/>
    </row>
    <row r="153" spans="2:11" s="1" customFormat="1" ht="15" customHeight="1" x14ac:dyDescent="0.2">
      <c r="B153" s="39"/>
      <c r="C153" s="64" t="s">
        <v>84</v>
      </c>
      <c r="D153" s="18"/>
      <c r="E153" s="18"/>
      <c r="F153" s="65" t="s">
        <v>1940</v>
      </c>
      <c r="G153" s="18"/>
      <c r="H153" s="64" t="s">
        <v>2001</v>
      </c>
      <c r="I153" s="64" t="s">
        <v>1942</v>
      </c>
      <c r="J153" s="64" t="s">
        <v>1991</v>
      </c>
      <c r="K153" s="60"/>
    </row>
    <row r="154" spans="2:11" s="1" customFormat="1" ht="15" customHeight="1" x14ac:dyDescent="0.2">
      <c r="B154" s="39"/>
      <c r="C154" s="64" t="s">
        <v>1945</v>
      </c>
      <c r="D154" s="18"/>
      <c r="E154" s="18"/>
      <c r="F154" s="65" t="s">
        <v>1946</v>
      </c>
      <c r="G154" s="18"/>
      <c r="H154" s="64" t="s">
        <v>1980</v>
      </c>
      <c r="I154" s="64" t="s">
        <v>1942</v>
      </c>
      <c r="J154" s="64">
        <v>50</v>
      </c>
      <c r="K154" s="60"/>
    </row>
    <row r="155" spans="2:11" s="1" customFormat="1" ht="15" customHeight="1" x14ac:dyDescent="0.2">
      <c r="B155" s="39"/>
      <c r="C155" s="64" t="s">
        <v>1948</v>
      </c>
      <c r="D155" s="18"/>
      <c r="E155" s="18"/>
      <c r="F155" s="65" t="s">
        <v>1940</v>
      </c>
      <c r="G155" s="18"/>
      <c r="H155" s="64" t="s">
        <v>1980</v>
      </c>
      <c r="I155" s="64" t="s">
        <v>1950</v>
      </c>
      <c r="J155" s="64"/>
      <c r="K155" s="60"/>
    </row>
    <row r="156" spans="2:11" s="1" customFormat="1" ht="15" customHeight="1" x14ac:dyDescent="0.2">
      <c r="B156" s="39"/>
      <c r="C156" s="64" t="s">
        <v>1959</v>
      </c>
      <c r="D156" s="18"/>
      <c r="E156" s="18"/>
      <c r="F156" s="65" t="s">
        <v>1946</v>
      </c>
      <c r="G156" s="18"/>
      <c r="H156" s="64" t="s">
        <v>1980</v>
      </c>
      <c r="I156" s="64" t="s">
        <v>1942</v>
      </c>
      <c r="J156" s="64">
        <v>50</v>
      </c>
      <c r="K156" s="60"/>
    </row>
    <row r="157" spans="2:11" s="1" customFormat="1" ht="15" customHeight="1" x14ac:dyDescent="0.2">
      <c r="B157" s="39"/>
      <c r="C157" s="64" t="s">
        <v>1967</v>
      </c>
      <c r="D157" s="18"/>
      <c r="E157" s="18"/>
      <c r="F157" s="65" t="s">
        <v>1946</v>
      </c>
      <c r="G157" s="18"/>
      <c r="H157" s="64" t="s">
        <v>1980</v>
      </c>
      <c r="I157" s="64" t="s">
        <v>1942</v>
      </c>
      <c r="J157" s="64">
        <v>50</v>
      </c>
      <c r="K157" s="60"/>
    </row>
    <row r="158" spans="2:11" s="1" customFormat="1" ht="15" customHeight="1" x14ac:dyDescent="0.2">
      <c r="B158" s="39"/>
      <c r="C158" s="64" t="s">
        <v>1965</v>
      </c>
      <c r="D158" s="18"/>
      <c r="E158" s="18"/>
      <c r="F158" s="65" t="s">
        <v>1946</v>
      </c>
      <c r="G158" s="18"/>
      <c r="H158" s="64" t="s">
        <v>1980</v>
      </c>
      <c r="I158" s="64" t="s">
        <v>1942</v>
      </c>
      <c r="J158" s="64">
        <v>50</v>
      </c>
      <c r="K158" s="60"/>
    </row>
    <row r="159" spans="2:11" s="1" customFormat="1" ht="15" customHeight="1" x14ac:dyDescent="0.2">
      <c r="B159" s="39"/>
      <c r="C159" s="64" t="s">
        <v>125</v>
      </c>
      <c r="D159" s="18"/>
      <c r="E159" s="18"/>
      <c r="F159" s="65" t="s">
        <v>1940</v>
      </c>
      <c r="G159" s="18"/>
      <c r="H159" s="64" t="s">
        <v>2002</v>
      </c>
      <c r="I159" s="64" t="s">
        <v>1942</v>
      </c>
      <c r="J159" s="64" t="s">
        <v>2003</v>
      </c>
      <c r="K159" s="60"/>
    </row>
    <row r="160" spans="2:11" s="1" customFormat="1" ht="15" customHeight="1" x14ac:dyDescent="0.2">
      <c r="B160" s="39"/>
      <c r="C160" s="64" t="s">
        <v>2004</v>
      </c>
      <c r="D160" s="18"/>
      <c r="E160" s="18"/>
      <c r="F160" s="65" t="s">
        <v>1940</v>
      </c>
      <c r="G160" s="18"/>
      <c r="H160" s="64" t="s">
        <v>2005</v>
      </c>
      <c r="I160" s="64" t="s">
        <v>1975</v>
      </c>
      <c r="J160" s="64"/>
      <c r="K160" s="60"/>
    </row>
    <row r="161" spans="2:11" s="1" customFormat="1" ht="15" customHeight="1" x14ac:dyDescent="0.2">
      <c r="B161" s="66"/>
      <c r="C161" s="48"/>
      <c r="D161" s="48"/>
      <c r="E161" s="48"/>
      <c r="F161" s="48"/>
      <c r="G161" s="48"/>
      <c r="H161" s="48"/>
      <c r="I161" s="48"/>
      <c r="J161" s="48"/>
      <c r="K161" s="67"/>
    </row>
    <row r="162" spans="2:11" s="1" customFormat="1" ht="18.75" customHeight="1" x14ac:dyDescent="0.2">
      <c r="B162" s="15"/>
      <c r="C162" s="18"/>
      <c r="D162" s="18"/>
      <c r="E162" s="18"/>
      <c r="F162" s="38"/>
      <c r="G162" s="18"/>
      <c r="H162" s="18"/>
      <c r="I162" s="18"/>
      <c r="J162" s="18"/>
      <c r="K162" s="15"/>
    </row>
    <row r="163" spans="2:11" s="1" customFormat="1" ht="18.75" customHeight="1" x14ac:dyDescent="0.2">
      <c r="B163" s="25"/>
      <c r="C163" s="25"/>
      <c r="D163" s="25"/>
      <c r="E163" s="25"/>
      <c r="F163" s="25"/>
      <c r="G163" s="25"/>
      <c r="H163" s="25"/>
      <c r="I163" s="25"/>
      <c r="J163" s="25"/>
      <c r="K163" s="25"/>
    </row>
    <row r="164" spans="2:11" s="1" customFormat="1" ht="7.5" customHeight="1" x14ac:dyDescent="0.2">
      <c r="B164" s="7"/>
      <c r="C164" s="8"/>
      <c r="D164" s="8"/>
      <c r="E164" s="8"/>
      <c r="F164" s="8"/>
      <c r="G164" s="8"/>
      <c r="H164" s="8"/>
      <c r="I164" s="8"/>
      <c r="J164" s="8"/>
      <c r="K164" s="9"/>
    </row>
    <row r="165" spans="2:11" s="1" customFormat="1" ht="45" customHeight="1" x14ac:dyDescent="0.2">
      <c r="B165" s="10"/>
      <c r="C165" s="89" t="s">
        <v>2006</v>
      </c>
      <c r="D165" s="89"/>
      <c r="E165" s="89"/>
      <c r="F165" s="89"/>
      <c r="G165" s="89"/>
      <c r="H165" s="89"/>
      <c r="I165" s="89"/>
      <c r="J165" s="89"/>
      <c r="K165" s="11"/>
    </row>
    <row r="166" spans="2:11" s="1" customFormat="1" ht="17.25" customHeight="1" x14ac:dyDescent="0.2">
      <c r="B166" s="10"/>
      <c r="C166" s="31" t="s">
        <v>1934</v>
      </c>
      <c r="D166" s="31"/>
      <c r="E166" s="31"/>
      <c r="F166" s="31" t="s">
        <v>1935</v>
      </c>
      <c r="G166" s="68"/>
      <c r="H166" s="69" t="s">
        <v>54</v>
      </c>
      <c r="I166" s="69" t="s">
        <v>57</v>
      </c>
      <c r="J166" s="31" t="s">
        <v>1936</v>
      </c>
      <c r="K166" s="11"/>
    </row>
    <row r="167" spans="2:11" s="1" customFormat="1" ht="17.25" customHeight="1" x14ac:dyDescent="0.2">
      <c r="B167" s="12"/>
      <c r="C167" s="33" t="s">
        <v>1937</v>
      </c>
      <c r="D167" s="33"/>
      <c r="E167" s="33"/>
      <c r="F167" s="34" t="s">
        <v>1938</v>
      </c>
      <c r="G167" s="70"/>
      <c r="H167" s="71"/>
      <c r="I167" s="71"/>
      <c r="J167" s="33" t="s">
        <v>1939</v>
      </c>
      <c r="K167" s="13"/>
    </row>
    <row r="168" spans="2:11" s="1" customFormat="1" ht="5.25" customHeight="1" x14ac:dyDescent="0.2">
      <c r="B168" s="39"/>
      <c r="C168" s="36"/>
      <c r="D168" s="36"/>
      <c r="E168" s="36"/>
      <c r="F168" s="36"/>
      <c r="G168" s="37"/>
      <c r="H168" s="36"/>
      <c r="I168" s="36"/>
      <c r="J168" s="36"/>
      <c r="K168" s="60"/>
    </row>
    <row r="169" spans="2:11" s="1" customFormat="1" ht="15" customHeight="1" x14ac:dyDescent="0.2">
      <c r="B169" s="39"/>
      <c r="C169" s="18" t="s">
        <v>1943</v>
      </c>
      <c r="D169" s="18"/>
      <c r="E169" s="18"/>
      <c r="F169" s="38" t="s">
        <v>1940</v>
      </c>
      <c r="G169" s="18"/>
      <c r="H169" s="18" t="s">
        <v>1980</v>
      </c>
      <c r="I169" s="18" t="s">
        <v>1942</v>
      </c>
      <c r="J169" s="18">
        <v>120</v>
      </c>
      <c r="K169" s="60"/>
    </row>
    <row r="170" spans="2:11" s="1" customFormat="1" ht="15" customHeight="1" x14ac:dyDescent="0.2">
      <c r="B170" s="39"/>
      <c r="C170" s="18" t="s">
        <v>1989</v>
      </c>
      <c r="D170" s="18"/>
      <c r="E170" s="18"/>
      <c r="F170" s="38" t="s">
        <v>1940</v>
      </c>
      <c r="G170" s="18"/>
      <c r="H170" s="18" t="s">
        <v>1990</v>
      </c>
      <c r="I170" s="18" t="s">
        <v>1942</v>
      </c>
      <c r="J170" s="18" t="s">
        <v>1991</v>
      </c>
      <c r="K170" s="60"/>
    </row>
    <row r="171" spans="2:11" s="1" customFormat="1" ht="15" customHeight="1" x14ac:dyDescent="0.2">
      <c r="B171" s="39"/>
      <c r="C171" s="18" t="s">
        <v>84</v>
      </c>
      <c r="D171" s="18"/>
      <c r="E171" s="18"/>
      <c r="F171" s="38" t="s">
        <v>1940</v>
      </c>
      <c r="G171" s="18"/>
      <c r="H171" s="18" t="s">
        <v>2007</v>
      </c>
      <c r="I171" s="18" t="s">
        <v>1942</v>
      </c>
      <c r="J171" s="18" t="s">
        <v>1991</v>
      </c>
      <c r="K171" s="60"/>
    </row>
    <row r="172" spans="2:11" s="1" customFormat="1" ht="15" customHeight="1" x14ac:dyDescent="0.2">
      <c r="B172" s="39"/>
      <c r="C172" s="18" t="s">
        <v>1945</v>
      </c>
      <c r="D172" s="18"/>
      <c r="E172" s="18"/>
      <c r="F172" s="38" t="s">
        <v>1946</v>
      </c>
      <c r="G172" s="18"/>
      <c r="H172" s="18" t="s">
        <v>2007</v>
      </c>
      <c r="I172" s="18" t="s">
        <v>1942</v>
      </c>
      <c r="J172" s="18">
        <v>50</v>
      </c>
      <c r="K172" s="60"/>
    </row>
    <row r="173" spans="2:11" s="1" customFormat="1" ht="15" customHeight="1" x14ac:dyDescent="0.2">
      <c r="B173" s="39"/>
      <c r="C173" s="18" t="s">
        <v>1948</v>
      </c>
      <c r="D173" s="18"/>
      <c r="E173" s="18"/>
      <c r="F173" s="38" t="s">
        <v>1940</v>
      </c>
      <c r="G173" s="18"/>
      <c r="H173" s="18" t="s">
        <v>2007</v>
      </c>
      <c r="I173" s="18" t="s">
        <v>1950</v>
      </c>
      <c r="J173" s="18"/>
      <c r="K173" s="60"/>
    </row>
    <row r="174" spans="2:11" s="1" customFormat="1" ht="15" customHeight="1" x14ac:dyDescent="0.2">
      <c r="B174" s="39"/>
      <c r="C174" s="18" t="s">
        <v>1959</v>
      </c>
      <c r="D174" s="18"/>
      <c r="E174" s="18"/>
      <c r="F174" s="38" t="s">
        <v>1946</v>
      </c>
      <c r="G174" s="18"/>
      <c r="H174" s="18" t="s">
        <v>2007</v>
      </c>
      <c r="I174" s="18" t="s">
        <v>1942</v>
      </c>
      <c r="J174" s="18">
        <v>50</v>
      </c>
      <c r="K174" s="60"/>
    </row>
    <row r="175" spans="2:11" s="1" customFormat="1" ht="15" customHeight="1" x14ac:dyDescent="0.2">
      <c r="B175" s="39"/>
      <c r="C175" s="18" t="s">
        <v>1967</v>
      </c>
      <c r="D175" s="18"/>
      <c r="E175" s="18"/>
      <c r="F175" s="38" t="s">
        <v>1946</v>
      </c>
      <c r="G175" s="18"/>
      <c r="H175" s="18" t="s">
        <v>2007</v>
      </c>
      <c r="I175" s="18" t="s">
        <v>1942</v>
      </c>
      <c r="J175" s="18">
        <v>50</v>
      </c>
      <c r="K175" s="60"/>
    </row>
    <row r="176" spans="2:11" s="1" customFormat="1" ht="15" customHeight="1" x14ac:dyDescent="0.2">
      <c r="B176" s="39"/>
      <c r="C176" s="18" t="s">
        <v>1965</v>
      </c>
      <c r="D176" s="18"/>
      <c r="E176" s="18"/>
      <c r="F176" s="38" t="s">
        <v>1946</v>
      </c>
      <c r="G176" s="18"/>
      <c r="H176" s="18" t="s">
        <v>2007</v>
      </c>
      <c r="I176" s="18" t="s">
        <v>1942</v>
      </c>
      <c r="J176" s="18">
        <v>50</v>
      </c>
      <c r="K176" s="60"/>
    </row>
    <row r="177" spans="2:11" s="1" customFormat="1" ht="15" customHeight="1" x14ac:dyDescent="0.2">
      <c r="B177" s="39"/>
      <c r="C177" s="18" t="s">
        <v>145</v>
      </c>
      <c r="D177" s="18"/>
      <c r="E177" s="18"/>
      <c r="F177" s="38" t="s">
        <v>1940</v>
      </c>
      <c r="G177" s="18"/>
      <c r="H177" s="18" t="s">
        <v>2008</v>
      </c>
      <c r="I177" s="18" t="s">
        <v>2009</v>
      </c>
      <c r="J177" s="18"/>
      <c r="K177" s="60"/>
    </row>
    <row r="178" spans="2:11" s="1" customFormat="1" ht="15" customHeight="1" x14ac:dyDescent="0.2">
      <c r="B178" s="39"/>
      <c r="C178" s="18" t="s">
        <v>57</v>
      </c>
      <c r="D178" s="18"/>
      <c r="E178" s="18"/>
      <c r="F178" s="38" t="s">
        <v>1940</v>
      </c>
      <c r="G178" s="18"/>
      <c r="H178" s="18" t="s">
        <v>2010</v>
      </c>
      <c r="I178" s="18" t="s">
        <v>2011</v>
      </c>
      <c r="J178" s="18">
        <v>1</v>
      </c>
      <c r="K178" s="60"/>
    </row>
    <row r="179" spans="2:11" s="1" customFormat="1" ht="15" customHeight="1" x14ac:dyDescent="0.2">
      <c r="B179" s="39"/>
      <c r="C179" s="18" t="s">
        <v>53</v>
      </c>
      <c r="D179" s="18"/>
      <c r="E179" s="18"/>
      <c r="F179" s="38" t="s">
        <v>1940</v>
      </c>
      <c r="G179" s="18"/>
      <c r="H179" s="18" t="s">
        <v>2012</v>
      </c>
      <c r="I179" s="18" t="s">
        <v>1942</v>
      </c>
      <c r="J179" s="18">
        <v>20</v>
      </c>
      <c r="K179" s="60"/>
    </row>
    <row r="180" spans="2:11" s="1" customFormat="1" ht="15" customHeight="1" x14ac:dyDescent="0.2">
      <c r="B180" s="39"/>
      <c r="C180" s="18" t="s">
        <v>54</v>
      </c>
      <c r="D180" s="18"/>
      <c r="E180" s="18"/>
      <c r="F180" s="38" t="s">
        <v>1940</v>
      </c>
      <c r="G180" s="18"/>
      <c r="H180" s="18" t="s">
        <v>2013</v>
      </c>
      <c r="I180" s="18" t="s">
        <v>1942</v>
      </c>
      <c r="J180" s="18">
        <v>255</v>
      </c>
      <c r="K180" s="60"/>
    </row>
    <row r="181" spans="2:11" s="1" customFormat="1" ht="15" customHeight="1" x14ac:dyDescent="0.2">
      <c r="B181" s="39"/>
      <c r="C181" s="18" t="s">
        <v>146</v>
      </c>
      <c r="D181" s="18"/>
      <c r="E181" s="18"/>
      <c r="F181" s="38" t="s">
        <v>1940</v>
      </c>
      <c r="G181" s="18"/>
      <c r="H181" s="18" t="s">
        <v>1904</v>
      </c>
      <c r="I181" s="18" t="s">
        <v>1942</v>
      </c>
      <c r="J181" s="18">
        <v>10</v>
      </c>
      <c r="K181" s="60"/>
    </row>
    <row r="182" spans="2:11" s="1" customFormat="1" ht="15" customHeight="1" x14ac:dyDescent="0.2">
      <c r="B182" s="39"/>
      <c r="C182" s="18" t="s">
        <v>147</v>
      </c>
      <c r="D182" s="18"/>
      <c r="E182" s="18"/>
      <c r="F182" s="38" t="s">
        <v>1940</v>
      </c>
      <c r="G182" s="18"/>
      <c r="H182" s="18" t="s">
        <v>2014</v>
      </c>
      <c r="I182" s="18" t="s">
        <v>1975</v>
      </c>
      <c r="J182" s="18"/>
      <c r="K182" s="60"/>
    </row>
    <row r="183" spans="2:11" s="1" customFormat="1" ht="15" customHeight="1" x14ac:dyDescent="0.2">
      <c r="B183" s="39"/>
      <c r="C183" s="18" t="s">
        <v>2015</v>
      </c>
      <c r="D183" s="18"/>
      <c r="E183" s="18"/>
      <c r="F183" s="38" t="s">
        <v>1940</v>
      </c>
      <c r="G183" s="18"/>
      <c r="H183" s="18" t="s">
        <v>2016</v>
      </c>
      <c r="I183" s="18" t="s">
        <v>1975</v>
      </c>
      <c r="J183" s="18"/>
      <c r="K183" s="60"/>
    </row>
    <row r="184" spans="2:11" s="1" customFormat="1" ht="15" customHeight="1" x14ac:dyDescent="0.2">
      <c r="B184" s="39"/>
      <c r="C184" s="18" t="s">
        <v>2004</v>
      </c>
      <c r="D184" s="18"/>
      <c r="E184" s="18"/>
      <c r="F184" s="38" t="s">
        <v>1940</v>
      </c>
      <c r="G184" s="18"/>
      <c r="H184" s="18" t="s">
        <v>2017</v>
      </c>
      <c r="I184" s="18" t="s">
        <v>1975</v>
      </c>
      <c r="J184" s="18"/>
      <c r="K184" s="60"/>
    </row>
    <row r="185" spans="2:11" s="1" customFormat="1" ht="15" customHeight="1" x14ac:dyDescent="0.2">
      <c r="B185" s="39"/>
      <c r="C185" s="18" t="s">
        <v>149</v>
      </c>
      <c r="D185" s="18"/>
      <c r="E185" s="18"/>
      <c r="F185" s="38" t="s">
        <v>1946</v>
      </c>
      <c r="G185" s="18"/>
      <c r="H185" s="18" t="s">
        <v>2018</v>
      </c>
      <c r="I185" s="18" t="s">
        <v>1942</v>
      </c>
      <c r="J185" s="18">
        <v>50</v>
      </c>
      <c r="K185" s="60"/>
    </row>
    <row r="186" spans="2:11" s="1" customFormat="1" ht="15" customHeight="1" x14ac:dyDescent="0.2">
      <c r="B186" s="39"/>
      <c r="C186" s="18" t="s">
        <v>2019</v>
      </c>
      <c r="D186" s="18"/>
      <c r="E186" s="18"/>
      <c r="F186" s="38" t="s">
        <v>1946</v>
      </c>
      <c r="G186" s="18"/>
      <c r="H186" s="18" t="s">
        <v>2020</v>
      </c>
      <c r="I186" s="18" t="s">
        <v>2021</v>
      </c>
      <c r="J186" s="18"/>
      <c r="K186" s="60"/>
    </row>
    <row r="187" spans="2:11" s="1" customFormat="1" ht="15" customHeight="1" x14ac:dyDescent="0.2">
      <c r="B187" s="39"/>
      <c r="C187" s="18" t="s">
        <v>2022</v>
      </c>
      <c r="D187" s="18"/>
      <c r="E187" s="18"/>
      <c r="F187" s="38" t="s">
        <v>1946</v>
      </c>
      <c r="G187" s="18"/>
      <c r="H187" s="18" t="s">
        <v>2023</v>
      </c>
      <c r="I187" s="18" t="s">
        <v>2021</v>
      </c>
      <c r="J187" s="18"/>
      <c r="K187" s="60"/>
    </row>
    <row r="188" spans="2:11" s="1" customFormat="1" ht="15" customHeight="1" x14ac:dyDescent="0.2">
      <c r="B188" s="39"/>
      <c r="C188" s="18" t="s">
        <v>2024</v>
      </c>
      <c r="D188" s="18"/>
      <c r="E188" s="18"/>
      <c r="F188" s="38" t="s">
        <v>1946</v>
      </c>
      <c r="G188" s="18"/>
      <c r="H188" s="18" t="s">
        <v>2025</v>
      </c>
      <c r="I188" s="18" t="s">
        <v>2021</v>
      </c>
      <c r="J188" s="18"/>
      <c r="K188" s="60"/>
    </row>
    <row r="189" spans="2:11" s="1" customFormat="1" ht="15" customHeight="1" x14ac:dyDescent="0.2">
      <c r="B189" s="39"/>
      <c r="C189" s="72" t="s">
        <v>2026</v>
      </c>
      <c r="D189" s="18"/>
      <c r="E189" s="18"/>
      <c r="F189" s="38" t="s">
        <v>1946</v>
      </c>
      <c r="G189" s="18"/>
      <c r="H189" s="18" t="s">
        <v>2027</v>
      </c>
      <c r="I189" s="18" t="s">
        <v>2028</v>
      </c>
      <c r="J189" s="73" t="s">
        <v>2029</v>
      </c>
      <c r="K189" s="60"/>
    </row>
    <row r="190" spans="2:11" s="1" customFormat="1" ht="15" customHeight="1" x14ac:dyDescent="0.2">
      <c r="B190" s="39"/>
      <c r="C190" s="24" t="s">
        <v>42</v>
      </c>
      <c r="D190" s="18"/>
      <c r="E190" s="18"/>
      <c r="F190" s="38" t="s">
        <v>1940</v>
      </c>
      <c r="G190" s="18"/>
      <c r="H190" s="15" t="s">
        <v>2030</v>
      </c>
      <c r="I190" s="18" t="s">
        <v>2031</v>
      </c>
      <c r="J190" s="18"/>
      <c r="K190" s="60"/>
    </row>
    <row r="191" spans="2:11" s="1" customFormat="1" ht="15" customHeight="1" x14ac:dyDescent="0.2">
      <c r="B191" s="39"/>
      <c r="C191" s="24" t="s">
        <v>2032</v>
      </c>
      <c r="D191" s="18"/>
      <c r="E191" s="18"/>
      <c r="F191" s="38" t="s">
        <v>1940</v>
      </c>
      <c r="G191" s="18"/>
      <c r="H191" s="18" t="s">
        <v>2033</v>
      </c>
      <c r="I191" s="18" t="s">
        <v>1975</v>
      </c>
      <c r="J191" s="18"/>
      <c r="K191" s="60"/>
    </row>
    <row r="192" spans="2:11" s="1" customFormat="1" ht="15" customHeight="1" x14ac:dyDescent="0.2">
      <c r="B192" s="39"/>
      <c r="C192" s="24" t="s">
        <v>2034</v>
      </c>
      <c r="D192" s="18"/>
      <c r="E192" s="18"/>
      <c r="F192" s="38" t="s">
        <v>1940</v>
      </c>
      <c r="G192" s="18"/>
      <c r="H192" s="18" t="s">
        <v>2035</v>
      </c>
      <c r="I192" s="18" t="s">
        <v>1975</v>
      </c>
      <c r="J192" s="18"/>
      <c r="K192" s="60"/>
    </row>
    <row r="193" spans="2:11" s="1" customFormat="1" ht="15" customHeight="1" x14ac:dyDescent="0.2">
      <c r="B193" s="39"/>
      <c r="C193" s="24" t="s">
        <v>2036</v>
      </c>
      <c r="D193" s="18"/>
      <c r="E193" s="18"/>
      <c r="F193" s="38" t="s">
        <v>1946</v>
      </c>
      <c r="G193" s="18"/>
      <c r="H193" s="18" t="s">
        <v>2037</v>
      </c>
      <c r="I193" s="18" t="s">
        <v>1975</v>
      </c>
      <c r="J193" s="18"/>
      <c r="K193" s="60"/>
    </row>
    <row r="194" spans="2:11" s="1" customFormat="1" ht="15" customHeight="1" x14ac:dyDescent="0.2">
      <c r="B194" s="66"/>
      <c r="C194" s="74"/>
      <c r="D194" s="48"/>
      <c r="E194" s="48"/>
      <c r="F194" s="48"/>
      <c r="G194" s="48"/>
      <c r="H194" s="48"/>
      <c r="I194" s="48"/>
      <c r="J194" s="48"/>
      <c r="K194" s="67"/>
    </row>
    <row r="195" spans="2:11" s="1" customFormat="1" ht="18.75" customHeight="1" x14ac:dyDescent="0.2">
      <c r="B195" s="15"/>
      <c r="C195" s="18"/>
      <c r="D195" s="18"/>
      <c r="E195" s="18"/>
      <c r="F195" s="38"/>
      <c r="G195" s="18"/>
      <c r="H195" s="18"/>
      <c r="I195" s="18"/>
      <c r="J195" s="18"/>
      <c r="K195" s="15"/>
    </row>
    <row r="196" spans="2:11" s="1" customFormat="1" ht="18.75" customHeight="1" x14ac:dyDescent="0.2">
      <c r="B196" s="15"/>
      <c r="C196" s="18"/>
      <c r="D196" s="18"/>
      <c r="E196" s="18"/>
      <c r="F196" s="38"/>
      <c r="G196" s="18"/>
      <c r="H196" s="18"/>
      <c r="I196" s="18"/>
      <c r="J196" s="18"/>
      <c r="K196" s="15"/>
    </row>
    <row r="197" spans="2:11" s="1" customFormat="1" ht="18.75" customHeight="1" x14ac:dyDescent="0.2">
      <c r="B197" s="25"/>
      <c r="C197" s="25"/>
      <c r="D197" s="25"/>
      <c r="E197" s="25"/>
      <c r="F197" s="25"/>
      <c r="G197" s="25"/>
      <c r="H197" s="25"/>
      <c r="I197" s="25"/>
      <c r="J197" s="25"/>
      <c r="K197" s="25"/>
    </row>
    <row r="198" spans="2:11" s="1" customFormat="1" ht="13.5" x14ac:dyDescent="0.2">
      <c r="B198" s="7"/>
      <c r="C198" s="8"/>
      <c r="D198" s="8"/>
      <c r="E198" s="8"/>
      <c r="F198" s="8"/>
      <c r="G198" s="8"/>
      <c r="H198" s="8"/>
      <c r="I198" s="8"/>
      <c r="J198" s="8"/>
      <c r="K198" s="9"/>
    </row>
    <row r="199" spans="2:11" s="1" customFormat="1" ht="21" x14ac:dyDescent="0.2">
      <c r="B199" s="10"/>
      <c r="C199" s="89" t="s">
        <v>2038</v>
      </c>
      <c r="D199" s="89"/>
      <c r="E199" s="89"/>
      <c r="F199" s="89"/>
      <c r="G199" s="89"/>
      <c r="H199" s="89"/>
      <c r="I199" s="89"/>
      <c r="J199" s="89"/>
      <c r="K199" s="11"/>
    </row>
    <row r="200" spans="2:11" s="1" customFormat="1" ht="25.5" customHeight="1" x14ac:dyDescent="0.3">
      <c r="B200" s="10"/>
      <c r="C200" s="75" t="s">
        <v>2039</v>
      </c>
      <c r="D200" s="75"/>
      <c r="E200" s="75"/>
      <c r="F200" s="75" t="s">
        <v>2040</v>
      </c>
      <c r="G200" s="76"/>
      <c r="H200" s="95" t="s">
        <v>2041</v>
      </c>
      <c r="I200" s="95"/>
      <c r="J200" s="95"/>
      <c r="K200" s="11"/>
    </row>
    <row r="201" spans="2:11" s="1" customFormat="1" ht="5.25" customHeight="1" x14ac:dyDescent="0.2">
      <c r="B201" s="39"/>
      <c r="C201" s="36"/>
      <c r="D201" s="36"/>
      <c r="E201" s="36"/>
      <c r="F201" s="36"/>
      <c r="G201" s="18"/>
      <c r="H201" s="36"/>
      <c r="I201" s="36"/>
      <c r="J201" s="36"/>
      <c r="K201" s="60"/>
    </row>
    <row r="202" spans="2:11" s="1" customFormat="1" ht="15" customHeight="1" x14ac:dyDescent="0.2">
      <c r="B202" s="39"/>
      <c r="C202" s="18" t="s">
        <v>2031</v>
      </c>
      <c r="D202" s="18"/>
      <c r="E202" s="18"/>
      <c r="F202" s="38" t="s">
        <v>43</v>
      </c>
      <c r="G202" s="18"/>
      <c r="H202" s="94" t="s">
        <v>2042</v>
      </c>
      <c r="I202" s="94"/>
      <c r="J202" s="94"/>
      <c r="K202" s="60"/>
    </row>
    <row r="203" spans="2:11" s="1" customFormat="1" ht="15" customHeight="1" x14ac:dyDescent="0.2">
      <c r="B203" s="39"/>
      <c r="C203" s="45"/>
      <c r="D203" s="18"/>
      <c r="E203" s="18"/>
      <c r="F203" s="38" t="s">
        <v>44</v>
      </c>
      <c r="G203" s="18"/>
      <c r="H203" s="94" t="s">
        <v>2043</v>
      </c>
      <c r="I203" s="94"/>
      <c r="J203" s="94"/>
      <c r="K203" s="60"/>
    </row>
    <row r="204" spans="2:11" s="1" customFormat="1" ht="15" customHeight="1" x14ac:dyDescent="0.2">
      <c r="B204" s="39"/>
      <c r="C204" s="45"/>
      <c r="D204" s="18"/>
      <c r="E204" s="18"/>
      <c r="F204" s="38" t="s">
        <v>47</v>
      </c>
      <c r="G204" s="18"/>
      <c r="H204" s="94" t="s">
        <v>2044</v>
      </c>
      <c r="I204" s="94"/>
      <c r="J204" s="94"/>
      <c r="K204" s="60"/>
    </row>
    <row r="205" spans="2:11" s="1" customFormat="1" ht="15" customHeight="1" x14ac:dyDescent="0.2">
      <c r="B205" s="39"/>
      <c r="C205" s="18"/>
      <c r="D205" s="18"/>
      <c r="E205" s="18"/>
      <c r="F205" s="38" t="s">
        <v>45</v>
      </c>
      <c r="G205" s="18"/>
      <c r="H205" s="94" t="s">
        <v>2045</v>
      </c>
      <c r="I205" s="94"/>
      <c r="J205" s="94"/>
      <c r="K205" s="60"/>
    </row>
    <row r="206" spans="2:11" s="1" customFormat="1" ht="15" customHeight="1" x14ac:dyDescent="0.2">
      <c r="B206" s="39"/>
      <c r="C206" s="18"/>
      <c r="D206" s="18"/>
      <c r="E206" s="18"/>
      <c r="F206" s="38" t="s">
        <v>46</v>
      </c>
      <c r="G206" s="18"/>
      <c r="H206" s="94" t="s">
        <v>2046</v>
      </c>
      <c r="I206" s="94"/>
      <c r="J206" s="94"/>
      <c r="K206" s="60"/>
    </row>
    <row r="207" spans="2:11" s="1" customFormat="1" ht="15" customHeight="1" x14ac:dyDescent="0.2">
      <c r="B207" s="39"/>
      <c r="C207" s="18"/>
      <c r="D207" s="18"/>
      <c r="E207" s="18"/>
      <c r="F207" s="38"/>
      <c r="G207" s="18"/>
      <c r="H207" s="18"/>
      <c r="I207" s="18"/>
      <c r="J207" s="18"/>
      <c r="K207" s="60"/>
    </row>
    <row r="208" spans="2:11" s="1" customFormat="1" ht="15" customHeight="1" x14ac:dyDescent="0.2">
      <c r="B208" s="39"/>
      <c r="C208" s="18" t="s">
        <v>1987</v>
      </c>
      <c r="D208" s="18"/>
      <c r="E208" s="18"/>
      <c r="F208" s="38" t="s">
        <v>78</v>
      </c>
      <c r="G208" s="18"/>
      <c r="H208" s="94" t="s">
        <v>2047</v>
      </c>
      <c r="I208" s="94"/>
      <c r="J208" s="94"/>
      <c r="K208" s="60"/>
    </row>
    <row r="209" spans="2:11" s="1" customFormat="1" ht="15" customHeight="1" x14ac:dyDescent="0.2">
      <c r="B209" s="39"/>
      <c r="C209" s="45"/>
      <c r="D209" s="18"/>
      <c r="E209" s="18"/>
      <c r="F209" s="38" t="s">
        <v>1885</v>
      </c>
      <c r="G209" s="18"/>
      <c r="H209" s="94" t="s">
        <v>1886</v>
      </c>
      <c r="I209" s="94"/>
      <c r="J209" s="94"/>
      <c r="K209" s="60"/>
    </row>
    <row r="210" spans="2:11" s="1" customFormat="1" ht="15" customHeight="1" x14ac:dyDescent="0.2">
      <c r="B210" s="39"/>
      <c r="C210" s="18"/>
      <c r="D210" s="18"/>
      <c r="E210" s="18"/>
      <c r="F210" s="38" t="s">
        <v>1883</v>
      </c>
      <c r="G210" s="18"/>
      <c r="H210" s="94" t="s">
        <v>2048</v>
      </c>
      <c r="I210" s="94"/>
      <c r="J210" s="94"/>
      <c r="K210" s="60"/>
    </row>
    <row r="211" spans="2:11" s="1" customFormat="1" ht="15" customHeight="1" x14ac:dyDescent="0.2">
      <c r="B211" s="77"/>
      <c r="C211" s="45"/>
      <c r="D211" s="45"/>
      <c r="E211" s="45"/>
      <c r="F211" s="38" t="s">
        <v>1887</v>
      </c>
      <c r="G211" s="24"/>
      <c r="H211" s="93" t="s">
        <v>117</v>
      </c>
      <c r="I211" s="93"/>
      <c r="J211" s="93"/>
      <c r="K211" s="78"/>
    </row>
    <row r="212" spans="2:11" s="1" customFormat="1" ht="15" customHeight="1" x14ac:dyDescent="0.2">
      <c r="B212" s="77"/>
      <c r="C212" s="45"/>
      <c r="D212" s="45"/>
      <c r="E212" s="45"/>
      <c r="F212" s="38" t="s">
        <v>1888</v>
      </c>
      <c r="G212" s="24"/>
      <c r="H212" s="93" t="s">
        <v>2049</v>
      </c>
      <c r="I212" s="93"/>
      <c r="J212" s="93"/>
      <c r="K212" s="78"/>
    </row>
    <row r="213" spans="2:11" s="1" customFormat="1" ht="15" customHeight="1" x14ac:dyDescent="0.2">
      <c r="B213" s="77"/>
      <c r="C213" s="45"/>
      <c r="D213" s="45"/>
      <c r="E213" s="45"/>
      <c r="F213" s="79"/>
      <c r="G213" s="24"/>
      <c r="H213" s="80"/>
      <c r="I213" s="80"/>
      <c r="J213" s="80"/>
      <c r="K213" s="78"/>
    </row>
    <row r="214" spans="2:11" s="1" customFormat="1" ht="15" customHeight="1" x14ac:dyDescent="0.2">
      <c r="B214" s="77"/>
      <c r="C214" s="18" t="s">
        <v>2011</v>
      </c>
      <c r="D214" s="45"/>
      <c r="E214" s="45"/>
      <c r="F214" s="38">
        <v>1</v>
      </c>
      <c r="G214" s="24"/>
      <c r="H214" s="93" t="s">
        <v>2050</v>
      </c>
      <c r="I214" s="93"/>
      <c r="J214" s="93"/>
      <c r="K214" s="78"/>
    </row>
    <row r="215" spans="2:11" s="1" customFormat="1" ht="15" customHeight="1" x14ac:dyDescent="0.2">
      <c r="B215" s="77"/>
      <c r="C215" s="45"/>
      <c r="D215" s="45"/>
      <c r="E215" s="45"/>
      <c r="F215" s="38">
        <v>2</v>
      </c>
      <c r="G215" s="24"/>
      <c r="H215" s="93" t="s">
        <v>2051</v>
      </c>
      <c r="I215" s="93"/>
      <c r="J215" s="93"/>
      <c r="K215" s="78"/>
    </row>
    <row r="216" spans="2:11" s="1" customFormat="1" ht="15" customHeight="1" x14ac:dyDescent="0.2">
      <c r="B216" s="77"/>
      <c r="C216" s="45"/>
      <c r="D216" s="45"/>
      <c r="E216" s="45"/>
      <c r="F216" s="38">
        <v>3</v>
      </c>
      <c r="G216" s="24"/>
      <c r="H216" s="93" t="s">
        <v>2052</v>
      </c>
      <c r="I216" s="93"/>
      <c r="J216" s="93"/>
      <c r="K216" s="78"/>
    </row>
    <row r="217" spans="2:11" s="1" customFormat="1" ht="15" customHeight="1" x14ac:dyDescent="0.2">
      <c r="B217" s="77"/>
      <c r="C217" s="45"/>
      <c r="D217" s="45"/>
      <c r="E217" s="45"/>
      <c r="F217" s="38">
        <v>4</v>
      </c>
      <c r="G217" s="24"/>
      <c r="H217" s="93" t="s">
        <v>2053</v>
      </c>
      <c r="I217" s="93"/>
      <c r="J217" s="93"/>
      <c r="K217" s="78"/>
    </row>
    <row r="218" spans="2:11" s="1" customFormat="1" ht="12.75" customHeight="1" x14ac:dyDescent="0.2">
      <c r="B218" s="81"/>
      <c r="C218" s="82"/>
      <c r="D218" s="82"/>
      <c r="E218" s="82"/>
      <c r="F218" s="82"/>
      <c r="G218" s="82"/>
      <c r="H218" s="82"/>
      <c r="I218" s="82"/>
      <c r="J218" s="82"/>
      <c r="K218" s="83"/>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x14ac:dyDescent="0.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33"/>
  <sheetViews>
    <sheetView showGridLines="0" topLeftCell="A19" zoomScale="115" zoomScaleNormal="115" workbookViewId="0">
      <selection activeCell="J20" sqref="J20"/>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85</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ht="12" customHeight="1" x14ac:dyDescent="0.2">
      <c r="B8" s="103"/>
      <c r="D8" s="106" t="s">
        <v>120</v>
      </c>
      <c r="L8" s="103"/>
    </row>
    <row r="9" spans="1:46" s="113" customFormat="1" ht="16.5" customHeight="1" x14ac:dyDescent="0.2">
      <c r="A9" s="109"/>
      <c r="B9" s="110"/>
      <c r="C9" s="109"/>
      <c r="D9" s="109"/>
      <c r="E9" s="107" t="s">
        <v>121</v>
      </c>
      <c r="F9" s="111"/>
      <c r="G9" s="111"/>
      <c r="H9" s="111"/>
      <c r="I9" s="109"/>
      <c r="J9" s="109"/>
      <c r="K9" s="109"/>
      <c r="L9" s="112"/>
      <c r="S9" s="109"/>
      <c r="T9" s="109"/>
      <c r="U9" s="109"/>
      <c r="V9" s="109"/>
      <c r="W9" s="109"/>
      <c r="X9" s="109"/>
      <c r="Y9" s="109"/>
      <c r="Z9" s="109"/>
      <c r="AA9" s="109"/>
      <c r="AB9" s="109"/>
      <c r="AC9" s="109"/>
      <c r="AD9" s="109"/>
      <c r="AE9" s="109"/>
    </row>
    <row r="10" spans="1:46" s="113" customFormat="1" ht="12" customHeight="1" x14ac:dyDescent="0.2">
      <c r="A10" s="109"/>
      <c r="B10" s="110"/>
      <c r="C10" s="109"/>
      <c r="D10" s="106" t="s">
        <v>122</v>
      </c>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6.5" customHeight="1" x14ac:dyDescent="0.2">
      <c r="A11" s="109"/>
      <c r="B11" s="110"/>
      <c r="C11" s="109"/>
      <c r="D11" s="109"/>
      <c r="E11" s="114" t="s">
        <v>123</v>
      </c>
      <c r="F11" s="111"/>
      <c r="G11" s="111"/>
      <c r="H11" s="111"/>
      <c r="I11" s="109"/>
      <c r="J11" s="109"/>
      <c r="K11" s="109"/>
      <c r="L11" s="112"/>
      <c r="S11" s="109"/>
      <c r="T11" s="109"/>
      <c r="U11" s="109"/>
      <c r="V11" s="109"/>
      <c r="W11" s="109"/>
      <c r="X11" s="109"/>
      <c r="Y11" s="109"/>
      <c r="Z11" s="109"/>
      <c r="AA11" s="109"/>
      <c r="AB11" s="109"/>
      <c r="AC11" s="109"/>
      <c r="AD11" s="109"/>
      <c r="AE11" s="109"/>
    </row>
    <row r="12" spans="1:46" s="113" customFormat="1" x14ac:dyDescent="0.2">
      <c r="A12" s="109"/>
      <c r="B12" s="110"/>
      <c r="C12" s="109"/>
      <c r="D12" s="109"/>
      <c r="E12" s="109"/>
      <c r="F12" s="109"/>
      <c r="G12" s="109"/>
      <c r="H12" s="109"/>
      <c r="I12" s="109"/>
      <c r="J12" s="109"/>
      <c r="K12" s="109"/>
      <c r="L12" s="112"/>
      <c r="S12" s="109"/>
      <c r="T12" s="109"/>
      <c r="U12" s="109"/>
      <c r="V12" s="109"/>
      <c r="W12" s="109"/>
      <c r="X12" s="109"/>
      <c r="Y12" s="109"/>
      <c r="Z12" s="109"/>
      <c r="AA12" s="109"/>
      <c r="AB12" s="109"/>
      <c r="AC12" s="109"/>
      <c r="AD12" s="109"/>
      <c r="AE12" s="109"/>
    </row>
    <row r="13" spans="1:46" s="113" customFormat="1" ht="12" customHeight="1" x14ac:dyDescent="0.2">
      <c r="A13" s="109"/>
      <c r="B13" s="110"/>
      <c r="C13" s="109"/>
      <c r="D13" s="106" t="s">
        <v>19</v>
      </c>
      <c r="E13" s="109"/>
      <c r="F13" s="115" t="s">
        <v>3</v>
      </c>
      <c r="G13" s="109"/>
      <c r="H13" s="109"/>
      <c r="I13" s="106" t="s">
        <v>20</v>
      </c>
      <c r="J13" s="115" t="s">
        <v>3</v>
      </c>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21</v>
      </c>
      <c r="E14" s="109"/>
      <c r="F14" s="115" t="s">
        <v>22</v>
      </c>
      <c r="G14" s="109"/>
      <c r="H14" s="109"/>
      <c r="I14" s="106" t="s">
        <v>23</v>
      </c>
      <c r="J14" s="116" t="str">
        <f>'Rekapitulace stavby'!AN8</f>
        <v>25. 5. 2020</v>
      </c>
      <c r="K14" s="109"/>
      <c r="L14" s="112"/>
      <c r="S14" s="109"/>
      <c r="T14" s="109"/>
      <c r="U14" s="109"/>
      <c r="V14" s="109"/>
      <c r="W14" s="109"/>
      <c r="X14" s="109"/>
      <c r="Y14" s="109"/>
      <c r="Z14" s="109"/>
      <c r="AA14" s="109"/>
      <c r="AB14" s="109"/>
      <c r="AC14" s="109"/>
      <c r="AD14" s="109"/>
      <c r="AE14" s="109"/>
    </row>
    <row r="15" spans="1:46" s="113" customFormat="1" ht="10.9" customHeight="1" x14ac:dyDescent="0.2">
      <c r="A15" s="109"/>
      <c r="B15" s="110"/>
      <c r="C15" s="109"/>
      <c r="D15" s="109"/>
      <c r="E15" s="109"/>
      <c r="F15" s="109"/>
      <c r="G15" s="109"/>
      <c r="H15" s="109"/>
      <c r="I15" s="109"/>
      <c r="J15" s="109"/>
      <c r="K15" s="109"/>
      <c r="L15" s="112"/>
      <c r="S15" s="109"/>
      <c r="T15" s="109"/>
      <c r="U15" s="109"/>
      <c r="V15" s="109"/>
      <c r="W15" s="109"/>
      <c r="X15" s="109"/>
      <c r="Y15" s="109"/>
      <c r="Z15" s="109"/>
      <c r="AA15" s="109"/>
      <c r="AB15" s="109"/>
      <c r="AC15" s="109"/>
      <c r="AD15" s="109"/>
      <c r="AE15" s="109"/>
    </row>
    <row r="16" spans="1:46" s="113" customFormat="1" ht="12" customHeight="1" x14ac:dyDescent="0.2">
      <c r="A16" s="109"/>
      <c r="B16" s="110"/>
      <c r="C16" s="109"/>
      <c r="D16" s="106" t="s">
        <v>25</v>
      </c>
      <c r="E16" s="109"/>
      <c r="F16" s="109"/>
      <c r="G16" s="109"/>
      <c r="H16" s="109"/>
      <c r="I16" s="106" t="s">
        <v>26</v>
      </c>
      <c r="J16" s="115" t="s">
        <v>3</v>
      </c>
      <c r="K16" s="109"/>
      <c r="L16" s="112"/>
      <c r="S16" s="109"/>
      <c r="T16" s="109"/>
      <c r="U16" s="109"/>
      <c r="V16" s="109"/>
      <c r="W16" s="109"/>
      <c r="X16" s="109"/>
      <c r="Y16" s="109"/>
      <c r="Z16" s="109"/>
      <c r="AA16" s="109"/>
      <c r="AB16" s="109"/>
      <c r="AC16" s="109"/>
      <c r="AD16" s="109"/>
      <c r="AE16" s="109"/>
    </row>
    <row r="17" spans="1:31" s="113" customFormat="1" ht="18" customHeight="1" x14ac:dyDescent="0.2">
      <c r="A17" s="109"/>
      <c r="B17" s="110"/>
      <c r="C17" s="109"/>
      <c r="D17" s="109"/>
      <c r="E17" s="115" t="s">
        <v>27</v>
      </c>
      <c r="F17" s="109"/>
      <c r="G17" s="109"/>
      <c r="H17" s="109"/>
      <c r="I17" s="106" t="s">
        <v>28</v>
      </c>
      <c r="J17" s="115" t="s">
        <v>3</v>
      </c>
      <c r="K17" s="109"/>
      <c r="L17" s="112"/>
      <c r="S17" s="109"/>
      <c r="T17" s="109"/>
      <c r="U17" s="109"/>
      <c r="V17" s="109"/>
      <c r="W17" s="109"/>
      <c r="X17" s="109"/>
      <c r="Y17" s="109"/>
      <c r="Z17" s="109"/>
      <c r="AA17" s="109"/>
      <c r="AB17" s="109"/>
      <c r="AC17" s="109"/>
      <c r="AD17" s="109"/>
      <c r="AE17" s="109"/>
    </row>
    <row r="18" spans="1:31" s="113" customFormat="1" ht="6.95" customHeight="1" x14ac:dyDescent="0.2">
      <c r="A18" s="109"/>
      <c r="B18" s="110"/>
      <c r="C18" s="109"/>
      <c r="D18" s="109"/>
      <c r="E18" s="109"/>
      <c r="F18" s="109"/>
      <c r="G18" s="109"/>
      <c r="H18" s="109"/>
      <c r="I18" s="109"/>
      <c r="J18" s="109"/>
      <c r="K18" s="109"/>
      <c r="L18" s="112"/>
      <c r="S18" s="109"/>
      <c r="T18" s="109"/>
      <c r="U18" s="109"/>
      <c r="V18" s="109"/>
      <c r="W18" s="109"/>
      <c r="X18" s="109"/>
      <c r="Y18" s="109"/>
      <c r="Z18" s="109"/>
      <c r="AA18" s="109"/>
      <c r="AB18" s="109"/>
      <c r="AC18" s="109"/>
      <c r="AD18" s="109"/>
      <c r="AE18" s="109"/>
    </row>
    <row r="19" spans="1:31" s="113" customFormat="1" ht="12" customHeight="1" x14ac:dyDescent="0.2">
      <c r="A19" s="109"/>
      <c r="B19" s="110"/>
      <c r="C19" s="109"/>
      <c r="D19" s="106" t="s">
        <v>29</v>
      </c>
      <c r="E19" s="109"/>
      <c r="F19" s="109"/>
      <c r="G19" s="109"/>
      <c r="H19" s="109"/>
      <c r="I19" s="106" t="s">
        <v>26</v>
      </c>
      <c r="J19" s="85" t="str">
        <f>'Rekapitulace stavby'!AN13</f>
        <v>Vyplň údaj</v>
      </c>
      <c r="K19" s="109"/>
      <c r="L19" s="112"/>
      <c r="S19" s="109"/>
      <c r="T19" s="109"/>
      <c r="U19" s="109"/>
      <c r="V19" s="109"/>
      <c r="W19" s="109"/>
      <c r="X19" s="109"/>
      <c r="Y19" s="109"/>
      <c r="Z19" s="109"/>
      <c r="AA19" s="109"/>
      <c r="AB19" s="109"/>
      <c r="AC19" s="109"/>
      <c r="AD19" s="109"/>
      <c r="AE19" s="109"/>
    </row>
    <row r="20" spans="1:31" s="113" customFormat="1" ht="18" customHeight="1" x14ac:dyDescent="0.2">
      <c r="A20" s="109"/>
      <c r="B20" s="110"/>
      <c r="C20" s="109"/>
      <c r="D20" s="109"/>
      <c r="E20" s="87" t="str">
        <f>'Rekapitulace stavby'!E14</f>
        <v>Vyplň údaj</v>
      </c>
      <c r="F20" s="96"/>
      <c r="G20" s="96"/>
      <c r="H20" s="96"/>
      <c r="I20" s="106" t="s">
        <v>28</v>
      </c>
      <c r="J20" s="85" t="str">
        <f>'Rekapitulace stavby'!AN14</f>
        <v>Vyplň údaj</v>
      </c>
      <c r="K20" s="109"/>
      <c r="L20" s="112"/>
      <c r="S20" s="109"/>
      <c r="T20" s="109"/>
      <c r="U20" s="109"/>
      <c r="V20" s="109"/>
      <c r="W20" s="109"/>
      <c r="X20" s="109"/>
      <c r="Y20" s="109"/>
      <c r="Z20" s="109"/>
      <c r="AA20" s="109"/>
      <c r="AB20" s="109"/>
      <c r="AC20" s="109"/>
      <c r="AD20" s="109"/>
      <c r="AE20" s="109"/>
    </row>
    <row r="21" spans="1:31" s="113" customFormat="1" ht="6.95" customHeight="1" x14ac:dyDescent="0.2">
      <c r="A21" s="109"/>
      <c r="B21" s="110"/>
      <c r="C21" s="109"/>
      <c r="D21" s="109"/>
      <c r="E21" s="109"/>
      <c r="F21" s="109"/>
      <c r="G21" s="109"/>
      <c r="H21" s="109"/>
      <c r="I21" s="109"/>
      <c r="J21" s="109"/>
      <c r="K21" s="109"/>
      <c r="L21" s="112"/>
      <c r="S21" s="109"/>
      <c r="T21" s="109"/>
      <c r="U21" s="109"/>
      <c r="V21" s="109"/>
      <c r="W21" s="109"/>
      <c r="X21" s="109"/>
      <c r="Y21" s="109"/>
      <c r="Z21" s="109"/>
      <c r="AA21" s="109"/>
      <c r="AB21" s="109"/>
      <c r="AC21" s="109"/>
      <c r="AD21" s="109"/>
      <c r="AE21" s="109"/>
    </row>
    <row r="22" spans="1:31" s="113" customFormat="1" ht="12" customHeight="1" x14ac:dyDescent="0.2">
      <c r="A22" s="109"/>
      <c r="B22" s="110"/>
      <c r="C22" s="109"/>
      <c r="D22" s="106" t="s">
        <v>31</v>
      </c>
      <c r="E22" s="109"/>
      <c r="F22" s="109"/>
      <c r="G22" s="109"/>
      <c r="H22" s="109"/>
      <c r="I22" s="106" t="s">
        <v>26</v>
      </c>
      <c r="J22" s="115" t="s">
        <v>3</v>
      </c>
      <c r="K22" s="109"/>
      <c r="L22" s="112"/>
      <c r="S22" s="109"/>
      <c r="T22" s="109"/>
      <c r="U22" s="109"/>
      <c r="V22" s="109"/>
      <c r="W22" s="109"/>
      <c r="X22" s="109"/>
      <c r="Y22" s="109"/>
      <c r="Z22" s="109"/>
      <c r="AA22" s="109"/>
      <c r="AB22" s="109"/>
      <c r="AC22" s="109"/>
      <c r="AD22" s="109"/>
      <c r="AE22" s="109"/>
    </row>
    <row r="23" spans="1:31" s="113" customFormat="1" ht="18" customHeight="1" x14ac:dyDescent="0.2">
      <c r="A23" s="109"/>
      <c r="B23" s="110"/>
      <c r="C23" s="109"/>
      <c r="D23" s="109"/>
      <c r="E23" s="115" t="s">
        <v>32</v>
      </c>
      <c r="F23" s="109"/>
      <c r="G23" s="109"/>
      <c r="H23" s="109"/>
      <c r="I23" s="106" t="s">
        <v>28</v>
      </c>
      <c r="J23" s="115" t="s">
        <v>3</v>
      </c>
      <c r="K23" s="109"/>
      <c r="L23" s="112"/>
      <c r="S23" s="109"/>
      <c r="T23" s="109"/>
      <c r="U23" s="109"/>
      <c r="V23" s="109"/>
      <c r="W23" s="109"/>
      <c r="X23" s="109"/>
      <c r="Y23" s="109"/>
      <c r="Z23" s="109"/>
      <c r="AA23" s="109"/>
      <c r="AB23" s="109"/>
      <c r="AC23" s="109"/>
      <c r="AD23" s="109"/>
      <c r="AE23" s="109"/>
    </row>
    <row r="24" spans="1:31" s="113" customFormat="1" ht="6.95" customHeight="1" x14ac:dyDescent="0.2">
      <c r="A24" s="109"/>
      <c r="B24" s="110"/>
      <c r="C24" s="109"/>
      <c r="D24" s="109"/>
      <c r="E24" s="109"/>
      <c r="F24" s="109"/>
      <c r="G24" s="109"/>
      <c r="H24" s="109"/>
      <c r="I24" s="109"/>
      <c r="J24" s="109"/>
      <c r="K24" s="109"/>
      <c r="L24" s="112"/>
      <c r="S24" s="109"/>
      <c r="T24" s="109"/>
      <c r="U24" s="109"/>
      <c r="V24" s="109"/>
      <c r="W24" s="109"/>
      <c r="X24" s="109"/>
      <c r="Y24" s="109"/>
      <c r="Z24" s="109"/>
      <c r="AA24" s="109"/>
      <c r="AB24" s="109"/>
      <c r="AC24" s="109"/>
      <c r="AD24" s="109"/>
      <c r="AE24" s="109"/>
    </row>
    <row r="25" spans="1:31" s="113" customFormat="1" ht="12" customHeight="1" x14ac:dyDescent="0.2">
      <c r="A25" s="109"/>
      <c r="B25" s="110"/>
      <c r="C25" s="109"/>
      <c r="D25" s="106" t="s">
        <v>34</v>
      </c>
      <c r="E25" s="109"/>
      <c r="F25" s="109"/>
      <c r="G25" s="109"/>
      <c r="H25" s="109"/>
      <c r="I25" s="106" t="s">
        <v>26</v>
      </c>
      <c r="J25" s="115" t="str">
        <f>IF('Rekapitulace stavby'!AN19="","",'Rekapitulace stavby'!AN19)</f>
        <v/>
      </c>
      <c r="K25" s="109"/>
      <c r="L25" s="112"/>
      <c r="S25" s="109"/>
      <c r="T25" s="109"/>
      <c r="U25" s="109"/>
      <c r="V25" s="109"/>
      <c r="W25" s="109"/>
      <c r="X25" s="109"/>
      <c r="Y25" s="109"/>
      <c r="Z25" s="109"/>
      <c r="AA25" s="109"/>
      <c r="AB25" s="109"/>
      <c r="AC25" s="109"/>
      <c r="AD25" s="109"/>
      <c r="AE25" s="109"/>
    </row>
    <row r="26" spans="1:31" s="113" customFormat="1" ht="18" customHeight="1" x14ac:dyDescent="0.2">
      <c r="A26" s="109"/>
      <c r="B26" s="110"/>
      <c r="C26" s="109"/>
      <c r="D26" s="109"/>
      <c r="E26" s="115" t="str">
        <f>IF('Rekapitulace stavby'!E20="","",'Rekapitulace stavby'!E20)</f>
        <v xml:space="preserve"> </v>
      </c>
      <c r="F26" s="109"/>
      <c r="G26" s="109"/>
      <c r="H26" s="109"/>
      <c r="I26" s="106" t="s">
        <v>28</v>
      </c>
      <c r="J26" s="115" t="str">
        <f>IF('Rekapitulace stavby'!AN20="","",'Rekapitulace stavby'!AN20)</f>
        <v/>
      </c>
      <c r="K26" s="109"/>
      <c r="L26" s="112"/>
      <c r="S26" s="109"/>
      <c r="T26" s="109"/>
      <c r="U26" s="109"/>
      <c r="V26" s="109"/>
      <c r="W26" s="109"/>
      <c r="X26" s="109"/>
      <c r="Y26" s="109"/>
      <c r="Z26" s="109"/>
      <c r="AA26" s="109"/>
      <c r="AB26" s="109"/>
      <c r="AC26" s="109"/>
      <c r="AD26" s="109"/>
      <c r="AE26" s="109"/>
    </row>
    <row r="27" spans="1:31" s="113" customFormat="1" ht="6.95" customHeight="1" x14ac:dyDescent="0.2">
      <c r="A27" s="109"/>
      <c r="B27" s="110"/>
      <c r="C27" s="109"/>
      <c r="D27" s="109"/>
      <c r="E27" s="109"/>
      <c r="F27" s="109"/>
      <c r="G27" s="109"/>
      <c r="H27" s="109"/>
      <c r="I27" s="109"/>
      <c r="J27" s="109"/>
      <c r="K27" s="109"/>
      <c r="L27" s="112"/>
      <c r="S27" s="109"/>
      <c r="T27" s="109"/>
      <c r="U27" s="109"/>
      <c r="V27" s="109"/>
      <c r="W27" s="109"/>
      <c r="X27" s="109"/>
      <c r="Y27" s="109"/>
      <c r="Z27" s="109"/>
      <c r="AA27" s="109"/>
      <c r="AB27" s="109"/>
      <c r="AC27" s="109"/>
      <c r="AD27" s="109"/>
      <c r="AE27" s="109"/>
    </row>
    <row r="28" spans="1:31" s="113" customFormat="1" ht="12" customHeight="1" x14ac:dyDescent="0.2">
      <c r="A28" s="109"/>
      <c r="B28" s="110"/>
      <c r="C28" s="109"/>
      <c r="D28" s="106" t="s">
        <v>36</v>
      </c>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22" customFormat="1" ht="16.5" customHeight="1" x14ac:dyDescent="0.2">
      <c r="A29" s="118"/>
      <c r="B29" s="119"/>
      <c r="C29" s="118"/>
      <c r="D29" s="118"/>
      <c r="E29" s="120" t="s">
        <v>3</v>
      </c>
      <c r="F29" s="120"/>
      <c r="G29" s="120"/>
      <c r="H29" s="120"/>
      <c r="I29" s="118"/>
      <c r="J29" s="118"/>
      <c r="K29" s="118"/>
      <c r="L29" s="121"/>
      <c r="S29" s="118"/>
      <c r="T29" s="118"/>
      <c r="U29" s="118"/>
      <c r="V29" s="118"/>
      <c r="W29" s="118"/>
      <c r="X29" s="118"/>
      <c r="Y29" s="118"/>
      <c r="Z29" s="118"/>
      <c r="AA29" s="118"/>
      <c r="AB29" s="118"/>
      <c r="AC29" s="118"/>
      <c r="AD29" s="118"/>
      <c r="AE29" s="118"/>
    </row>
    <row r="30" spans="1:31" s="113" customFormat="1" ht="6.95" customHeight="1" x14ac:dyDescent="0.2">
      <c r="A30" s="109"/>
      <c r="B30" s="110"/>
      <c r="C30" s="109"/>
      <c r="D30" s="109"/>
      <c r="E30" s="109"/>
      <c r="F30" s="109"/>
      <c r="G30" s="109"/>
      <c r="H30" s="109"/>
      <c r="I30" s="109"/>
      <c r="J30" s="109"/>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25.35" customHeight="1" x14ac:dyDescent="0.2">
      <c r="A32" s="109"/>
      <c r="B32" s="110"/>
      <c r="C32" s="109"/>
      <c r="D32" s="124" t="s">
        <v>38</v>
      </c>
      <c r="E32" s="109"/>
      <c r="F32" s="109"/>
      <c r="G32" s="109"/>
      <c r="H32" s="109"/>
      <c r="I32" s="109"/>
      <c r="J32" s="125">
        <f>ROUND(J101, 2)</f>
        <v>0</v>
      </c>
      <c r="K32" s="109"/>
      <c r="L32" s="112"/>
      <c r="S32" s="109"/>
      <c r="T32" s="109"/>
      <c r="U32" s="109"/>
      <c r="V32" s="109"/>
      <c r="W32" s="109"/>
      <c r="X32" s="109"/>
      <c r="Y32" s="109"/>
      <c r="Z32" s="109"/>
      <c r="AA32" s="109"/>
      <c r="AB32" s="109"/>
      <c r="AC32" s="109"/>
      <c r="AD32" s="109"/>
      <c r="AE32" s="109"/>
    </row>
    <row r="33" spans="1:31" s="113" customFormat="1" ht="6.95" customHeight="1" x14ac:dyDescent="0.2">
      <c r="A33" s="109"/>
      <c r="B33" s="110"/>
      <c r="C33" s="109"/>
      <c r="D33" s="123"/>
      <c r="E33" s="123"/>
      <c r="F33" s="123"/>
      <c r="G33" s="123"/>
      <c r="H33" s="123"/>
      <c r="I33" s="123"/>
      <c r="J33" s="123"/>
      <c r="K33" s="123"/>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9"/>
      <c r="F34" s="126" t="s">
        <v>40</v>
      </c>
      <c r="G34" s="109"/>
      <c r="H34" s="109"/>
      <c r="I34" s="126" t="s">
        <v>39</v>
      </c>
      <c r="J34" s="126" t="s">
        <v>41</v>
      </c>
      <c r="K34" s="109"/>
      <c r="L34" s="112"/>
      <c r="S34" s="109"/>
      <c r="T34" s="109"/>
      <c r="U34" s="109"/>
      <c r="V34" s="109"/>
      <c r="W34" s="109"/>
      <c r="X34" s="109"/>
      <c r="Y34" s="109"/>
      <c r="Z34" s="109"/>
      <c r="AA34" s="109"/>
      <c r="AB34" s="109"/>
      <c r="AC34" s="109"/>
      <c r="AD34" s="109"/>
      <c r="AE34" s="109"/>
    </row>
    <row r="35" spans="1:31" s="113" customFormat="1" ht="14.45" customHeight="1" x14ac:dyDescent="0.2">
      <c r="A35" s="109"/>
      <c r="B35" s="110"/>
      <c r="C35" s="109"/>
      <c r="D35" s="127" t="s">
        <v>42</v>
      </c>
      <c r="E35" s="106" t="s">
        <v>43</v>
      </c>
      <c r="F35" s="128">
        <f>ROUND((SUM(BE101:BE732)),  2)</f>
        <v>0</v>
      </c>
      <c r="G35" s="109"/>
      <c r="H35" s="109"/>
      <c r="I35" s="129">
        <v>0.21</v>
      </c>
      <c r="J35" s="128">
        <f>ROUND(((SUM(BE101:BE732))*I35),  2)</f>
        <v>0</v>
      </c>
      <c r="K35" s="109"/>
      <c r="L35" s="112"/>
      <c r="S35" s="109"/>
      <c r="T35" s="109"/>
      <c r="U35" s="109"/>
      <c r="V35" s="109"/>
      <c r="W35" s="109"/>
      <c r="X35" s="109"/>
      <c r="Y35" s="109"/>
      <c r="Z35" s="109"/>
      <c r="AA35" s="109"/>
      <c r="AB35" s="109"/>
      <c r="AC35" s="109"/>
      <c r="AD35" s="109"/>
      <c r="AE35" s="109"/>
    </row>
    <row r="36" spans="1:31" s="113" customFormat="1" ht="14.45" customHeight="1" x14ac:dyDescent="0.2">
      <c r="A36" s="109"/>
      <c r="B36" s="110"/>
      <c r="C36" s="109"/>
      <c r="D36" s="109"/>
      <c r="E36" s="106" t="s">
        <v>44</v>
      </c>
      <c r="F36" s="128">
        <f>ROUND((SUM(BF101:BF732)),  2)</f>
        <v>0</v>
      </c>
      <c r="G36" s="109"/>
      <c r="H36" s="109"/>
      <c r="I36" s="129">
        <v>0.15</v>
      </c>
      <c r="J36" s="128">
        <f>ROUND(((SUM(BF101:BF732))*I36),  2)</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45</v>
      </c>
      <c r="F37" s="128">
        <f>ROUND((SUM(BG101:BG732)),  2)</f>
        <v>0</v>
      </c>
      <c r="G37" s="109"/>
      <c r="H37" s="109"/>
      <c r="I37" s="129">
        <v>0.21</v>
      </c>
      <c r="J37" s="128">
        <f>0</f>
        <v>0</v>
      </c>
      <c r="K37" s="109"/>
      <c r="L37" s="112"/>
      <c r="S37" s="109"/>
      <c r="T37" s="109"/>
      <c r="U37" s="109"/>
      <c r="V37" s="109"/>
      <c r="W37" s="109"/>
      <c r="X37" s="109"/>
      <c r="Y37" s="109"/>
      <c r="Z37" s="109"/>
      <c r="AA37" s="109"/>
      <c r="AB37" s="109"/>
      <c r="AC37" s="109"/>
      <c r="AD37" s="109"/>
      <c r="AE37" s="109"/>
    </row>
    <row r="38" spans="1:31" s="113" customFormat="1" ht="14.45" hidden="1" customHeight="1" x14ac:dyDescent="0.2">
      <c r="A38" s="109"/>
      <c r="B38" s="110"/>
      <c r="C38" s="109"/>
      <c r="D38" s="109"/>
      <c r="E38" s="106" t="s">
        <v>46</v>
      </c>
      <c r="F38" s="128">
        <f>ROUND((SUM(BH101:BH732)),  2)</f>
        <v>0</v>
      </c>
      <c r="G38" s="109"/>
      <c r="H38" s="109"/>
      <c r="I38" s="129">
        <v>0.15</v>
      </c>
      <c r="J38" s="128">
        <f>0</f>
        <v>0</v>
      </c>
      <c r="K38" s="109"/>
      <c r="L38" s="112"/>
      <c r="S38" s="109"/>
      <c r="T38" s="109"/>
      <c r="U38" s="109"/>
      <c r="V38" s="109"/>
      <c r="W38" s="109"/>
      <c r="X38" s="109"/>
      <c r="Y38" s="109"/>
      <c r="Z38" s="109"/>
      <c r="AA38" s="109"/>
      <c r="AB38" s="109"/>
      <c r="AC38" s="109"/>
      <c r="AD38" s="109"/>
      <c r="AE38" s="109"/>
    </row>
    <row r="39" spans="1:31" s="113" customFormat="1" ht="14.45" hidden="1" customHeight="1" x14ac:dyDescent="0.2">
      <c r="A39" s="109"/>
      <c r="B39" s="110"/>
      <c r="C39" s="109"/>
      <c r="D39" s="109"/>
      <c r="E39" s="106" t="s">
        <v>47</v>
      </c>
      <c r="F39" s="128">
        <f>ROUND((SUM(BI101:BI732)),  2)</f>
        <v>0</v>
      </c>
      <c r="G39" s="109"/>
      <c r="H39" s="109"/>
      <c r="I39" s="129">
        <v>0</v>
      </c>
      <c r="J39" s="128">
        <f>0</f>
        <v>0</v>
      </c>
      <c r="K39" s="109"/>
      <c r="L39" s="112"/>
      <c r="S39" s="109"/>
      <c r="T39" s="109"/>
      <c r="U39" s="109"/>
      <c r="V39" s="109"/>
      <c r="W39" s="109"/>
      <c r="X39" s="109"/>
      <c r="Y39" s="109"/>
      <c r="Z39" s="109"/>
      <c r="AA39" s="109"/>
      <c r="AB39" s="109"/>
      <c r="AC39" s="109"/>
      <c r="AD39" s="109"/>
      <c r="AE39" s="109"/>
    </row>
    <row r="40" spans="1:31" s="113" customFormat="1" ht="6.95" customHeight="1" x14ac:dyDescent="0.2">
      <c r="A40" s="109"/>
      <c r="B40" s="110"/>
      <c r="C40" s="109"/>
      <c r="D40" s="109"/>
      <c r="E40" s="109"/>
      <c r="F40" s="109"/>
      <c r="G40" s="109"/>
      <c r="H40" s="109"/>
      <c r="I40" s="109"/>
      <c r="J40" s="109"/>
      <c r="K40" s="109"/>
      <c r="L40" s="112"/>
      <c r="S40" s="109"/>
      <c r="T40" s="109"/>
      <c r="U40" s="109"/>
      <c r="V40" s="109"/>
      <c r="W40" s="109"/>
      <c r="X40" s="109"/>
      <c r="Y40" s="109"/>
      <c r="Z40" s="109"/>
      <c r="AA40" s="109"/>
      <c r="AB40" s="109"/>
      <c r="AC40" s="109"/>
      <c r="AD40" s="109"/>
      <c r="AE40" s="109"/>
    </row>
    <row r="41" spans="1:31" s="113" customFormat="1" ht="25.35" customHeight="1" x14ac:dyDescent="0.2">
      <c r="A41" s="109"/>
      <c r="B41" s="110"/>
      <c r="C41" s="130"/>
      <c r="D41" s="131" t="s">
        <v>48</v>
      </c>
      <c r="E41" s="132"/>
      <c r="F41" s="132"/>
      <c r="G41" s="133" t="s">
        <v>49</v>
      </c>
      <c r="H41" s="134" t="s">
        <v>50</v>
      </c>
      <c r="I41" s="132"/>
      <c r="J41" s="135">
        <f>SUM(J32:J39)</f>
        <v>0</v>
      </c>
      <c r="K41" s="136"/>
      <c r="L41" s="112"/>
      <c r="S41" s="109"/>
      <c r="T41" s="109"/>
      <c r="U41" s="109"/>
      <c r="V41" s="109"/>
      <c r="W41" s="109"/>
      <c r="X41" s="109"/>
      <c r="Y41" s="109"/>
      <c r="Z41" s="109"/>
      <c r="AA41" s="109"/>
      <c r="AB41" s="109"/>
      <c r="AC41" s="109"/>
      <c r="AD41" s="109"/>
      <c r="AE41" s="109"/>
    </row>
    <row r="42" spans="1:31" s="113" customFormat="1" ht="14.45" customHeight="1" x14ac:dyDescent="0.2">
      <c r="A42" s="109"/>
      <c r="B42" s="137"/>
      <c r="C42" s="138"/>
      <c r="D42" s="138"/>
      <c r="E42" s="138"/>
      <c r="F42" s="138"/>
      <c r="G42" s="138"/>
      <c r="H42" s="138"/>
      <c r="I42" s="138"/>
      <c r="J42" s="138"/>
      <c r="K42" s="138"/>
      <c r="L42" s="112"/>
      <c r="S42" s="109"/>
      <c r="T42" s="109"/>
      <c r="U42" s="109"/>
      <c r="V42" s="109"/>
      <c r="W42" s="109"/>
      <c r="X42" s="109"/>
      <c r="Y42" s="109"/>
      <c r="Z42" s="109"/>
      <c r="AA42" s="109"/>
      <c r="AB42" s="109"/>
      <c r="AC42" s="109"/>
      <c r="AD42" s="109"/>
      <c r="AE42" s="109"/>
    </row>
    <row r="46" spans="1:31" s="113" customFormat="1" ht="6.95" customHeight="1" x14ac:dyDescent="0.2">
      <c r="A46" s="109"/>
      <c r="B46" s="139"/>
      <c r="C46" s="140"/>
      <c r="D46" s="140"/>
      <c r="E46" s="140"/>
      <c r="F46" s="140"/>
      <c r="G46" s="140"/>
      <c r="H46" s="140"/>
      <c r="I46" s="140"/>
      <c r="J46" s="140"/>
      <c r="K46" s="140"/>
      <c r="L46" s="112"/>
      <c r="S46" s="109"/>
      <c r="T46" s="109"/>
      <c r="U46" s="109"/>
      <c r="V46" s="109"/>
      <c r="W46" s="109"/>
      <c r="X46" s="109"/>
      <c r="Y46" s="109"/>
      <c r="Z46" s="109"/>
      <c r="AA46" s="109"/>
      <c r="AB46" s="109"/>
      <c r="AC46" s="109"/>
      <c r="AD46" s="109"/>
      <c r="AE46" s="109"/>
    </row>
    <row r="47" spans="1:31" s="113" customFormat="1" ht="24.95" customHeight="1" x14ac:dyDescent="0.2">
      <c r="A47" s="109"/>
      <c r="B47" s="110"/>
      <c r="C47" s="104" t="s">
        <v>124</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6.95" customHeight="1" x14ac:dyDescent="0.2">
      <c r="A48" s="109"/>
      <c r="B48" s="110"/>
      <c r="C48" s="109"/>
      <c r="D48" s="109"/>
      <c r="E48" s="109"/>
      <c r="F48" s="109"/>
      <c r="G48" s="109"/>
      <c r="H48" s="109"/>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17</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07" t="str">
        <f>E7</f>
        <v>WELCOME CENTRE ČZU</v>
      </c>
      <c r="F50" s="108"/>
      <c r="G50" s="108"/>
      <c r="H50" s="108"/>
      <c r="I50" s="109"/>
      <c r="J50" s="109"/>
      <c r="K50" s="109"/>
      <c r="L50" s="112"/>
      <c r="S50" s="109"/>
      <c r="T50" s="109"/>
      <c r="U50" s="109"/>
      <c r="V50" s="109"/>
      <c r="W50" s="109"/>
      <c r="X50" s="109"/>
      <c r="Y50" s="109"/>
      <c r="Z50" s="109"/>
      <c r="AA50" s="109"/>
      <c r="AB50" s="109"/>
      <c r="AC50" s="109"/>
      <c r="AD50" s="109"/>
      <c r="AE50" s="109"/>
    </row>
    <row r="51" spans="1:47" ht="12" customHeight="1" x14ac:dyDescent="0.2">
      <c r="B51" s="103"/>
      <c r="C51" s="106" t="s">
        <v>120</v>
      </c>
      <c r="L51" s="103"/>
    </row>
    <row r="52" spans="1:47" s="113" customFormat="1" ht="16.5" customHeight="1" x14ac:dyDescent="0.2">
      <c r="A52" s="109"/>
      <c r="B52" s="110"/>
      <c r="C52" s="109"/>
      <c r="D52" s="109"/>
      <c r="E52" s="107" t="s">
        <v>121</v>
      </c>
      <c r="F52" s="111"/>
      <c r="G52" s="111"/>
      <c r="H52" s="111"/>
      <c r="I52" s="109"/>
      <c r="J52" s="109"/>
      <c r="K52" s="109"/>
      <c r="L52" s="112"/>
      <c r="S52" s="109"/>
      <c r="T52" s="109"/>
      <c r="U52" s="109"/>
      <c r="V52" s="109"/>
      <c r="W52" s="109"/>
      <c r="X52" s="109"/>
      <c r="Y52" s="109"/>
      <c r="Z52" s="109"/>
      <c r="AA52" s="109"/>
      <c r="AB52" s="109"/>
      <c r="AC52" s="109"/>
      <c r="AD52" s="109"/>
      <c r="AE52" s="109"/>
    </row>
    <row r="53" spans="1:47" s="113" customFormat="1" ht="12" customHeight="1" x14ac:dyDescent="0.2">
      <c r="A53" s="109"/>
      <c r="B53" s="110"/>
      <c r="C53" s="106" t="s">
        <v>122</v>
      </c>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6.5" customHeight="1" x14ac:dyDescent="0.2">
      <c r="A54" s="109"/>
      <c r="B54" s="110"/>
      <c r="C54" s="109"/>
      <c r="D54" s="109"/>
      <c r="E54" s="114" t="str">
        <f>E11</f>
        <v>01 - Stavební část</v>
      </c>
      <c r="F54" s="111"/>
      <c r="G54" s="111"/>
      <c r="H54" s="111"/>
      <c r="I54" s="109"/>
      <c r="J54" s="109"/>
      <c r="K54" s="109"/>
      <c r="L54" s="112"/>
      <c r="S54" s="109"/>
      <c r="T54" s="109"/>
      <c r="U54" s="109"/>
      <c r="V54" s="109"/>
      <c r="W54" s="109"/>
      <c r="X54" s="109"/>
      <c r="Y54" s="109"/>
      <c r="Z54" s="109"/>
      <c r="AA54" s="109"/>
      <c r="AB54" s="109"/>
      <c r="AC54" s="109"/>
      <c r="AD54" s="109"/>
      <c r="AE54" s="109"/>
    </row>
    <row r="55" spans="1:47" s="113" customFormat="1" ht="6.95" customHeight="1" x14ac:dyDescent="0.2">
      <c r="A55" s="109"/>
      <c r="B55" s="110"/>
      <c r="C55" s="109"/>
      <c r="D55" s="109"/>
      <c r="E55" s="109"/>
      <c r="F55" s="109"/>
      <c r="G55" s="109"/>
      <c r="H55" s="109"/>
      <c r="I55" s="109"/>
      <c r="J55" s="109"/>
      <c r="K55" s="109"/>
      <c r="L55" s="112"/>
      <c r="S55" s="109"/>
      <c r="T55" s="109"/>
      <c r="U55" s="109"/>
      <c r="V55" s="109"/>
      <c r="W55" s="109"/>
      <c r="X55" s="109"/>
      <c r="Y55" s="109"/>
      <c r="Z55" s="109"/>
      <c r="AA55" s="109"/>
      <c r="AB55" s="109"/>
      <c r="AC55" s="109"/>
      <c r="AD55" s="109"/>
      <c r="AE55" s="109"/>
    </row>
    <row r="56" spans="1:47" s="113" customFormat="1" ht="12" customHeight="1" x14ac:dyDescent="0.2">
      <c r="A56" s="109"/>
      <c r="B56" s="110"/>
      <c r="C56" s="106" t="s">
        <v>21</v>
      </c>
      <c r="D56" s="109"/>
      <c r="E56" s="109"/>
      <c r="F56" s="115" t="str">
        <f>F14</f>
        <v>Praha 6 - Suchdol</v>
      </c>
      <c r="G56" s="109"/>
      <c r="H56" s="109"/>
      <c r="I56" s="106" t="s">
        <v>23</v>
      </c>
      <c r="J56" s="116" t="str">
        <f>IF(J14="","",J14)</f>
        <v>25. 5. 2020</v>
      </c>
      <c r="K56" s="109"/>
      <c r="L56" s="112"/>
      <c r="S56" s="109"/>
      <c r="T56" s="109"/>
      <c r="U56" s="109"/>
      <c r="V56" s="109"/>
      <c r="W56" s="109"/>
      <c r="X56" s="109"/>
      <c r="Y56" s="109"/>
      <c r="Z56" s="109"/>
      <c r="AA56" s="109"/>
      <c r="AB56" s="109"/>
      <c r="AC56" s="109"/>
      <c r="AD56" s="109"/>
      <c r="AE56" s="109"/>
    </row>
    <row r="57" spans="1:47" s="113" customFormat="1" ht="6.95" customHeight="1" x14ac:dyDescent="0.2">
      <c r="A57" s="109"/>
      <c r="B57" s="110"/>
      <c r="C57" s="109"/>
      <c r="D57" s="109"/>
      <c r="E57" s="109"/>
      <c r="F57" s="109"/>
      <c r="G57" s="109"/>
      <c r="H57" s="109"/>
      <c r="I57" s="109"/>
      <c r="J57" s="109"/>
      <c r="K57" s="109"/>
      <c r="L57" s="112"/>
      <c r="S57" s="109"/>
      <c r="T57" s="109"/>
      <c r="U57" s="109"/>
      <c r="V57" s="109"/>
      <c r="W57" s="109"/>
      <c r="X57" s="109"/>
      <c r="Y57" s="109"/>
      <c r="Z57" s="109"/>
      <c r="AA57" s="109"/>
      <c r="AB57" s="109"/>
      <c r="AC57" s="109"/>
      <c r="AD57" s="109"/>
      <c r="AE57" s="109"/>
    </row>
    <row r="58" spans="1:47" s="113" customFormat="1" ht="15.2" customHeight="1" x14ac:dyDescent="0.2">
      <c r="A58" s="109"/>
      <c r="B58" s="110"/>
      <c r="C58" s="106" t="s">
        <v>25</v>
      </c>
      <c r="D58" s="109"/>
      <c r="E58" s="109"/>
      <c r="F58" s="115" t="str">
        <f>E17</f>
        <v>ČZU Praha</v>
      </c>
      <c r="G58" s="109"/>
      <c r="H58" s="109"/>
      <c r="I58" s="106" t="s">
        <v>31</v>
      </c>
      <c r="J58" s="141" t="str">
        <f>E23</f>
        <v>GREBNER</v>
      </c>
      <c r="K58" s="109"/>
      <c r="L58" s="112"/>
      <c r="S58" s="109"/>
      <c r="T58" s="109"/>
      <c r="U58" s="109"/>
      <c r="V58" s="109"/>
      <c r="W58" s="109"/>
      <c r="X58" s="109"/>
      <c r="Y58" s="109"/>
      <c r="Z58" s="109"/>
      <c r="AA58" s="109"/>
      <c r="AB58" s="109"/>
      <c r="AC58" s="109"/>
      <c r="AD58" s="109"/>
      <c r="AE58" s="109"/>
    </row>
    <row r="59" spans="1:47" s="113" customFormat="1" ht="15.2" customHeight="1" x14ac:dyDescent="0.2">
      <c r="A59" s="109"/>
      <c r="B59" s="110"/>
      <c r="C59" s="106" t="s">
        <v>29</v>
      </c>
      <c r="D59" s="109"/>
      <c r="E59" s="109"/>
      <c r="F59" s="115" t="str">
        <f>IF(E20="","",E20)</f>
        <v>Vyplň údaj</v>
      </c>
      <c r="G59" s="109"/>
      <c r="H59" s="109"/>
      <c r="I59" s="106" t="s">
        <v>34</v>
      </c>
      <c r="J59" s="141" t="str">
        <f>E26</f>
        <v xml:space="preserve"> </v>
      </c>
      <c r="K59" s="109"/>
      <c r="L59" s="112"/>
      <c r="S59" s="109"/>
      <c r="T59" s="109"/>
      <c r="U59" s="109"/>
      <c r="V59" s="109"/>
      <c r="W59" s="109"/>
      <c r="X59" s="109"/>
      <c r="Y59" s="109"/>
      <c r="Z59" s="109"/>
      <c r="AA59" s="109"/>
      <c r="AB59" s="109"/>
      <c r="AC59" s="109"/>
      <c r="AD59" s="109"/>
      <c r="AE59" s="109"/>
    </row>
    <row r="60" spans="1:47" s="113" customFormat="1" ht="10.35" customHeight="1" x14ac:dyDescent="0.2">
      <c r="A60" s="109"/>
      <c r="B60" s="110"/>
      <c r="C60" s="109"/>
      <c r="D60" s="109"/>
      <c r="E60" s="109"/>
      <c r="F60" s="109"/>
      <c r="G60" s="109"/>
      <c r="H60" s="109"/>
      <c r="I60" s="109"/>
      <c r="J60" s="109"/>
      <c r="K60" s="109"/>
      <c r="L60" s="112"/>
      <c r="S60" s="109"/>
      <c r="T60" s="109"/>
      <c r="U60" s="109"/>
      <c r="V60" s="109"/>
      <c r="W60" s="109"/>
      <c r="X60" s="109"/>
      <c r="Y60" s="109"/>
      <c r="Z60" s="109"/>
      <c r="AA60" s="109"/>
      <c r="AB60" s="109"/>
      <c r="AC60" s="109"/>
      <c r="AD60" s="109"/>
      <c r="AE60" s="109"/>
    </row>
    <row r="61" spans="1:47" s="113" customFormat="1" ht="29.25" customHeight="1" x14ac:dyDescent="0.2">
      <c r="A61" s="109"/>
      <c r="B61" s="110"/>
      <c r="C61" s="142" t="s">
        <v>125</v>
      </c>
      <c r="D61" s="130"/>
      <c r="E61" s="130"/>
      <c r="F61" s="130"/>
      <c r="G61" s="130"/>
      <c r="H61" s="130"/>
      <c r="I61" s="130"/>
      <c r="J61" s="143" t="s">
        <v>126</v>
      </c>
      <c r="K61" s="130"/>
      <c r="L61" s="112"/>
      <c r="S61" s="109"/>
      <c r="T61" s="109"/>
      <c r="U61" s="109"/>
      <c r="V61" s="109"/>
      <c r="W61" s="109"/>
      <c r="X61" s="109"/>
      <c r="Y61" s="109"/>
      <c r="Z61" s="109"/>
      <c r="AA61" s="109"/>
      <c r="AB61" s="109"/>
      <c r="AC61" s="109"/>
      <c r="AD61" s="109"/>
      <c r="AE61" s="109"/>
    </row>
    <row r="62" spans="1:47" s="113" customFormat="1" ht="10.35" customHeight="1" x14ac:dyDescent="0.2">
      <c r="A62" s="109"/>
      <c r="B62" s="110"/>
      <c r="C62" s="109"/>
      <c r="D62" s="109"/>
      <c r="E62" s="109"/>
      <c r="F62" s="109"/>
      <c r="G62" s="109"/>
      <c r="H62" s="109"/>
      <c r="I62" s="109"/>
      <c r="J62" s="109"/>
      <c r="K62" s="109"/>
      <c r="L62" s="112"/>
      <c r="S62" s="109"/>
      <c r="T62" s="109"/>
      <c r="U62" s="109"/>
      <c r="V62" s="109"/>
      <c r="W62" s="109"/>
      <c r="X62" s="109"/>
      <c r="Y62" s="109"/>
      <c r="Z62" s="109"/>
      <c r="AA62" s="109"/>
      <c r="AB62" s="109"/>
      <c r="AC62" s="109"/>
      <c r="AD62" s="109"/>
      <c r="AE62" s="109"/>
    </row>
    <row r="63" spans="1:47" s="113" customFormat="1" ht="22.9" customHeight="1" x14ac:dyDescent="0.2">
      <c r="A63" s="109"/>
      <c r="B63" s="110"/>
      <c r="C63" s="144" t="s">
        <v>70</v>
      </c>
      <c r="D63" s="109"/>
      <c r="E63" s="109"/>
      <c r="F63" s="109"/>
      <c r="G63" s="109"/>
      <c r="H63" s="109"/>
      <c r="I63" s="109"/>
      <c r="J63" s="125">
        <f>J101</f>
        <v>0</v>
      </c>
      <c r="K63" s="109"/>
      <c r="L63" s="112"/>
      <c r="S63" s="109"/>
      <c r="T63" s="109"/>
      <c r="U63" s="109"/>
      <c r="V63" s="109"/>
      <c r="W63" s="109"/>
      <c r="X63" s="109"/>
      <c r="Y63" s="109"/>
      <c r="Z63" s="109"/>
      <c r="AA63" s="109"/>
      <c r="AB63" s="109"/>
      <c r="AC63" s="109"/>
      <c r="AD63" s="109"/>
      <c r="AE63" s="109"/>
      <c r="AU63" s="100" t="s">
        <v>127</v>
      </c>
    </row>
    <row r="64" spans="1:47" s="145" customFormat="1" ht="24.95" customHeight="1" x14ac:dyDescent="0.2">
      <c r="B64" s="146"/>
      <c r="D64" s="147" t="s">
        <v>128</v>
      </c>
      <c r="E64" s="148"/>
      <c r="F64" s="148"/>
      <c r="G64" s="148"/>
      <c r="H64" s="148"/>
      <c r="I64" s="148"/>
      <c r="J64" s="149">
        <f>J102</f>
        <v>0</v>
      </c>
      <c r="L64" s="146"/>
    </row>
    <row r="65" spans="1:31" s="145" customFormat="1" ht="24.95" customHeight="1" x14ac:dyDescent="0.2">
      <c r="B65" s="146"/>
      <c r="D65" s="147" t="s">
        <v>129</v>
      </c>
      <c r="E65" s="148"/>
      <c r="F65" s="148"/>
      <c r="G65" s="148"/>
      <c r="H65" s="148"/>
      <c r="I65" s="148"/>
      <c r="J65" s="149">
        <f>J126</f>
        <v>0</v>
      </c>
      <c r="L65" s="146"/>
    </row>
    <row r="66" spans="1:31" s="145" customFormat="1" ht="24.95" customHeight="1" x14ac:dyDescent="0.2">
      <c r="B66" s="146"/>
      <c r="D66" s="147" t="s">
        <v>130</v>
      </c>
      <c r="E66" s="148"/>
      <c r="F66" s="148"/>
      <c r="G66" s="148"/>
      <c r="H66" s="148"/>
      <c r="I66" s="148"/>
      <c r="J66" s="149">
        <f>J238</f>
        <v>0</v>
      </c>
      <c r="L66" s="146"/>
    </row>
    <row r="67" spans="1:31" s="145" customFormat="1" ht="24.95" customHeight="1" x14ac:dyDescent="0.2">
      <c r="B67" s="146"/>
      <c r="D67" s="147" t="s">
        <v>131</v>
      </c>
      <c r="E67" s="148"/>
      <c r="F67" s="148"/>
      <c r="G67" s="148"/>
      <c r="H67" s="148"/>
      <c r="I67" s="148"/>
      <c r="J67" s="149">
        <f>J284</f>
        <v>0</v>
      </c>
      <c r="L67" s="146"/>
    </row>
    <row r="68" spans="1:31" s="145" customFormat="1" ht="24.95" customHeight="1" x14ac:dyDescent="0.2">
      <c r="B68" s="146"/>
      <c r="D68" s="147" t="s">
        <v>132</v>
      </c>
      <c r="E68" s="148"/>
      <c r="F68" s="148"/>
      <c r="G68" s="148"/>
      <c r="H68" s="148"/>
      <c r="I68" s="148"/>
      <c r="J68" s="149">
        <f>J309</f>
        <v>0</v>
      </c>
      <c r="L68" s="146"/>
    </row>
    <row r="69" spans="1:31" s="145" customFormat="1" ht="24.95" customHeight="1" x14ac:dyDescent="0.2">
      <c r="B69" s="146"/>
      <c r="D69" s="147" t="s">
        <v>133</v>
      </c>
      <c r="E69" s="148"/>
      <c r="F69" s="148"/>
      <c r="G69" s="148"/>
      <c r="H69" s="148"/>
      <c r="I69" s="148"/>
      <c r="J69" s="149">
        <f>J391</f>
        <v>0</v>
      </c>
      <c r="L69" s="146"/>
    </row>
    <row r="70" spans="1:31" s="145" customFormat="1" ht="24.95" customHeight="1" x14ac:dyDescent="0.2">
      <c r="B70" s="146"/>
      <c r="D70" s="147" t="s">
        <v>134</v>
      </c>
      <c r="E70" s="148"/>
      <c r="F70" s="148"/>
      <c r="G70" s="148"/>
      <c r="H70" s="148"/>
      <c r="I70" s="148"/>
      <c r="J70" s="149">
        <f>J431</f>
        <v>0</v>
      </c>
      <c r="L70" s="146"/>
    </row>
    <row r="71" spans="1:31" s="145" customFormat="1" ht="24.95" customHeight="1" x14ac:dyDescent="0.2">
      <c r="B71" s="146"/>
      <c r="D71" s="147" t="s">
        <v>135</v>
      </c>
      <c r="E71" s="148"/>
      <c r="F71" s="148"/>
      <c r="G71" s="148"/>
      <c r="H71" s="148"/>
      <c r="I71" s="148"/>
      <c r="J71" s="149">
        <f>J435</f>
        <v>0</v>
      </c>
      <c r="L71" s="146"/>
    </row>
    <row r="72" spans="1:31" s="145" customFormat="1" ht="24.95" customHeight="1" x14ac:dyDescent="0.2">
      <c r="B72" s="146"/>
      <c r="D72" s="147" t="s">
        <v>136</v>
      </c>
      <c r="E72" s="148"/>
      <c r="F72" s="148"/>
      <c r="G72" s="148"/>
      <c r="H72" s="148"/>
      <c r="I72" s="148"/>
      <c r="J72" s="149">
        <f>J437</f>
        <v>0</v>
      </c>
      <c r="L72" s="146"/>
    </row>
    <row r="73" spans="1:31" s="145" customFormat="1" ht="24.95" customHeight="1" x14ac:dyDescent="0.2">
      <c r="B73" s="146"/>
      <c r="D73" s="147" t="s">
        <v>137</v>
      </c>
      <c r="E73" s="148"/>
      <c r="F73" s="148"/>
      <c r="G73" s="148"/>
      <c r="H73" s="148"/>
      <c r="I73" s="148"/>
      <c r="J73" s="149">
        <f>J441</f>
        <v>0</v>
      </c>
      <c r="L73" s="146"/>
    </row>
    <row r="74" spans="1:31" s="145" customFormat="1" ht="24.95" customHeight="1" x14ac:dyDescent="0.2">
      <c r="B74" s="146"/>
      <c r="D74" s="147" t="s">
        <v>138</v>
      </c>
      <c r="E74" s="148"/>
      <c r="F74" s="148"/>
      <c r="G74" s="148"/>
      <c r="H74" s="148"/>
      <c r="I74" s="148"/>
      <c r="J74" s="149">
        <f>J523</f>
        <v>0</v>
      </c>
      <c r="L74" s="146"/>
    </row>
    <row r="75" spans="1:31" s="145" customFormat="1" ht="24.95" customHeight="1" x14ac:dyDescent="0.2">
      <c r="B75" s="146"/>
      <c r="D75" s="147" t="s">
        <v>139</v>
      </c>
      <c r="E75" s="148"/>
      <c r="F75" s="148"/>
      <c r="G75" s="148"/>
      <c r="H75" s="148"/>
      <c r="I75" s="148"/>
      <c r="J75" s="149">
        <f>J531</f>
        <v>0</v>
      </c>
      <c r="L75" s="146"/>
    </row>
    <row r="76" spans="1:31" s="145" customFormat="1" ht="24.95" customHeight="1" x14ac:dyDescent="0.2">
      <c r="B76" s="146"/>
      <c r="D76" s="147" t="s">
        <v>140</v>
      </c>
      <c r="E76" s="148"/>
      <c r="F76" s="148"/>
      <c r="G76" s="148"/>
      <c r="H76" s="148"/>
      <c r="I76" s="148"/>
      <c r="J76" s="149">
        <f>J538</f>
        <v>0</v>
      </c>
      <c r="L76" s="146"/>
    </row>
    <row r="77" spans="1:31" s="145" customFormat="1" ht="24.95" customHeight="1" x14ac:dyDescent="0.2">
      <c r="B77" s="146"/>
      <c r="D77" s="147" t="s">
        <v>141</v>
      </c>
      <c r="E77" s="148"/>
      <c r="F77" s="148"/>
      <c r="G77" s="148"/>
      <c r="H77" s="148"/>
      <c r="I77" s="148"/>
      <c r="J77" s="149">
        <f>J630</f>
        <v>0</v>
      </c>
      <c r="L77" s="146"/>
    </row>
    <row r="78" spans="1:31" s="145" customFormat="1" ht="24.95" customHeight="1" x14ac:dyDescent="0.2">
      <c r="B78" s="146"/>
      <c r="D78" s="147" t="s">
        <v>142</v>
      </c>
      <c r="E78" s="148"/>
      <c r="F78" s="148"/>
      <c r="G78" s="148"/>
      <c r="H78" s="148"/>
      <c r="I78" s="148"/>
      <c r="J78" s="149">
        <f>J683</f>
        <v>0</v>
      </c>
      <c r="L78" s="146"/>
    </row>
    <row r="79" spans="1:31" s="145" customFormat="1" ht="24.95" customHeight="1" x14ac:dyDescent="0.2">
      <c r="B79" s="146"/>
      <c r="D79" s="147" t="s">
        <v>143</v>
      </c>
      <c r="E79" s="148"/>
      <c r="F79" s="148"/>
      <c r="G79" s="148"/>
      <c r="H79" s="148"/>
      <c r="I79" s="148"/>
      <c r="J79" s="149">
        <f>J687</f>
        <v>0</v>
      </c>
      <c r="L79" s="146"/>
    </row>
    <row r="80" spans="1:31" s="113" customFormat="1" ht="21.75" customHeight="1" x14ac:dyDescent="0.2">
      <c r="A80" s="109"/>
      <c r="B80" s="110"/>
      <c r="C80" s="109"/>
      <c r="D80" s="109"/>
      <c r="E80" s="109"/>
      <c r="F80" s="109"/>
      <c r="G80" s="109"/>
      <c r="H80" s="109"/>
      <c r="I80" s="109"/>
      <c r="J80" s="109"/>
      <c r="K80" s="109"/>
      <c r="L80" s="112"/>
      <c r="S80" s="109"/>
      <c r="T80" s="109"/>
      <c r="U80" s="109"/>
      <c r="V80" s="109"/>
      <c r="W80" s="109"/>
      <c r="X80" s="109"/>
      <c r="Y80" s="109"/>
      <c r="Z80" s="109"/>
      <c r="AA80" s="109"/>
      <c r="AB80" s="109"/>
      <c r="AC80" s="109"/>
      <c r="AD80" s="109"/>
      <c r="AE80" s="109"/>
    </row>
    <row r="81" spans="1:31" s="113" customFormat="1" ht="6.95" customHeight="1" x14ac:dyDescent="0.2">
      <c r="A81" s="109"/>
      <c r="B81" s="137"/>
      <c r="C81" s="138"/>
      <c r="D81" s="138"/>
      <c r="E81" s="138"/>
      <c r="F81" s="138"/>
      <c r="G81" s="138"/>
      <c r="H81" s="138"/>
      <c r="I81" s="138"/>
      <c r="J81" s="138"/>
      <c r="K81" s="138"/>
      <c r="L81" s="112"/>
      <c r="S81" s="109"/>
      <c r="T81" s="109"/>
      <c r="U81" s="109"/>
      <c r="V81" s="109"/>
      <c r="W81" s="109"/>
      <c r="X81" s="109"/>
      <c r="Y81" s="109"/>
      <c r="Z81" s="109"/>
      <c r="AA81" s="109"/>
      <c r="AB81" s="109"/>
      <c r="AC81" s="109"/>
      <c r="AD81" s="109"/>
      <c r="AE81" s="109"/>
    </row>
    <row r="85" spans="1:31" s="113" customFormat="1" ht="6.95" customHeight="1" x14ac:dyDescent="0.2">
      <c r="A85" s="109"/>
      <c r="B85" s="139"/>
      <c r="C85" s="140"/>
      <c r="D85" s="140"/>
      <c r="E85" s="140"/>
      <c r="F85" s="140"/>
      <c r="G85" s="140"/>
      <c r="H85" s="140"/>
      <c r="I85" s="140"/>
      <c r="J85" s="140"/>
      <c r="K85" s="140"/>
      <c r="L85" s="112"/>
      <c r="S85" s="109"/>
      <c r="T85" s="109"/>
      <c r="U85" s="109"/>
      <c r="V85" s="109"/>
      <c r="W85" s="109"/>
      <c r="X85" s="109"/>
      <c r="Y85" s="109"/>
      <c r="Z85" s="109"/>
      <c r="AA85" s="109"/>
      <c r="AB85" s="109"/>
      <c r="AC85" s="109"/>
      <c r="AD85" s="109"/>
      <c r="AE85" s="109"/>
    </row>
    <row r="86" spans="1:31" s="113" customFormat="1" ht="24.95" customHeight="1" x14ac:dyDescent="0.2">
      <c r="A86" s="109"/>
      <c r="B86" s="110"/>
      <c r="C86" s="104" t="s">
        <v>144</v>
      </c>
      <c r="D86" s="109"/>
      <c r="E86" s="109"/>
      <c r="F86" s="109"/>
      <c r="G86" s="109"/>
      <c r="H86" s="109"/>
      <c r="I86" s="109"/>
      <c r="J86" s="109"/>
      <c r="K86" s="109"/>
      <c r="L86" s="112"/>
      <c r="S86" s="109"/>
      <c r="T86" s="109"/>
      <c r="U86" s="109"/>
      <c r="V86" s="109"/>
      <c r="W86" s="109"/>
      <c r="X86" s="109"/>
      <c r="Y86" s="109"/>
      <c r="Z86" s="109"/>
      <c r="AA86" s="109"/>
      <c r="AB86" s="109"/>
      <c r="AC86" s="109"/>
      <c r="AD86" s="109"/>
      <c r="AE86" s="109"/>
    </row>
    <row r="87" spans="1:31" s="113" customFormat="1" ht="6.95" customHeight="1" x14ac:dyDescent="0.2">
      <c r="A87" s="109"/>
      <c r="B87" s="110"/>
      <c r="C87" s="109"/>
      <c r="D87" s="109"/>
      <c r="E87" s="109"/>
      <c r="F87" s="109"/>
      <c r="G87" s="109"/>
      <c r="H87" s="109"/>
      <c r="I87" s="109"/>
      <c r="J87" s="109"/>
      <c r="K87" s="109"/>
      <c r="L87" s="112"/>
      <c r="S87" s="109"/>
      <c r="T87" s="109"/>
      <c r="U87" s="109"/>
      <c r="V87" s="109"/>
      <c r="W87" s="109"/>
      <c r="X87" s="109"/>
      <c r="Y87" s="109"/>
      <c r="Z87" s="109"/>
      <c r="AA87" s="109"/>
      <c r="AB87" s="109"/>
      <c r="AC87" s="109"/>
      <c r="AD87" s="109"/>
      <c r="AE87" s="109"/>
    </row>
    <row r="88" spans="1:31" s="113" customFormat="1" ht="12" customHeight="1" x14ac:dyDescent="0.2">
      <c r="A88" s="109"/>
      <c r="B88" s="110"/>
      <c r="C88" s="106" t="s">
        <v>17</v>
      </c>
      <c r="D88" s="109"/>
      <c r="E88" s="109"/>
      <c r="F88" s="109"/>
      <c r="G88" s="109"/>
      <c r="H88" s="109"/>
      <c r="I88" s="109"/>
      <c r="J88" s="109"/>
      <c r="K88" s="109"/>
      <c r="L88" s="112"/>
      <c r="S88" s="109"/>
      <c r="T88" s="109"/>
      <c r="U88" s="109"/>
      <c r="V88" s="109"/>
      <c r="W88" s="109"/>
      <c r="X88" s="109"/>
      <c r="Y88" s="109"/>
      <c r="Z88" s="109"/>
      <c r="AA88" s="109"/>
      <c r="AB88" s="109"/>
      <c r="AC88" s="109"/>
      <c r="AD88" s="109"/>
      <c r="AE88" s="109"/>
    </row>
    <row r="89" spans="1:31" s="113" customFormat="1" ht="16.5" customHeight="1" x14ac:dyDescent="0.2">
      <c r="A89" s="109"/>
      <c r="B89" s="110"/>
      <c r="C89" s="109"/>
      <c r="D89" s="109"/>
      <c r="E89" s="107" t="str">
        <f>E7</f>
        <v>WELCOME CENTRE ČZU</v>
      </c>
      <c r="F89" s="108"/>
      <c r="G89" s="108"/>
      <c r="H89" s="108"/>
      <c r="I89" s="109"/>
      <c r="J89" s="109"/>
      <c r="K89" s="109"/>
      <c r="L89" s="112"/>
      <c r="S89" s="109"/>
      <c r="T89" s="109"/>
      <c r="U89" s="109"/>
      <c r="V89" s="109"/>
      <c r="W89" s="109"/>
      <c r="X89" s="109"/>
      <c r="Y89" s="109"/>
      <c r="Z89" s="109"/>
      <c r="AA89" s="109"/>
      <c r="AB89" s="109"/>
      <c r="AC89" s="109"/>
      <c r="AD89" s="109"/>
      <c r="AE89" s="109"/>
    </row>
    <row r="90" spans="1:31" ht="12" customHeight="1" x14ac:dyDescent="0.2">
      <c r="B90" s="103"/>
      <c r="C90" s="106" t="s">
        <v>120</v>
      </c>
      <c r="L90" s="103"/>
    </row>
    <row r="91" spans="1:31" s="113" customFormat="1" ht="16.5" customHeight="1" x14ac:dyDescent="0.2">
      <c r="A91" s="109"/>
      <c r="B91" s="110"/>
      <c r="C91" s="109"/>
      <c r="D91" s="109"/>
      <c r="E91" s="107" t="s">
        <v>121</v>
      </c>
      <c r="F91" s="111"/>
      <c r="G91" s="111"/>
      <c r="H91" s="111"/>
      <c r="I91" s="109"/>
      <c r="J91" s="109"/>
      <c r="K91" s="109"/>
      <c r="L91" s="112"/>
      <c r="S91" s="109"/>
      <c r="T91" s="109"/>
      <c r="U91" s="109"/>
      <c r="V91" s="109"/>
      <c r="W91" s="109"/>
      <c r="X91" s="109"/>
      <c r="Y91" s="109"/>
      <c r="Z91" s="109"/>
      <c r="AA91" s="109"/>
      <c r="AB91" s="109"/>
      <c r="AC91" s="109"/>
      <c r="AD91" s="109"/>
      <c r="AE91" s="109"/>
    </row>
    <row r="92" spans="1:31" s="113" customFormat="1" ht="12" customHeight="1" x14ac:dyDescent="0.2">
      <c r="A92" s="109"/>
      <c r="B92" s="110"/>
      <c r="C92" s="106" t="s">
        <v>122</v>
      </c>
      <c r="D92" s="109"/>
      <c r="E92" s="109"/>
      <c r="F92" s="109"/>
      <c r="G92" s="109"/>
      <c r="H92" s="109"/>
      <c r="I92" s="109"/>
      <c r="J92" s="109"/>
      <c r="K92" s="109"/>
      <c r="L92" s="112"/>
      <c r="S92" s="109"/>
      <c r="T92" s="109"/>
      <c r="U92" s="109"/>
      <c r="V92" s="109"/>
      <c r="W92" s="109"/>
      <c r="X92" s="109"/>
      <c r="Y92" s="109"/>
      <c r="Z92" s="109"/>
      <c r="AA92" s="109"/>
      <c r="AB92" s="109"/>
      <c r="AC92" s="109"/>
      <c r="AD92" s="109"/>
      <c r="AE92" s="109"/>
    </row>
    <row r="93" spans="1:31" s="113" customFormat="1" ht="16.5" customHeight="1" x14ac:dyDescent="0.2">
      <c r="A93" s="109"/>
      <c r="B93" s="110"/>
      <c r="C93" s="109"/>
      <c r="D93" s="109"/>
      <c r="E93" s="114" t="str">
        <f>E11</f>
        <v>01 - Stavební část</v>
      </c>
      <c r="F93" s="111"/>
      <c r="G93" s="111"/>
      <c r="H93" s="111"/>
      <c r="I93" s="109"/>
      <c r="J93" s="109"/>
      <c r="K93" s="109"/>
      <c r="L93" s="112"/>
      <c r="S93" s="109"/>
      <c r="T93" s="109"/>
      <c r="U93" s="109"/>
      <c r="V93" s="109"/>
      <c r="W93" s="109"/>
      <c r="X93" s="109"/>
      <c r="Y93" s="109"/>
      <c r="Z93" s="109"/>
      <c r="AA93" s="109"/>
      <c r="AB93" s="109"/>
      <c r="AC93" s="109"/>
      <c r="AD93" s="109"/>
      <c r="AE93" s="109"/>
    </row>
    <row r="94" spans="1:31" s="113" customFormat="1" ht="6.95" customHeight="1" x14ac:dyDescent="0.2">
      <c r="A94" s="109"/>
      <c r="B94" s="110"/>
      <c r="C94" s="109"/>
      <c r="D94" s="109"/>
      <c r="E94" s="109"/>
      <c r="F94" s="109"/>
      <c r="G94" s="109"/>
      <c r="H94" s="109"/>
      <c r="I94" s="109"/>
      <c r="J94" s="109"/>
      <c r="K94" s="109"/>
      <c r="L94" s="112"/>
      <c r="S94" s="109"/>
      <c r="T94" s="109"/>
      <c r="U94" s="109"/>
      <c r="V94" s="109"/>
      <c r="W94" s="109"/>
      <c r="X94" s="109"/>
      <c r="Y94" s="109"/>
      <c r="Z94" s="109"/>
      <c r="AA94" s="109"/>
      <c r="AB94" s="109"/>
      <c r="AC94" s="109"/>
      <c r="AD94" s="109"/>
      <c r="AE94" s="109"/>
    </row>
    <row r="95" spans="1:31" s="113" customFormat="1" ht="12" customHeight="1" x14ac:dyDescent="0.2">
      <c r="A95" s="109"/>
      <c r="B95" s="110"/>
      <c r="C95" s="106" t="s">
        <v>21</v>
      </c>
      <c r="D95" s="109"/>
      <c r="E95" s="109"/>
      <c r="F95" s="115" t="str">
        <f>F14</f>
        <v>Praha 6 - Suchdol</v>
      </c>
      <c r="G95" s="109"/>
      <c r="H95" s="109"/>
      <c r="I95" s="106" t="s">
        <v>23</v>
      </c>
      <c r="J95" s="116" t="str">
        <f>IF(J14="","",J14)</f>
        <v>25. 5. 2020</v>
      </c>
      <c r="K95" s="109"/>
      <c r="L95" s="112"/>
      <c r="S95" s="109"/>
      <c r="T95" s="109"/>
      <c r="U95" s="109"/>
      <c r="V95" s="109"/>
      <c r="W95" s="109"/>
      <c r="X95" s="109"/>
      <c r="Y95" s="109"/>
      <c r="Z95" s="109"/>
      <c r="AA95" s="109"/>
      <c r="AB95" s="109"/>
      <c r="AC95" s="109"/>
      <c r="AD95" s="109"/>
      <c r="AE95" s="109"/>
    </row>
    <row r="96" spans="1:31" s="113" customFormat="1" ht="6.95" customHeight="1" x14ac:dyDescent="0.2">
      <c r="A96" s="109"/>
      <c r="B96" s="110"/>
      <c r="C96" s="109"/>
      <c r="D96" s="109"/>
      <c r="E96" s="109"/>
      <c r="F96" s="109"/>
      <c r="G96" s="109"/>
      <c r="H96" s="109"/>
      <c r="I96" s="109"/>
      <c r="J96" s="109"/>
      <c r="K96" s="109"/>
      <c r="L96" s="112"/>
      <c r="S96" s="109"/>
      <c r="T96" s="109"/>
      <c r="U96" s="109"/>
      <c r="V96" s="109"/>
      <c r="W96" s="109"/>
      <c r="X96" s="109"/>
      <c r="Y96" s="109"/>
      <c r="Z96" s="109"/>
      <c r="AA96" s="109"/>
      <c r="AB96" s="109"/>
      <c r="AC96" s="109"/>
      <c r="AD96" s="109"/>
      <c r="AE96" s="109"/>
    </row>
    <row r="97" spans="1:65" s="113" customFormat="1" ht="15.2" customHeight="1" x14ac:dyDescent="0.2">
      <c r="A97" s="109"/>
      <c r="B97" s="110"/>
      <c r="C97" s="106" t="s">
        <v>25</v>
      </c>
      <c r="D97" s="109"/>
      <c r="E97" s="109"/>
      <c r="F97" s="115" t="str">
        <f>E17</f>
        <v>ČZU Praha</v>
      </c>
      <c r="G97" s="109"/>
      <c r="H97" s="109"/>
      <c r="I97" s="106" t="s">
        <v>31</v>
      </c>
      <c r="J97" s="141" t="str">
        <f>E23</f>
        <v>GREBNER</v>
      </c>
      <c r="K97" s="109"/>
      <c r="L97" s="112"/>
      <c r="S97" s="109"/>
      <c r="T97" s="109"/>
      <c r="U97" s="109"/>
      <c r="V97" s="109"/>
      <c r="W97" s="109"/>
      <c r="X97" s="109"/>
      <c r="Y97" s="109"/>
      <c r="Z97" s="109"/>
      <c r="AA97" s="109"/>
      <c r="AB97" s="109"/>
      <c r="AC97" s="109"/>
      <c r="AD97" s="109"/>
      <c r="AE97" s="109"/>
    </row>
    <row r="98" spans="1:65" s="113" customFormat="1" ht="15.2" customHeight="1" x14ac:dyDescent="0.2">
      <c r="A98" s="109"/>
      <c r="B98" s="110"/>
      <c r="C98" s="106" t="s">
        <v>29</v>
      </c>
      <c r="D98" s="109"/>
      <c r="E98" s="109"/>
      <c r="F98" s="115" t="str">
        <f>IF(E20="","",E20)</f>
        <v>Vyplň údaj</v>
      </c>
      <c r="G98" s="109"/>
      <c r="H98" s="109"/>
      <c r="I98" s="106" t="s">
        <v>34</v>
      </c>
      <c r="J98" s="141" t="str">
        <f>E26</f>
        <v xml:space="preserve"> </v>
      </c>
      <c r="K98" s="109"/>
      <c r="L98" s="112"/>
      <c r="S98" s="109"/>
      <c r="T98" s="109"/>
      <c r="U98" s="109"/>
      <c r="V98" s="109"/>
      <c r="W98" s="109"/>
      <c r="X98" s="109"/>
      <c r="Y98" s="109"/>
      <c r="Z98" s="109"/>
      <c r="AA98" s="109"/>
      <c r="AB98" s="109"/>
      <c r="AC98" s="109"/>
      <c r="AD98" s="109"/>
      <c r="AE98" s="109"/>
    </row>
    <row r="99" spans="1:65" s="113" customFormat="1" ht="10.35" customHeight="1" x14ac:dyDescent="0.2">
      <c r="A99" s="109"/>
      <c r="B99" s="110"/>
      <c r="C99" s="109"/>
      <c r="D99" s="109"/>
      <c r="E99" s="109"/>
      <c r="F99" s="109"/>
      <c r="G99" s="109"/>
      <c r="H99" s="109"/>
      <c r="I99" s="109"/>
      <c r="J99" s="109"/>
      <c r="K99" s="109"/>
      <c r="L99" s="112"/>
      <c r="S99" s="109"/>
      <c r="T99" s="109"/>
      <c r="U99" s="109"/>
      <c r="V99" s="109"/>
      <c r="W99" s="109"/>
      <c r="X99" s="109"/>
      <c r="Y99" s="109"/>
      <c r="Z99" s="109"/>
      <c r="AA99" s="109"/>
      <c r="AB99" s="109"/>
      <c r="AC99" s="109"/>
      <c r="AD99" s="109"/>
      <c r="AE99" s="109"/>
    </row>
    <row r="100" spans="1:65" s="159" customFormat="1" ht="29.25" customHeight="1" x14ac:dyDescent="0.2">
      <c r="A100" s="150"/>
      <c r="B100" s="151"/>
      <c r="C100" s="152" t="s">
        <v>145</v>
      </c>
      <c r="D100" s="153" t="s">
        <v>57</v>
      </c>
      <c r="E100" s="153" t="s">
        <v>53</v>
      </c>
      <c r="F100" s="153" t="s">
        <v>54</v>
      </c>
      <c r="G100" s="153" t="s">
        <v>146</v>
      </c>
      <c r="H100" s="153" t="s">
        <v>147</v>
      </c>
      <c r="I100" s="153" t="s">
        <v>148</v>
      </c>
      <c r="J100" s="153" t="s">
        <v>126</v>
      </c>
      <c r="K100" s="154" t="s">
        <v>149</v>
      </c>
      <c r="L100" s="155"/>
      <c r="M100" s="156" t="s">
        <v>3</v>
      </c>
      <c r="N100" s="157" t="s">
        <v>42</v>
      </c>
      <c r="O100" s="157" t="s">
        <v>150</v>
      </c>
      <c r="P100" s="157" t="s">
        <v>151</v>
      </c>
      <c r="Q100" s="157" t="s">
        <v>152</v>
      </c>
      <c r="R100" s="157" t="s">
        <v>153</v>
      </c>
      <c r="S100" s="157" t="s">
        <v>154</v>
      </c>
      <c r="T100" s="158" t="s">
        <v>155</v>
      </c>
      <c r="U100" s="150"/>
      <c r="V100" s="150"/>
      <c r="W100" s="150"/>
      <c r="X100" s="150"/>
      <c r="Y100" s="150"/>
      <c r="Z100" s="150"/>
      <c r="AA100" s="150"/>
      <c r="AB100" s="150"/>
      <c r="AC100" s="150"/>
      <c r="AD100" s="150"/>
      <c r="AE100" s="150"/>
    </row>
    <row r="101" spans="1:65" s="113" customFormat="1" ht="22.9" customHeight="1" x14ac:dyDescent="0.25">
      <c r="A101" s="109"/>
      <c r="B101" s="110"/>
      <c r="C101" s="160" t="s">
        <v>156</v>
      </c>
      <c r="D101" s="109"/>
      <c r="E101" s="109"/>
      <c r="F101" s="109"/>
      <c r="G101" s="109"/>
      <c r="H101" s="109"/>
      <c r="I101" s="109"/>
      <c r="J101" s="161">
        <f>BK101</f>
        <v>0</v>
      </c>
      <c r="K101" s="109"/>
      <c r="L101" s="110"/>
      <c r="M101" s="162"/>
      <c r="N101" s="163"/>
      <c r="O101" s="123"/>
      <c r="P101" s="164">
        <f>P102+P126+P238+P284+P309+P391+P431+P435+P437+P441+P523+P531+P538+P630+P683+P687</f>
        <v>0</v>
      </c>
      <c r="Q101" s="123"/>
      <c r="R101" s="164">
        <f>R102+R126+R238+R284+R309+R391+R431+R435+R437+R441+R523+R531+R538+R630+R683+R687</f>
        <v>29.635408000000002</v>
      </c>
      <c r="S101" s="123"/>
      <c r="T101" s="165">
        <f>T102+T126+T238+T284+T309+T391+T431+T435+T437+T441+T523+T531+T538+T630+T683+T687</f>
        <v>38.888363000000005</v>
      </c>
      <c r="U101" s="109"/>
      <c r="V101" s="109"/>
      <c r="W101" s="109"/>
      <c r="X101" s="109"/>
      <c r="Y101" s="109"/>
      <c r="Z101" s="109"/>
      <c r="AA101" s="109"/>
      <c r="AB101" s="109"/>
      <c r="AC101" s="109"/>
      <c r="AD101" s="109"/>
      <c r="AE101" s="109"/>
      <c r="AT101" s="100" t="s">
        <v>71</v>
      </c>
      <c r="AU101" s="100" t="s">
        <v>127</v>
      </c>
      <c r="BK101" s="166">
        <f>BK102+BK126+BK238+BK284+BK309+BK391+BK431+BK435+BK437+BK441+BK523+BK531+BK538+BK630+BK683+BK687</f>
        <v>0</v>
      </c>
    </row>
    <row r="102" spans="1:65" s="167" customFormat="1" ht="25.9" customHeight="1" x14ac:dyDescent="0.2">
      <c r="B102" s="168"/>
      <c r="D102" s="169" t="s">
        <v>71</v>
      </c>
      <c r="E102" s="170" t="s">
        <v>157</v>
      </c>
      <c r="F102" s="170" t="s">
        <v>158</v>
      </c>
      <c r="J102" s="171">
        <f>BK102</f>
        <v>0</v>
      </c>
      <c r="L102" s="168"/>
      <c r="M102" s="172"/>
      <c r="N102" s="173"/>
      <c r="O102" s="173"/>
      <c r="P102" s="174">
        <f>SUM(P103:P125)</f>
        <v>0</v>
      </c>
      <c r="Q102" s="173"/>
      <c r="R102" s="174">
        <f>SUM(R103:R125)</f>
        <v>0</v>
      </c>
      <c r="S102" s="173"/>
      <c r="T102" s="175">
        <f>SUM(T103:T125)</f>
        <v>1.2240999999999997</v>
      </c>
      <c r="AR102" s="169" t="s">
        <v>79</v>
      </c>
      <c r="AT102" s="176" t="s">
        <v>71</v>
      </c>
      <c r="AU102" s="176" t="s">
        <v>72</v>
      </c>
      <c r="AY102" s="169" t="s">
        <v>159</v>
      </c>
      <c r="BK102" s="177">
        <f>SUM(BK103:BK125)</f>
        <v>0</v>
      </c>
    </row>
    <row r="103" spans="1:65" s="113" customFormat="1" ht="12" x14ac:dyDescent="0.2">
      <c r="A103" s="109"/>
      <c r="B103" s="110"/>
      <c r="C103" s="178" t="s">
        <v>79</v>
      </c>
      <c r="D103" s="178" t="s">
        <v>160</v>
      </c>
      <c r="E103" s="179" t="s">
        <v>161</v>
      </c>
      <c r="F103" s="180" t="s">
        <v>162</v>
      </c>
      <c r="G103" s="181" t="s">
        <v>163</v>
      </c>
      <c r="H103" s="182">
        <v>6</v>
      </c>
      <c r="I103" s="4"/>
      <c r="J103" s="183">
        <f>ROUND(I103*H103,2)</f>
        <v>0</v>
      </c>
      <c r="K103" s="180" t="s">
        <v>3</v>
      </c>
      <c r="L103" s="110"/>
      <c r="M103" s="184" t="s">
        <v>3</v>
      </c>
      <c r="N103" s="185" t="s">
        <v>43</v>
      </c>
      <c r="O103" s="186"/>
      <c r="P103" s="187">
        <f>O103*H103</f>
        <v>0</v>
      </c>
      <c r="Q103" s="187">
        <v>0</v>
      </c>
      <c r="R103" s="187">
        <f>Q103*H103</f>
        <v>0</v>
      </c>
      <c r="S103" s="187">
        <v>2.4E-2</v>
      </c>
      <c r="T103" s="188">
        <f>S103*H103</f>
        <v>0.14400000000000002</v>
      </c>
      <c r="U103" s="109"/>
      <c r="V103" s="109"/>
      <c r="W103" s="109"/>
      <c r="X103" s="109"/>
      <c r="Y103" s="109"/>
      <c r="Z103" s="109"/>
      <c r="AA103" s="109"/>
      <c r="AB103" s="109"/>
      <c r="AC103" s="109"/>
      <c r="AD103" s="109"/>
      <c r="AE103" s="109"/>
      <c r="AR103" s="189" t="s">
        <v>164</v>
      </c>
      <c r="AT103" s="189" t="s">
        <v>160</v>
      </c>
      <c r="AU103" s="189" t="s">
        <v>79</v>
      </c>
      <c r="AY103" s="100" t="s">
        <v>159</v>
      </c>
      <c r="BE103" s="190">
        <f>IF(N103="základní",J103,0)</f>
        <v>0</v>
      </c>
      <c r="BF103" s="190">
        <f>IF(N103="snížená",J103,0)</f>
        <v>0</v>
      </c>
      <c r="BG103" s="190">
        <f>IF(N103="zákl. přenesená",J103,0)</f>
        <v>0</v>
      </c>
      <c r="BH103" s="190">
        <f>IF(N103="sníž. přenesená",J103,0)</f>
        <v>0</v>
      </c>
      <c r="BI103" s="190">
        <f>IF(N103="nulová",J103,0)</f>
        <v>0</v>
      </c>
      <c r="BJ103" s="100" t="s">
        <v>79</v>
      </c>
      <c r="BK103" s="190">
        <f>ROUND(I103*H103,2)</f>
        <v>0</v>
      </c>
      <c r="BL103" s="100" t="s">
        <v>164</v>
      </c>
      <c r="BM103" s="189" t="s">
        <v>81</v>
      </c>
    </row>
    <row r="104" spans="1:65" s="113" customFormat="1" ht="24" x14ac:dyDescent="0.2">
      <c r="A104" s="109"/>
      <c r="B104" s="110"/>
      <c r="C104" s="178" t="s">
        <v>81</v>
      </c>
      <c r="D104" s="178" t="s">
        <v>160</v>
      </c>
      <c r="E104" s="179" t="s">
        <v>165</v>
      </c>
      <c r="F104" s="180" t="s">
        <v>166</v>
      </c>
      <c r="G104" s="181" t="s">
        <v>163</v>
      </c>
      <c r="H104" s="182">
        <v>1</v>
      </c>
      <c r="I104" s="4"/>
      <c r="J104" s="183">
        <f>ROUND(I104*H104,2)</f>
        <v>0</v>
      </c>
      <c r="K104" s="180" t="s">
        <v>3</v>
      </c>
      <c r="L104" s="110"/>
      <c r="M104" s="184" t="s">
        <v>3</v>
      </c>
      <c r="N104" s="185" t="s">
        <v>43</v>
      </c>
      <c r="O104" s="186"/>
      <c r="P104" s="187">
        <f>O104*H104</f>
        <v>0</v>
      </c>
      <c r="Q104" s="187">
        <v>0</v>
      </c>
      <c r="R104" s="187">
        <f>Q104*H104</f>
        <v>0</v>
      </c>
      <c r="S104" s="187">
        <v>2.4649999999999998E-2</v>
      </c>
      <c r="T104" s="188">
        <f>S104*H104</f>
        <v>2.4649999999999998E-2</v>
      </c>
      <c r="U104" s="109"/>
      <c r="V104" s="109"/>
      <c r="W104" s="109"/>
      <c r="X104" s="109"/>
      <c r="Y104" s="109"/>
      <c r="Z104" s="109"/>
      <c r="AA104" s="109"/>
      <c r="AB104" s="109"/>
      <c r="AC104" s="109"/>
      <c r="AD104" s="109"/>
      <c r="AE104" s="109"/>
      <c r="AR104" s="189" t="s">
        <v>164</v>
      </c>
      <c r="AT104" s="189" t="s">
        <v>160</v>
      </c>
      <c r="AU104" s="189" t="s">
        <v>79</v>
      </c>
      <c r="AY104" s="100" t="s">
        <v>159</v>
      </c>
      <c r="BE104" s="190">
        <f>IF(N104="základní",J104,0)</f>
        <v>0</v>
      </c>
      <c r="BF104" s="190">
        <f>IF(N104="snížená",J104,0)</f>
        <v>0</v>
      </c>
      <c r="BG104" s="190">
        <f>IF(N104="zákl. přenesená",J104,0)</f>
        <v>0</v>
      </c>
      <c r="BH104" s="190">
        <f>IF(N104="sníž. přenesená",J104,0)</f>
        <v>0</v>
      </c>
      <c r="BI104" s="190">
        <f>IF(N104="nulová",J104,0)</f>
        <v>0</v>
      </c>
      <c r="BJ104" s="100" t="s">
        <v>79</v>
      </c>
      <c r="BK104" s="190">
        <f>ROUND(I104*H104,2)</f>
        <v>0</v>
      </c>
      <c r="BL104" s="100" t="s">
        <v>164</v>
      </c>
      <c r="BM104" s="189" t="s">
        <v>164</v>
      </c>
    </row>
    <row r="105" spans="1:65" s="113" customFormat="1" ht="24" x14ac:dyDescent="0.2">
      <c r="A105" s="109"/>
      <c r="B105" s="110"/>
      <c r="C105" s="178" t="s">
        <v>167</v>
      </c>
      <c r="D105" s="178" t="s">
        <v>160</v>
      </c>
      <c r="E105" s="179" t="s">
        <v>168</v>
      </c>
      <c r="F105" s="180" t="s">
        <v>169</v>
      </c>
      <c r="G105" s="181" t="s">
        <v>163</v>
      </c>
      <c r="H105" s="182">
        <v>1</v>
      </c>
      <c r="I105" s="4"/>
      <c r="J105" s="183">
        <f>ROUND(I105*H105,2)</f>
        <v>0</v>
      </c>
      <c r="K105" s="180" t="s">
        <v>3</v>
      </c>
      <c r="L105" s="110"/>
      <c r="M105" s="184" t="s">
        <v>3</v>
      </c>
      <c r="N105" s="185" t="s">
        <v>43</v>
      </c>
      <c r="O105" s="186"/>
      <c r="P105" s="187">
        <f>O105*H105</f>
        <v>0</v>
      </c>
      <c r="Q105" s="187">
        <v>0</v>
      </c>
      <c r="R105" s="187">
        <f>Q105*H105</f>
        <v>0</v>
      </c>
      <c r="S105" s="187">
        <v>0.14019999999999999</v>
      </c>
      <c r="T105" s="188">
        <f>S105*H105</f>
        <v>0.14019999999999999</v>
      </c>
      <c r="U105" s="109"/>
      <c r="V105" s="109"/>
      <c r="W105" s="109"/>
      <c r="X105" s="109"/>
      <c r="Y105" s="109"/>
      <c r="Z105" s="109"/>
      <c r="AA105" s="109"/>
      <c r="AB105" s="109"/>
      <c r="AC105" s="109"/>
      <c r="AD105" s="109"/>
      <c r="AE105" s="109"/>
      <c r="AR105" s="189" t="s">
        <v>164</v>
      </c>
      <c r="AT105" s="189" t="s">
        <v>160</v>
      </c>
      <c r="AU105" s="189" t="s">
        <v>79</v>
      </c>
      <c r="AY105" s="100" t="s">
        <v>159</v>
      </c>
      <c r="BE105" s="190">
        <f>IF(N105="základní",J105,0)</f>
        <v>0</v>
      </c>
      <c r="BF105" s="190">
        <f>IF(N105="snížená",J105,0)</f>
        <v>0</v>
      </c>
      <c r="BG105" s="190">
        <f>IF(N105="zákl. přenesená",J105,0)</f>
        <v>0</v>
      </c>
      <c r="BH105" s="190">
        <f>IF(N105="sníž. přenesená",J105,0)</f>
        <v>0</v>
      </c>
      <c r="BI105" s="190">
        <f>IF(N105="nulová",J105,0)</f>
        <v>0</v>
      </c>
      <c r="BJ105" s="100" t="s">
        <v>79</v>
      </c>
      <c r="BK105" s="190">
        <f>ROUND(I105*H105,2)</f>
        <v>0</v>
      </c>
      <c r="BL105" s="100" t="s">
        <v>164</v>
      </c>
      <c r="BM105" s="189" t="s">
        <v>170</v>
      </c>
    </row>
    <row r="106" spans="1:65" s="113" customFormat="1" ht="36" x14ac:dyDescent="0.2">
      <c r="A106" s="109"/>
      <c r="B106" s="110"/>
      <c r="C106" s="178" t="s">
        <v>164</v>
      </c>
      <c r="D106" s="178" t="s">
        <v>160</v>
      </c>
      <c r="E106" s="179" t="s">
        <v>171</v>
      </c>
      <c r="F106" s="180" t="s">
        <v>172</v>
      </c>
      <c r="G106" s="181" t="s">
        <v>173</v>
      </c>
      <c r="H106" s="182">
        <v>3.8</v>
      </c>
      <c r="I106" s="4"/>
      <c r="J106" s="183">
        <f>ROUND(I106*H106,2)</f>
        <v>0</v>
      </c>
      <c r="K106" s="180" t="s">
        <v>3</v>
      </c>
      <c r="L106" s="110"/>
      <c r="M106" s="184" t="s">
        <v>3</v>
      </c>
      <c r="N106" s="185" t="s">
        <v>43</v>
      </c>
      <c r="O106" s="186"/>
      <c r="P106" s="187">
        <f>O106*H106</f>
        <v>0</v>
      </c>
      <c r="Q106" s="187">
        <v>0</v>
      </c>
      <c r="R106" s="187">
        <f>Q106*H106</f>
        <v>0</v>
      </c>
      <c r="S106" s="187">
        <v>0.13794999999999999</v>
      </c>
      <c r="T106" s="188">
        <f>S106*H106</f>
        <v>0.52420999999999995</v>
      </c>
      <c r="U106" s="109"/>
      <c r="V106" s="109"/>
      <c r="W106" s="109"/>
      <c r="X106" s="109"/>
      <c r="Y106" s="109"/>
      <c r="Z106" s="109"/>
      <c r="AA106" s="109"/>
      <c r="AB106" s="109"/>
      <c r="AC106" s="109"/>
      <c r="AD106" s="109"/>
      <c r="AE106" s="109"/>
      <c r="AR106" s="189" t="s">
        <v>164</v>
      </c>
      <c r="AT106" s="189" t="s">
        <v>160</v>
      </c>
      <c r="AU106" s="189" t="s">
        <v>79</v>
      </c>
      <c r="AY106" s="100" t="s">
        <v>159</v>
      </c>
      <c r="BE106" s="190">
        <f>IF(N106="základní",J106,0)</f>
        <v>0</v>
      </c>
      <c r="BF106" s="190">
        <f>IF(N106="snížená",J106,0)</f>
        <v>0</v>
      </c>
      <c r="BG106" s="190">
        <f>IF(N106="zákl. přenesená",J106,0)</f>
        <v>0</v>
      </c>
      <c r="BH106" s="190">
        <f>IF(N106="sníž. přenesená",J106,0)</f>
        <v>0</v>
      </c>
      <c r="BI106" s="190">
        <f>IF(N106="nulová",J106,0)</f>
        <v>0</v>
      </c>
      <c r="BJ106" s="100" t="s">
        <v>79</v>
      </c>
      <c r="BK106" s="190">
        <f>ROUND(I106*H106,2)</f>
        <v>0</v>
      </c>
      <c r="BL106" s="100" t="s">
        <v>164</v>
      </c>
      <c r="BM106" s="189" t="s">
        <v>174</v>
      </c>
    </row>
    <row r="107" spans="1:65" s="191" customFormat="1" x14ac:dyDescent="0.2">
      <c r="B107" s="192"/>
      <c r="D107" s="193" t="s">
        <v>175</v>
      </c>
      <c r="E107" s="194" t="s">
        <v>3</v>
      </c>
      <c r="F107" s="195" t="s">
        <v>176</v>
      </c>
      <c r="H107" s="196">
        <v>3.8</v>
      </c>
      <c r="L107" s="192"/>
      <c r="M107" s="197"/>
      <c r="N107" s="198"/>
      <c r="O107" s="198"/>
      <c r="P107" s="198"/>
      <c r="Q107" s="198"/>
      <c r="R107" s="198"/>
      <c r="S107" s="198"/>
      <c r="T107" s="199"/>
      <c r="AT107" s="194" t="s">
        <v>175</v>
      </c>
      <c r="AU107" s="194" t="s">
        <v>79</v>
      </c>
      <c r="AV107" s="191" t="s">
        <v>81</v>
      </c>
      <c r="AW107" s="191" t="s">
        <v>33</v>
      </c>
      <c r="AX107" s="191" t="s">
        <v>72</v>
      </c>
      <c r="AY107" s="194" t="s">
        <v>159</v>
      </c>
    </row>
    <row r="108" spans="1:65" s="200" customFormat="1" x14ac:dyDescent="0.2">
      <c r="B108" s="201"/>
      <c r="D108" s="193" t="s">
        <v>175</v>
      </c>
      <c r="E108" s="202" t="s">
        <v>3</v>
      </c>
      <c r="F108" s="203" t="s">
        <v>177</v>
      </c>
      <c r="H108" s="204">
        <v>3.8</v>
      </c>
      <c r="L108" s="201"/>
      <c r="M108" s="205"/>
      <c r="N108" s="206"/>
      <c r="O108" s="206"/>
      <c r="P108" s="206"/>
      <c r="Q108" s="206"/>
      <c r="R108" s="206"/>
      <c r="S108" s="206"/>
      <c r="T108" s="207"/>
      <c r="AT108" s="202" t="s">
        <v>175</v>
      </c>
      <c r="AU108" s="202" t="s">
        <v>79</v>
      </c>
      <c r="AV108" s="200" t="s">
        <v>164</v>
      </c>
      <c r="AW108" s="200" t="s">
        <v>33</v>
      </c>
      <c r="AX108" s="200" t="s">
        <v>79</v>
      </c>
      <c r="AY108" s="202" t="s">
        <v>159</v>
      </c>
    </row>
    <row r="109" spans="1:65" s="113" customFormat="1" ht="24" x14ac:dyDescent="0.2">
      <c r="A109" s="109"/>
      <c r="B109" s="110"/>
      <c r="C109" s="178" t="s">
        <v>178</v>
      </c>
      <c r="D109" s="178" t="s">
        <v>160</v>
      </c>
      <c r="E109" s="179" t="s">
        <v>179</v>
      </c>
      <c r="F109" s="180" t="s">
        <v>180</v>
      </c>
      <c r="G109" s="181" t="s">
        <v>163</v>
      </c>
      <c r="H109" s="182">
        <v>1</v>
      </c>
      <c r="I109" s="4"/>
      <c r="J109" s="183">
        <f>ROUND(I109*H109,2)</f>
        <v>0</v>
      </c>
      <c r="K109" s="180" t="s">
        <v>3</v>
      </c>
      <c r="L109" s="110"/>
      <c r="M109" s="184" t="s">
        <v>3</v>
      </c>
      <c r="N109" s="185" t="s">
        <v>43</v>
      </c>
      <c r="O109" s="186"/>
      <c r="P109" s="187">
        <f>O109*H109</f>
        <v>0</v>
      </c>
      <c r="Q109" s="187">
        <v>0</v>
      </c>
      <c r="R109" s="187">
        <f>Q109*H109</f>
        <v>0</v>
      </c>
      <c r="S109" s="187">
        <v>0.1762</v>
      </c>
      <c r="T109" s="188">
        <f>S109*H109</f>
        <v>0.1762</v>
      </c>
      <c r="U109" s="109"/>
      <c r="V109" s="109"/>
      <c r="W109" s="109"/>
      <c r="X109" s="109"/>
      <c r="Y109" s="109"/>
      <c r="Z109" s="109"/>
      <c r="AA109" s="109"/>
      <c r="AB109" s="109"/>
      <c r="AC109" s="109"/>
      <c r="AD109" s="109"/>
      <c r="AE109" s="109"/>
      <c r="AR109" s="189" t="s">
        <v>164</v>
      </c>
      <c r="AT109" s="189" t="s">
        <v>160</v>
      </c>
      <c r="AU109" s="189" t="s">
        <v>79</v>
      </c>
      <c r="AY109" s="100" t="s">
        <v>159</v>
      </c>
      <c r="BE109" s="190">
        <f>IF(N109="základní",J109,0)</f>
        <v>0</v>
      </c>
      <c r="BF109" s="190">
        <f>IF(N109="snížená",J109,0)</f>
        <v>0</v>
      </c>
      <c r="BG109" s="190">
        <f>IF(N109="zákl. přenesená",J109,0)</f>
        <v>0</v>
      </c>
      <c r="BH109" s="190">
        <f>IF(N109="sníž. přenesená",J109,0)</f>
        <v>0</v>
      </c>
      <c r="BI109" s="190">
        <f>IF(N109="nulová",J109,0)</f>
        <v>0</v>
      </c>
      <c r="BJ109" s="100" t="s">
        <v>79</v>
      </c>
      <c r="BK109" s="190">
        <f>ROUND(I109*H109,2)</f>
        <v>0</v>
      </c>
      <c r="BL109" s="100" t="s">
        <v>164</v>
      </c>
      <c r="BM109" s="189" t="s">
        <v>181</v>
      </c>
    </row>
    <row r="110" spans="1:65" s="113" customFormat="1" ht="24" x14ac:dyDescent="0.2">
      <c r="A110" s="109"/>
      <c r="B110" s="110"/>
      <c r="C110" s="178" t="s">
        <v>170</v>
      </c>
      <c r="D110" s="178" t="s">
        <v>160</v>
      </c>
      <c r="E110" s="179" t="s">
        <v>182</v>
      </c>
      <c r="F110" s="180" t="s">
        <v>183</v>
      </c>
      <c r="G110" s="181" t="s">
        <v>163</v>
      </c>
      <c r="H110" s="182">
        <v>1</v>
      </c>
      <c r="I110" s="4"/>
      <c r="J110" s="183">
        <f>ROUND(I110*H110,2)</f>
        <v>0</v>
      </c>
      <c r="K110" s="180" t="s">
        <v>3</v>
      </c>
      <c r="L110" s="110"/>
      <c r="M110" s="184" t="s">
        <v>3</v>
      </c>
      <c r="N110" s="185" t="s">
        <v>43</v>
      </c>
      <c r="O110" s="186"/>
      <c r="P110" s="187">
        <f>O110*H110</f>
        <v>0</v>
      </c>
      <c r="Q110" s="187">
        <v>0</v>
      </c>
      <c r="R110" s="187">
        <f>Q110*H110</f>
        <v>0</v>
      </c>
      <c r="S110" s="187">
        <v>5.2859999999999997E-2</v>
      </c>
      <c r="T110" s="188">
        <f>S110*H110</f>
        <v>5.2859999999999997E-2</v>
      </c>
      <c r="U110" s="109"/>
      <c r="V110" s="109"/>
      <c r="W110" s="109"/>
      <c r="X110" s="109"/>
      <c r="Y110" s="109"/>
      <c r="Z110" s="109"/>
      <c r="AA110" s="109"/>
      <c r="AB110" s="109"/>
      <c r="AC110" s="109"/>
      <c r="AD110" s="109"/>
      <c r="AE110" s="109"/>
      <c r="AR110" s="189" t="s">
        <v>164</v>
      </c>
      <c r="AT110" s="189" t="s">
        <v>160</v>
      </c>
      <c r="AU110" s="189" t="s">
        <v>79</v>
      </c>
      <c r="AY110" s="100" t="s">
        <v>159</v>
      </c>
      <c r="BE110" s="190">
        <f>IF(N110="základní",J110,0)</f>
        <v>0</v>
      </c>
      <c r="BF110" s="190">
        <f>IF(N110="snížená",J110,0)</f>
        <v>0</v>
      </c>
      <c r="BG110" s="190">
        <f>IF(N110="zákl. přenesená",J110,0)</f>
        <v>0</v>
      </c>
      <c r="BH110" s="190">
        <f>IF(N110="sníž. přenesená",J110,0)</f>
        <v>0</v>
      </c>
      <c r="BI110" s="190">
        <f>IF(N110="nulová",J110,0)</f>
        <v>0</v>
      </c>
      <c r="BJ110" s="100" t="s">
        <v>79</v>
      </c>
      <c r="BK110" s="190">
        <f>ROUND(I110*H110,2)</f>
        <v>0</v>
      </c>
      <c r="BL110" s="100" t="s">
        <v>164</v>
      </c>
      <c r="BM110" s="189" t="s">
        <v>184</v>
      </c>
    </row>
    <row r="111" spans="1:65" s="113" customFormat="1" ht="24" x14ac:dyDescent="0.2">
      <c r="A111" s="109"/>
      <c r="B111" s="110"/>
      <c r="C111" s="178" t="s">
        <v>185</v>
      </c>
      <c r="D111" s="178" t="s">
        <v>160</v>
      </c>
      <c r="E111" s="179" t="s">
        <v>186</v>
      </c>
      <c r="F111" s="180" t="s">
        <v>187</v>
      </c>
      <c r="G111" s="181" t="s">
        <v>163</v>
      </c>
      <c r="H111" s="182">
        <v>1</v>
      </c>
      <c r="I111" s="4"/>
      <c r="J111" s="183">
        <f>ROUND(I111*H111,2)</f>
        <v>0</v>
      </c>
      <c r="K111" s="180" t="s">
        <v>3</v>
      </c>
      <c r="L111" s="110"/>
      <c r="M111" s="184" t="s">
        <v>3</v>
      </c>
      <c r="N111" s="185" t="s">
        <v>43</v>
      </c>
      <c r="O111" s="186"/>
      <c r="P111" s="187">
        <f>O111*H111</f>
        <v>0</v>
      </c>
      <c r="Q111" s="187">
        <v>0</v>
      </c>
      <c r="R111" s="187">
        <f>Q111*H111</f>
        <v>0</v>
      </c>
      <c r="S111" s="187">
        <v>1.08E-3</v>
      </c>
      <c r="T111" s="188">
        <f>S111*H111</f>
        <v>1.08E-3</v>
      </c>
      <c r="U111" s="109"/>
      <c r="V111" s="109"/>
      <c r="W111" s="109"/>
      <c r="X111" s="109"/>
      <c r="Y111" s="109"/>
      <c r="Z111" s="109"/>
      <c r="AA111" s="109"/>
      <c r="AB111" s="109"/>
      <c r="AC111" s="109"/>
      <c r="AD111" s="109"/>
      <c r="AE111" s="109"/>
      <c r="AR111" s="189" t="s">
        <v>164</v>
      </c>
      <c r="AT111" s="189" t="s">
        <v>160</v>
      </c>
      <c r="AU111" s="189" t="s">
        <v>79</v>
      </c>
      <c r="AY111" s="100" t="s">
        <v>159</v>
      </c>
      <c r="BE111" s="190">
        <f>IF(N111="základní",J111,0)</f>
        <v>0</v>
      </c>
      <c r="BF111" s="190">
        <f>IF(N111="snížená",J111,0)</f>
        <v>0</v>
      </c>
      <c r="BG111" s="190">
        <f>IF(N111="zákl. přenesená",J111,0)</f>
        <v>0</v>
      </c>
      <c r="BH111" s="190">
        <f>IF(N111="sníž. přenesená",J111,0)</f>
        <v>0</v>
      </c>
      <c r="BI111" s="190">
        <f>IF(N111="nulová",J111,0)</f>
        <v>0</v>
      </c>
      <c r="BJ111" s="100" t="s">
        <v>79</v>
      </c>
      <c r="BK111" s="190">
        <f>ROUND(I111*H111,2)</f>
        <v>0</v>
      </c>
      <c r="BL111" s="100" t="s">
        <v>164</v>
      </c>
      <c r="BM111" s="189" t="s">
        <v>188</v>
      </c>
    </row>
    <row r="112" spans="1:65" s="113" customFormat="1" ht="16.5" customHeight="1" x14ac:dyDescent="0.2">
      <c r="A112" s="109"/>
      <c r="B112" s="110"/>
      <c r="C112" s="178" t="s">
        <v>174</v>
      </c>
      <c r="D112" s="178" t="s">
        <v>160</v>
      </c>
      <c r="E112" s="179" t="s">
        <v>189</v>
      </c>
      <c r="F112" s="180" t="s">
        <v>190</v>
      </c>
      <c r="G112" s="181" t="s">
        <v>191</v>
      </c>
      <c r="H112" s="182">
        <v>13.3</v>
      </c>
      <c r="I112" s="4"/>
      <c r="J112" s="183">
        <f>ROUND(I112*H112,2)</f>
        <v>0</v>
      </c>
      <c r="K112" s="180" t="s">
        <v>3</v>
      </c>
      <c r="L112" s="110"/>
      <c r="M112" s="184" t="s">
        <v>3</v>
      </c>
      <c r="N112" s="185" t="s">
        <v>43</v>
      </c>
      <c r="O112" s="186"/>
      <c r="P112" s="187">
        <f>O112*H112</f>
        <v>0</v>
      </c>
      <c r="Q112" s="187">
        <v>0</v>
      </c>
      <c r="R112" s="187">
        <f>Q112*H112</f>
        <v>0</v>
      </c>
      <c r="S112" s="187">
        <v>3.0000000000000001E-3</v>
      </c>
      <c r="T112" s="188">
        <f>S112*H112</f>
        <v>3.9900000000000005E-2</v>
      </c>
      <c r="U112" s="109"/>
      <c r="V112" s="109"/>
      <c r="W112" s="109"/>
      <c r="X112" s="109"/>
      <c r="Y112" s="109"/>
      <c r="Z112" s="109"/>
      <c r="AA112" s="109"/>
      <c r="AB112" s="109"/>
      <c r="AC112" s="109"/>
      <c r="AD112" s="109"/>
      <c r="AE112" s="109"/>
      <c r="AR112" s="189" t="s">
        <v>164</v>
      </c>
      <c r="AT112" s="189" t="s">
        <v>160</v>
      </c>
      <c r="AU112" s="189" t="s">
        <v>79</v>
      </c>
      <c r="AY112" s="100" t="s">
        <v>159</v>
      </c>
      <c r="BE112" s="190">
        <f>IF(N112="základní",J112,0)</f>
        <v>0</v>
      </c>
      <c r="BF112" s="190">
        <f>IF(N112="snížená",J112,0)</f>
        <v>0</v>
      </c>
      <c r="BG112" s="190">
        <f>IF(N112="zákl. přenesená",J112,0)</f>
        <v>0</v>
      </c>
      <c r="BH112" s="190">
        <f>IF(N112="sníž. přenesená",J112,0)</f>
        <v>0</v>
      </c>
      <c r="BI112" s="190">
        <f>IF(N112="nulová",J112,0)</f>
        <v>0</v>
      </c>
      <c r="BJ112" s="100" t="s">
        <v>79</v>
      </c>
      <c r="BK112" s="190">
        <f>ROUND(I112*H112,2)</f>
        <v>0</v>
      </c>
      <c r="BL112" s="100" t="s">
        <v>164</v>
      </c>
      <c r="BM112" s="189" t="s">
        <v>192</v>
      </c>
    </row>
    <row r="113" spans="1:65" s="191" customFormat="1" x14ac:dyDescent="0.2">
      <c r="B113" s="192"/>
      <c r="D113" s="193" t="s">
        <v>175</v>
      </c>
      <c r="E113" s="194" t="s">
        <v>3</v>
      </c>
      <c r="F113" s="195" t="s">
        <v>193</v>
      </c>
      <c r="H113" s="196">
        <v>7.1050000000000004</v>
      </c>
      <c r="L113" s="192"/>
      <c r="M113" s="197"/>
      <c r="N113" s="198"/>
      <c r="O113" s="198"/>
      <c r="P113" s="198"/>
      <c r="Q113" s="198"/>
      <c r="R113" s="198"/>
      <c r="S113" s="198"/>
      <c r="T113" s="199"/>
      <c r="AT113" s="194" t="s">
        <v>175</v>
      </c>
      <c r="AU113" s="194" t="s">
        <v>79</v>
      </c>
      <c r="AV113" s="191" t="s">
        <v>81</v>
      </c>
      <c r="AW113" s="191" t="s">
        <v>33</v>
      </c>
      <c r="AX113" s="191" t="s">
        <v>72</v>
      </c>
      <c r="AY113" s="194" t="s">
        <v>159</v>
      </c>
    </row>
    <row r="114" spans="1:65" s="191" customFormat="1" x14ac:dyDescent="0.2">
      <c r="B114" s="192"/>
      <c r="D114" s="193" t="s">
        <v>175</v>
      </c>
      <c r="E114" s="194" t="s">
        <v>3</v>
      </c>
      <c r="F114" s="195" t="s">
        <v>194</v>
      </c>
      <c r="H114" s="196">
        <v>6.0609999999999999</v>
      </c>
      <c r="L114" s="192"/>
      <c r="M114" s="197"/>
      <c r="N114" s="198"/>
      <c r="O114" s="198"/>
      <c r="P114" s="198"/>
      <c r="Q114" s="198"/>
      <c r="R114" s="198"/>
      <c r="S114" s="198"/>
      <c r="T114" s="199"/>
      <c r="AT114" s="194" t="s">
        <v>175</v>
      </c>
      <c r="AU114" s="194" t="s">
        <v>79</v>
      </c>
      <c r="AV114" s="191" t="s">
        <v>81</v>
      </c>
      <c r="AW114" s="191" t="s">
        <v>33</v>
      </c>
      <c r="AX114" s="191" t="s">
        <v>72</v>
      </c>
      <c r="AY114" s="194" t="s">
        <v>159</v>
      </c>
    </row>
    <row r="115" spans="1:65" s="191" customFormat="1" x14ac:dyDescent="0.2">
      <c r="B115" s="192"/>
      <c r="D115" s="193" t="s">
        <v>175</v>
      </c>
      <c r="E115" s="194" t="s">
        <v>3</v>
      </c>
      <c r="F115" s="195" t="s">
        <v>195</v>
      </c>
      <c r="H115" s="196">
        <v>0.13500000000000001</v>
      </c>
      <c r="L115" s="192"/>
      <c r="M115" s="197"/>
      <c r="N115" s="198"/>
      <c r="O115" s="198"/>
      <c r="P115" s="198"/>
      <c r="Q115" s="198"/>
      <c r="R115" s="198"/>
      <c r="S115" s="198"/>
      <c r="T115" s="199"/>
      <c r="AT115" s="194" t="s">
        <v>175</v>
      </c>
      <c r="AU115" s="194" t="s">
        <v>79</v>
      </c>
      <c r="AV115" s="191" t="s">
        <v>81</v>
      </c>
      <c r="AW115" s="191" t="s">
        <v>33</v>
      </c>
      <c r="AX115" s="191" t="s">
        <v>72</v>
      </c>
      <c r="AY115" s="194" t="s">
        <v>159</v>
      </c>
    </row>
    <row r="116" spans="1:65" s="191" customFormat="1" x14ac:dyDescent="0.2">
      <c r="B116" s="192"/>
      <c r="D116" s="193" t="s">
        <v>175</v>
      </c>
      <c r="E116" s="194" t="s">
        <v>3</v>
      </c>
      <c r="F116" s="195" t="s">
        <v>196</v>
      </c>
      <c r="H116" s="196">
        <v>-1E-3</v>
      </c>
      <c r="L116" s="192"/>
      <c r="M116" s="197"/>
      <c r="N116" s="198"/>
      <c r="O116" s="198"/>
      <c r="P116" s="198"/>
      <c r="Q116" s="198"/>
      <c r="R116" s="198"/>
      <c r="S116" s="198"/>
      <c r="T116" s="199"/>
      <c r="AT116" s="194" t="s">
        <v>175</v>
      </c>
      <c r="AU116" s="194" t="s">
        <v>79</v>
      </c>
      <c r="AV116" s="191" t="s">
        <v>81</v>
      </c>
      <c r="AW116" s="191" t="s">
        <v>33</v>
      </c>
      <c r="AX116" s="191" t="s">
        <v>72</v>
      </c>
      <c r="AY116" s="194" t="s">
        <v>159</v>
      </c>
    </row>
    <row r="117" spans="1:65" s="200" customFormat="1" x14ac:dyDescent="0.2">
      <c r="B117" s="201"/>
      <c r="D117" s="193" t="s">
        <v>175</v>
      </c>
      <c r="E117" s="202" t="s">
        <v>3</v>
      </c>
      <c r="F117" s="203" t="s">
        <v>197</v>
      </c>
      <c r="H117" s="204">
        <v>13.3</v>
      </c>
      <c r="L117" s="201"/>
      <c r="M117" s="205"/>
      <c r="N117" s="206"/>
      <c r="O117" s="206"/>
      <c r="P117" s="206"/>
      <c r="Q117" s="206"/>
      <c r="R117" s="206"/>
      <c r="S117" s="206"/>
      <c r="T117" s="207"/>
      <c r="AT117" s="202" t="s">
        <v>175</v>
      </c>
      <c r="AU117" s="202" t="s">
        <v>79</v>
      </c>
      <c r="AV117" s="200" t="s">
        <v>164</v>
      </c>
      <c r="AW117" s="200" t="s">
        <v>33</v>
      </c>
      <c r="AX117" s="200" t="s">
        <v>79</v>
      </c>
      <c r="AY117" s="202" t="s">
        <v>159</v>
      </c>
    </row>
    <row r="118" spans="1:65" s="113" customFormat="1" ht="16.5" customHeight="1" x14ac:dyDescent="0.2">
      <c r="A118" s="109"/>
      <c r="B118" s="110"/>
      <c r="C118" s="178" t="s">
        <v>198</v>
      </c>
      <c r="D118" s="178" t="s">
        <v>160</v>
      </c>
      <c r="E118" s="179" t="s">
        <v>199</v>
      </c>
      <c r="F118" s="180" t="s">
        <v>200</v>
      </c>
      <c r="G118" s="181" t="s">
        <v>191</v>
      </c>
      <c r="H118" s="182">
        <v>30</v>
      </c>
      <c r="I118" s="4"/>
      <c r="J118" s="183">
        <f>ROUND(I118*H118,2)</f>
        <v>0</v>
      </c>
      <c r="K118" s="180" t="s">
        <v>3</v>
      </c>
      <c r="L118" s="110"/>
      <c r="M118" s="184" t="s">
        <v>3</v>
      </c>
      <c r="N118" s="185" t="s">
        <v>43</v>
      </c>
      <c r="O118" s="186"/>
      <c r="P118" s="187">
        <f>O118*H118</f>
        <v>0</v>
      </c>
      <c r="Q118" s="187">
        <v>0</v>
      </c>
      <c r="R118" s="187">
        <f>Q118*H118</f>
        <v>0</v>
      </c>
      <c r="S118" s="187">
        <v>2.5000000000000001E-3</v>
      </c>
      <c r="T118" s="188">
        <f>S118*H118</f>
        <v>7.4999999999999997E-2</v>
      </c>
      <c r="U118" s="109"/>
      <c r="V118" s="109"/>
      <c r="W118" s="109"/>
      <c r="X118" s="109"/>
      <c r="Y118" s="109"/>
      <c r="Z118" s="109"/>
      <c r="AA118" s="109"/>
      <c r="AB118" s="109"/>
      <c r="AC118" s="109"/>
      <c r="AD118" s="109"/>
      <c r="AE118" s="109"/>
      <c r="AR118" s="189" t="s">
        <v>164</v>
      </c>
      <c r="AT118" s="189" t="s">
        <v>160</v>
      </c>
      <c r="AU118" s="189" t="s">
        <v>79</v>
      </c>
      <c r="AY118" s="100" t="s">
        <v>159</v>
      </c>
      <c r="BE118" s="190">
        <f>IF(N118="základní",J118,0)</f>
        <v>0</v>
      </c>
      <c r="BF118" s="190">
        <f>IF(N118="snížená",J118,0)</f>
        <v>0</v>
      </c>
      <c r="BG118" s="190">
        <f>IF(N118="zákl. přenesená",J118,0)</f>
        <v>0</v>
      </c>
      <c r="BH118" s="190">
        <f>IF(N118="sníž. přenesená",J118,0)</f>
        <v>0</v>
      </c>
      <c r="BI118" s="190">
        <f>IF(N118="nulová",J118,0)</f>
        <v>0</v>
      </c>
      <c r="BJ118" s="100" t="s">
        <v>79</v>
      </c>
      <c r="BK118" s="190">
        <f>ROUND(I118*H118,2)</f>
        <v>0</v>
      </c>
      <c r="BL118" s="100" t="s">
        <v>164</v>
      </c>
      <c r="BM118" s="189" t="s">
        <v>201</v>
      </c>
    </row>
    <row r="119" spans="1:65" s="191" customFormat="1" x14ac:dyDescent="0.2">
      <c r="B119" s="192"/>
      <c r="D119" s="193" t="s">
        <v>175</v>
      </c>
      <c r="E119" s="194" t="s">
        <v>3</v>
      </c>
      <c r="F119" s="195" t="s">
        <v>202</v>
      </c>
      <c r="H119" s="196">
        <v>8.0649999999999995</v>
      </c>
      <c r="L119" s="192"/>
      <c r="M119" s="197"/>
      <c r="N119" s="198"/>
      <c r="O119" s="198"/>
      <c r="P119" s="198"/>
      <c r="Q119" s="198"/>
      <c r="R119" s="198"/>
      <c r="S119" s="198"/>
      <c r="T119" s="199"/>
      <c r="AT119" s="194" t="s">
        <v>175</v>
      </c>
      <c r="AU119" s="194" t="s">
        <v>79</v>
      </c>
      <c r="AV119" s="191" t="s">
        <v>81</v>
      </c>
      <c r="AW119" s="191" t="s">
        <v>33</v>
      </c>
      <c r="AX119" s="191" t="s">
        <v>72</v>
      </c>
      <c r="AY119" s="194" t="s">
        <v>159</v>
      </c>
    </row>
    <row r="120" spans="1:65" s="191" customFormat="1" x14ac:dyDescent="0.2">
      <c r="B120" s="192"/>
      <c r="D120" s="193" t="s">
        <v>175</v>
      </c>
      <c r="E120" s="194" t="s">
        <v>3</v>
      </c>
      <c r="F120" s="195" t="s">
        <v>203</v>
      </c>
      <c r="H120" s="196">
        <v>12.269</v>
      </c>
      <c r="L120" s="192"/>
      <c r="M120" s="197"/>
      <c r="N120" s="198"/>
      <c r="O120" s="198"/>
      <c r="P120" s="198"/>
      <c r="Q120" s="198"/>
      <c r="R120" s="198"/>
      <c r="S120" s="198"/>
      <c r="T120" s="199"/>
      <c r="AT120" s="194" t="s">
        <v>175</v>
      </c>
      <c r="AU120" s="194" t="s">
        <v>79</v>
      </c>
      <c r="AV120" s="191" t="s">
        <v>81</v>
      </c>
      <c r="AW120" s="191" t="s">
        <v>33</v>
      </c>
      <c r="AX120" s="191" t="s">
        <v>72</v>
      </c>
      <c r="AY120" s="194" t="s">
        <v>159</v>
      </c>
    </row>
    <row r="121" spans="1:65" s="191" customFormat="1" x14ac:dyDescent="0.2">
      <c r="B121" s="192"/>
      <c r="D121" s="193" t="s">
        <v>175</v>
      </c>
      <c r="E121" s="194" t="s">
        <v>3</v>
      </c>
      <c r="F121" s="195" t="s">
        <v>204</v>
      </c>
      <c r="H121" s="196">
        <v>9.1199999999999992</v>
      </c>
      <c r="L121" s="192"/>
      <c r="M121" s="197"/>
      <c r="N121" s="198"/>
      <c r="O121" s="198"/>
      <c r="P121" s="198"/>
      <c r="Q121" s="198"/>
      <c r="R121" s="198"/>
      <c r="S121" s="198"/>
      <c r="T121" s="199"/>
      <c r="AT121" s="194" t="s">
        <v>175</v>
      </c>
      <c r="AU121" s="194" t="s">
        <v>79</v>
      </c>
      <c r="AV121" s="191" t="s">
        <v>81</v>
      </c>
      <c r="AW121" s="191" t="s">
        <v>33</v>
      </c>
      <c r="AX121" s="191" t="s">
        <v>72</v>
      </c>
      <c r="AY121" s="194" t="s">
        <v>159</v>
      </c>
    </row>
    <row r="122" spans="1:65" s="191" customFormat="1" x14ac:dyDescent="0.2">
      <c r="B122" s="192"/>
      <c r="D122" s="193" t="s">
        <v>175</v>
      </c>
      <c r="E122" s="194" t="s">
        <v>3</v>
      </c>
      <c r="F122" s="195" t="s">
        <v>205</v>
      </c>
      <c r="H122" s="196">
        <v>0.54600000000000004</v>
      </c>
      <c r="L122" s="192"/>
      <c r="M122" s="197"/>
      <c r="N122" s="198"/>
      <c r="O122" s="198"/>
      <c r="P122" s="198"/>
      <c r="Q122" s="198"/>
      <c r="R122" s="198"/>
      <c r="S122" s="198"/>
      <c r="T122" s="199"/>
      <c r="AT122" s="194" t="s">
        <v>175</v>
      </c>
      <c r="AU122" s="194" t="s">
        <v>79</v>
      </c>
      <c r="AV122" s="191" t="s">
        <v>81</v>
      </c>
      <c r="AW122" s="191" t="s">
        <v>33</v>
      </c>
      <c r="AX122" s="191" t="s">
        <v>72</v>
      </c>
      <c r="AY122" s="194" t="s">
        <v>159</v>
      </c>
    </row>
    <row r="123" spans="1:65" s="200" customFormat="1" x14ac:dyDescent="0.2">
      <c r="B123" s="201"/>
      <c r="D123" s="193" t="s">
        <v>175</v>
      </c>
      <c r="E123" s="202" t="s">
        <v>3</v>
      </c>
      <c r="F123" s="203" t="s">
        <v>197</v>
      </c>
      <c r="H123" s="204">
        <v>30</v>
      </c>
      <c r="L123" s="201"/>
      <c r="M123" s="205"/>
      <c r="N123" s="206"/>
      <c r="O123" s="206"/>
      <c r="P123" s="206"/>
      <c r="Q123" s="206"/>
      <c r="R123" s="206"/>
      <c r="S123" s="206"/>
      <c r="T123" s="207"/>
      <c r="AT123" s="202" t="s">
        <v>175</v>
      </c>
      <c r="AU123" s="202" t="s">
        <v>79</v>
      </c>
      <c r="AV123" s="200" t="s">
        <v>164</v>
      </c>
      <c r="AW123" s="200" t="s">
        <v>33</v>
      </c>
      <c r="AX123" s="200" t="s">
        <v>79</v>
      </c>
      <c r="AY123" s="202" t="s">
        <v>159</v>
      </c>
    </row>
    <row r="124" spans="1:65" s="113" customFormat="1" ht="24" x14ac:dyDescent="0.2">
      <c r="A124" s="109"/>
      <c r="B124" s="110"/>
      <c r="C124" s="178" t="s">
        <v>181</v>
      </c>
      <c r="D124" s="178" t="s">
        <v>160</v>
      </c>
      <c r="E124" s="179" t="s">
        <v>206</v>
      </c>
      <c r="F124" s="180" t="s">
        <v>207</v>
      </c>
      <c r="G124" s="181" t="s">
        <v>163</v>
      </c>
      <c r="H124" s="182">
        <v>7</v>
      </c>
      <c r="I124" s="4"/>
      <c r="J124" s="183">
        <f>ROUND(I124*H124,2)</f>
        <v>0</v>
      </c>
      <c r="K124" s="180" t="s">
        <v>3</v>
      </c>
      <c r="L124" s="110"/>
      <c r="M124" s="184" t="s">
        <v>3</v>
      </c>
      <c r="N124" s="185" t="s">
        <v>43</v>
      </c>
      <c r="O124" s="186"/>
      <c r="P124" s="187">
        <f>O124*H124</f>
        <v>0</v>
      </c>
      <c r="Q124" s="187">
        <v>0</v>
      </c>
      <c r="R124" s="187">
        <f>Q124*H124</f>
        <v>0</v>
      </c>
      <c r="S124" s="187">
        <v>4.0000000000000001E-3</v>
      </c>
      <c r="T124" s="188">
        <f>S124*H124</f>
        <v>2.8000000000000001E-2</v>
      </c>
      <c r="U124" s="109"/>
      <c r="V124" s="109"/>
      <c r="W124" s="109"/>
      <c r="X124" s="109"/>
      <c r="Y124" s="109"/>
      <c r="Z124" s="109"/>
      <c r="AA124" s="109"/>
      <c r="AB124" s="109"/>
      <c r="AC124" s="109"/>
      <c r="AD124" s="109"/>
      <c r="AE124" s="109"/>
      <c r="AR124" s="189" t="s">
        <v>164</v>
      </c>
      <c r="AT124" s="189" t="s">
        <v>160</v>
      </c>
      <c r="AU124" s="189" t="s">
        <v>79</v>
      </c>
      <c r="AY124" s="100" t="s">
        <v>159</v>
      </c>
      <c r="BE124" s="190">
        <f>IF(N124="základní",J124,0)</f>
        <v>0</v>
      </c>
      <c r="BF124" s="190">
        <f>IF(N124="snížená",J124,0)</f>
        <v>0</v>
      </c>
      <c r="BG124" s="190">
        <f>IF(N124="zákl. přenesená",J124,0)</f>
        <v>0</v>
      </c>
      <c r="BH124" s="190">
        <f>IF(N124="sníž. přenesená",J124,0)</f>
        <v>0</v>
      </c>
      <c r="BI124" s="190">
        <f>IF(N124="nulová",J124,0)</f>
        <v>0</v>
      </c>
      <c r="BJ124" s="100" t="s">
        <v>79</v>
      </c>
      <c r="BK124" s="190">
        <f>ROUND(I124*H124,2)</f>
        <v>0</v>
      </c>
      <c r="BL124" s="100" t="s">
        <v>164</v>
      </c>
      <c r="BM124" s="189" t="s">
        <v>208</v>
      </c>
    </row>
    <row r="125" spans="1:65" s="113" customFormat="1" ht="24" x14ac:dyDescent="0.2">
      <c r="A125" s="109"/>
      <c r="B125" s="110"/>
      <c r="C125" s="178" t="s">
        <v>209</v>
      </c>
      <c r="D125" s="178" t="s">
        <v>160</v>
      </c>
      <c r="E125" s="179" t="s">
        <v>210</v>
      </c>
      <c r="F125" s="180" t="s">
        <v>211</v>
      </c>
      <c r="G125" s="181" t="s">
        <v>163</v>
      </c>
      <c r="H125" s="182">
        <v>3</v>
      </c>
      <c r="I125" s="4"/>
      <c r="J125" s="183">
        <f>ROUND(I125*H125,2)</f>
        <v>0</v>
      </c>
      <c r="K125" s="180" t="s">
        <v>3</v>
      </c>
      <c r="L125" s="110"/>
      <c r="M125" s="184" t="s">
        <v>3</v>
      </c>
      <c r="N125" s="185" t="s">
        <v>43</v>
      </c>
      <c r="O125" s="186"/>
      <c r="P125" s="187">
        <f>O125*H125</f>
        <v>0</v>
      </c>
      <c r="Q125" s="187">
        <v>0</v>
      </c>
      <c r="R125" s="187">
        <f>Q125*H125</f>
        <v>0</v>
      </c>
      <c r="S125" s="187">
        <v>6.0000000000000001E-3</v>
      </c>
      <c r="T125" s="188">
        <f>S125*H125</f>
        <v>1.8000000000000002E-2</v>
      </c>
      <c r="U125" s="109"/>
      <c r="V125" s="109"/>
      <c r="W125" s="109"/>
      <c r="X125" s="109"/>
      <c r="Y125" s="109"/>
      <c r="Z125" s="109"/>
      <c r="AA125" s="109"/>
      <c r="AB125" s="109"/>
      <c r="AC125" s="109"/>
      <c r="AD125" s="109"/>
      <c r="AE125" s="109"/>
      <c r="AR125" s="189" t="s">
        <v>164</v>
      </c>
      <c r="AT125" s="189" t="s">
        <v>160</v>
      </c>
      <c r="AU125" s="189" t="s">
        <v>79</v>
      </c>
      <c r="AY125" s="100" t="s">
        <v>159</v>
      </c>
      <c r="BE125" s="190">
        <f>IF(N125="základní",J125,0)</f>
        <v>0</v>
      </c>
      <c r="BF125" s="190">
        <f>IF(N125="snížená",J125,0)</f>
        <v>0</v>
      </c>
      <c r="BG125" s="190">
        <f>IF(N125="zákl. přenesená",J125,0)</f>
        <v>0</v>
      </c>
      <c r="BH125" s="190">
        <f>IF(N125="sníž. přenesená",J125,0)</f>
        <v>0</v>
      </c>
      <c r="BI125" s="190">
        <f>IF(N125="nulová",J125,0)</f>
        <v>0</v>
      </c>
      <c r="BJ125" s="100" t="s">
        <v>79</v>
      </c>
      <c r="BK125" s="190">
        <f>ROUND(I125*H125,2)</f>
        <v>0</v>
      </c>
      <c r="BL125" s="100" t="s">
        <v>164</v>
      </c>
      <c r="BM125" s="189" t="s">
        <v>212</v>
      </c>
    </row>
    <row r="126" spans="1:65" s="167" customFormat="1" ht="25.9" customHeight="1" x14ac:dyDescent="0.2">
      <c r="B126" s="168"/>
      <c r="D126" s="169" t="s">
        <v>71</v>
      </c>
      <c r="E126" s="170" t="s">
        <v>213</v>
      </c>
      <c r="F126" s="170" t="s">
        <v>214</v>
      </c>
      <c r="J126" s="171">
        <f>BK126</f>
        <v>0</v>
      </c>
      <c r="L126" s="168"/>
      <c r="M126" s="172"/>
      <c r="N126" s="173"/>
      <c r="O126" s="173"/>
      <c r="P126" s="174">
        <f>SUM(P127:P237)</f>
        <v>0</v>
      </c>
      <c r="Q126" s="173"/>
      <c r="R126" s="174">
        <f>SUM(R127:R237)</f>
        <v>0</v>
      </c>
      <c r="S126" s="173"/>
      <c r="T126" s="175">
        <f>SUM(T127:T237)</f>
        <v>35.122558000000005</v>
      </c>
      <c r="AR126" s="169" t="s">
        <v>79</v>
      </c>
      <c r="AT126" s="176" t="s">
        <v>71</v>
      </c>
      <c r="AU126" s="176" t="s">
        <v>72</v>
      </c>
      <c r="AY126" s="169" t="s">
        <v>159</v>
      </c>
      <c r="BK126" s="177">
        <f>SUM(BK127:BK237)</f>
        <v>0</v>
      </c>
    </row>
    <row r="127" spans="1:65" s="113" customFormat="1" ht="36" x14ac:dyDescent="0.2">
      <c r="A127" s="109"/>
      <c r="B127" s="110"/>
      <c r="C127" s="178" t="s">
        <v>184</v>
      </c>
      <c r="D127" s="178" t="s">
        <v>160</v>
      </c>
      <c r="E127" s="179" t="s">
        <v>215</v>
      </c>
      <c r="F127" s="180" t="s">
        <v>216</v>
      </c>
      <c r="G127" s="181" t="s">
        <v>191</v>
      </c>
      <c r="H127" s="182">
        <v>118</v>
      </c>
      <c r="I127" s="4"/>
      <c r="J127" s="183">
        <f>ROUND(I127*H127,2)</f>
        <v>0</v>
      </c>
      <c r="K127" s="180" t="s">
        <v>3</v>
      </c>
      <c r="L127" s="110"/>
      <c r="M127" s="184" t="s">
        <v>3</v>
      </c>
      <c r="N127" s="185" t="s">
        <v>43</v>
      </c>
      <c r="O127" s="186"/>
      <c r="P127" s="187">
        <f>O127*H127</f>
        <v>0</v>
      </c>
      <c r="Q127" s="187">
        <v>0</v>
      </c>
      <c r="R127" s="187">
        <f>Q127*H127</f>
        <v>0</v>
      </c>
      <c r="S127" s="187">
        <v>1.1010000000000001E-2</v>
      </c>
      <c r="T127" s="188">
        <f>S127*H127</f>
        <v>1.29918</v>
      </c>
      <c r="U127" s="109"/>
      <c r="V127" s="109"/>
      <c r="W127" s="109"/>
      <c r="X127" s="109"/>
      <c r="Y127" s="109"/>
      <c r="Z127" s="109"/>
      <c r="AA127" s="109"/>
      <c r="AB127" s="109"/>
      <c r="AC127" s="109"/>
      <c r="AD127" s="109"/>
      <c r="AE127" s="109"/>
      <c r="AR127" s="189" t="s">
        <v>164</v>
      </c>
      <c r="AT127" s="189" t="s">
        <v>160</v>
      </c>
      <c r="AU127" s="189" t="s">
        <v>79</v>
      </c>
      <c r="AY127" s="100" t="s">
        <v>159</v>
      </c>
      <c r="BE127" s="190">
        <f>IF(N127="základní",J127,0)</f>
        <v>0</v>
      </c>
      <c r="BF127" s="190">
        <f>IF(N127="snížená",J127,0)</f>
        <v>0</v>
      </c>
      <c r="BG127" s="190">
        <f>IF(N127="zákl. přenesená",J127,0)</f>
        <v>0</v>
      </c>
      <c r="BH127" s="190">
        <f>IF(N127="sníž. přenesená",J127,0)</f>
        <v>0</v>
      </c>
      <c r="BI127" s="190">
        <f>IF(N127="nulová",J127,0)</f>
        <v>0</v>
      </c>
      <c r="BJ127" s="100" t="s">
        <v>79</v>
      </c>
      <c r="BK127" s="190">
        <f>ROUND(I127*H127,2)</f>
        <v>0</v>
      </c>
      <c r="BL127" s="100" t="s">
        <v>164</v>
      </c>
      <c r="BM127" s="189" t="s">
        <v>217</v>
      </c>
    </row>
    <row r="128" spans="1:65" s="191" customFormat="1" x14ac:dyDescent="0.2">
      <c r="B128" s="192"/>
      <c r="D128" s="193" t="s">
        <v>175</v>
      </c>
      <c r="E128" s="194" t="s">
        <v>3</v>
      </c>
      <c r="F128" s="195" t="s">
        <v>193</v>
      </c>
      <c r="H128" s="196">
        <v>7.1050000000000004</v>
      </c>
      <c r="L128" s="192"/>
      <c r="M128" s="197"/>
      <c r="N128" s="198"/>
      <c r="O128" s="198"/>
      <c r="P128" s="198"/>
      <c r="Q128" s="198"/>
      <c r="R128" s="198"/>
      <c r="S128" s="198"/>
      <c r="T128" s="199"/>
      <c r="AT128" s="194" t="s">
        <v>175</v>
      </c>
      <c r="AU128" s="194" t="s">
        <v>79</v>
      </c>
      <c r="AV128" s="191" t="s">
        <v>81</v>
      </c>
      <c r="AW128" s="191" t="s">
        <v>33</v>
      </c>
      <c r="AX128" s="191" t="s">
        <v>72</v>
      </c>
      <c r="AY128" s="194" t="s">
        <v>159</v>
      </c>
    </row>
    <row r="129" spans="1:65" s="191" customFormat="1" x14ac:dyDescent="0.2">
      <c r="B129" s="192"/>
      <c r="D129" s="193" t="s">
        <v>175</v>
      </c>
      <c r="E129" s="194" t="s">
        <v>3</v>
      </c>
      <c r="F129" s="195" t="s">
        <v>194</v>
      </c>
      <c r="H129" s="196">
        <v>6.0609999999999999</v>
      </c>
      <c r="L129" s="192"/>
      <c r="M129" s="197"/>
      <c r="N129" s="198"/>
      <c r="O129" s="198"/>
      <c r="P129" s="198"/>
      <c r="Q129" s="198"/>
      <c r="R129" s="198"/>
      <c r="S129" s="198"/>
      <c r="T129" s="199"/>
      <c r="AT129" s="194" t="s">
        <v>175</v>
      </c>
      <c r="AU129" s="194" t="s">
        <v>79</v>
      </c>
      <c r="AV129" s="191" t="s">
        <v>81</v>
      </c>
      <c r="AW129" s="191" t="s">
        <v>33</v>
      </c>
      <c r="AX129" s="191" t="s">
        <v>72</v>
      </c>
      <c r="AY129" s="194" t="s">
        <v>159</v>
      </c>
    </row>
    <row r="130" spans="1:65" s="191" customFormat="1" x14ac:dyDescent="0.2">
      <c r="B130" s="192"/>
      <c r="D130" s="193" t="s">
        <v>175</v>
      </c>
      <c r="E130" s="194" t="s">
        <v>3</v>
      </c>
      <c r="F130" s="195" t="s">
        <v>218</v>
      </c>
      <c r="H130" s="196">
        <v>11.97</v>
      </c>
      <c r="L130" s="192"/>
      <c r="M130" s="197"/>
      <c r="N130" s="198"/>
      <c r="O130" s="198"/>
      <c r="P130" s="198"/>
      <c r="Q130" s="198"/>
      <c r="R130" s="198"/>
      <c r="S130" s="198"/>
      <c r="T130" s="199"/>
      <c r="AT130" s="194" t="s">
        <v>175</v>
      </c>
      <c r="AU130" s="194" t="s">
        <v>79</v>
      </c>
      <c r="AV130" s="191" t="s">
        <v>81</v>
      </c>
      <c r="AW130" s="191" t="s">
        <v>33</v>
      </c>
      <c r="AX130" s="191" t="s">
        <v>72</v>
      </c>
      <c r="AY130" s="194" t="s">
        <v>159</v>
      </c>
    </row>
    <row r="131" spans="1:65" s="191" customFormat="1" x14ac:dyDescent="0.2">
      <c r="B131" s="192"/>
      <c r="D131" s="193" t="s">
        <v>175</v>
      </c>
      <c r="E131" s="194" t="s">
        <v>3</v>
      </c>
      <c r="F131" s="195" t="s">
        <v>203</v>
      </c>
      <c r="H131" s="196">
        <v>12.269</v>
      </c>
      <c r="L131" s="192"/>
      <c r="M131" s="197"/>
      <c r="N131" s="198"/>
      <c r="O131" s="198"/>
      <c r="P131" s="198"/>
      <c r="Q131" s="198"/>
      <c r="R131" s="198"/>
      <c r="S131" s="198"/>
      <c r="T131" s="199"/>
      <c r="AT131" s="194" t="s">
        <v>175</v>
      </c>
      <c r="AU131" s="194" t="s">
        <v>79</v>
      </c>
      <c r="AV131" s="191" t="s">
        <v>81</v>
      </c>
      <c r="AW131" s="191" t="s">
        <v>33</v>
      </c>
      <c r="AX131" s="191" t="s">
        <v>72</v>
      </c>
      <c r="AY131" s="194" t="s">
        <v>159</v>
      </c>
    </row>
    <row r="132" spans="1:65" s="191" customFormat="1" x14ac:dyDescent="0.2">
      <c r="B132" s="192"/>
      <c r="D132" s="193" t="s">
        <v>175</v>
      </c>
      <c r="E132" s="194" t="s">
        <v>3</v>
      </c>
      <c r="F132" s="195" t="s">
        <v>219</v>
      </c>
      <c r="H132" s="196">
        <v>12.615</v>
      </c>
      <c r="L132" s="192"/>
      <c r="M132" s="197"/>
      <c r="N132" s="198"/>
      <c r="O132" s="198"/>
      <c r="P132" s="198"/>
      <c r="Q132" s="198"/>
      <c r="R132" s="198"/>
      <c r="S132" s="198"/>
      <c r="T132" s="199"/>
      <c r="AT132" s="194" t="s">
        <v>175</v>
      </c>
      <c r="AU132" s="194" t="s">
        <v>79</v>
      </c>
      <c r="AV132" s="191" t="s">
        <v>81</v>
      </c>
      <c r="AW132" s="191" t="s">
        <v>33</v>
      </c>
      <c r="AX132" s="191" t="s">
        <v>72</v>
      </c>
      <c r="AY132" s="194" t="s">
        <v>159</v>
      </c>
    </row>
    <row r="133" spans="1:65" s="191" customFormat="1" x14ac:dyDescent="0.2">
      <c r="B133" s="192"/>
      <c r="D133" s="193" t="s">
        <v>175</v>
      </c>
      <c r="E133" s="194" t="s">
        <v>3</v>
      </c>
      <c r="F133" s="195" t="s">
        <v>220</v>
      </c>
      <c r="H133" s="196">
        <v>47.665999999999997</v>
      </c>
      <c r="L133" s="192"/>
      <c r="M133" s="197"/>
      <c r="N133" s="198"/>
      <c r="O133" s="198"/>
      <c r="P133" s="198"/>
      <c r="Q133" s="198"/>
      <c r="R133" s="198"/>
      <c r="S133" s="198"/>
      <c r="T133" s="199"/>
      <c r="AT133" s="194" t="s">
        <v>175</v>
      </c>
      <c r="AU133" s="194" t="s">
        <v>79</v>
      </c>
      <c r="AV133" s="191" t="s">
        <v>81</v>
      </c>
      <c r="AW133" s="191" t="s">
        <v>33</v>
      </c>
      <c r="AX133" s="191" t="s">
        <v>72</v>
      </c>
      <c r="AY133" s="194" t="s">
        <v>159</v>
      </c>
    </row>
    <row r="134" spans="1:65" s="191" customFormat="1" x14ac:dyDescent="0.2">
      <c r="B134" s="192"/>
      <c r="D134" s="193" t="s">
        <v>175</v>
      </c>
      <c r="E134" s="194" t="s">
        <v>3</v>
      </c>
      <c r="F134" s="195" t="s">
        <v>221</v>
      </c>
      <c r="H134" s="196">
        <v>14.391</v>
      </c>
      <c r="L134" s="192"/>
      <c r="M134" s="197"/>
      <c r="N134" s="198"/>
      <c r="O134" s="198"/>
      <c r="P134" s="198"/>
      <c r="Q134" s="198"/>
      <c r="R134" s="198"/>
      <c r="S134" s="198"/>
      <c r="T134" s="199"/>
      <c r="AT134" s="194" t="s">
        <v>175</v>
      </c>
      <c r="AU134" s="194" t="s">
        <v>79</v>
      </c>
      <c r="AV134" s="191" t="s">
        <v>81</v>
      </c>
      <c r="AW134" s="191" t="s">
        <v>33</v>
      </c>
      <c r="AX134" s="191" t="s">
        <v>72</v>
      </c>
      <c r="AY134" s="194" t="s">
        <v>159</v>
      </c>
    </row>
    <row r="135" spans="1:65" s="191" customFormat="1" x14ac:dyDescent="0.2">
      <c r="B135" s="192"/>
      <c r="D135" s="193" t="s">
        <v>175</v>
      </c>
      <c r="E135" s="194" t="s">
        <v>3</v>
      </c>
      <c r="F135" s="195" t="s">
        <v>222</v>
      </c>
      <c r="H135" s="196">
        <v>2.2999999999999998</v>
      </c>
      <c r="L135" s="192"/>
      <c r="M135" s="197"/>
      <c r="N135" s="198"/>
      <c r="O135" s="198"/>
      <c r="P135" s="198"/>
      <c r="Q135" s="198"/>
      <c r="R135" s="198"/>
      <c r="S135" s="198"/>
      <c r="T135" s="199"/>
      <c r="AT135" s="194" t="s">
        <v>175</v>
      </c>
      <c r="AU135" s="194" t="s">
        <v>79</v>
      </c>
      <c r="AV135" s="191" t="s">
        <v>81</v>
      </c>
      <c r="AW135" s="191" t="s">
        <v>33</v>
      </c>
      <c r="AX135" s="191" t="s">
        <v>72</v>
      </c>
      <c r="AY135" s="194" t="s">
        <v>159</v>
      </c>
    </row>
    <row r="136" spans="1:65" s="191" customFormat="1" x14ac:dyDescent="0.2">
      <c r="B136" s="192"/>
      <c r="D136" s="193" t="s">
        <v>175</v>
      </c>
      <c r="E136" s="194" t="s">
        <v>3</v>
      </c>
      <c r="F136" s="195" t="s">
        <v>223</v>
      </c>
      <c r="H136" s="196">
        <v>1.4910000000000001</v>
      </c>
      <c r="L136" s="192"/>
      <c r="M136" s="197"/>
      <c r="N136" s="198"/>
      <c r="O136" s="198"/>
      <c r="P136" s="198"/>
      <c r="Q136" s="198"/>
      <c r="R136" s="198"/>
      <c r="S136" s="198"/>
      <c r="T136" s="199"/>
      <c r="AT136" s="194" t="s">
        <v>175</v>
      </c>
      <c r="AU136" s="194" t="s">
        <v>79</v>
      </c>
      <c r="AV136" s="191" t="s">
        <v>81</v>
      </c>
      <c r="AW136" s="191" t="s">
        <v>33</v>
      </c>
      <c r="AX136" s="191" t="s">
        <v>72</v>
      </c>
      <c r="AY136" s="194" t="s">
        <v>159</v>
      </c>
    </row>
    <row r="137" spans="1:65" s="191" customFormat="1" x14ac:dyDescent="0.2">
      <c r="B137" s="192"/>
      <c r="D137" s="193" t="s">
        <v>175</v>
      </c>
      <c r="E137" s="194" t="s">
        <v>3</v>
      </c>
      <c r="F137" s="195" t="s">
        <v>223</v>
      </c>
      <c r="H137" s="196">
        <v>1.4910000000000001</v>
      </c>
      <c r="L137" s="192"/>
      <c r="M137" s="197"/>
      <c r="N137" s="198"/>
      <c r="O137" s="198"/>
      <c r="P137" s="198"/>
      <c r="Q137" s="198"/>
      <c r="R137" s="198"/>
      <c r="S137" s="198"/>
      <c r="T137" s="199"/>
      <c r="AT137" s="194" t="s">
        <v>175</v>
      </c>
      <c r="AU137" s="194" t="s">
        <v>79</v>
      </c>
      <c r="AV137" s="191" t="s">
        <v>81</v>
      </c>
      <c r="AW137" s="191" t="s">
        <v>33</v>
      </c>
      <c r="AX137" s="191" t="s">
        <v>72</v>
      </c>
      <c r="AY137" s="194" t="s">
        <v>159</v>
      </c>
    </row>
    <row r="138" spans="1:65" s="191" customFormat="1" x14ac:dyDescent="0.2">
      <c r="B138" s="192"/>
      <c r="D138" s="193" t="s">
        <v>175</v>
      </c>
      <c r="E138" s="194" t="s">
        <v>3</v>
      </c>
      <c r="F138" s="195" t="s">
        <v>224</v>
      </c>
      <c r="H138" s="196">
        <v>0.64100000000000001</v>
      </c>
      <c r="L138" s="192"/>
      <c r="M138" s="197"/>
      <c r="N138" s="198"/>
      <c r="O138" s="198"/>
      <c r="P138" s="198"/>
      <c r="Q138" s="198"/>
      <c r="R138" s="198"/>
      <c r="S138" s="198"/>
      <c r="T138" s="199"/>
      <c r="AT138" s="194" t="s">
        <v>175</v>
      </c>
      <c r="AU138" s="194" t="s">
        <v>79</v>
      </c>
      <c r="AV138" s="191" t="s">
        <v>81</v>
      </c>
      <c r="AW138" s="191" t="s">
        <v>33</v>
      </c>
      <c r="AX138" s="191" t="s">
        <v>72</v>
      </c>
      <c r="AY138" s="194" t="s">
        <v>159</v>
      </c>
    </row>
    <row r="139" spans="1:65" s="200" customFormat="1" x14ac:dyDescent="0.2">
      <c r="B139" s="201"/>
      <c r="D139" s="193" t="s">
        <v>175</v>
      </c>
      <c r="E139" s="202" t="s">
        <v>3</v>
      </c>
      <c r="F139" s="203" t="s">
        <v>197</v>
      </c>
      <c r="H139" s="204">
        <v>118</v>
      </c>
      <c r="L139" s="201"/>
      <c r="M139" s="205"/>
      <c r="N139" s="206"/>
      <c r="O139" s="206"/>
      <c r="P139" s="206"/>
      <c r="Q139" s="206"/>
      <c r="R139" s="206"/>
      <c r="S139" s="206"/>
      <c r="T139" s="207"/>
      <c r="AT139" s="202" t="s">
        <v>175</v>
      </c>
      <c r="AU139" s="202" t="s">
        <v>79</v>
      </c>
      <c r="AV139" s="200" t="s">
        <v>164</v>
      </c>
      <c r="AW139" s="200" t="s">
        <v>33</v>
      </c>
      <c r="AX139" s="200" t="s">
        <v>79</v>
      </c>
      <c r="AY139" s="202" t="s">
        <v>159</v>
      </c>
    </row>
    <row r="140" spans="1:65" s="113" customFormat="1" ht="16.5" customHeight="1" x14ac:dyDescent="0.2">
      <c r="A140" s="109"/>
      <c r="B140" s="110"/>
      <c r="C140" s="178" t="s">
        <v>225</v>
      </c>
      <c r="D140" s="178" t="s">
        <v>160</v>
      </c>
      <c r="E140" s="179" t="s">
        <v>226</v>
      </c>
      <c r="F140" s="180" t="s">
        <v>227</v>
      </c>
      <c r="G140" s="181" t="s">
        <v>191</v>
      </c>
      <c r="H140" s="182">
        <v>21</v>
      </c>
      <c r="I140" s="4"/>
      <c r="J140" s="183">
        <f>ROUND(I140*H140,2)</f>
        <v>0</v>
      </c>
      <c r="K140" s="180" t="s">
        <v>3</v>
      </c>
      <c r="L140" s="110"/>
      <c r="M140" s="184" t="s">
        <v>3</v>
      </c>
      <c r="N140" s="185" t="s">
        <v>43</v>
      </c>
      <c r="O140" s="186"/>
      <c r="P140" s="187">
        <f>O140*H140</f>
        <v>0</v>
      </c>
      <c r="Q140" s="187">
        <v>0</v>
      </c>
      <c r="R140" s="187">
        <f>Q140*H140</f>
        <v>0</v>
      </c>
      <c r="S140" s="187">
        <v>6.8000000000000005E-2</v>
      </c>
      <c r="T140" s="188">
        <f>S140*H140</f>
        <v>1.4280000000000002</v>
      </c>
      <c r="U140" s="109"/>
      <c r="V140" s="109"/>
      <c r="W140" s="109"/>
      <c r="X140" s="109"/>
      <c r="Y140" s="109"/>
      <c r="Z140" s="109"/>
      <c r="AA140" s="109"/>
      <c r="AB140" s="109"/>
      <c r="AC140" s="109"/>
      <c r="AD140" s="109"/>
      <c r="AE140" s="109"/>
      <c r="AR140" s="189" t="s">
        <v>164</v>
      </c>
      <c r="AT140" s="189" t="s">
        <v>160</v>
      </c>
      <c r="AU140" s="189" t="s">
        <v>79</v>
      </c>
      <c r="AY140" s="100" t="s">
        <v>159</v>
      </c>
      <c r="BE140" s="190">
        <f>IF(N140="základní",J140,0)</f>
        <v>0</v>
      </c>
      <c r="BF140" s="190">
        <f>IF(N140="snížená",J140,0)</f>
        <v>0</v>
      </c>
      <c r="BG140" s="190">
        <f>IF(N140="zákl. přenesená",J140,0)</f>
        <v>0</v>
      </c>
      <c r="BH140" s="190">
        <f>IF(N140="sníž. přenesená",J140,0)</f>
        <v>0</v>
      </c>
      <c r="BI140" s="190">
        <f>IF(N140="nulová",J140,0)</f>
        <v>0</v>
      </c>
      <c r="BJ140" s="100" t="s">
        <v>79</v>
      </c>
      <c r="BK140" s="190">
        <f>ROUND(I140*H140,2)</f>
        <v>0</v>
      </c>
      <c r="BL140" s="100" t="s">
        <v>164</v>
      </c>
      <c r="BM140" s="189" t="s">
        <v>228</v>
      </c>
    </row>
    <row r="141" spans="1:65" s="191" customFormat="1" x14ac:dyDescent="0.2">
      <c r="B141" s="192"/>
      <c r="D141" s="193" t="s">
        <v>175</v>
      </c>
      <c r="E141" s="194" t="s">
        <v>3</v>
      </c>
      <c r="F141" s="195" t="s">
        <v>229</v>
      </c>
      <c r="H141" s="196">
        <v>9.99</v>
      </c>
      <c r="L141" s="192"/>
      <c r="M141" s="197"/>
      <c r="N141" s="198"/>
      <c r="O141" s="198"/>
      <c r="P141" s="198"/>
      <c r="Q141" s="198"/>
      <c r="R141" s="198"/>
      <c r="S141" s="198"/>
      <c r="T141" s="199"/>
      <c r="AT141" s="194" t="s">
        <v>175</v>
      </c>
      <c r="AU141" s="194" t="s">
        <v>79</v>
      </c>
      <c r="AV141" s="191" t="s">
        <v>81</v>
      </c>
      <c r="AW141" s="191" t="s">
        <v>33</v>
      </c>
      <c r="AX141" s="191" t="s">
        <v>72</v>
      </c>
      <c r="AY141" s="194" t="s">
        <v>159</v>
      </c>
    </row>
    <row r="142" spans="1:65" s="191" customFormat="1" x14ac:dyDescent="0.2">
      <c r="B142" s="192"/>
      <c r="D142" s="193" t="s">
        <v>175</v>
      </c>
      <c r="E142" s="194" t="s">
        <v>3</v>
      </c>
      <c r="F142" s="195" t="s">
        <v>230</v>
      </c>
      <c r="H142" s="196">
        <v>5.742</v>
      </c>
      <c r="L142" s="192"/>
      <c r="M142" s="197"/>
      <c r="N142" s="198"/>
      <c r="O142" s="198"/>
      <c r="P142" s="198"/>
      <c r="Q142" s="198"/>
      <c r="R142" s="198"/>
      <c r="S142" s="198"/>
      <c r="T142" s="199"/>
      <c r="AT142" s="194" t="s">
        <v>175</v>
      </c>
      <c r="AU142" s="194" t="s">
        <v>79</v>
      </c>
      <c r="AV142" s="191" t="s">
        <v>81</v>
      </c>
      <c r="AW142" s="191" t="s">
        <v>33</v>
      </c>
      <c r="AX142" s="191" t="s">
        <v>72</v>
      </c>
      <c r="AY142" s="194" t="s">
        <v>159</v>
      </c>
    </row>
    <row r="143" spans="1:65" s="191" customFormat="1" x14ac:dyDescent="0.2">
      <c r="B143" s="192"/>
      <c r="D143" s="193" t="s">
        <v>175</v>
      </c>
      <c r="E143" s="194" t="s">
        <v>3</v>
      </c>
      <c r="F143" s="195" t="s">
        <v>231</v>
      </c>
      <c r="H143" s="196">
        <v>4.806</v>
      </c>
      <c r="L143" s="192"/>
      <c r="M143" s="197"/>
      <c r="N143" s="198"/>
      <c r="O143" s="198"/>
      <c r="P143" s="198"/>
      <c r="Q143" s="198"/>
      <c r="R143" s="198"/>
      <c r="S143" s="198"/>
      <c r="T143" s="199"/>
      <c r="AT143" s="194" t="s">
        <v>175</v>
      </c>
      <c r="AU143" s="194" t="s">
        <v>79</v>
      </c>
      <c r="AV143" s="191" t="s">
        <v>81</v>
      </c>
      <c r="AW143" s="191" t="s">
        <v>33</v>
      </c>
      <c r="AX143" s="191" t="s">
        <v>72</v>
      </c>
      <c r="AY143" s="194" t="s">
        <v>159</v>
      </c>
    </row>
    <row r="144" spans="1:65" s="191" customFormat="1" x14ac:dyDescent="0.2">
      <c r="B144" s="192"/>
      <c r="D144" s="193" t="s">
        <v>175</v>
      </c>
      <c r="E144" s="194" t="s">
        <v>3</v>
      </c>
      <c r="F144" s="195" t="s">
        <v>232</v>
      </c>
      <c r="H144" s="196">
        <v>0.46200000000000002</v>
      </c>
      <c r="L144" s="192"/>
      <c r="M144" s="197"/>
      <c r="N144" s="198"/>
      <c r="O144" s="198"/>
      <c r="P144" s="198"/>
      <c r="Q144" s="198"/>
      <c r="R144" s="198"/>
      <c r="S144" s="198"/>
      <c r="T144" s="199"/>
      <c r="AT144" s="194" t="s">
        <v>175</v>
      </c>
      <c r="AU144" s="194" t="s">
        <v>79</v>
      </c>
      <c r="AV144" s="191" t="s">
        <v>81</v>
      </c>
      <c r="AW144" s="191" t="s">
        <v>33</v>
      </c>
      <c r="AX144" s="191" t="s">
        <v>72</v>
      </c>
      <c r="AY144" s="194" t="s">
        <v>159</v>
      </c>
    </row>
    <row r="145" spans="1:65" s="200" customFormat="1" x14ac:dyDescent="0.2">
      <c r="B145" s="201"/>
      <c r="D145" s="193" t="s">
        <v>175</v>
      </c>
      <c r="E145" s="202" t="s">
        <v>3</v>
      </c>
      <c r="F145" s="203" t="s">
        <v>197</v>
      </c>
      <c r="H145" s="204">
        <v>21</v>
      </c>
      <c r="L145" s="201"/>
      <c r="M145" s="205"/>
      <c r="N145" s="206"/>
      <c r="O145" s="206"/>
      <c r="P145" s="206"/>
      <c r="Q145" s="206"/>
      <c r="R145" s="206"/>
      <c r="S145" s="206"/>
      <c r="T145" s="207"/>
      <c r="AT145" s="202" t="s">
        <v>175</v>
      </c>
      <c r="AU145" s="202" t="s">
        <v>79</v>
      </c>
      <c r="AV145" s="200" t="s">
        <v>164</v>
      </c>
      <c r="AW145" s="200" t="s">
        <v>33</v>
      </c>
      <c r="AX145" s="200" t="s">
        <v>79</v>
      </c>
      <c r="AY145" s="202" t="s">
        <v>159</v>
      </c>
    </row>
    <row r="146" spans="1:65" s="113" customFormat="1" ht="16.5" customHeight="1" x14ac:dyDescent="0.2">
      <c r="A146" s="109"/>
      <c r="B146" s="110"/>
      <c r="C146" s="178" t="s">
        <v>188</v>
      </c>
      <c r="D146" s="178" t="s">
        <v>160</v>
      </c>
      <c r="E146" s="179" t="s">
        <v>233</v>
      </c>
      <c r="F146" s="180" t="s">
        <v>234</v>
      </c>
      <c r="G146" s="181" t="s">
        <v>191</v>
      </c>
      <c r="H146" s="182">
        <v>5</v>
      </c>
      <c r="I146" s="4"/>
      <c r="J146" s="183">
        <f>ROUND(I146*H146,2)</f>
        <v>0</v>
      </c>
      <c r="K146" s="180" t="s">
        <v>3</v>
      </c>
      <c r="L146" s="110"/>
      <c r="M146" s="184" t="s">
        <v>3</v>
      </c>
      <c r="N146" s="185" t="s">
        <v>43</v>
      </c>
      <c r="O146" s="186"/>
      <c r="P146" s="187">
        <f>O146*H146</f>
        <v>0</v>
      </c>
      <c r="Q146" s="187">
        <v>0</v>
      </c>
      <c r="R146" s="187">
        <f>Q146*H146</f>
        <v>0</v>
      </c>
      <c r="S146" s="187">
        <v>2.7199999999999998E-2</v>
      </c>
      <c r="T146" s="188">
        <f>S146*H146</f>
        <v>0.13599999999999998</v>
      </c>
      <c r="U146" s="109"/>
      <c r="V146" s="109"/>
      <c r="W146" s="109"/>
      <c r="X146" s="109"/>
      <c r="Y146" s="109"/>
      <c r="Z146" s="109"/>
      <c r="AA146" s="109"/>
      <c r="AB146" s="109"/>
      <c r="AC146" s="109"/>
      <c r="AD146" s="109"/>
      <c r="AE146" s="109"/>
      <c r="AR146" s="189" t="s">
        <v>164</v>
      </c>
      <c r="AT146" s="189" t="s">
        <v>160</v>
      </c>
      <c r="AU146" s="189" t="s">
        <v>79</v>
      </c>
      <c r="AY146" s="100" t="s">
        <v>159</v>
      </c>
      <c r="BE146" s="190">
        <f>IF(N146="základní",J146,0)</f>
        <v>0</v>
      </c>
      <c r="BF146" s="190">
        <f>IF(N146="snížená",J146,0)</f>
        <v>0</v>
      </c>
      <c r="BG146" s="190">
        <f>IF(N146="zákl. přenesená",J146,0)</f>
        <v>0</v>
      </c>
      <c r="BH146" s="190">
        <f>IF(N146="sníž. přenesená",J146,0)</f>
        <v>0</v>
      </c>
      <c r="BI146" s="190">
        <f>IF(N146="nulová",J146,0)</f>
        <v>0</v>
      </c>
      <c r="BJ146" s="100" t="s">
        <v>79</v>
      </c>
      <c r="BK146" s="190">
        <f>ROUND(I146*H146,2)</f>
        <v>0</v>
      </c>
      <c r="BL146" s="100" t="s">
        <v>164</v>
      </c>
      <c r="BM146" s="189" t="s">
        <v>235</v>
      </c>
    </row>
    <row r="147" spans="1:65" s="191" customFormat="1" x14ac:dyDescent="0.2">
      <c r="B147" s="192"/>
      <c r="D147" s="193" t="s">
        <v>175</v>
      </c>
      <c r="E147" s="194" t="s">
        <v>3</v>
      </c>
      <c r="F147" s="195" t="s">
        <v>236</v>
      </c>
      <c r="H147" s="196">
        <v>0.72</v>
      </c>
      <c r="L147" s="192"/>
      <c r="M147" s="197"/>
      <c r="N147" s="198"/>
      <c r="O147" s="198"/>
      <c r="P147" s="198"/>
      <c r="Q147" s="198"/>
      <c r="R147" s="198"/>
      <c r="S147" s="198"/>
      <c r="T147" s="199"/>
      <c r="AT147" s="194" t="s">
        <v>175</v>
      </c>
      <c r="AU147" s="194" t="s">
        <v>79</v>
      </c>
      <c r="AV147" s="191" t="s">
        <v>81</v>
      </c>
      <c r="AW147" s="191" t="s">
        <v>33</v>
      </c>
      <c r="AX147" s="191" t="s">
        <v>72</v>
      </c>
      <c r="AY147" s="194" t="s">
        <v>159</v>
      </c>
    </row>
    <row r="148" spans="1:65" s="191" customFormat="1" x14ac:dyDescent="0.2">
      <c r="B148" s="192"/>
      <c r="D148" s="193" t="s">
        <v>175</v>
      </c>
      <c r="E148" s="194" t="s">
        <v>3</v>
      </c>
      <c r="F148" s="195" t="s">
        <v>237</v>
      </c>
      <c r="H148" s="196">
        <v>1.89</v>
      </c>
      <c r="L148" s="192"/>
      <c r="M148" s="197"/>
      <c r="N148" s="198"/>
      <c r="O148" s="198"/>
      <c r="P148" s="198"/>
      <c r="Q148" s="198"/>
      <c r="R148" s="198"/>
      <c r="S148" s="198"/>
      <c r="T148" s="199"/>
      <c r="AT148" s="194" t="s">
        <v>175</v>
      </c>
      <c r="AU148" s="194" t="s">
        <v>79</v>
      </c>
      <c r="AV148" s="191" t="s">
        <v>81</v>
      </c>
      <c r="AW148" s="191" t="s">
        <v>33</v>
      </c>
      <c r="AX148" s="191" t="s">
        <v>72</v>
      </c>
      <c r="AY148" s="194" t="s">
        <v>159</v>
      </c>
    </row>
    <row r="149" spans="1:65" s="191" customFormat="1" x14ac:dyDescent="0.2">
      <c r="B149" s="192"/>
      <c r="D149" s="193" t="s">
        <v>175</v>
      </c>
      <c r="E149" s="194" t="s">
        <v>3</v>
      </c>
      <c r="F149" s="195" t="s">
        <v>238</v>
      </c>
      <c r="H149" s="196">
        <v>2.286</v>
      </c>
      <c r="L149" s="192"/>
      <c r="M149" s="197"/>
      <c r="N149" s="198"/>
      <c r="O149" s="198"/>
      <c r="P149" s="198"/>
      <c r="Q149" s="198"/>
      <c r="R149" s="198"/>
      <c r="S149" s="198"/>
      <c r="T149" s="199"/>
      <c r="AT149" s="194" t="s">
        <v>175</v>
      </c>
      <c r="AU149" s="194" t="s">
        <v>79</v>
      </c>
      <c r="AV149" s="191" t="s">
        <v>81</v>
      </c>
      <c r="AW149" s="191" t="s">
        <v>33</v>
      </c>
      <c r="AX149" s="191" t="s">
        <v>72</v>
      </c>
      <c r="AY149" s="194" t="s">
        <v>159</v>
      </c>
    </row>
    <row r="150" spans="1:65" s="191" customFormat="1" x14ac:dyDescent="0.2">
      <c r="B150" s="192"/>
      <c r="D150" s="193" t="s">
        <v>175</v>
      </c>
      <c r="E150" s="194" t="s">
        <v>3</v>
      </c>
      <c r="F150" s="195" t="s">
        <v>239</v>
      </c>
      <c r="H150" s="196">
        <v>0.104</v>
      </c>
      <c r="L150" s="192"/>
      <c r="M150" s="197"/>
      <c r="N150" s="198"/>
      <c r="O150" s="198"/>
      <c r="P150" s="198"/>
      <c r="Q150" s="198"/>
      <c r="R150" s="198"/>
      <c r="S150" s="198"/>
      <c r="T150" s="199"/>
      <c r="AT150" s="194" t="s">
        <v>175</v>
      </c>
      <c r="AU150" s="194" t="s">
        <v>79</v>
      </c>
      <c r="AV150" s="191" t="s">
        <v>81</v>
      </c>
      <c r="AW150" s="191" t="s">
        <v>33</v>
      </c>
      <c r="AX150" s="191" t="s">
        <v>72</v>
      </c>
      <c r="AY150" s="194" t="s">
        <v>159</v>
      </c>
    </row>
    <row r="151" spans="1:65" s="200" customFormat="1" x14ac:dyDescent="0.2">
      <c r="B151" s="201"/>
      <c r="D151" s="193" t="s">
        <v>175</v>
      </c>
      <c r="E151" s="202" t="s">
        <v>3</v>
      </c>
      <c r="F151" s="203" t="s">
        <v>197</v>
      </c>
      <c r="H151" s="204">
        <v>5</v>
      </c>
      <c r="L151" s="201"/>
      <c r="M151" s="205"/>
      <c r="N151" s="206"/>
      <c r="O151" s="206"/>
      <c r="P151" s="206"/>
      <c r="Q151" s="206"/>
      <c r="R151" s="206"/>
      <c r="S151" s="206"/>
      <c r="T151" s="207"/>
      <c r="AT151" s="202" t="s">
        <v>175</v>
      </c>
      <c r="AU151" s="202" t="s">
        <v>79</v>
      </c>
      <c r="AV151" s="200" t="s">
        <v>164</v>
      </c>
      <c r="AW151" s="200" t="s">
        <v>33</v>
      </c>
      <c r="AX151" s="200" t="s">
        <v>79</v>
      </c>
      <c r="AY151" s="202" t="s">
        <v>159</v>
      </c>
    </row>
    <row r="152" spans="1:65" s="113" customFormat="1" ht="21.75" customHeight="1" x14ac:dyDescent="0.2">
      <c r="A152" s="109"/>
      <c r="B152" s="110"/>
      <c r="C152" s="178" t="s">
        <v>9</v>
      </c>
      <c r="D152" s="178" t="s">
        <v>160</v>
      </c>
      <c r="E152" s="179" t="s">
        <v>240</v>
      </c>
      <c r="F152" s="180" t="s">
        <v>241</v>
      </c>
      <c r="G152" s="181" t="s">
        <v>173</v>
      </c>
      <c r="H152" s="182">
        <v>68</v>
      </c>
      <c r="I152" s="4"/>
      <c r="J152" s="183">
        <f>ROUND(I152*H152,2)</f>
        <v>0</v>
      </c>
      <c r="K152" s="180" t="s">
        <v>3</v>
      </c>
      <c r="L152" s="110"/>
      <c r="M152" s="184" t="s">
        <v>3</v>
      </c>
      <c r="N152" s="185" t="s">
        <v>43</v>
      </c>
      <c r="O152" s="186"/>
      <c r="P152" s="187">
        <f>O152*H152</f>
        <v>0</v>
      </c>
      <c r="Q152" s="187">
        <v>0</v>
      </c>
      <c r="R152" s="187">
        <f>Q152*H152</f>
        <v>0</v>
      </c>
      <c r="S152" s="187">
        <v>3.2499999999999999E-3</v>
      </c>
      <c r="T152" s="188">
        <f>S152*H152</f>
        <v>0.221</v>
      </c>
      <c r="U152" s="109"/>
      <c r="V152" s="109"/>
      <c r="W152" s="109"/>
      <c r="X152" s="109"/>
      <c r="Y152" s="109"/>
      <c r="Z152" s="109"/>
      <c r="AA152" s="109"/>
      <c r="AB152" s="109"/>
      <c r="AC152" s="109"/>
      <c r="AD152" s="109"/>
      <c r="AE152" s="109"/>
      <c r="AR152" s="189" t="s">
        <v>164</v>
      </c>
      <c r="AT152" s="189" t="s">
        <v>160</v>
      </c>
      <c r="AU152" s="189" t="s">
        <v>79</v>
      </c>
      <c r="AY152" s="100" t="s">
        <v>159</v>
      </c>
      <c r="BE152" s="190">
        <f>IF(N152="základní",J152,0)</f>
        <v>0</v>
      </c>
      <c r="BF152" s="190">
        <f>IF(N152="snížená",J152,0)</f>
        <v>0</v>
      </c>
      <c r="BG152" s="190">
        <f>IF(N152="zákl. přenesená",J152,0)</f>
        <v>0</v>
      </c>
      <c r="BH152" s="190">
        <f>IF(N152="sníž. přenesená",J152,0)</f>
        <v>0</v>
      </c>
      <c r="BI152" s="190">
        <f>IF(N152="nulová",J152,0)</f>
        <v>0</v>
      </c>
      <c r="BJ152" s="100" t="s">
        <v>79</v>
      </c>
      <c r="BK152" s="190">
        <f>ROUND(I152*H152,2)</f>
        <v>0</v>
      </c>
      <c r="BL152" s="100" t="s">
        <v>164</v>
      </c>
      <c r="BM152" s="189" t="s">
        <v>242</v>
      </c>
    </row>
    <row r="153" spans="1:65" s="191" customFormat="1" x14ac:dyDescent="0.2">
      <c r="B153" s="192"/>
      <c r="D153" s="193" t="s">
        <v>175</v>
      </c>
      <c r="E153" s="194" t="s">
        <v>3</v>
      </c>
      <c r="F153" s="195" t="s">
        <v>243</v>
      </c>
      <c r="H153" s="196">
        <v>9.8000000000000007</v>
      </c>
      <c r="L153" s="192"/>
      <c r="M153" s="197"/>
      <c r="N153" s="198"/>
      <c r="O153" s="198"/>
      <c r="P153" s="198"/>
      <c r="Q153" s="198"/>
      <c r="R153" s="198"/>
      <c r="S153" s="198"/>
      <c r="T153" s="199"/>
      <c r="AT153" s="194" t="s">
        <v>175</v>
      </c>
      <c r="AU153" s="194" t="s">
        <v>79</v>
      </c>
      <c r="AV153" s="191" t="s">
        <v>81</v>
      </c>
      <c r="AW153" s="191" t="s">
        <v>33</v>
      </c>
      <c r="AX153" s="191" t="s">
        <v>72</v>
      </c>
      <c r="AY153" s="194" t="s">
        <v>159</v>
      </c>
    </row>
    <row r="154" spans="1:65" s="191" customFormat="1" x14ac:dyDescent="0.2">
      <c r="B154" s="192"/>
      <c r="D154" s="193" t="s">
        <v>175</v>
      </c>
      <c r="E154" s="194" t="s">
        <v>3</v>
      </c>
      <c r="F154" s="195" t="s">
        <v>244</v>
      </c>
      <c r="H154" s="196">
        <v>8.18</v>
      </c>
      <c r="L154" s="192"/>
      <c r="M154" s="197"/>
      <c r="N154" s="198"/>
      <c r="O154" s="198"/>
      <c r="P154" s="198"/>
      <c r="Q154" s="198"/>
      <c r="R154" s="198"/>
      <c r="S154" s="198"/>
      <c r="T154" s="199"/>
      <c r="AT154" s="194" t="s">
        <v>175</v>
      </c>
      <c r="AU154" s="194" t="s">
        <v>79</v>
      </c>
      <c r="AV154" s="191" t="s">
        <v>81</v>
      </c>
      <c r="AW154" s="191" t="s">
        <v>33</v>
      </c>
      <c r="AX154" s="191" t="s">
        <v>72</v>
      </c>
      <c r="AY154" s="194" t="s">
        <v>159</v>
      </c>
    </row>
    <row r="155" spans="1:65" s="191" customFormat="1" x14ac:dyDescent="0.2">
      <c r="B155" s="192"/>
      <c r="D155" s="193" t="s">
        <v>175</v>
      </c>
      <c r="E155" s="194" t="s">
        <v>3</v>
      </c>
      <c r="F155" s="195" t="s">
        <v>245</v>
      </c>
      <c r="H155" s="196">
        <v>6.0449999999999999</v>
      </c>
      <c r="L155" s="192"/>
      <c r="M155" s="197"/>
      <c r="N155" s="198"/>
      <c r="O155" s="198"/>
      <c r="P155" s="198"/>
      <c r="Q155" s="198"/>
      <c r="R155" s="198"/>
      <c r="S155" s="198"/>
      <c r="T155" s="199"/>
      <c r="AT155" s="194" t="s">
        <v>175</v>
      </c>
      <c r="AU155" s="194" t="s">
        <v>79</v>
      </c>
      <c r="AV155" s="191" t="s">
        <v>81</v>
      </c>
      <c r="AW155" s="191" t="s">
        <v>33</v>
      </c>
      <c r="AX155" s="191" t="s">
        <v>72</v>
      </c>
      <c r="AY155" s="194" t="s">
        <v>159</v>
      </c>
    </row>
    <row r="156" spans="1:65" s="191" customFormat="1" x14ac:dyDescent="0.2">
      <c r="B156" s="192"/>
      <c r="D156" s="193" t="s">
        <v>175</v>
      </c>
      <c r="E156" s="194" t="s">
        <v>3</v>
      </c>
      <c r="F156" s="195" t="s">
        <v>246</v>
      </c>
      <c r="H156" s="196">
        <v>7.0650000000000004</v>
      </c>
      <c r="L156" s="192"/>
      <c r="M156" s="197"/>
      <c r="N156" s="198"/>
      <c r="O156" s="198"/>
      <c r="P156" s="198"/>
      <c r="Q156" s="198"/>
      <c r="R156" s="198"/>
      <c r="S156" s="198"/>
      <c r="T156" s="199"/>
      <c r="AT156" s="194" t="s">
        <v>175</v>
      </c>
      <c r="AU156" s="194" t="s">
        <v>79</v>
      </c>
      <c r="AV156" s="191" t="s">
        <v>81</v>
      </c>
      <c r="AW156" s="191" t="s">
        <v>33</v>
      </c>
      <c r="AX156" s="191" t="s">
        <v>72</v>
      </c>
      <c r="AY156" s="194" t="s">
        <v>159</v>
      </c>
    </row>
    <row r="157" spans="1:65" s="191" customFormat="1" x14ac:dyDescent="0.2">
      <c r="B157" s="192"/>
      <c r="D157" s="193" t="s">
        <v>175</v>
      </c>
      <c r="E157" s="194" t="s">
        <v>3</v>
      </c>
      <c r="F157" s="195" t="s">
        <v>247</v>
      </c>
      <c r="H157" s="196">
        <v>2.41</v>
      </c>
      <c r="L157" s="192"/>
      <c r="M157" s="197"/>
      <c r="N157" s="198"/>
      <c r="O157" s="198"/>
      <c r="P157" s="198"/>
      <c r="Q157" s="198"/>
      <c r="R157" s="198"/>
      <c r="S157" s="198"/>
      <c r="T157" s="199"/>
      <c r="AT157" s="194" t="s">
        <v>175</v>
      </c>
      <c r="AU157" s="194" t="s">
        <v>79</v>
      </c>
      <c r="AV157" s="191" t="s">
        <v>81</v>
      </c>
      <c r="AW157" s="191" t="s">
        <v>33</v>
      </c>
      <c r="AX157" s="191" t="s">
        <v>72</v>
      </c>
      <c r="AY157" s="194" t="s">
        <v>159</v>
      </c>
    </row>
    <row r="158" spans="1:65" s="191" customFormat="1" x14ac:dyDescent="0.2">
      <c r="B158" s="192"/>
      <c r="D158" s="193" t="s">
        <v>175</v>
      </c>
      <c r="E158" s="194" t="s">
        <v>3</v>
      </c>
      <c r="F158" s="195" t="s">
        <v>248</v>
      </c>
      <c r="H158" s="196">
        <v>1.1599999999999999</v>
      </c>
      <c r="L158" s="192"/>
      <c r="M158" s="197"/>
      <c r="N158" s="198"/>
      <c r="O158" s="198"/>
      <c r="P158" s="198"/>
      <c r="Q158" s="198"/>
      <c r="R158" s="198"/>
      <c r="S158" s="198"/>
      <c r="T158" s="199"/>
      <c r="AT158" s="194" t="s">
        <v>175</v>
      </c>
      <c r="AU158" s="194" t="s">
        <v>79</v>
      </c>
      <c r="AV158" s="191" t="s">
        <v>81</v>
      </c>
      <c r="AW158" s="191" t="s">
        <v>33</v>
      </c>
      <c r="AX158" s="191" t="s">
        <v>72</v>
      </c>
      <c r="AY158" s="194" t="s">
        <v>159</v>
      </c>
    </row>
    <row r="159" spans="1:65" s="191" customFormat="1" x14ac:dyDescent="0.2">
      <c r="B159" s="192"/>
      <c r="D159" s="193" t="s">
        <v>175</v>
      </c>
      <c r="E159" s="194" t="s">
        <v>3</v>
      </c>
      <c r="F159" s="195" t="s">
        <v>249</v>
      </c>
      <c r="H159" s="196">
        <v>2.2599999999999998</v>
      </c>
      <c r="L159" s="192"/>
      <c r="M159" s="197"/>
      <c r="N159" s="198"/>
      <c r="O159" s="198"/>
      <c r="P159" s="198"/>
      <c r="Q159" s="198"/>
      <c r="R159" s="198"/>
      <c r="S159" s="198"/>
      <c r="T159" s="199"/>
      <c r="AT159" s="194" t="s">
        <v>175</v>
      </c>
      <c r="AU159" s="194" t="s">
        <v>79</v>
      </c>
      <c r="AV159" s="191" t="s">
        <v>81</v>
      </c>
      <c r="AW159" s="191" t="s">
        <v>33</v>
      </c>
      <c r="AX159" s="191" t="s">
        <v>72</v>
      </c>
      <c r="AY159" s="194" t="s">
        <v>159</v>
      </c>
    </row>
    <row r="160" spans="1:65" s="191" customFormat="1" x14ac:dyDescent="0.2">
      <c r="B160" s="192"/>
      <c r="D160" s="193" t="s">
        <v>175</v>
      </c>
      <c r="E160" s="194" t="s">
        <v>3</v>
      </c>
      <c r="F160" s="195" t="s">
        <v>250</v>
      </c>
      <c r="H160" s="196">
        <v>16.32</v>
      </c>
      <c r="L160" s="192"/>
      <c r="M160" s="197"/>
      <c r="N160" s="198"/>
      <c r="O160" s="198"/>
      <c r="P160" s="198"/>
      <c r="Q160" s="198"/>
      <c r="R160" s="198"/>
      <c r="S160" s="198"/>
      <c r="T160" s="199"/>
      <c r="AT160" s="194" t="s">
        <v>175</v>
      </c>
      <c r="AU160" s="194" t="s">
        <v>79</v>
      </c>
      <c r="AV160" s="191" t="s">
        <v>81</v>
      </c>
      <c r="AW160" s="191" t="s">
        <v>33</v>
      </c>
      <c r="AX160" s="191" t="s">
        <v>72</v>
      </c>
      <c r="AY160" s="194" t="s">
        <v>159</v>
      </c>
    </row>
    <row r="161" spans="1:65" s="191" customFormat="1" x14ac:dyDescent="0.2">
      <c r="B161" s="192"/>
      <c r="D161" s="193" t="s">
        <v>175</v>
      </c>
      <c r="E161" s="194" t="s">
        <v>3</v>
      </c>
      <c r="F161" s="195" t="s">
        <v>251</v>
      </c>
      <c r="H161" s="196">
        <v>13.87</v>
      </c>
      <c r="L161" s="192"/>
      <c r="M161" s="197"/>
      <c r="N161" s="198"/>
      <c r="O161" s="198"/>
      <c r="P161" s="198"/>
      <c r="Q161" s="198"/>
      <c r="R161" s="198"/>
      <c r="S161" s="198"/>
      <c r="T161" s="199"/>
      <c r="AT161" s="194" t="s">
        <v>175</v>
      </c>
      <c r="AU161" s="194" t="s">
        <v>79</v>
      </c>
      <c r="AV161" s="191" t="s">
        <v>81</v>
      </c>
      <c r="AW161" s="191" t="s">
        <v>33</v>
      </c>
      <c r="AX161" s="191" t="s">
        <v>72</v>
      </c>
      <c r="AY161" s="194" t="s">
        <v>159</v>
      </c>
    </row>
    <row r="162" spans="1:65" s="191" customFormat="1" x14ac:dyDescent="0.2">
      <c r="B162" s="192"/>
      <c r="D162" s="193" t="s">
        <v>175</v>
      </c>
      <c r="E162" s="194" t="s">
        <v>3</v>
      </c>
      <c r="F162" s="195" t="s">
        <v>252</v>
      </c>
      <c r="H162" s="196">
        <v>0.89</v>
      </c>
      <c r="L162" s="192"/>
      <c r="M162" s="197"/>
      <c r="N162" s="198"/>
      <c r="O162" s="198"/>
      <c r="P162" s="198"/>
      <c r="Q162" s="198"/>
      <c r="R162" s="198"/>
      <c r="S162" s="198"/>
      <c r="T162" s="199"/>
      <c r="AT162" s="194" t="s">
        <v>175</v>
      </c>
      <c r="AU162" s="194" t="s">
        <v>79</v>
      </c>
      <c r="AV162" s="191" t="s">
        <v>81</v>
      </c>
      <c r="AW162" s="191" t="s">
        <v>33</v>
      </c>
      <c r="AX162" s="191" t="s">
        <v>72</v>
      </c>
      <c r="AY162" s="194" t="s">
        <v>159</v>
      </c>
    </row>
    <row r="163" spans="1:65" s="200" customFormat="1" x14ac:dyDescent="0.2">
      <c r="B163" s="201"/>
      <c r="D163" s="193" t="s">
        <v>175</v>
      </c>
      <c r="E163" s="202" t="s">
        <v>3</v>
      </c>
      <c r="F163" s="203" t="s">
        <v>197</v>
      </c>
      <c r="H163" s="204">
        <v>68</v>
      </c>
      <c r="L163" s="201"/>
      <c r="M163" s="205"/>
      <c r="N163" s="206"/>
      <c r="O163" s="206"/>
      <c r="P163" s="206"/>
      <c r="Q163" s="206"/>
      <c r="R163" s="206"/>
      <c r="S163" s="206"/>
      <c r="T163" s="207"/>
      <c r="AT163" s="202" t="s">
        <v>175</v>
      </c>
      <c r="AU163" s="202" t="s">
        <v>79</v>
      </c>
      <c r="AV163" s="200" t="s">
        <v>164</v>
      </c>
      <c r="AW163" s="200" t="s">
        <v>33</v>
      </c>
      <c r="AX163" s="200" t="s">
        <v>79</v>
      </c>
      <c r="AY163" s="202" t="s">
        <v>159</v>
      </c>
    </row>
    <row r="164" spans="1:65" s="113" customFormat="1" ht="24" x14ac:dyDescent="0.2">
      <c r="A164" s="109"/>
      <c r="B164" s="110"/>
      <c r="C164" s="178" t="s">
        <v>192</v>
      </c>
      <c r="D164" s="178" t="s">
        <v>160</v>
      </c>
      <c r="E164" s="179" t="s">
        <v>253</v>
      </c>
      <c r="F164" s="180" t="s">
        <v>254</v>
      </c>
      <c r="G164" s="181" t="s">
        <v>191</v>
      </c>
      <c r="H164" s="182">
        <v>79.7</v>
      </c>
      <c r="I164" s="4"/>
      <c r="J164" s="183">
        <f>ROUND(I164*H164,2)</f>
        <v>0</v>
      </c>
      <c r="K164" s="180" t="s">
        <v>3</v>
      </c>
      <c r="L164" s="110"/>
      <c r="M164" s="184" t="s">
        <v>3</v>
      </c>
      <c r="N164" s="185" t="s">
        <v>43</v>
      </c>
      <c r="O164" s="186"/>
      <c r="P164" s="187">
        <f>O164*H164</f>
        <v>0</v>
      </c>
      <c r="Q164" s="187">
        <v>0</v>
      </c>
      <c r="R164" s="187">
        <f>Q164*H164</f>
        <v>0</v>
      </c>
      <c r="S164" s="187">
        <v>3.5000000000000003E-2</v>
      </c>
      <c r="T164" s="188">
        <f>S164*H164</f>
        <v>2.7895000000000003</v>
      </c>
      <c r="U164" s="109"/>
      <c r="V164" s="109"/>
      <c r="W164" s="109"/>
      <c r="X164" s="109"/>
      <c r="Y164" s="109"/>
      <c r="Z164" s="109"/>
      <c r="AA164" s="109"/>
      <c r="AB164" s="109"/>
      <c r="AC164" s="109"/>
      <c r="AD164" s="109"/>
      <c r="AE164" s="109"/>
      <c r="AR164" s="189" t="s">
        <v>164</v>
      </c>
      <c r="AT164" s="189" t="s">
        <v>160</v>
      </c>
      <c r="AU164" s="189" t="s">
        <v>79</v>
      </c>
      <c r="AY164" s="100" t="s">
        <v>159</v>
      </c>
      <c r="BE164" s="190">
        <f>IF(N164="základní",J164,0)</f>
        <v>0</v>
      </c>
      <c r="BF164" s="190">
        <f>IF(N164="snížená",J164,0)</f>
        <v>0</v>
      </c>
      <c r="BG164" s="190">
        <f>IF(N164="zákl. přenesená",J164,0)</f>
        <v>0</v>
      </c>
      <c r="BH164" s="190">
        <f>IF(N164="sníž. přenesená",J164,0)</f>
        <v>0</v>
      </c>
      <c r="BI164" s="190">
        <f>IF(N164="nulová",J164,0)</f>
        <v>0</v>
      </c>
      <c r="BJ164" s="100" t="s">
        <v>79</v>
      </c>
      <c r="BK164" s="190">
        <f>ROUND(I164*H164,2)</f>
        <v>0</v>
      </c>
      <c r="BL164" s="100" t="s">
        <v>164</v>
      </c>
      <c r="BM164" s="189" t="s">
        <v>255</v>
      </c>
    </row>
    <row r="165" spans="1:65" s="113" customFormat="1" ht="36" x14ac:dyDescent="0.2">
      <c r="A165" s="109"/>
      <c r="B165" s="110"/>
      <c r="C165" s="178" t="s">
        <v>256</v>
      </c>
      <c r="D165" s="178" t="s">
        <v>160</v>
      </c>
      <c r="E165" s="179" t="s">
        <v>257</v>
      </c>
      <c r="F165" s="180" t="s">
        <v>258</v>
      </c>
      <c r="G165" s="181" t="s">
        <v>191</v>
      </c>
      <c r="H165" s="182">
        <v>43.3</v>
      </c>
      <c r="I165" s="4"/>
      <c r="J165" s="183">
        <f>ROUND(I165*H165,2)</f>
        <v>0</v>
      </c>
      <c r="K165" s="180" t="s">
        <v>3</v>
      </c>
      <c r="L165" s="110"/>
      <c r="M165" s="184" t="s">
        <v>3</v>
      </c>
      <c r="N165" s="185" t="s">
        <v>43</v>
      </c>
      <c r="O165" s="186"/>
      <c r="P165" s="187">
        <f>O165*H165</f>
        <v>0</v>
      </c>
      <c r="Q165" s="187">
        <v>0</v>
      </c>
      <c r="R165" s="187">
        <f>Q165*H165</f>
        <v>0</v>
      </c>
      <c r="S165" s="187">
        <v>3.5000000000000003E-2</v>
      </c>
      <c r="T165" s="188">
        <f>S165*H165</f>
        <v>1.5155000000000001</v>
      </c>
      <c r="U165" s="109"/>
      <c r="V165" s="109"/>
      <c r="W165" s="109"/>
      <c r="X165" s="109"/>
      <c r="Y165" s="109"/>
      <c r="Z165" s="109"/>
      <c r="AA165" s="109"/>
      <c r="AB165" s="109"/>
      <c r="AC165" s="109"/>
      <c r="AD165" s="109"/>
      <c r="AE165" s="109"/>
      <c r="AR165" s="189" t="s">
        <v>164</v>
      </c>
      <c r="AT165" s="189" t="s">
        <v>160</v>
      </c>
      <c r="AU165" s="189" t="s">
        <v>79</v>
      </c>
      <c r="AY165" s="100" t="s">
        <v>159</v>
      </c>
      <c r="BE165" s="190">
        <f>IF(N165="základní",J165,0)</f>
        <v>0</v>
      </c>
      <c r="BF165" s="190">
        <f>IF(N165="snížená",J165,0)</f>
        <v>0</v>
      </c>
      <c r="BG165" s="190">
        <f>IF(N165="zákl. přenesená",J165,0)</f>
        <v>0</v>
      </c>
      <c r="BH165" s="190">
        <f>IF(N165="sníž. přenesená",J165,0)</f>
        <v>0</v>
      </c>
      <c r="BI165" s="190">
        <f>IF(N165="nulová",J165,0)</f>
        <v>0</v>
      </c>
      <c r="BJ165" s="100" t="s">
        <v>79</v>
      </c>
      <c r="BK165" s="190">
        <f>ROUND(I165*H165,2)</f>
        <v>0</v>
      </c>
      <c r="BL165" s="100" t="s">
        <v>164</v>
      </c>
      <c r="BM165" s="189" t="s">
        <v>259</v>
      </c>
    </row>
    <row r="166" spans="1:65" s="113" customFormat="1" ht="36" x14ac:dyDescent="0.2">
      <c r="A166" s="109"/>
      <c r="B166" s="110"/>
      <c r="C166" s="178" t="s">
        <v>201</v>
      </c>
      <c r="D166" s="178" t="s">
        <v>160</v>
      </c>
      <c r="E166" s="179" t="s">
        <v>260</v>
      </c>
      <c r="F166" s="180" t="s">
        <v>261</v>
      </c>
      <c r="G166" s="181" t="s">
        <v>191</v>
      </c>
      <c r="H166" s="182">
        <v>8.1</v>
      </c>
      <c r="I166" s="4"/>
      <c r="J166" s="183">
        <f>ROUND(I166*H166,2)</f>
        <v>0</v>
      </c>
      <c r="K166" s="180" t="s">
        <v>3</v>
      </c>
      <c r="L166" s="110"/>
      <c r="M166" s="184" t="s">
        <v>3</v>
      </c>
      <c r="N166" s="185" t="s">
        <v>43</v>
      </c>
      <c r="O166" s="186"/>
      <c r="P166" s="187">
        <f>O166*H166</f>
        <v>0</v>
      </c>
      <c r="Q166" s="187">
        <v>0</v>
      </c>
      <c r="R166" s="187">
        <f>Q166*H166</f>
        <v>0</v>
      </c>
      <c r="S166" s="187">
        <v>3.4200000000000001E-2</v>
      </c>
      <c r="T166" s="188">
        <f>S166*H166</f>
        <v>0.27701999999999999</v>
      </c>
      <c r="U166" s="109"/>
      <c r="V166" s="109"/>
      <c r="W166" s="109"/>
      <c r="X166" s="109"/>
      <c r="Y166" s="109"/>
      <c r="Z166" s="109"/>
      <c r="AA166" s="109"/>
      <c r="AB166" s="109"/>
      <c r="AC166" s="109"/>
      <c r="AD166" s="109"/>
      <c r="AE166" s="109"/>
      <c r="AR166" s="189" t="s">
        <v>164</v>
      </c>
      <c r="AT166" s="189" t="s">
        <v>160</v>
      </c>
      <c r="AU166" s="189" t="s">
        <v>79</v>
      </c>
      <c r="AY166" s="100" t="s">
        <v>159</v>
      </c>
      <c r="BE166" s="190">
        <f>IF(N166="základní",J166,0)</f>
        <v>0</v>
      </c>
      <c r="BF166" s="190">
        <f>IF(N166="snížená",J166,0)</f>
        <v>0</v>
      </c>
      <c r="BG166" s="190">
        <f>IF(N166="zákl. přenesená",J166,0)</f>
        <v>0</v>
      </c>
      <c r="BH166" s="190">
        <f>IF(N166="sníž. přenesená",J166,0)</f>
        <v>0</v>
      </c>
      <c r="BI166" s="190">
        <f>IF(N166="nulová",J166,0)</f>
        <v>0</v>
      </c>
      <c r="BJ166" s="100" t="s">
        <v>79</v>
      </c>
      <c r="BK166" s="190">
        <f>ROUND(I166*H166,2)</f>
        <v>0</v>
      </c>
      <c r="BL166" s="100" t="s">
        <v>164</v>
      </c>
      <c r="BM166" s="189" t="s">
        <v>262</v>
      </c>
    </row>
    <row r="167" spans="1:65" s="191" customFormat="1" x14ac:dyDescent="0.2">
      <c r="B167" s="192"/>
      <c r="D167" s="193" t="s">
        <v>175</v>
      </c>
      <c r="E167" s="194" t="s">
        <v>3</v>
      </c>
      <c r="F167" s="195" t="s">
        <v>202</v>
      </c>
      <c r="H167" s="196">
        <v>8.0649999999999995</v>
      </c>
      <c r="L167" s="192"/>
      <c r="M167" s="197"/>
      <c r="N167" s="198"/>
      <c r="O167" s="198"/>
      <c r="P167" s="198"/>
      <c r="Q167" s="198"/>
      <c r="R167" s="198"/>
      <c r="S167" s="198"/>
      <c r="T167" s="199"/>
      <c r="AT167" s="194" t="s">
        <v>175</v>
      </c>
      <c r="AU167" s="194" t="s">
        <v>79</v>
      </c>
      <c r="AV167" s="191" t="s">
        <v>81</v>
      </c>
      <c r="AW167" s="191" t="s">
        <v>33</v>
      </c>
      <c r="AX167" s="191" t="s">
        <v>72</v>
      </c>
      <c r="AY167" s="194" t="s">
        <v>159</v>
      </c>
    </row>
    <row r="168" spans="1:65" s="191" customFormat="1" x14ac:dyDescent="0.2">
      <c r="B168" s="192"/>
      <c r="D168" s="193" t="s">
        <v>175</v>
      </c>
      <c r="E168" s="194" t="s">
        <v>3</v>
      </c>
      <c r="F168" s="195" t="s">
        <v>263</v>
      </c>
      <c r="H168" s="196">
        <v>3.5000000000000003E-2</v>
      </c>
      <c r="L168" s="192"/>
      <c r="M168" s="197"/>
      <c r="N168" s="198"/>
      <c r="O168" s="198"/>
      <c r="P168" s="198"/>
      <c r="Q168" s="198"/>
      <c r="R168" s="198"/>
      <c r="S168" s="198"/>
      <c r="T168" s="199"/>
      <c r="AT168" s="194" t="s">
        <v>175</v>
      </c>
      <c r="AU168" s="194" t="s">
        <v>79</v>
      </c>
      <c r="AV168" s="191" t="s">
        <v>81</v>
      </c>
      <c r="AW168" s="191" t="s">
        <v>33</v>
      </c>
      <c r="AX168" s="191" t="s">
        <v>72</v>
      </c>
      <c r="AY168" s="194" t="s">
        <v>159</v>
      </c>
    </row>
    <row r="169" spans="1:65" s="200" customFormat="1" x14ac:dyDescent="0.2">
      <c r="B169" s="201"/>
      <c r="D169" s="193" t="s">
        <v>175</v>
      </c>
      <c r="E169" s="202" t="s">
        <v>3</v>
      </c>
      <c r="F169" s="203" t="s">
        <v>197</v>
      </c>
      <c r="H169" s="204">
        <v>8.1</v>
      </c>
      <c r="L169" s="201"/>
      <c r="M169" s="205"/>
      <c r="N169" s="206"/>
      <c r="O169" s="206"/>
      <c r="P169" s="206"/>
      <c r="Q169" s="206"/>
      <c r="R169" s="206"/>
      <c r="S169" s="206"/>
      <c r="T169" s="207"/>
      <c r="AT169" s="202" t="s">
        <v>175</v>
      </c>
      <c r="AU169" s="202" t="s">
        <v>79</v>
      </c>
      <c r="AV169" s="200" t="s">
        <v>164</v>
      </c>
      <c r="AW169" s="200" t="s">
        <v>33</v>
      </c>
      <c r="AX169" s="200" t="s">
        <v>79</v>
      </c>
      <c r="AY169" s="202" t="s">
        <v>159</v>
      </c>
    </row>
    <row r="170" spans="1:65" s="113" customFormat="1" ht="36" x14ac:dyDescent="0.2">
      <c r="A170" s="109"/>
      <c r="B170" s="110"/>
      <c r="C170" s="178" t="s">
        <v>264</v>
      </c>
      <c r="D170" s="178" t="s">
        <v>160</v>
      </c>
      <c r="E170" s="179" t="s">
        <v>265</v>
      </c>
      <c r="F170" s="180" t="s">
        <v>266</v>
      </c>
      <c r="G170" s="181" t="s">
        <v>191</v>
      </c>
      <c r="H170" s="182">
        <v>22</v>
      </c>
      <c r="I170" s="4"/>
      <c r="J170" s="183">
        <f>ROUND(I170*H170,2)</f>
        <v>0</v>
      </c>
      <c r="K170" s="180" t="s">
        <v>3</v>
      </c>
      <c r="L170" s="110"/>
      <c r="M170" s="184" t="s">
        <v>3</v>
      </c>
      <c r="N170" s="185" t="s">
        <v>43</v>
      </c>
      <c r="O170" s="186"/>
      <c r="P170" s="187">
        <f>O170*H170</f>
        <v>0</v>
      </c>
      <c r="Q170" s="187">
        <v>0</v>
      </c>
      <c r="R170" s="187">
        <f>Q170*H170</f>
        <v>0</v>
      </c>
      <c r="S170" s="187">
        <v>3.3590000000000002E-2</v>
      </c>
      <c r="T170" s="188">
        <f>S170*H170</f>
        <v>0.73898000000000008</v>
      </c>
      <c r="U170" s="109"/>
      <c r="V170" s="109"/>
      <c r="W170" s="109"/>
      <c r="X170" s="109"/>
      <c r="Y170" s="109"/>
      <c r="Z170" s="109"/>
      <c r="AA170" s="109"/>
      <c r="AB170" s="109"/>
      <c r="AC170" s="109"/>
      <c r="AD170" s="109"/>
      <c r="AE170" s="109"/>
      <c r="AR170" s="189" t="s">
        <v>164</v>
      </c>
      <c r="AT170" s="189" t="s">
        <v>160</v>
      </c>
      <c r="AU170" s="189" t="s">
        <v>79</v>
      </c>
      <c r="AY170" s="100" t="s">
        <v>159</v>
      </c>
      <c r="BE170" s="190">
        <f>IF(N170="základní",J170,0)</f>
        <v>0</v>
      </c>
      <c r="BF170" s="190">
        <f>IF(N170="snížená",J170,0)</f>
        <v>0</v>
      </c>
      <c r="BG170" s="190">
        <f>IF(N170="zákl. přenesená",J170,0)</f>
        <v>0</v>
      </c>
      <c r="BH170" s="190">
        <f>IF(N170="sníž. přenesená",J170,0)</f>
        <v>0</v>
      </c>
      <c r="BI170" s="190">
        <f>IF(N170="nulová",J170,0)</f>
        <v>0</v>
      </c>
      <c r="BJ170" s="100" t="s">
        <v>79</v>
      </c>
      <c r="BK170" s="190">
        <f>ROUND(I170*H170,2)</f>
        <v>0</v>
      </c>
      <c r="BL170" s="100" t="s">
        <v>164</v>
      </c>
      <c r="BM170" s="189" t="s">
        <v>267</v>
      </c>
    </row>
    <row r="171" spans="1:65" s="191" customFormat="1" x14ac:dyDescent="0.2">
      <c r="B171" s="192"/>
      <c r="D171" s="193" t="s">
        <v>175</v>
      </c>
      <c r="E171" s="194" t="s">
        <v>3</v>
      </c>
      <c r="F171" s="195" t="s">
        <v>268</v>
      </c>
      <c r="H171" s="196">
        <v>21.925000000000001</v>
      </c>
      <c r="L171" s="192"/>
      <c r="M171" s="197"/>
      <c r="N171" s="198"/>
      <c r="O171" s="198"/>
      <c r="P171" s="198"/>
      <c r="Q171" s="198"/>
      <c r="R171" s="198"/>
      <c r="S171" s="198"/>
      <c r="T171" s="199"/>
      <c r="AT171" s="194" t="s">
        <v>175</v>
      </c>
      <c r="AU171" s="194" t="s">
        <v>79</v>
      </c>
      <c r="AV171" s="191" t="s">
        <v>81</v>
      </c>
      <c r="AW171" s="191" t="s">
        <v>33</v>
      </c>
      <c r="AX171" s="191" t="s">
        <v>72</v>
      </c>
      <c r="AY171" s="194" t="s">
        <v>159</v>
      </c>
    </row>
    <row r="172" spans="1:65" s="191" customFormat="1" x14ac:dyDescent="0.2">
      <c r="B172" s="192"/>
      <c r="D172" s="193" t="s">
        <v>175</v>
      </c>
      <c r="E172" s="194" t="s">
        <v>3</v>
      </c>
      <c r="F172" s="195" t="s">
        <v>269</v>
      </c>
      <c r="H172" s="196">
        <v>7.4999999999999997E-2</v>
      </c>
      <c r="L172" s="192"/>
      <c r="M172" s="197"/>
      <c r="N172" s="198"/>
      <c r="O172" s="198"/>
      <c r="P172" s="198"/>
      <c r="Q172" s="198"/>
      <c r="R172" s="198"/>
      <c r="S172" s="198"/>
      <c r="T172" s="199"/>
      <c r="AT172" s="194" t="s">
        <v>175</v>
      </c>
      <c r="AU172" s="194" t="s">
        <v>79</v>
      </c>
      <c r="AV172" s="191" t="s">
        <v>81</v>
      </c>
      <c r="AW172" s="191" t="s">
        <v>33</v>
      </c>
      <c r="AX172" s="191" t="s">
        <v>72</v>
      </c>
      <c r="AY172" s="194" t="s">
        <v>159</v>
      </c>
    </row>
    <row r="173" spans="1:65" s="200" customFormat="1" x14ac:dyDescent="0.2">
      <c r="B173" s="201"/>
      <c r="D173" s="193" t="s">
        <v>175</v>
      </c>
      <c r="E173" s="202" t="s">
        <v>3</v>
      </c>
      <c r="F173" s="203" t="s">
        <v>197</v>
      </c>
      <c r="H173" s="204">
        <v>22</v>
      </c>
      <c r="L173" s="201"/>
      <c r="M173" s="205"/>
      <c r="N173" s="206"/>
      <c r="O173" s="206"/>
      <c r="P173" s="206"/>
      <c r="Q173" s="206"/>
      <c r="R173" s="206"/>
      <c r="S173" s="206"/>
      <c r="T173" s="207"/>
      <c r="AT173" s="202" t="s">
        <v>175</v>
      </c>
      <c r="AU173" s="202" t="s">
        <v>79</v>
      </c>
      <c r="AV173" s="200" t="s">
        <v>164</v>
      </c>
      <c r="AW173" s="200" t="s">
        <v>33</v>
      </c>
      <c r="AX173" s="200" t="s">
        <v>79</v>
      </c>
      <c r="AY173" s="202" t="s">
        <v>159</v>
      </c>
    </row>
    <row r="174" spans="1:65" s="113" customFormat="1" ht="16.5" customHeight="1" x14ac:dyDescent="0.2">
      <c r="A174" s="109"/>
      <c r="B174" s="110"/>
      <c r="C174" s="178" t="s">
        <v>208</v>
      </c>
      <c r="D174" s="178" t="s">
        <v>160</v>
      </c>
      <c r="E174" s="179" t="s">
        <v>270</v>
      </c>
      <c r="F174" s="180" t="s">
        <v>271</v>
      </c>
      <c r="G174" s="181" t="s">
        <v>191</v>
      </c>
      <c r="H174" s="182">
        <v>16</v>
      </c>
      <c r="I174" s="4"/>
      <c r="J174" s="183">
        <f>ROUND(I174*H174,2)</f>
        <v>0</v>
      </c>
      <c r="K174" s="180" t="s">
        <v>3</v>
      </c>
      <c r="L174" s="110"/>
      <c r="M174" s="184" t="s">
        <v>3</v>
      </c>
      <c r="N174" s="185" t="s">
        <v>43</v>
      </c>
      <c r="O174" s="186"/>
      <c r="P174" s="187">
        <f>O174*H174</f>
        <v>0</v>
      </c>
      <c r="Q174" s="187">
        <v>0</v>
      </c>
      <c r="R174" s="187">
        <f>Q174*H174</f>
        <v>0</v>
      </c>
      <c r="S174" s="187">
        <v>0.13550000000000001</v>
      </c>
      <c r="T174" s="188">
        <f>S174*H174</f>
        <v>2.1680000000000001</v>
      </c>
      <c r="U174" s="109"/>
      <c r="V174" s="109"/>
      <c r="W174" s="109"/>
      <c r="X174" s="109"/>
      <c r="Y174" s="109"/>
      <c r="Z174" s="109"/>
      <c r="AA174" s="109"/>
      <c r="AB174" s="109"/>
      <c r="AC174" s="109"/>
      <c r="AD174" s="109"/>
      <c r="AE174" s="109"/>
      <c r="AR174" s="189" t="s">
        <v>164</v>
      </c>
      <c r="AT174" s="189" t="s">
        <v>160</v>
      </c>
      <c r="AU174" s="189" t="s">
        <v>79</v>
      </c>
      <c r="AY174" s="100" t="s">
        <v>159</v>
      </c>
      <c r="BE174" s="190">
        <f>IF(N174="základní",J174,0)</f>
        <v>0</v>
      </c>
      <c r="BF174" s="190">
        <f>IF(N174="snížená",J174,0)</f>
        <v>0</v>
      </c>
      <c r="BG174" s="190">
        <f>IF(N174="zákl. přenesená",J174,0)</f>
        <v>0</v>
      </c>
      <c r="BH174" s="190">
        <f>IF(N174="sníž. přenesená",J174,0)</f>
        <v>0</v>
      </c>
      <c r="BI174" s="190">
        <f>IF(N174="nulová",J174,0)</f>
        <v>0</v>
      </c>
      <c r="BJ174" s="100" t="s">
        <v>79</v>
      </c>
      <c r="BK174" s="190">
        <f>ROUND(I174*H174,2)</f>
        <v>0</v>
      </c>
      <c r="BL174" s="100" t="s">
        <v>164</v>
      </c>
      <c r="BM174" s="189" t="s">
        <v>272</v>
      </c>
    </row>
    <row r="175" spans="1:65" s="191" customFormat="1" x14ac:dyDescent="0.2">
      <c r="B175" s="192"/>
      <c r="D175" s="193" t="s">
        <v>175</v>
      </c>
      <c r="E175" s="194" t="s">
        <v>3</v>
      </c>
      <c r="F175" s="195" t="s">
        <v>273</v>
      </c>
      <c r="H175" s="196">
        <v>20.190999999999999</v>
      </c>
      <c r="L175" s="192"/>
      <c r="M175" s="197"/>
      <c r="N175" s="198"/>
      <c r="O175" s="198"/>
      <c r="P175" s="198"/>
      <c r="Q175" s="198"/>
      <c r="R175" s="198"/>
      <c r="S175" s="198"/>
      <c r="T175" s="199"/>
      <c r="AT175" s="194" t="s">
        <v>175</v>
      </c>
      <c r="AU175" s="194" t="s">
        <v>79</v>
      </c>
      <c r="AV175" s="191" t="s">
        <v>81</v>
      </c>
      <c r="AW175" s="191" t="s">
        <v>33</v>
      </c>
      <c r="AX175" s="191" t="s">
        <v>72</v>
      </c>
      <c r="AY175" s="194" t="s">
        <v>159</v>
      </c>
    </row>
    <row r="176" spans="1:65" s="191" customFormat="1" x14ac:dyDescent="0.2">
      <c r="B176" s="192"/>
      <c r="D176" s="193" t="s">
        <v>175</v>
      </c>
      <c r="E176" s="194" t="s">
        <v>3</v>
      </c>
      <c r="F176" s="195" t="s">
        <v>274</v>
      </c>
      <c r="H176" s="196">
        <v>-2.758</v>
      </c>
      <c r="L176" s="192"/>
      <c r="M176" s="197"/>
      <c r="N176" s="198"/>
      <c r="O176" s="198"/>
      <c r="P176" s="198"/>
      <c r="Q176" s="198"/>
      <c r="R176" s="198"/>
      <c r="S176" s="198"/>
      <c r="T176" s="199"/>
      <c r="AT176" s="194" t="s">
        <v>175</v>
      </c>
      <c r="AU176" s="194" t="s">
        <v>79</v>
      </c>
      <c r="AV176" s="191" t="s">
        <v>81</v>
      </c>
      <c r="AW176" s="191" t="s">
        <v>33</v>
      </c>
      <c r="AX176" s="191" t="s">
        <v>72</v>
      </c>
      <c r="AY176" s="194" t="s">
        <v>159</v>
      </c>
    </row>
    <row r="177" spans="1:65" s="191" customFormat="1" x14ac:dyDescent="0.2">
      <c r="B177" s="192"/>
      <c r="D177" s="193" t="s">
        <v>175</v>
      </c>
      <c r="E177" s="194" t="s">
        <v>3</v>
      </c>
      <c r="F177" s="195" t="s">
        <v>275</v>
      </c>
      <c r="H177" s="196">
        <v>-1.478</v>
      </c>
      <c r="L177" s="192"/>
      <c r="M177" s="197"/>
      <c r="N177" s="198"/>
      <c r="O177" s="198"/>
      <c r="P177" s="198"/>
      <c r="Q177" s="198"/>
      <c r="R177" s="198"/>
      <c r="S177" s="198"/>
      <c r="T177" s="199"/>
      <c r="AT177" s="194" t="s">
        <v>175</v>
      </c>
      <c r="AU177" s="194" t="s">
        <v>79</v>
      </c>
      <c r="AV177" s="191" t="s">
        <v>81</v>
      </c>
      <c r="AW177" s="191" t="s">
        <v>33</v>
      </c>
      <c r="AX177" s="191" t="s">
        <v>72</v>
      </c>
      <c r="AY177" s="194" t="s">
        <v>159</v>
      </c>
    </row>
    <row r="178" spans="1:65" s="191" customFormat="1" x14ac:dyDescent="0.2">
      <c r="B178" s="192"/>
      <c r="D178" s="193" t="s">
        <v>175</v>
      </c>
      <c r="E178" s="194" t="s">
        <v>3</v>
      </c>
      <c r="F178" s="195" t="s">
        <v>276</v>
      </c>
      <c r="H178" s="196">
        <v>4.4999999999999998E-2</v>
      </c>
      <c r="L178" s="192"/>
      <c r="M178" s="197"/>
      <c r="N178" s="198"/>
      <c r="O178" s="198"/>
      <c r="P178" s="198"/>
      <c r="Q178" s="198"/>
      <c r="R178" s="198"/>
      <c r="S178" s="198"/>
      <c r="T178" s="199"/>
      <c r="AT178" s="194" t="s">
        <v>175</v>
      </c>
      <c r="AU178" s="194" t="s">
        <v>79</v>
      </c>
      <c r="AV178" s="191" t="s">
        <v>81</v>
      </c>
      <c r="AW178" s="191" t="s">
        <v>33</v>
      </c>
      <c r="AX178" s="191" t="s">
        <v>72</v>
      </c>
      <c r="AY178" s="194" t="s">
        <v>159</v>
      </c>
    </row>
    <row r="179" spans="1:65" s="200" customFormat="1" x14ac:dyDescent="0.2">
      <c r="B179" s="201"/>
      <c r="D179" s="193" t="s">
        <v>175</v>
      </c>
      <c r="E179" s="202" t="s">
        <v>3</v>
      </c>
      <c r="F179" s="203" t="s">
        <v>197</v>
      </c>
      <c r="H179" s="204">
        <v>16</v>
      </c>
      <c r="L179" s="201"/>
      <c r="M179" s="205"/>
      <c r="N179" s="206"/>
      <c r="O179" s="206"/>
      <c r="P179" s="206"/>
      <c r="Q179" s="206"/>
      <c r="R179" s="206"/>
      <c r="S179" s="206"/>
      <c r="T179" s="207"/>
      <c r="AT179" s="202" t="s">
        <v>175</v>
      </c>
      <c r="AU179" s="202" t="s">
        <v>79</v>
      </c>
      <c r="AV179" s="200" t="s">
        <v>164</v>
      </c>
      <c r="AW179" s="200" t="s">
        <v>33</v>
      </c>
      <c r="AX179" s="200" t="s">
        <v>79</v>
      </c>
      <c r="AY179" s="202" t="s">
        <v>159</v>
      </c>
    </row>
    <row r="180" spans="1:65" s="113" customFormat="1" ht="16.5" customHeight="1" x14ac:dyDescent="0.2">
      <c r="A180" s="109"/>
      <c r="B180" s="110"/>
      <c r="C180" s="178" t="s">
        <v>8</v>
      </c>
      <c r="D180" s="178" t="s">
        <v>160</v>
      </c>
      <c r="E180" s="179" t="s">
        <v>277</v>
      </c>
      <c r="F180" s="180" t="s">
        <v>278</v>
      </c>
      <c r="G180" s="181" t="s">
        <v>191</v>
      </c>
      <c r="H180" s="182">
        <v>44</v>
      </c>
      <c r="I180" s="4"/>
      <c r="J180" s="183">
        <f>ROUND(I180*H180,2)</f>
        <v>0</v>
      </c>
      <c r="K180" s="180" t="s">
        <v>3</v>
      </c>
      <c r="L180" s="110"/>
      <c r="M180" s="184" t="s">
        <v>3</v>
      </c>
      <c r="N180" s="185" t="s">
        <v>43</v>
      </c>
      <c r="O180" s="186"/>
      <c r="P180" s="187">
        <f>O180*H180</f>
        <v>0</v>
      </c>
      <c r="Q180" s="187">
        <v>0</v>
      </c>
      <c r="R180" s="187">
        <f>Q180*H180</f>
        <v>0</v>
      </c>
      <c r="S180" s="187">
        <v>0.26389000000000001</v>
      </c>
      <c r="T180" s="188">
        <f>S180*H180</f>
        <v>11.61116</v>
      </c>
      <c r="U180" s="109"/>
      <c r="V180" s="109"/>
      <c r="W180" s="109"/>
      <c r="X180" s="109"/>
      <c r="Y180" s="109"/>
      <c r="Z180" s="109"/>
      <c r="AA180" s="109"/>
      <c r="AB180" s="109"/>
      <c r="AC180" s="109"/>
      <c r="AD180" s="109"/>
      <c r="AE180" s="109"/>
      <c r="AR180" s="189" t="s">
        <v>164</v>
      </c>
      <c r="AT180" s="189" t="s">
        <v>160</v>
      </c>
      <c r="AU180" s="189" t="s">
        <v>79</v>
      </c>
      <c r="AY180" s="100" t="s">
        <v>159</v>
      </c>
      <c r="BE180" s="190">
        <f>IF(N180="základní",J180,0)</f>
        <v>0</v>
      </c>
      <c r="BF180" s="190">
        <f>IF(N180="snížená",J180,0)</f>
        <v>0</v>
      </c>
      <c r="BG180" s="190">
        <f>IF(N180="zákl. přenesená",J180,0)</f>
        <v>0</v>
      </c>
      <c r="BH180" s="190">
        <f>IF(N180="sníž. přenesená",J180,0)</f>
        <v>0</v>
      </c>
      <c r="BI180" s="190">
        <f>IF(N180="nulová",J180,0)</f>
        <v>0</v>
      </c>
      <c r="BJ180" s="100" t="s">
        <v>79</v>
      </c>
      <c r="BK180" s="190">
        <f>ROUND(I180*H180,2)</f>
        <v>0</v>
      </c>
      <c r="BL180" s="100" t="s">
        <v>164</v>
      </c>
      <c r="BM180" s="189" t="s">
        <v>279</v>
      </c>
    </row>
    <row r="181" spans="1:65" s="191" customFormat="1" x14ac:dyDescent="0.2">
      <c r="B181" s="192"/>
      <c r="D181" s="193" t="s">
        <v>175</v>
      </c>
      <c r="E181" s="194" t="s">
        <v>3</v>
      </c>
      <c r="F181" s="195" t="s">
        <v>280</v>
      </c>
      <c r="H181" s="196">
        <v>24.652999999999999</v>
      </c>
      <c r="L181" s="192"/>
      <c r="M181" s="197"/>
      <c r="N181" s="198"/>
      <c r="O181" s="198"/>
      <c r="P181" s="198"/>
      <c r="Q181" s="198"/>
      <c r="R181" s="198"/>
      <c r="S181" s="198"/>
      <c r="T181" s="199"/>
      <c r="AT181" s="194" t="s">
        <v>175</v>
      </c>
      <c r="AU181" s="194" t="s">
        <v>79</v>
      </c>
      <c r="AV181" s="191" t="s">
        <v>81</v>
      </c>
      <c r="AW181" s="191" t="s">
        <v>33</v>
      </c>
      <c r="AX181" s="191" t="s">
        <v>72</v>
      </c>
      <c r="AY181" s="194" t="s">
        <v>159</v>
      </c>
    </row>
    <row r="182" spans="1:65" s="191" customFormat="1" x14ac:dyDescent="0.2">
      <c r="B182" s="192"/>
      <c r="D182" s="193" t="s">
        <v>175</v>
      </c>
      <c r="E182" s="194" t="s">
        <v>3</v>
      </c>
      <c r="F182" s="195" t="s">
        <v>281</v>
      </c>
      <c r="H182" s="196">
        <v>-3.5459999999999998</v>
      </c>
      <c r="L182" s="192"/>
      <c r="M182" s="197"/>
      <c r="N182" s="198"/>
      <c r="O182" s="198"/>
      <c r="P182" s="198"/>
      <c r="Q182" s="198"/>
      <c r="R182" s="198"/>
      <c r="S182" s="198"/>
      <c r="T182" s="199"/>
      <c r="AT182" s="194" t="s">
        <v>175</v>
      </c>
      <c r="AU182" s="194" t="s">
        <v>79</v>
      </c>
      <c r="AV182" s="191" t="s">
        <v>81</v>
      </c>
      <c r="AW182" s="191" t="s">
        <v>33</v>
      </c>
      <c r="AX182" s="191" t="s">
        <v>72</v>
      </c>
      <c r="AY182" s="194" t="s">
        <v>159</v>
      </c>
    </row>
    <row r="183" spans="1:65" s="191" customFormat="1" x14ac:dyDescent="0.2">
      <c r="B183" s="192"/>
      <c r="D183" s="193" t="s">
        <v>175</v>
      </c>
      <c r="E183" s="194" t="s">
        <v>3</v>
      </c>
      <c r="F183" s="195" t="s">
        <v>282</v>
      </c>
      <c r="H183" s="196">
        <v>24.652999999999999</v>
      </c>
      <c r="L183" s="192"/>
      <c r="M183" s="197"/>
      <c r="N183" s="198"/>
      <c r="O183" s="198"/>
      <c r="P183" s="198"/>
      <c r="Q183" s="198"/>
      <c r="R183" s="198"/>
      <c r="S183" s="198"/>
      <c r="T183" s="199"/>
      <c r="AT183" s="194" t="s">
        <v>175</v>
      </c>
      <c r="AU183" s="194" t="s">
        <v>79</v>
      </c>
      <c r="AV183" s="191" t="s">
        <v>81</v>
      </c>
      <c r="AW183" s="191" t="s">
        <v>33</v>
      </c>
      <c r="AX183" s="191" t="s">
        <v>72</v>
      </c>
      <c r="AY183" s="194" t="s">
        <v>159</v>
      </c>
    </row>
    <row r="184" spans="1:65" s="191" customFormat="1" x14ac:dyDescent="0.2">
      <c r="B184" s="192"/>
      <c r="D184" s="193" t="s">
        <v>175</v>
      </c>
      <c r="E184" s="194" t="s">
        <v>3</v>
      </c>
      <c r="F184" s="195" t="s">
        <v>283</v>
      </c>
      <c r="H184" s="196">
        <v>-1.92</v>
      </c>
      <c r="L184" s="192"/>
      <c r="M184" s="197"/>
      <c r="N184" s="198"/>
      <c r="O184" s="198"/>
      <c r="P184" s="198"/>
      <c r="Q184" s="198"/>
      <c r="R184" s="198"/>
      <c r="S184" s="198"/>
      <c r="T184" s="199"/>
      <c r="AT184" s="194" t="s">
        <v>175</v>
      </c>
      <c r="AU184" s="194" t="s">
        <v>79</v>
      </c>
      <c r="AV184" s="191" t="s">
        <v>81</v>
      </c>
      <c r="AW184" s="191" t="s">
        <v>33</v>
      </c>
      <c r="AX184" s="191" t="s">
        <v>72</v>
      </c>
      <c r="AY184" s="194" t="s">
        <v>159</v>
      </c>
    </row>
    <row r="185" spans="1:65" s="191" customFormat="1" x14ac:dyDescent="0.2">
      <c r="B185" s="192"/>
      <c r="D185" s="193" t="s">
        <v>175</v>
      </c>
      <c r="E185" s="194" t="s">
        <v>3</v>
      </c>
      <c r="F185" s="195" t="s">
        <v>284</v>
      </c>
      <c r="H185" s="196">
        <v>0.16</v>
      </c>
      <c r="L185" s="192"/>
      <c r="M185" s="197"/>
      <c r="N185" s="198"/>
      <c r="O185" s="198"/>
      <c r="P185" s="198"/>
      <c r="Q185" s="198"/>
      <c r="R185" s="198"/>
      <c r="S185" s="198"/>
      <c r="T185" s="199"/>
      <c r="AT185" s="194" t="s">
        <v>175</v>
      </c>
      <c r="AU185" s="194" t="s">
        <v>79</v>
      </c>
      <c r="AV185" s="191" t="s">
        <v>81</v>
      </c>
      <c r="AW185" s="191" t="s">
        <v>33</v>
      </c>
      <c r="AX185" s="191" t="s">
        <v>72</v>
      </c>
      <c r="AY185" s="194" t="s">
        <v>159</v>
      </c>
    </row>
    <row r="186" spans="1:65" s="200" customFormat="1" x14ac:dyDescent="0.2">
      <c r="B186" s="201"/>
      <c r="D186" s="193" t="s">
        <v>175</v>
      </c>
      <c r="E186" s="202" t="s">
        <v>3</v>
      </c>
      <c r="F186" s="203" t="s">
        <v>197</v>
      </c>
      <c r="H186" s="204">
        <v>44</v>
      </c>
      <c r="L186" s="201"/>
      <c r="M186" s="205"/>
      <c r="N186" s="206"/>
      <c r="O186" s="206"/>
      <c r="P186" s="206"/>
      <c r="Q186" s="206"/>
      <c r="R186" s="206"/>
      <c r="S186" s="206"/>
      <c r="T186" s="207"/>
      <c r="AT186" s="202" t="s">
        <v>175</v>
      </c>
      <c r="AU186" s="202" t="s">
        <v>79</v>
      </c>
      <c r="AV186" s="200" t="s">
        <v>164</v>
      </c>
      <c r="AW186" s="200" t="s">
        <v>33</v>
      </c>
      <c r="AX186" s="200" t="s">
        <v>79</v>
      </c>
      <c r="AY186" s="202" t="s">
        <v>159</v>
      </c>
    </row>
    <row r="187" spans="1:65" s="113" customFormat="1" ht="24" x14ac:dyDescent="0.2">
      <c r="A187" s="109"/>
      <c r="B187" s="110"/>
      <c r="C187" s="178" t="s">
        <v>212</v>
      </c>
      <c r="D187" s="178" t="s">
        <v>160</v>
      </c>
      <c r="E187" s="179" t="s">
        <v>285</v>
      </c>
      <c r="F187" s="180" t="s">
        <v>286</v>
      </c>
      <c r="G187" s="181" t="s">
        <v>191</v>
      </c>
      <c r="H187" s="182">
        <v>10</v>
      </c>
      <c r="I187" s="4"/>
      <c r="J187" s="183">
        <f>ROUND(I187*H187,2)</f>
        <v>0</v>
      </c>
      <c r="K187" s="180" t="s">
        <v>3</v>
      </c>
      <c r="L187" s="110"/>
      <c r="M187" s="184" t="s">
        <v>3</v>
      </c>
      <c r="N187" s="185" t="s">
        <v>43</v>
      </c>
      <c r="O187" s="186"/>
      <c r="P187" s="187">
        <f>O187*H187</f>
        <v>0</v>
      </c>
      <c r="Q187" s="187">
        <v>0</v>
      </c>
      <c r="R187" s="187">
        <f>Q187*H187</f>
        <v>0</v>
      </c>
      <c r="S187" s="187">
        <v>0.183</v>
      </c>
      <c r="T187" s="188">
        <f>S187*H187</f>
        <v>1.83</v>
      </c>
      <c r="U187" s="109"/>
      <c r="V187" s="109"/>
      <c r="W187" s="109"/>
      <c r="X187" s="109"/>
      <c r="Y187" s="109"/>
      <c r="Z187" s="109"/>
      <c r="AA187" s="109"/>
      <c r="AB187" s="109"/>
      <c r="AC187" s="109"/>
      <c r="AD187" s="109"/>
      <c r="AE187" s="109"/>
      <c r="AR187" s="189" t="s">
        <v>164</v>
      </c>
      <c r="AT187" s="189" t="s">
        <v>160</v>
      </c>
      <c r="AU187" s="189" t="s">
        <v>79</v>
      </c>
      <c r="AY187" s="100" t="s">
        <v>159</v>
      </c>
      <c r="BE187" s="190">
        <f>IF(N187="základní",J187,0)</f>
        <v>0</v>
      </c>
      <c r="BF187" s="190">
        <f>IF(N187="snížená",J187,0)</f>
        <v>0</v>
      </c>
      <c r="BG187" s="190">
        <f>IF(N187="zákl. přenesená",J187,0)</f>
        <v>0</v>
      </c>
      <c r="BH187" s="190">
        <f>IF(N187="sníž. přenesená",J187,0)</f>
        <v>0</v>
      </c>
      <c r="BI187" s="190">
        <f>IF(N187="nulová",J187,0)</f>
        <v>0</v>
      </c>
      <c r="BJ187" s="100" t="s">
        <v>79</v>
      </c>
      <c r="BK187" s="190">
        <f>ROUND(I187*H187,2)</f>
        <v>0</v>
      </c>
      <c r="BL187" s="100" t="s">
        <v>164</v>
      </c>
      <c r="BM187" s="189" t="s">
        <v>287</v>
      </c>
    </row>
    <row r="188" spans="1:65" s="191" customFormat="1" x14ac:dyDescent="0.2">
      <c r="B188" s="192"/>
      <c r="D188" s="193" t="s">
        <v>175</v>
      </c>
      <c r="E188" s="194" t="s">
        <v>3</v>
      </c>
      <c r="F188" s="195" t="s">
        <v>288</v>
      </c>
      <c r="H188" s="196">
        <v>9.3089999999999993</v>
      </c>
      <c r="L188" s="192"/>
      <c r="M188" s="197"/>
      <c r="N188" s="198"/>
      <c r="O188" s="198"/>
      <c r="P188" s="198"/>
      <c r="Q188" s="198"/>
      <c r="R188" s="198"/>
      <c r="S188" s="198"/>
      <c r="T188" s="199"/>
      <c r="AT188" s="194" t="s">
        <v>175</v>
      </c>
      <c r="AU188" s="194" t="s">
        <v>79</v>
      </c>
      <c r="AV188" s="191" t="s">
        <v>81</v>
      </c>
      <c r="AW188" s="191" t="s">
        <v>33</v>
      </c>
      <c r="AX188" s="191" t="s">
        <v>72</v>
      </c>
      <c r="AY188" s="194" t="s">
        <v>159</v>
      </c>
    </row>
    <row r="189" spans="1:65" s="191" customFormat="1" x14ac:dyDescent="0.2">
      <c r="B189" s="192"/>
      <c r="D189" s="193" t="s">
        <v>175</v>
      </c>
      <c r="E189" s="194" t="s">
        <v>3</v>
      </c>
      <c r="F189" s="195" t="s">
        <v>289</v>
      </c>
      <c r="H189" s="196">
        <v>0.69099999999999995</v>
      </c>
      <c r="L189" s="192"/>
      <c r="M189" s="197"/>
      <c r="N189" s="198"/>
      <c r="O189" s="198"/>
      <c r="P189" s="198"/>
      <c r="Q189" s="198"/>
      <c r="R189" s="198"/>
      <c r="S189" s="198"/>
      <c r="T189" s="199"/>
      <c r="AT189" s="194" t="s">
        <v>175</v>
      </c>
      <c r="AU189" s="194" t="s">
        <v>79</v>
      </c>
      <c r="AV189" s="191" t="s">
        <v>81</v>
      </c>
      <c r="AW189" s="191" t="s">
        <v>33</v>
      </c>
      <c r="AX189" s="191" t="s">
        <v>72</v>
      </c>
      <c r="AY189" s="194" t="s">
        <v>159</v>
      </c>
    </row>
    <row r="190" spans="1:65" s="200" customFormat="1" x14ac:dyDescent="0.2">
      <c r="B190" s="201"/>
      <c r="D190" s="193" t="s">
        <v>175</v>
      </c>
      <c r="E190" s="202" t="s">
        <v>3</v>
      </c>
      <c r="F190" s="203" t="s">
        <v>197</v>
      </c>
      <c r="H190" s="204">
        <v>10</v>
      </c>
      <c r="L190" s="201"/>
      <c r="M190" s="205"/>
      <c r="N190" s="206"/>
      <c r="O190" s="206"/>
      <c r="P190" s="206"/>
      <c r="Q190" s="206"/>
      <c r="R190" s="206"/>
      <c r="S190" s="206"/>
      <c r="T190" s="207"/>
      <c r="AT190" s="202" t="s">
        <v>175</v>
      </c>
      <c r="AU190" s="202" t="s">
        <v>79</v>
      </c>
      <c r="AV190" s="200" t="s">
        <v>164</v>
      </c>
      <c r="AW190" s="200" t="s">
        <v>33</v>
      </c>
      <c r="AX190" s="200" t="s">
        <v>79</v>
      </c>
      <c r="AY190" s="202" t="s">
        <v>159</v>
      </c>
    </row>
    <row r="191" spans="1:65" s="113" customFormat="1" ht="24" x14ac:dyDescent="0.2">
      <c r="A191" s="109"/>
      <c r="B191" s="110"/>
      <c r="C191" s="178" t="s">
        <v>290</v>
      </c>
      <c r="D191" s="178" t="s">
        <v>160</v>
      </c>
      <c r="E191" s="179" t="s">
        <v>291</v>
      </c>
      <c r="F191" s="180" t="s">
        <v>292</v>
      </c>
      <c r="G191" s="181" t="s">
        <v>191</v>
      </c>
      <c r="H191" s="182">
        <v>4</v>
      </c>
      <c r="I191" s="4"/>
      <c r="J191" s="183">
        <f>ROUND(I191*H191,2)</f>
        <v>0</v>
      </c>
      <c r="K191" s="180" t="s">
        <v>3</v>
      </c>
      <c r="L191" s="110"/>
      <c r="M191" s="184" t="s">
        <v>3</v>
      </c>
      <c r="N191" s="185" t="s">
        <v>43</v>
      </c>
      <c r="O191" s="186"/>
      <c r="P191" s="187">
        <f>O191*H191</f>
        <v>0</v>
      </c>
      <c r="Q191" s="187">
        <v>0</v>
      </c>
      <c r="R191" s="187">
        <f>Q191*H191</f>
        <v>0</v>
      </c>
      <c r="S191" s="187">
        <v>0.54500000000000004</v>
      </c>
      <c r="T191" s="188">
        <f>S191*H191</f>
        <v>2.1800000000000002</v>
      </c>
      <c r="U191" s="109"/>
      <c r="V191" s="109"/>
      <c r="W191" s="109"/>
      <c r="X191" s="109"/>
      <c r="Y191" s="109"/>
      <c r="Z191" s="109"/>
      <c r="AA191" s="109"/>
      <c r="AB191" s="109"/>
      <c r="AC191" s="109"/>
      <c r="AD191" s="109"/>
      <c r="AE191" s="109"/>
      <c r="AR191" s="189" t="s">
        <v>164</v>
      </c>
      <c r="AT191" s="189" t="s">
        <v>160</v>
      </c>
      <c r="AU191" s="189" t="s">
        <v>79</v>
      </c>
      <c r="AY191" s="100" t="s">
        <v>159</v>
      </c>
      <c r="BE191" s="190">
        <f>IF(N191="základní",J191,0)</f>
        <v>0</v>
      </c>
      <c r="BF191" s="190">
        <f>IF(N191="snížená",J191,0)</f>
        <v>0</v>
      </c>
      <c r="BG191" s="190">
        <f>IF(N191="zákl. přenesená",J191,0)</f>
        <v>0</v>
      </c>
      <c r="BH191" s="190">
        <f>IF(N191="sníž. přenesená",J191,0)</f>
        <v>0</v>
      </c>
      <c r="BI191" s="190">
        <f>IF(N191="nulová",J191,0)</f>
        <v>0</v>
      </c>
      <c r="BJ191" s="100" t="s">
        <v>79</v>
      </c>
      <c r="BK191" s="190">
        <f>ROUND(I191*H191,2)</f>
        <v>0</v>
      </c>
      <c r="BL191" s="100" t="s">
        <v>164</v>
      </c>
      <c r="BM191" s="189" t="s">
        <v>293</v>
      </c>
    </row>
    <row r="192" spans="1:65" s="191" customFormat="1" x14ac:dyDescent="0.2">
      <c r="B192" s="192"/>
      <c r="D192" s="193" t="s">
        <v>175</v>
      </c>
      <c r="E192" s="194" t="s">
        <v>3</v>
      </c>
      <c r="F192" s="195" t="s">
        <v>294</v>
      </c>
      <c r="H192" s="196">
        <v>3.6920000000000002</v>
      </c>
      <c r="L192" s="192"/>
      <c r="M192" s="197"/>
      <c r="N192" s="198"/>
      <c r="O192" s="198"/>
      <c r="P192" s="198"/>
      <c r="Q192" s="198"/>
      <c r="R192" s="198"/>
      <c r="S192" s="198"/>
      <c r="T192" s="199"/>
      <c r="AT192" s="194" t="s">
        <v>175</v>
      </c>
      <c r="AU192" s="194" t="s">
        <v>79</v>
      </c>
      <c r="AV192" s="191" t="s">
        <v>81</v>
      </c>
      <c r="AW192" s="191" t="s">
        <v>33</v>
      </c>
      <c r="AX192" s="191" t="s">
        <v>72</v>
      </c>
      <c r="AY192" s="194" t="s">
        <v>159</v>
      </c>
    </row>
    <row r="193" spans="1:65" s="191" customFormat="1" x14ac:dyDescent="0.2">
      <c r="B193" s="192"/>
      <c r="D193" s="193" t="s">
        <v>175</v>
      </c>
      <c r="E193" s="194" t="s">
        <v>3</v>
      </c>
      <c r="F193" s="195" t="s">
        <v>295</v>
      </c>
      <c r="H193" s="196">
        <v>0.308</v>
      </c>
      <c r="L193" s="192"/>
      <c r="M193" s="197"/>
      <c r="N193" s="198"/>
      <c r="O193" s="198"/>
      <c r="P193" s="198"/>
      <c r="Q193" s="198"/>
      <c r="R193" s="198"/>
      <c r="S193" s="198"/>
      <c r="T193" s="199"/>
      <c r="AT193" s="194" t="s">
        <v>175</v>
      </c>
      <c r="AU193" s="194" t="s">
        <v>79</v>
      </c>
      <c r="AV193" s="191" t="s">
        <v>81</v>
      </c>
      <c r="AW193" s="191" t="s">
        <v>33</v>
      </c>
      <c r="AX193" s="191" t="s">
        <v>72</v>
      </c>
      <c r="AY193" s="194" t="s">
        <v>159</v>
      </c>
    </row>
    <row r="194" spans="1:65" s="200" customFormat="1" x14ac:dyDescent="0.2">
      <c r="B194" s="201"/>
      <c r="D194" s="193" t="s">
        <v>175</v>
      </c>
      <c r="E194" s="202" t="s">
        <v>3</v>
      </c>
      <c r="F194" s="203" t="s">
        <v>197</v>
      </c>
      <c r="H194" s="204">
        <v>4</v>
      </c>
      <c r="L194" s="201"/>
      <c r="M194" s="205"/>
      <c r="N194" s="206"/>
      <c r="O194" s="206"/>
      <c r="P194" s="206"/>
      <c r="Q194" s="206"/>
      <c r="R194" s="206"/>
      <c r="S194" s="206"/>
      <c r="T194" s="207"/>
      <c r="AT194" s="202" t="s">
        <v>175</v>
      </c>
      <c r="AU194" s="202" t="s">
        <v>79</v>
      </c>
      <c r="AV194" s="200" t="s">
        <v>164</v>
      </c>
      <c r="AW194" s="200" t="s">
        <v>33</v>
      </c>
      <c r="AX194" s="200" t="s">
        <v>79</v>
      </c>
      <c r="AY194" s="202" t="s">
        <v>159</v>
      </c>
    </row>
    <row r="195" spans="1:65" s="113" customFormat="1" ht="24" x14ac:dyDescent="0.2">
      <c r="A195" s="109"/>
      <c r="B195" s="110"/>
      <c r="C195" s="178" t="s">
        <v>217</v>
      </c>
      <c r="D195" s="178" t="s">
        <v>160</v>
      </c>
      <c r="E195" s="179" t="s">
        <v>296</v>
      </c>
      <c r="F195" s="180" t="s">
        <v>297</v>
      </c>
      <c r="G195" s="181" t="s">
        <v>191</v>
      </c>
      <c r="H195" s="182">
        <v>1.5</v>
      </c>
      <c r="I195" s="4"/>
      <c r="J195" s="183">
        <f>ROUND(I195*H195,2)</f>
        <v>0</v>
      </c>
      <c r="K195" s="180" t="s">
        <v>3</v>
      </c>
      <c r="L195" s="110"/>
      <c r="M195" s="184" t="s">
        <v>3</v>
      </c>
      <c r="N195" s="185" t="s">
        <v>43</v>
      </c>
      <c r="O195" s="186"/>
      <c r="P195" s="187">
        <f>O195*H195</f>
        <v>0</v>
      </c>
      <c r="Q195" s="187">
        <v>0</v>
      </c>
      <c r="R195" s="187">
        <f>Q195*H195</f>
        <v>0</v>
      </c>
      <c r="S195" s="187">
        <v>0.27500000000000002</v>
      </c>
      <c r="T195" s="188">
        <f>S195*H195</f>
        <v>0.41250000000000003</v>
      </c>
      <c r="U195" s="109"/>
      <c r="V195" s="109"/>
      <c r="W195" s="109"/>
      <c r="X195" s="109"/>
      <c r="Y195" s="109"/>
      <c r="Z195" s="109"/>
      <c r="AA195" s="109"/>
      <c r="AB195" s="109"/>
      <c r="AC195" s="109"/>
      <c r="AD195" s="109"/>
      <c r="AE195" s="109"/>
      <c r="AR195" s="189" t="s">
        <v>164</v>
      </c>
      <c r="AT195" s="189" t="s">
        <v>160</v>
      </c>
      <c r="AU195" s="189" t="s">
        <v>79</v>
      </c>
      <c r="AY195" s="100" t="s">
        <v>159</v>
      </c>
      <c r="BE195" s="190">
        <f>IF(N195="základní",J195,0)</f>
        <v>0</v>
      </c>
      <c r="BF195" s="190">
        <f>IF(N195="snížená",J195,0)</f>
        <v>0</v>
      </c>
      <c r="BG195" s="190">
        <f>IF(N195="zákl. přenesená",J195,0)</f>
        <v>0</v>
      </c>
      <c r="BH195" s="190">
        <f>IF(N195="sníž. přenesená",J195,0)</f>
        <v>0</v>
      </c>
      <c r="BI195" s="190">
        <f>IF(N195="nulová",J195,0)</f>
        <v>0</v>
      </c>
      <c r="BJ195" s="100" t="s">
        <v>79</v>
      </c>
      <c r="BK195" s="190">
        <f>ROUND(I195*H195,2)</f>
        <v>0</v>
      </c>
      <c r="BL195" s="100" t="s">
        <v>164</v>
      </c>
      <c r="BM195" s="189" t="s">
        <v>298</v>
      </c>
    </row>
    <row r="196" spans="1:65" s="191" customFormat="1" x14ac:dyDescent="0.2">
      <c r="B196" s="192"/>
      <c r="D196" s="193" t="s">
        <v>175</v>
      </c>
      <c r="E196" s="194" t="s">
        <v>3</v>
      </c>
      <c r="F196" s="195" t="s">
        <v>299</v>
      </c>
      <c r="H196" s="196">
        <v>1.4179999999999999</v>
      </c>
      <c r="L196" s="192"/>
      <c r="M196" s="197"/>
      <c r="N196" s="198"/>
      <c r="O196" s="198"/>
      <c r="P196" s="198"/>
      <c r="Q196" s="198"/>
      <c r="R196" s="198"/>
      <c r="S196" s="198"/>
      <c r="T196" s="199"/>
      <c r="AT196" s="194" t="s">
        <v>175</v>
      </c>
      <c r="AU196" s="194" t="s">
        <v>79</v>
      </c>
      <c r="AV196" s="191" t="s">
        <v>81</v>
      </c>
      <c r="AW196" s="191" t="s">
        <v>33</v>
      </c>
      <c r="AX196" s="191" t="s">
        <v>72</v>
      </c>
      <c r="AY196" s="194" t="s">
        <v>159</v>
      </c>
    </row>
    <row r="197" spans="1:65" s="191" customFormat="1" x14ac:dyDescent="0.2">
      <c r="B197" s="192"/>
      <c r="D197" s="193" t="s">
        <v>175</v>
      </c>
      <c r="E197" s="194" t="s">
        <v>3</v>
      </c>
      <c r="F197" s="195" t="s">
        <v>300</v>
      </c>
      <c r="H197" s="196">
        <v>8.2000000000000003E-2</v>
      </c>
      <c r="L197" s="192"/>
      <c r="M197" s="197"/>
      <c r="N197" s="198"/>
      <c r="O197" s="198"/>
      <c r="P197" s="198"/>
      <c r="Q197" s="198"/>
      <c r="R197" s="198"/>
      <c r="S197" s="198"/>
      <c r="T197" s="199"/>
      <c r="AT197" s="194" t="s">
        <v>175</v>
      </c>
      <c r="AU197" s="194" t="s">
        <v>79</v>
      </c>
      <c r="AV197" s="191" t="s">
        <v>81</v>
      </c>
      <c r="AW197" s="191" t="s">
        <v>33</v>
      </c>
      <c r="AX197" s="191" t="s">
        <v>72</v>
      </c>
      <c r="AY197" s="194" t="s">
        <v>159</v>
      </c>
    </row>
    <row r="198" spans="1:65" s="200" customFormat="1" x14ac:dyDescent="0.2">
      <c r="B198" s="201"/>
      <c r="D198" s="193" t="s">
        <v>175</v>
      </c>
      <c r="E198" s="202" t="s">
        <v>3</v>
      </c>
      <c r="F198" s="203" t="s">
        <v>197</v>
      </c>
      <c r="H198" s="204">
        <v>1.5</v>
      </c>
      <c r="L198" s="201"/>
      <c r="M198" s="205"/>
      <c r="N198" s="206"/>
      <c r="O198" s="206"/>
      <c r="P198" s="206"/>
      <c r="Q198" s="206"/>
      <c r="R198" s="206"/>
      <c r="S198" s="206"/>
      <c r="T198" s="207"/>
      <c r="AT198" s="202" t="s">
        <v>175</v>
      </c>
      <c r="AU198" s="202" t="s">
        <v>79</v>
      </c>
      <c r="AV198" s="200" t="s">
        <v>164</v>
      </c>
      <c r="AW198" s="200" t="s">
        <v>33</v>
      </c>
      <c r="AX198" s="200" t="s">
        <v>79</v>
      </c>
      <c r="AY198" s="202" t="s">
        <v>159</v>
      </c>
    </row>
    <row r="199" spans="1:65" s="113" customFormat="1" ht="16.5" customHeight="1" x14ac:dyDescent="0.2">
      <c r="A199" s="109"/>
      <c r="B199" s="110"/>
      <c r="C199" s="178" t="s">
        <v>301</v>
      </c>
      <c r="D199" s="178" t="s">
        <v>160</v>
      </c>
      <c r="E199" s="179" t="s">
        <v>302</v>
      </c>
      <c r="F199" s="180" t="s">
        <v>303</v>
      </c>
      <c r="G199" s="181" t="s">
        <v>191</v>
      </c>
      <c r="H199" s="182">
        <v>19</v>
      </c>
      <c r="I199" s="4"/>
      <c r="J199" s="183">
        <f>ROUND(I199*H199,2)</f>
        <v>0</v>
      </c>
      <c r="K199" s="180" t="s">
        <v>3</v>
      </c>
      <c r="L199" s="110"/>
      <c r="M199" s="184" t="s">
        <v>3</v>
      </c>
      <c r="N199" s="185" t="s">
        <v>43</v>
      </c>
      <c r="O199" s="186"/>
      <c r="P199" s="187">
        <f>O199*H199</f>
        <v>0</v>
      </c>
      <c r="Q199" s="187">
        <v>0</v>
      </c>
      <c r="R199" s="187">
        <f>Q199*H199</f>
        <v>0</v>
      </c>
      <c r="S199" s="187">
        <v>5.5E-2</v>
      </c>
      <c r="T199" s="188">
        <f>S199*H199</f>
        <v>1.0449999999999999</v>
      </c>
      <c r="U199" s="109"/>
      <c r="V199" s="109"/>
      <c r="W199" s="109"/>
      <c r="X199" s="109"/>
      <c r="Y199" s="109"/>
      <c r="Z199" s="109"/>
      <c r="AA199" s="109"/>
      <c r="AB199" s="109"/>
      <c r="AC199" s="109"/>
      <c r="AD199" s="109"/>
      <c r="AE199" s="109"/>
      <c r="AR199" s="189" t="s">
        <v>164</v>
      </c>
      <c r="AT199" s="189" t="s">
        <v>160</v>
      </c>
      <c r="AU199" s="189" t="s">
        <v>79</v>
      </c>
      <c r="AY199" s="100" t="s">
        <v>159</v>
      </c>
      <c r="BE199" s="190">
        <f>IF(N199="základní",J199,0)</f>
        <v>0</v>
      </c>
      <c r="BF199" s="190">
        <f>IF(N199="snížená",J199,0)</f>
        <v>0</v>
      </c>
      <c r="BG199" s="190">
        <f>IF(N199="zákl. přenesená",J199,0)</f>
        <v>0</v>
      </c>
      <c r="BH199" s="190">
        <f>IF(N199="sníž. přenesená",J199,0)</f>
        <v>0</v>
      </c>
      <c r="BI199" s="190">
        <f>IF(N199="nulová",J199,0)</f>
        <v>0</v>
      </c>
      <c r="BJ199" s="100" t="s">
        <v>79</v>
      </c>
      <c r="BK199" s="190">
        <f>ROUND(I199*H199,2)</f>
        <v>0</v>
      </c>
      <c r="BL199" s="100" t="s">
        <v>164</v>
      </c>
      <c r="BM199" s="189" t="s">
        <v>304</v>
      </c>
    </row>
    <row r="200" spans="1:65" s="191" customFormat="1" x14ac:dyDescent="0.2">
      <c r="B200" s="192"/>
      <c r="D200" s="193" t="s">
        <v>175</v>
      </c>
      <c r="E200" s="194" t="s">
        <v>3</v>
      </c>
      <c r="F200" s="195" t="s">
        <v>305</v>
      </c>
      <c r="H200" s="196">
        <v>8.8740000000000006</v>
      </c>
      <c r="L200" s="192"/>
      <c r="M200" s="197"/>
      <c r="N200" s="198"/>
      <c r="O200" s="198"/>
      <c r="P200" s="198"/>
      <c r="Q200" s="198"/>
      <c r="R200" s="198"/>
      <c r="S200" s="198"/>
      <c r="T200" s="199"/>
      <c r="AT200" s="194" t="s">
        <v>175</v>
      </c>
      <c r="AU200" s="194" t="s">
        <v>79</v>
      </c>
      <c r="AV200" s="191" t="s">
        <v>81</v>
      </c>
      <c r="AW200" s="191" t="s">
        <v>33</v>
      </c>
      <c r="AX200" s="191" t="s">
        <v>72</v>
      </c>
      <c r="AY200" s="194" t="s">
        <v>159</v>
      </c>
    </row>
    <row r="201" spans="1:65" s="191" customFormat="1" x14ac:dyDescent="0.2">
      <c r="B201" s="192"/>
      <c r="D201" s="193" t="s">
        <v>175</v>
      </c>
      <c r="E201" s="194" t="s">
        <v>3</v>
      </c>
      <c r="F201" s="195" t="s">
        <v>306</v>
      </c>
      <c r="H201" s="196">
        <v>1.26</v>
      </c>
      <c r="L201" s="192"/>
      <c r="M201" s="197"/>
      <c r="N201" s="198"/>
      <c r="O201" s="198"/>
      <c r="P201" s="198"/>
      <c r="Q201" s="198"/>
      <c r="R201" s="198"/>
      <c r="S201" s="198"/>
      <c r="T201" s="199"/>
      <c r="AT201" s="194" t="s">
        <v>175</v>
      </c>
      <c r="AU201" s="194" t="s">
        <v>79</v>
      </c>
      <c r="AV201" s="191" t="s">
        <v>81</v>
      </c>
      <c r="AW201" s="191" t="s">
        <v>33</v>
      </c>
      <c r="AX201" s="191" t="s">
        <v>72</v>
      </c>
      <c r="AY201" s="194" t="s">
        <v>159</v>
      </c>
    </row>
    <row r="202" spans="1:65" s="191" customFormat="1" x14ac:dyDescent="0.2">
      <c r="B202" s="192"/>
      <c r="D202" s="193" t="s">
        <v>175</v>
      </c>
      <c r="E202" s="194" t="s">
        <v>3</v>
      </c>
      <c r="F202" s="195" t="s">
        <v>307</v>
      </c>
      <c r="H202" s="196">
        <v>3.5190000000000001</v>
      </c>
      <c r="L202" s="192"/>
      <c r="M202" s="197"/>
      <c r="N202" s="198"/>
      <c r="O202" s="198"/>
      <c r="P202" s="198"/>
      <c r="Q202" s="198"/>
      <c r="R202" s="198"/>
      <c r="S202" s="198"/>
      <c r="T202" s="199"/>
      <c r="AT202" s="194" t="s">
        <v>175</v>
      </c>
      <c r="AU202" s="194" t="s">
        <v>79</v>
      </c>
      <c r="AV202" s="191" t="s">
        <v>81</v>
      </c>
      <c r="AW202" s="191" t="s">
        <v>33</v>
      </c>
      <c r="AX202" s="191" t="s">
        <v>72</v>
      </c>
      <c r="AY202" s="194" t="s">
        <v>159</v>
      </c>
    </row>
    <row r="203" spans="1:65" s="191" customFormat="1" x14ac:dyDescent="0.2">
      <c r="B203" s="192"/>
      <c r="D203" s="193" t="s">
        <v>175</v>
      </c>
      <c r="E203" s="194" t="s">
        <v>3</v>
      </c>
      <c r="F203" s="195" t="s">
        <v>308</v>
      </c>
      <c r="H203" s="196">
        <v>1.8360000000000001</v>
      </c>
      <c r="L203" s="192"/>
      <c r="M203" s="197"/>
      <c r="N203" s="198"/>
      <c r="O203" s="198"/>
      <c r="P203" s="198"/>
      <c r="Q203" s="198"/>
      <c r="R203" s="198"/>
      <c r="S203" s="198"/>
      <c r="T203" s="199"/>
      <c r="AT203" s="194" t="s">
        <v>175</v>
      </c>
      <c r="AU203" s="194" t="s">
        <v>79</v>
      </c>
      <c r="AV203" s="191" t="s">
        <v>81</v>
      </c>
      <c r="AW203" s="191" t="s">
        <v>33</v>
      </c>
      <c r="AX203" s="191" t="s">
        <v>72</v>
      </c>
      <c r="AY203" s="194" t="s">
        <v>159</v>
      </c>
    </row>
    <row r="204" spans="1:65" s="191" customFormat="1" x14ac:dyDescent="0.2">
      <c r="B204" s="192"/>
      <c r="D204" s="193" t="s">
        <v>175</v>
      </c>
      <c r="E204" s="194" t="s">
        <v>3</v>
      </c>
      <c r="F204" s="195" t="s">
        <v>309</v>
      </c>
      <c r="H204" s="196">
        <v>1.53</v>
      </c>
      <c r="L204" s="192"/>
      <c r="M204" s="197"/>
      <c r="N204" s="198"/>
      <c r="O204" s="198"/>
      <c r="P204" s="198"/>
      <c r="Q204" s="198"/>
      <c r="R204" s="198"/>
      <c r="S204" s="198"/>
      <c r="T204" s="199"/>
      <c r="AT204" s="194" t="s">
        <v>175</v>
      </c>
      <c r="AU204" s="194" t="s">
        <v>79</v>
      </c>
      <c r="AV204" s="191" t="s">
        <v>81</v>
      </c>
      <c r="AW204" s="191" t="s">
        <v>33</v>
      </c>
      <c r="AX204" s="191" t="s">
        <v>72</v>
      </c>
      <c r="AY204" s="194" t="s">
        <v>159</v>
      </c>
    </row>
    <row r="205" spans="1:65" s="191" customFormat="1" x14ac:dyDescent="0.2">
      <c r="B205" s="192"/>
      <c r="D205" s="193" t="s">
        <v>175</v>
      </c>
      <c r="E205" s="194" t="s">
        <v>3</v>
      </c>
      <c r="F205" s="195" t="s">
        <v>310</v>
      </c>
      <c r="H205" s="196">
        <v>1.6279999999999999</v>
      </c>
      <c r="L205" s="192"/>
      <c r="M205" s="197"/>
      <c r="N205" s="198"/>
      <c r="O205" s="198"/>
      <c r="P205" s="198"/>
      <c r="Q205" s="198"/>
      <c r="R205" s="198"/>
      <c r="S205" s="198"/>
      <c r="T205" s="199"/>
      <c r="AT205" s="194" t="s">
        <v>175</v>
      </c>
      <c r="AU205" s="194" t="s">
        <v>79</v>
      </c>
      <c r="AV205" s="191" t="s">
        <v>81</v>
      </c>
      <c r="AW205" s="191" t="s">
        <v>33</v>
      </c>
      <c r="AX205" s="191" t="s">
        <v>72</v>
      </c>
      <c r="AY205" s="194" t="s">
        <v>159</v>
      </c>
    </row>
    <row r="206" spans="1:65" s="191" customFormat="1" x14ac:dyDescent="0.2">
      <c r="B206" s="192"/>
      <c r="D206" s="193" t="s">
        <v>175</v>
      </c>
      <c r="E206" s="194" t="s">
        <v>3</v>
      </c>
      <c r="F206" s="195" t="s">
        <v>311</v>
      </c>
      <c r="H206" s="196">
        <v>0.153</v>
      </c>
      <c r="L206" s="192"/>
      <c r="M206" s="197"/>
      <c r="N206" s="198"/>
      <c r="O206" s="198"/>
      <c r="P206" s="198"/>
      <c r="Q206" s="198"/>
      <c r="R206" s="198"/>
      <c r="S206" s="198"/>
      <c r="T206" s="199"/>
      <c r="AT206" s="194" t="s">
        <v>175</v>
      </c>
      <c r="AU206" s="194" t="s">
        <v>79</v>
      </c>
      <c r="AV206" s="191" t="s">
        <v>81</v>
      </c>
      <c r="AW206" s="191" t="s">
        <v>33</v>
      </c>
      <c r="AX206" s="191" t="s">
        <v>72</v>
      </c>
      <c r="AY206" s="194" t="s">
        <v>159</v>
      </c>
    </row>
    <row r="207" spans="1:65" s="191" customFormat="1" x14ac:dyDescent="0.2">
      <c r="B207" s="192"/>
      <c r="D207" s="193" t="s">
        <v>175</v>
      </c>
      <c r="E207" s="194" t="s">
        <v>3</v>
      </c>
      <c r="F207" s="195" t="s">
        <v>312</v>
      </c>
      <c r="H207" s="196">
        <v>0.2</v>
      </c>
      <c r="L207" s="192"/>
      <c r="M207" s="197"/>
      <c r="N207" s="198"/>
      <c r="O207" s="198"/>
      <c r="P207" s="198"/>
      <c r="Q207" s="198"/>
      <c r="R207" s="198"/>
      <c r="S207" s="198"/>
      <c r="T207" s="199"/>
      <c r="AT207" s="194" t="s">
        <v>175</v>
      </c>
      <c r="AU207" s="194" t="s">
        <v>79</v>
      </c>
      <c r="AV207" s="191" t="s">
        <v>81</v>
      </c>
      <c r="AW207" s="191" t="s">
        <v>33</v>
      </c>
      <c r="AX207" s="191" t="s">
        <v>72</v>
      </c>
      <c r="AY207" s="194" t="s">
        <v>159</v>
      </c>
    </row>
    <row r="208" spans="1:65" s="200" customFormat="1" x14ac:dyDescent="0.2">
      <c r="B208" s="201"/>
      <c r="D208" s="193" t="s">
        <v>175</v>
      </c>
      <c r="E208" s="202" t="s">
        <v>3</v>
      </c>
      <c r="F208" s="203" t="s">
        <v>197</v>
      </c>
      <c r="H208" s="204">
        <v>19</v>
      </c>
      <c r="L208" s="201"/>
      <c r="M208" s="205"/>
      <c r="N208" s="206"/>
      <c r="O208" s="206"/>
      <c r="P208" s="206"/>
      <c r="Q208" s="206"/>
      <c r="R208" s="206"/>
      <c r="S208" s="206"/>
      <c r="T208" s="207"/>
      <c r="AT208" s="202" t="s">
        <v>175</v>
      </c>
      <c r="AU208" s="202" t="s">
        <v>79</v>
      </c>
      <c r="AV208" s="200" t="s">
        <v>164</v>
      </c>
      <c r="AW208" s="200" t="s">
        <v>33</v>
      </c>
      <c r="AX208" s="200" t="s">
        <v>79</v>
      </c>
      <c r="AY208" s="202" t="s">
        <v>159</v>
      </c>
    </row>
    <row r="209" spans="1:65" s="113" customFormat="1" ht="24" x14ac:dyDescent="0.2">
      <c r="A209" s="109"/>
      <c r="B209" s="110"/>
      <c r="C209" s="178" t="s">
        <v>228</v>
      </c>
      <c r="D209" s="178" t="s">
        <v>160</v>
      </c>
      <c r="E209" s="179" t="s">
        <v>313</v>
      </c>
      <c r="F209" s="180" t="s">
        <v>314</v>
      </c>
      <c r="G209" s="181" t="s">
        <v>191</v>
      </c>
      <c r="H209" s="182">
        <v>10.199999999999999</v>
      </c>
      <c r="I209" s="4"/>
      <c r="J209" s="183">
        <f>ROUND(I209*H209,2)</f>
        <v>0</v>
      </c>
      <c r="K209" s="180" t="s">
        <v>3</v>
      </c>
      <c r="L209" s="110"/>
      <c r="M209" s="184" t="s">
        <v>3</v>
      </c>
      <c r="N209" s="185" t="s">
        <v>43</v>
      </c>
      <c r="O209" s="186"/>
      <c r="P209" s="187">
        <f>O209*H209</f>
        <v>0</v>
      </c>
      <c r="Q209" s="187">
        <v>0</v>
      </c>
      <c r="R209" s="187">
        <f>Q209*H209</f>
        <v>0</v>
      </c>
      <c r="S209" s="187">
        <v>3.0839999999999999E-2</v>
      </c>
      <c r="T209" s="188">
        <f>S209*H209</f>
        <v>0.31456799999999996</v>
      </c>
      <c r="U209" s="109"/>
      <c r="V209" s="109"/>
      <c r="W209" s="109"/>
      <c r="X209" s="109"/>
      <c r="Y209" s="109"/>
      <c r="Z209" s="109"/>
      <c r="AA209" s="109"/>
      <c r="AB209" s="109"/>
      <c r="AC209" s="109"/>
      <c r="AD209" s="109"/>
      <c r="AE209" s="109"/>
      <c r="AR209" s="189" t="s">
        <v>164</v>
      </c>
      <c r="AT209" s="189" t="s">
        <v>160</v>
      </c>
      <c r="AU209" s="189" t="s">
        <v>79</v>
      </c>
      <c r="AY209" s="100" t="s">
        <v>159</v>
      </c>
      <c r="BE209" s="190">
        <f>IF(N209="základní",J209,0)</f>
        <v>0</v>
      </c>
      <c r="BF209" s="190">
        <f>IF(N209="snížená",J209,0)</f>
        <v>0</v>
      </c>
      <c r="BG209" s="190">
        <f>IF(N209="zákl. přenesená",J209,0)</f>
        <v>0</v>
      </c>
      <c r="BH209" s="190">
        <f>IF(N209="sníž. přenesená",J209,0)</f>
        <v>0</v>
      </c>
      <c r="BI209" s="190">
        <f>IF(N209="nulová",J209,0)</f>
        <v>0</v>
      </c>
      <c r="BJ209" s="100" t="s">
        <v>79</v>
      </c>
      <c r="BK209" s="190">
        <f>ROUND(I209*H209,2)</f>
        <v>0</v>
      </c>
      <c r="BL209" s="100" t="s">
        <v>164</v>
      </c>
      <c r="BM209" s="189" t="s">
        <v>315</v>
      </c>
    </row>
    <row r="210" spans="1:65" s="191" customFormat="1" x14ac:dyDescent="0.2">
      <c r="B210" s="192"/>
      <c r="D210" s="193" t="s">
        <v>175</v>
      </c>
      <c r="E210" s="194" t="s">
        <v>3</v>
      </c>
      <c r="F210" s="195" t="s">
        <v>316</v>
      </c>
      <c r="H210" s="196">
        <v>10.199999999999999</v>
      </c>
      <c r="L210" s="192"/>
      <c r="M210" s="197"/>
      <c r="N210" s="198"/>
      <c r="O210" s="198"/>
      <c r="P210" s="198"/>
      <c r="Q210" s="198"/>
      <c r="R210" s="198"/>
      <c r="S210" s="198"/>
      <c r="T210" s="199"/>
      <c r="AT210" s="194" t="s">
        <v>175</v>
      </c>
      <c r="AU210" s="194" t="s">
        <v>79</v>
      </c>
      <c r="AV210" s="191" t="s">
        <v>81</v>
      </c>
      <c r="AW210" s="191" t="s">
        <v>33</v>
      </c>
      <c r="AX210" s="191" t="s">
        <v>72</v>
      </c>
      <c r="AY210" s="194" t="s">
        <v>159</v>
      </c>
    </row>
    <row r="211" spans="1:65" s="200" customFormat="1" x14ac:dyDescent="0.2">
      <c r="B211" s="201"/>
      <c r="D211" s="193" t="s">
        <v>175</v>
      </c>
      <c r="E211" s="202" t="s">
        <v>3</v>
      </c>
      <c r="F211" s="203" t="s">
        <v>177</v>
      </c>
      <c r="H211" s="204">
        <v>10.199999999999999</v>
      </c>
      <c r="L211" s="201"/>
      <c r="M211" s="205"/>
      <c r="N211" s="206"/>
      <c r="O211" s="206"/>
      <c r="P211" s="206"/>
      <c r="Q211" s="206"/>
      <c r="R211" s="206"/>
      <c r="S211" s="206"/>
      <c r="T211" s="207"/>
      <c r="AT211" s="202" t="s">
        <v>175</v>
      </c>
      <c r="AU211" s="202" t="s">
        <v>79</v>
      </c>
      <c r="AV211" s="200" t="s">
        <v>164</v>
      </c>
      <c r="AW211" s="200" t="s">
        <v>33</v>
      </c>
      <c r="AX211" s="200" t="s">
        <v>79</v>
      </c>
      <c r="AY211" s="202" t="s">
        <v>159</v>
      </c>
    </row>
    <row r="212" spans="1:65" s="113" customFormat="1" ht="24" x14ac:dyDescent="0.2">
      <c r="A212" s="109"/>
      <c r="B212" s="110"/>
      <c r="C212" s="178" t="s">
        <v>317</v>
      </c>
      <c r="D212" s="178" t="s">
        <v>160</v>
      </c>
      <c r="E212" s="179" t="s">
        <v>318</v>
      </c>
      <c r="F212" s="180" t="s">
        <v>319</v>
      </c>
      <c r="G212" s="181" t="s">
        <v>191</v>
      </c>
      <c r="H212" s="182">
        <v>6</v>
      </c>
      <c r="I212" s="4"/>
      <c r="J212" s="183">
        <f>ROUND(I212*H212,2)</f>
        <v>0</v>
      </c>
      <c r="K212" s="180" t="s">
        <v>3</v>
      </c>
      <c r="L212" s="110"/>
      <c r="M212" s="184" t="s">
        <v>3</v>
      </c>
      <c r="N212" s="185" t="s">
        <v>43</v>
      </c>
      <c r="O212" s="186"/>
      <c r="P212" s="187">
        <f>O212*H212</f>
        <v>0</v>
      </c>
      <c r="Q212" s="187">
        <v>0</v>
      </c>
      <c r="R212" s="187">
        <f>Q212*H212</f>
        <v>0</v>
      </c>
      <c r="S212" s="187">
        <v>3.3149999999999999E-2</v>
      </c>
      <c r="T212" s="188">
        <f>S212*H212</f>
        <v>0.19889999999999999</v>
      </c>
      <c r="U212" s="109"/>
      <c r="V212" s="109"/>
      <c r="W212" s="109"/>
      <c r="X212" s="109"/>
      <c r="Y212" s="109"/>
      <c r="Z212" s="109"/>
      <c r="AA212" s="109"/>
      <c r="AB212" s="109"/>
      <c r="AC212" s="109"/>
      <c r="AD212" s="109"/>
      <c r="AE212" s="109"/>
      <c r="AR212" s="189" t="s">
        <v>164</v>
      </c>
      <c r="AT212" s="189" t="s">
        <v>160</v>
      </c>
      <c r="AU212" s="189" t="s">
        <v>79</v>
      </c>
      <c r="AY212" s="100" t="s">
        <v>159</v>
      </c>
      <c r="BE212" s="190">
        <f>IF(N212="základní",J212,0)</f>
        <v>0</v>
      </c>
      <c r="BF212" s="190">
        <f>IF(N212="snížená",J212,0)</f>
        <v>0</v>
      </c>
      <c r="BG212" s="190">
        <f>IF(N212="zákl. přenesená",J212,0)</f>
        <v>0</v>
      </c>
      <c r="BH212" s="190">
        <f>IF(N212="sníž. přenesená",J212,0)</f>
        <v>0</v>
      </c>
      <c r="BI212" s="190">
        <f>IF(N212="nulová",J212,0)</f>
        <v>0</v>
      </c>
      <c r="BJ212" s="100" t="s">
        <v>79</v>
      </c>
      <c r="BK212" s="190">
        <f>ROUND(I212*H212,2)</f>
        <v>0</v>
      </c>
      <c r="BL212" s="100" t="s">
        <v>164</v>
      </c>
      <c r="BM212" s="189" t="s">
        <v>320</v>
      </c>
    </row>
    <row r="213" spans="1:65" s="191" customFormat="1" x14ac:dyDescent="0.2">
      <c r="B213" s="192"/>
      <c r="D213" s="193" t="s">
        <v>175</v>
      </c>
      <c r="E213" s="194" t="s">
        <v>3</v>
      </c>
      <c r="F213" s="195" t="s">
        <v>321</v>
      </c>
      <c r="H213" s="196">
        <v>5.65</v>
      </c>
      <c r="L213" s="192"/>
      <c r="M213" s="197"/>
      <c r="N213" s="198"/>
      <c r="O213" s="198"/>
      <c r="P213" s="198"/>
      <c r="Q213" s="198"/>
      <c r="R213" s="198"/>
      <c r="S213" s="198"/>
      <c r="T213" s="199"/>
      <c r="AT213" s="194" t="s">
        <v>175</v>
      </c>
      <c r="AU213" s="194" t="s">
        <v>79</v>
      </c>
      <c r="AV213" s="191" t="s">
        <v>81</v>
      </c>
      <c r="AW213" s="191" t="s">
        <v>33</v>
      </c>
      <c r="AX213" s="191" t="s">
        <v>72</v>
      </c>
      <c r="AY213" s="194" t="s">
        <v>159</v>
      </c>
    </row>
    <row r="214" spans="1:65" s="191" customFormat="1" x14ac:dyDescent="0.2">
      <c r="B214" s="192"/>
      <c r="D214" s="193" t="s">
        <v>175</v>
      </c>
      <c r="E214" s="194" t="s">
        <v>3</v>
      </c>
      <c r="F214" s="195" t="s">
        <v>322</v>
      </c>
      <c r="H214" s="196">
        <v>0.35</v>
      </c>
      <c r="L214" s="192"/>
      <c r="M214" s="197"/>
      <c r="N214" s="198"/>
      <c r="O214" s="198"/>
      <c r="P214" s="198"/>
      <c r="Q214" s="198"/>
      <c r="R214" s="198"/>
      <c r="S214" s="198"/>
      <c r="T214" s="199"/>
      <c r="AT214" s="194" t="s">
        <v>175</v>
      </c>
      <c r="AU214" s="194" t="s">
        <v>79</v>
      </c>
      <c r="AV214" s="191" t="s">
        <v>81</v>
      </c>
      <c r="AW214" s="191" t="s">
        <v>33</v>
      </c>
      <c r="AX214" s="191" t="s">
        <v>72</v>
      </c>
      <c r="AY214" s="194" t="s">
        <v>159</v>
      </c>
    </row>
    <row r="215" spans="1:65" s="200" customFormat="1" x14ac:dyDescent="0.2">
      <c r="B215" s="201"/>
      <c r="D215" s="193" t="s">
        <v>175</v>
      </c>
      <c r="E215" s="202" t="s">
        <v>3</v>
      </c>
      <c r="F215" s="203" t="s">
        <v>197</v>
      </c>
      <c r="H215" s="204">
        <v>6</v>
      </c>
      <c r="L215" s="201"/>
      <c r="M215" s="205"/>
      <c r="N215" s="206"/>
      <c r="O215" s="206"/>
      <c r="P215" s="206"/>
      <c r="Q215" s="206"/>
      <c r="R215" s="206"/>
      <c r="S215" s="206"/>
      <c r="T215" s="207"/>
      <c r="AT215" s="202" t="s">
        <v>175</v>
      </c>
      <c r="AU215" s="202" t="s">
        <v>79</v>
      </c>
      <c r="AV215" s="200" t="s">
        <v>164</v>
      </c>
      <c r="AW215" s="200" t="s">
        <v>33</v>
      </c>
      <c r="AX215" s="200" t="s">
        <v>79</v>
      </c>
      <c r="AY215" s="202" t="s">
        <v>159</v>
      </c>
    </row>
    <row r="216" spans="1:65" s="113" customFormat="1" ht="36" x14ac:dyDescent="0.2">
      <c r="A216" s="109"/>
      <c r="B216" s="110"/>
      <c r="C216" s="178" t="s">
        <v>235</v>
      </c>
      <c r="D216" s="178" t="s">
        <v>160</v>
      </c>
      <c r="E216" s="179" t="s">
        <v>323</v>
      </c>
      <c r="F216" s="180" t="s">
        <v>324</v>
      </c>
      <c r="G216" s="181" t="s">
        <v>191</v>
      </c>
      <c r="H216" s="182">
        <v>15</v>
      </c>
      <c r="I216" s="4"/>
      <c r="J216" s="183">
        <f>ROUND(I216*H216,2)</f>
        <v>0</v>
      </c>
      <c r="K216" s="180" t="s">
        <v>3</v>
      </c>
      <c r="L216" s="110"/>
      <c r="M216" s="184" t="s">
        <v>3</v>
      </c>
      <c r="N216" s="185" t="s">
        <v>43</v>
      </c>
      <c r="O216" s="186"/>
      <c r="P216" s="187">
        <f>O216*H216</f>
        <v>0</v>
      </c>
      <c r="Q216" s="187">
        <v>0</v>
      </c>
      <c r="R216" s="187">
        <f>Q216*H216</f>
        <v>0</v>
      </c>
      <c r="S216" s="187">
        <v>3.3149999999999999E-2</v>
      </c>
      <c r="T216" s="188">
        <f>S216*H216</f>
        <v>0.49724999999999997</v>
      </c>
      <c r="U216" s="109"/>
      <c r="V216" s="109"/>
      <c r="W216" s="109"/>
      <c r="X216" s="109"/>
      <c r="Y216" s="109"/>
      <c r="Z216" s="109"/>
      <c r="AA216" s="109"/>
      <c r="AB216" s="109"/>
      <c r="AC216" s="109"/>
      <c r="AD216" s="109"/>
      <c r="AE216" s="109"/>
      <c r="AR216" s="189" t="s">
        <v>164</v>
      </c>
      <c r="AT216" s="189" t="s">
        <v>160</v>
      </c>
      <c r="AU216" s="189" t="s">
        <v>79</v>
      </c>
      <c r="AY216" s="100" t="s">
        <v>159</v>
      </c>
      <c r="BE216" s="190">
        <f>IF(N216="základní",J216,0)</f>
        <v>0</v>
      </c>
      <c r="BF216" s="190">
        <f>IF(N216="snížená",J216,0)</f>
        <v>0</v>
      </c>
      <c r="BG216" s="190">
        <f>IF(N216="zákl. přenesená",J216,0)</f>
        <v>0</v>
      </c>
      <c r="BH216" s="190">
        <f>IF(N216="sníž. přenesená",J216,0)</f>
        <v>0</v>
      </c>
      <c r="BI216" s="190">
        <f>IF(N216="nulová",J216,0)</f>
        <v>0</v>
      </c>
      <c r="BJ216" s="100" t="s">
        <v>79</v>
      </c>
      <c r="BK216" s="190">
        <f>ROUND(I216*H216,2)</f>
        <v>0</v>
      </c>
      <c r="BL216" s="100" t="s">
        <v>164</v>
      </c>
      <c r="BM216" s="189" t="s">
        <v>325</v>
      </c>
    </row>
    <row r="217" spans="1:65" s="191" customFormat="1" x14ac:dyDescent="0.2">
      <c r="B217" s="192"/>
      <c r="D217" s="193" t="s">
        <v>175</v>
      </c>
      <c r="E217" s="194" t="s">
        <v>3</v>
      </c>
      <c r="F217" s="195" t="s">
        <v>326</v>
      </c>
      <c r="H217" s="196">
        <v>5.7880000000000003</v>
      </c>
      <c r="L217" s="192"/>
      <c r="M217" s="197"/>
      <c r="N217" s="198"/>
      <c r="O217" s="198"/>
      <c r="P217" s="198"/>
      <c r="Q217" s="198"/>
      <c r="R217" s="198"/>
      <c r="S217" s="198"/>
      <c r="T217" s="199"/>
      <c r="AT217" s="194" t="s">
        <v>175</v>
      </c>
      <c r="AU217" s="194" t="s">
        <v>79</v>
      </c>
      <c r="AV217" s="191" t="s">
        <v>81</v>
      </c>
      <c r="AW217" s="191" t="s">
        <v>33</v>
      </c>
      <c r="AX217" s="191" t="s">
        <v>72</v>
      </c>
      <c r="AY217" s="194" t="s">
        <v>159</v>
      </c>
    </row>
    <row r="218" spans="1:65" s="191" customFormat="1" x14ac:dyDescent="0.2">
      <c r="B218" s="192"/>
      <c r="D218" s="193" t="s">
        <v>175</v>
      </c>
      <c r="E218" s="194" t="s">
        <v>3</v>
      </c>
      <c r="F218" s="195" t="s">
        <v>327</v>
      </c>
      <c r="H218" s="196">
        <v>1.421</v>
      </c>
      <c r="L218" s="192"/>
      <c r="M218" s="197"/>
      <c r="N218" s="198"/>
      <c r="O218" s="198"/>
      <c r="P218" s="198"/>
      <c r="Q218" s="198"/>
      <c r="R218" s="198"/>
      <c r="S218" s="198"/>
      <c r="T218" s="199"/>
      <c r="AT218" s="194" t="s">
        <v>175</v>
      </c>
      <c r="AU218" s="194" t="s">
        <v>79</v>
      </c>
      <c r="AV218" s="191" t="s">
        <v>81</v>
      </c>
      <c r="AW218" s="191" t="s">
        <v>33</v>
      </c>
      <c r="AX218" s="191" t="s">
        <v>72</v>
      </c>
      <c r="AY218" s="194" t="s">
        <v>159</v>
      </c>
    </row>
    <row r="219" spans="1:65" s="191" customFormat="1" x14ac:dyDescent="0.2">
      <c r="B219" s="192"/>
      <c r="D219" s="193" t="s">
        <v>175</v>
      </c>
      <c r="E219" s="194" t="s">
        <v>3</v>
      </c>
      <c r="F219" s="195" t="s">
        <v>328</v>
      </c>
      <c r="H219" s="196">
        <v>2.4990000000000001</v>
      </c>
      <c r="L219" s="192"/>
      <c r="M219" s="197"/>
      <c r="N219" s="198"/>
      <c r="O219" s="198"/>
      <c r="P219" s="198"/>
      <c r="Q219" s="198"/>
      <c r="R219" s="198"/>
      <c r="S219" s="198"/>
      <c r="T219" s="199"/>
      <c r="AT219" s="194" t="s">
        <v>175</v>
      </c>
      <c r="AU219" s="194" t="s">
        <v>79</v>
      </c>
      <c r="AV219" s="191" t="s">
        <v>81</v>
      </c>
      <c r="AW219" s="191" t="s">
        <v>33</v>
      </c>
      <c r="AX219" s="191" t="s">
        <v>72</v>
      </c>
      <c r="AY219" s="194" t="s">
        <v>159</v>
      </c>
    </row>
    <row r="220" spans="1:65" s="191" customFormat="1" x14ac:dyDescent="0.2">
      <c r="B220" s="192"/>
      <c r="D220" s="193" t="s">
        <v>175</v>
      </c>
      <c r="E220" s="194" t="s">
        <v>3</v>
      </c>
      <c r="F220" s="195" t="s">
        <v>329</v>
      </c>
      <c r="H220" s="196">
        <v>3.1539999999999999</v>
      </c>
      <c r="L220" s="192"/>
      <c r="M220" s="197"/>
      <c r="N220" s="198"/>
      <c r="O220" s="198"/>
      <c r="P220" s="198"/>
      <c r="Q220" s="198"/>
      <c r="R220" s="198"/>
      <c r="S220" s="198"/>
      <c r="T220" s="199"/>
      <c r="AT220" s="194" t="s">
        <v>175</v>
      </c>
      <c r="AU220" s="194" t="s">
        <v>79</v>
      </c>
      <c r="AV220" s="191" t="s">
        <v>81</v>
      </c>
      <c r="AW220" s="191" t="s">
        <v>33</v>
      </c>
      <c r="AX220" s="191" t="s">
        <v>72</v>
      </c>
      <c r="AY220" s="194" t="s">
        <v>159</v>
      </c>
    </row>
    <row r="221" spans="1:65" s="191" customFormat="1" x14ac:dyDescent="0.2">
      <c r="B221" s="192"/>
      <c r="D221" s="193" t="s">
        <v>175</v>
      </c>
      <c r="E221" s="194" t="s">
        <v>3</v>
      </c>
      <c r="F221" s="195" t="s">
        <v>330</v>
      </c>
      <c r="H221" s="196">
        <v>2.2000000000000002</v>
      </c>
      <c r="L221" s="192"/>
      <c r="M221" s="197"/>
      <c r="N221" s="198"/>
      <c r="O221" s="198"/>
      <c r="P221" s="198"/>
      <c r="Q221" s="198"/>
      <c r="R221" s="198"/>
      <c r="S221" s="198"/>
      <c r="T221" s="199"/>
      <c r="AT221" s="194" t="s">
        <v>175</v>
      </c>
      <c r="AU221" s="194" t="s">
        <v>79</v>
      </c>
      <c r="AV221" s="191" t="s">
        <v>81</v>
      </c>
      <c r="AW221" s="191" t="s">
        <v>33</v>
      </c>
      <c r="AX221" s="191" t="s">
        <v>72</v>
      </c>
      <c r="AY221" s="194" t="s">
        <v>159</v>
      </c>
    </row>
    <row r="222" spans="1:65" s="191" customFormat="1" x14ac:dyDescent="0.2">
      <c r="B222" s="192"/>
      <c r="D222" s="193" t="s">
        <v>175</v>
      </c>
      <c r="E222" s="194" t="s">
        <v>3</v>
      </c>
      <c r="F222" s="195" t="s">
        <v>331</v>
      </c>
      <c r="H222" s="196">
        <v>-6.2E-2</v>
      </c>
      <c r="L222" s="192"/>
      <c r="M222" s="197"/>
      <c r="N222" s="198"/>
      <c r="O222" s="198"/>
      <c r="P222" s="198"/>
      <c r="Q222" s="198"/>
      <c r="R222" s="198"/>
      <c r="S222" s="198"/>
      <c r="T222" s="199"/>
      <c r="AT222" s="194" t="s">
        <v>175</v>
      </c>
      <c r="AU222" s="194" t="s">
        <v>79</v>
      </c>
      <c r="AV222" s="191" t="s">
        <v>81</v>
      </c>
      <c r="AW222" s="191" t="s">
        <v>33</v>
      </c>
      <c r="AX222" s="191" t="s">
        <v>72</v>
      </c>
      <c r="AY222" s="194" t="s">
        <v>159</v>
      </c>
    </row>
    <row r="223" spans="1:65" s="200" customFormat="1" x14ac:dyDescent="0.2">
      <c r="B223" s="201"/>
      <c r="D223" s="193" t="s">
        <v>175</v>
      </c>
      <c r="E223" s="202" t="s">
        <v>3</v>
      </c>
      <c r="F223" s="203" t="s">
        <v>197</v>
      </c>
      <c r="H223" s="204">
        <v>15</v>
      </c>
      <c r="L223" s="201"/>
      <c r="M223" s="205"/>
      <c r="N223" s="206"/>
      <c r="O223" s="206"/>
      <c r="P223" s="206"/>
      <c r="Q223" s="206"/>
      <c r="R223" s="206"/>
      <c r="S223" s="206"/>
      <c r="T223" s="207"/>
      <c r="AT223" s="202" t="s">
        <v>175</v>
      </c>
      <c r="AU223" s="202" t="s">
        <v>79</v>
      </c>
      <c r="AV223" s="200" t="s">
        <v>164</v>
      </c>
      <c r="AW223" s="200" t="s">
        <v>33</v>
      </c>
      <c r="AX223" s="200" t="s">
        <v>79</v>
      </c>
      <c r="AY223" s="202" t="s">
        <v>159</v>
      </c>
    </row>
    <row r="224" spans="1:65" s="113" customFormat="1" ht="24" x14ac:dyDescent="0.2">
      <c r="A224" s="109"/>
      <c r="B224" s="110"/>
      <c r="C224" s="178" t="s">
        <v>332</v>
      </c>
      <c r="D224" s="178" t="s">
        <v>160</v>
      </c>
      <c r="E224" s="179" t="s">
        <v>333</v>
      </c>
      <c r="F224" s="180" t="s">
        <v>334</v>
      </c>
      <c r="G224" s="181" t="s">
        <v>191</v>
      </c>
      <c r="H224" s="182">
        <v>10</v>
      </c>
      <c r="I224" s="4"/>
      <c r="J224" s="183">
        <f>ROUND(I224*H224,2)</f>
        <v>0</v>
      </c>
      <c r="K224" s="180" t="s">
        <v>3</v>
      </c>
      <c r="L224" s="110"/>
      <c r="M224" s="184" t="s">
        <v>3</v>
      </c>
      <c r="N224" s="185" t="s">
        <v>43</v>
      </c>
      <c r="O224" s="186"/>
      <c r="P224" s="187">
        <f>O224*H224</f>
        <v>0</v>
      </c>
      <c r="Q224" s="187">
        <v>0</v>
      </c>
      <c r="R224" s="187">
        <f>Q224*H224</f>
        <v>0</v>
      </c>
      <c r="S224" s="187">
        <v>7.5999999999999998E-2</v>
      </c>
      <c r="T224" s="188">
        <f>S224*H224</f>
        <v>0.76</v>
      </c>
      <c r="U224" s="109"/>
      <c r="V224" s="109"/>
      <c r="W224" s="109"/>
      <c r="X224" s="109"/>
      <c r="Y224" s="109"/>
      <c r="Z224" s="109"/>
      <c r="AA224" s="109"/>
      <c r="AB224" s="109"/>
      <c r="AC224" s="109"/>
      <c r="AD224" s="109"/>
      <c r="AE224" s="109"/>
      <c r="AR224" s="189" t="s">
        <v>164</v>
      </c>
      <c r="AT224" s="189" t="s">
        <v>160</v>
      </c>
      <c r="AU224" s="189" t="s">
        <v>79</v>
      </c>
      <c r="AY224" s="100" t="s">
        <v>159</v>
      </c>
      <c r="BE224" s="190">
        <f>IF(N224="základní",J224,0)</f>
        <v>0</v>
      </c>
      <c r="BF224" s="190">
        <f>IF(N224="snížená",J224,0)</f>
        <v>0</v>
      </c>
      <c r="BG224" s="190">
        <f>IF(N224="zákl. přenesená",J224,0)</f>
        <v>0</v>
      </c>
      <c r="BH224" s="190">
        <f>IF(N224="sníž. přenesená",J224,0)</f>
        <v>0</v>
      </c>
      <c r="BI224" s="190">
        <f>IF(N224="nulová",J224,0)</f>
        <v>0</v>
      </c>
      <c r="BJ224" s="100" t="s">
        <v>79</v>
      </c>
      <c r="BK224" s="190">
        <f>ROUND(I224*H224,2)</f>
        <v>0</v>
      </c>
      <c r="BL224" s="100" t="s">
        <v>164</v>
      </c>
      <c r="BM224" s="189" t="s">
        <v>335</v>
      </c>
    </row>
    <row r="225" spans="1:65" s="191" customFormat="1" x14ac:dyDescent="0.2">
      <c r="B225" s="192"/>
      <c r="D225" s="193" t="s">
        <v>175</v>
      </c>
      <c r="E225" s="194" t="s">
        <v>3</v>
      </c>
      <c r="F225" s="195" t="s">
        <v>336</v>
      </c>
      <c r="H225" s="196">
        <v>3.5459999999999998</v>
      </c>
      <c r="L225" s="192"/>
      <c r="M225" s="197"/>
      <c r="N225" s="198"/>
      <c r="O225" s="198"/>
      <c r="P225" s="198"/>
      <c r="Q225" s="198"/>
      <c r="R225" s="198"/>
      <c r="S225" s="198"/>
      <c r="T225" s="199"/>
      <c r="AT225" s="194" t="s">
        <v>175</v>
      </c>
      <c r="AU225" s="194" t="s">
        <v>79</v>
      </c>
      <c r="AV225" s="191" t="s">
        <v>81</v>
      </c>
      <c r="AW225" s="191" t="s">
        <v>33</v>
      </c>
      <c r="AX225" s="191" t="s">
        <v>72</v>
      </c>
      <c r="AY225" s="194" t="s">
        <v>159</v>
      </c>
    </row>
    <row r="226" spans="1:65" s="191" customFormat="1" x14ac:dyDescent="0.2">
      <c r="B226" s="192"/>
      <c r="D226" s="193" t="s">
        <v>175</v>
      </c>
      <c r="E226" s="194" t="s">
        <v>3</v>
      </c>
      <c r="F226" s="195" t="s">
        <v>337</v>
      </c>
      <c r="H226" s="196">
        <v>1.92</v>
      </c>
      <c r="L226" s="192"/>
      <c r="M226" s="197"/>
      <c r="N226" s="198"/>
      <c r="O226" s="198"/>
      <c r="P226" s="198"/>
      <c r="Q226" s="198"/>
      <c r="R226" s="198"/>
      <c r="S226" s="198"/>
      <c r="T226" s="199"/>
      <c r="AT226" s="194" t="s">
        <v>175</v>
      </c>
      <c r="AU226" s="194" t="s">
        <v>79</v>
      </c>
      <c r="AV226" s="191" t="s">
        <v>81</v>
      </c>
      <c r="AW226" s="191" t="s">
        <v>33</v>
      </c>
      <c r="AX226" s="191" t="s">
        <v>72</v>
      </c>
      <c r="AY226" s="194" t="s">
        <v>159</v>
      </c>
    </row>
    <row r="227" spans="1:65" s="191" customFormat="1" x14ac:dyDescent="0.2">
      <c r="B227" s="192"/>
      <c r="D227" s="193" t="s">
        <v>175</v>
      </c>
      <c r="E227" s="194" t="s">
        <v>3</v>
      </c>
      <c r="F227" s="195" t="s">
        <v>338</v>
      </c>
      <c r="H227" s="196">
        <v>2.758</v>
      </c>
      <c r="L227" s="192"/>
      <c r="M227" s="197"/>
      <c r="N227" s="198"/>
      <c r="O227" s="198"/>
      <c r="P227" s="198"/>
      <c r="Q227" s="198"/>
      <c r="R227" s="198"/>
      <c r="S227" s="198"/>
      <c r="T227" s="199"/>
      <c r="AT227" s="194" t="s">
        <v>175</v>
      </c>
      <c r="AU227" s="194" t="s">
        <v>79</v>
      </c>
      <c r="AV227" s="191" t="s">
        <v>81</v>
      </c>
      <c r="AW227" s="191" t="s">
        <v>33</v>
      </c>
      <c r="AX227" s="191" t="s">
        <v>72</v>
      </c>
      <c r="AY227" s="194" t="s">
        <v>159</v>
      </c>
    </row>
    <row r="228" spans="1:65" s="191" customFormat="1" x14ac:dyDescent="0.2">
      <c r="B228" s="192"/>
      <c r="D228" s="193" t="s">
        <v>175</v>
      </c>
      <c r="E228" s="194" t="s">
        <v>3</v>
      </c>
      <c r="F228" s="195" t="s">
        <v>339</v>
      </c>
      <c r="H228" s="196">
        <v>1.478</v>
      </c>
      <c r="L228" s="192"/>
      <c r="M228" s="197"/>
      <c r="N228" s="198"/>
      <c r="O228" s="198"/>
      <c r="P228" s="198"/>
      <c r="Q228" s="198"/>
      <c r="R228" s="198"/>
      <c r="S228" s="198"/>
      <c r="T228" s="199"/>
      <c r="AT228" s="194" t="s">
        <v>175</v>
      </c>
      <c r="AU228" s="194" t="s">
        <v>79</v>
      </c>
      <c r="AV228" s="191" t="s">
        <v>81</v>
      </c>
      <c r="AW228" s="191" t="s">
        <v>33</v>
      </c>
      <c r="AX228" s="191" t="s">
        <v>72</v>
      </c>
      <c r="AY228" s="194" t="s">
        <v>159</v>
      </c>
    </row>
    <row r="229" spans="1:65" s="191" customFormat="1" x14ac:dyDescent="0.2">
      <c r="B229" s="192"/>
      <c r="D229" s="193" t="s">
        <v>175</v>
      </c>
      <c r="E229" s="194" t="s">
        <v>3</v>
      </c>
      <c r="F229" s="195" t="s">
        <v>340</v>
      </c>
      <c r="H229" s="196">
        <v>0.29799999999999999</v>
      </c>
      <c r="L229" s="192"/>
      <c r="M229" s="197"/>
      <c r="N229" s="198"/>
      <c r="O229" s="198"/>
      <c r="P229" s="198"/>
      <c r="Q229" s="198"/>
      <c r="R229" s="198"/>
      <c r="S229" s="198"/>
      <c r="T229" s="199"/>
      <c r="AT229" s="194" t="s">
        <v>175</v>
      </c>
      <c r="AU229" s="194" t="s">
        <v>79</v>
      </c>
      <c r="AV229" s="191" t="s">
        <v>81</v>
      </c>
      <c r="AW229" s="191" t="s">
        <v>33</v>
      </c>
      <c r="AX229" s="191" t="s">
        <v>72</v>
      </c>
      <c r="AY229" s="194" t="s">
        <v>159</v>
      </c>
    </row>
    <row r="230" spans="1:65" s="200" customFormat="1" x14ac:dyDescent="0.2">
      <c r="B230" s="201"/>
      <c r="D230" s="193" t="s">
        <v>175</v>
      </c>
      <c r="E230" s="202" t="s">
        <v>3</v>
      </c>
      <c r="F230" s="203" t="s">
        <v>197</v>
      </c>
      <c r="H230" s="204">
        <v>10</v>
      </c>
      <c r="L230" s="201"/>
      <c r="M230" s="205"/>
      <c r="N230" s="206"/>
      <c r="O230" s="206"/>
      <c r="P230" s="206"/>
      <c r="Q230" s="206"/>
      <c r="R230" s="206"/>
      <c r="S230" s="206"/>
      <c r="T230" s="207"/>
      <c r="AT230" s="202" t="s">
        <v>175</v>
      </c>
      <c r="AU230" s="202" t="s">
        <v>79</v>
      </c>
      <c r="AV230" s="200" t="s">
        <v>164</v>
      </c>
      <c r="AW230" s="200" t="s">
        <v>33</v>
      </c>
      <c r="AX230" s="200" t="s">
        <v>79</v>
      </c>
      <c r="AY230" s="202" t="s">
        <v>159</v>
      </c>
    </row>
    <row r="231" spans="1:65" s="113" customFormat="1" ht="24" x14ac:dyDescent="0.2">
      <c r="A231" s="109"/>
      <c r="B231" s="110"/>
      <c r="C231" s="178" t="s">
        <v>242</v>
      </c>
      <c r="D231" s="178" t="s">
        <v>160</v>
      </c>
      <c r="E231" s="179" t="s">
        <v>341</v>
      </c>
      <c r="F231" s="180" t="s">
        <v>342</v>
      </c>
      <c r="G231" s="181" t="s">
        <v>191</v>
      </c>
      <c r="H231" s="182">
        <v>114</v>
      </c>
      <c r="I231" s="4"/>
      <c r="J231" s="183">
        <f>ROUND(I231*H231,2)</f>
        <v>0</v>
      </c>
      <c r="K231" s="180" t="s">
        <v>3</v>
      </c>
      <c r="L231" s="110"/>
      <c r="M231" s="184" t="s">
        <v>3</v>
      </c>
      <c r="N231" s="185" t="s">
        <v>43</v>
      </c>
      <c r="O231" s="186"/>
      <c r="P231" s="187">
        <f>O231*H231</f>
        <v>0</v>
      </c>
      <c r="Q231" s="187">
        <v>0</v>
      </c>
      <c r="R231" s="187">
        <f>Q231*H231</f>
        <v>0</v>
      </c>
      <c r="S231" s="187">
        <v>0.05</v>
      </c>
      <c r="T231" s="188">
        <f>S231*H231</f>
        <v>5.7</v>
      </c>
      <c r="U231" s="109"/>
      <c r="V231" s="109"/>
      <c r="W231" s="109"/>
      <c r="X231" s="109"/>
      <c r="Y231" s="109"/>
      <c r="Z231" s="109"/>
      <c r="AA231" s="109"/>
      <c r="AB231" s="109"/>
      <c r="AC231" s="109"/>
      <c r="AD231" s="109"/>
      <c r="AE231" s="109"/>
      <c r="AR231" s="189" t="s">
        <v>164</v>
      </c>
      <c r="AT231" s="189" t="s">
        <v>160</v>
      </c>
      <c r="AU231" s="189" t="s">
        <v>79</v>
      </c>
      <c r="AY231" s="100" t="s">
        <v>159</v>
      </c>
      <c r="BE231" s="190">
        <f>IF(N231="základní",J231,0)</f>
        <v>0</v>
      </c>
      <c r="BF231" s="190">
        <f>IF(N231="snížená",J231,0)</f>
        <v>0</v>
      </c>
      <c r="BG231" s="190">
        <f>IF(N231="zákl. přenesená",J231,0)</f>
        <v>0</v>
      </c>
      <c r="BH231" s="190">
        <f>IF(N231="sníž. přenesená",J231,0)</f>
        <v>0</v>
      </c>
      <c r="BI231" s="190">
        <f>IF(N231="nulová",J231,0)</f>
        <v>0</v>
      </c>
      <c r="BJ231" s="100" t="s">
        <v>79</v>
      </c>
      <c r="BK231" s="190">
        <f>ROUND(I231*H231,2)</f>
        <v>0</v>
      </c>
      <c r="BL231" s="100" t="s">
        <v>164</v>
      </c>
      <c r="BM231" s="189" t="s">
        <v>343</v>
      </c>
    </row>
    <row r="232" spans="1:65" s="191" customFormat="1" x14ac:dyDescent="0.2">
      <c r="B232" s="192"/>
      <c r="D232" s="193" t="s">
        <v>175</v>
      </c>
      <c r="E232" s="194" t="s">
        <v>3</v>
      </c>
      <c r="F232" s="195" t="s">
        <v>344</v>
      </c>
      <c r="H232" s="196">
        <v>65.629000000000005</v>
      </c>
      <c r="L232" s="192"/>
      <c r="M232" s="197"/>
      <c r="N232" s="198"/>
      <c r="O232" s="198"/>
      <c r="P232" s="198"/>
      <c r="Q232" s="198"/>
      <c r="R232" s="198"/>
      <c r="S232" s="198"/>
      <c r="T232" s="199"/>
      <c r="AT232" s="194" t="s">
        <v>175</v>
      </c>
      <c r="AU232" s="194" t="s">
        <v>79</v>
      </c>
      <c r="AV232" s="191" t="s">
        <v>81</v>
      </c>
      <c r="AW232" s="191" t="s">
        <v>33</v>
      </c>
      <c r="AX232" s="191" t="s">
        <v>72</v>
      </c>
      <c r="AY232" s="194" t="s">
        <v>159</v>
      </c>
    </row>
    <row r="233" spans="1:65" s="191" customFormat="1" x14ac:dyDescent="0.2">
      <c r="B233" s="192"/>
      <c r="D233" s="193" t="s">
        <v>175</v>
      </c>
      <c r="E233" s="194" t="s">
        <v>3</v>
      </c>
      <c r="F233" s="195" t="s">
        <v>345</v>
      </c>
      <c r="H233" s="196">
        <v>61.652999999999999</v>
      </c>
      <c r="L233" s="192"/>
      <c r="M233" s="197"/>
      <c r="N233" s="198"/>
      <c r="O233" s="198"/>
      <c r="P233" s="198"/>
      <c r="Q233" s="198"/>
      <c r="R233" s="198"/>
      <c r="S233" s="198"/>
      <c r="T233" s="199"/>
      <c r="AT233" s="194" t="s">
        <v>175</v>
      </c>
      <c r="AU233" s="194" t="s">
        <v>79</v>
      </c>
      <c r="AV233" s="191" t="s">
        <v>81</v>
      </c>
      <c r="AW233" s="191" t="s">
        <v>33</v>
      </c>
      <c r="AX233" s="191" t="s">
        <v>72</v>
      </c>
      <c r="AY233" s="194" t="s">
        <v>159</v>
      </c>
    </row>
    <row r="234" spans="1:65" s="191" customFormat="1" x14ac:dyDescent="0.2">
      <c r="B234" s="192"/>
      <c r="D234" s="193" t="s">
        <v>175</v>
      </c>
      <c r="E234" s="194" t="s">
        <v>3</v>
      </c>
      <c r="F234" s="195" t="s">
        <v>346</v>
      </c>
      <c r="H234" s="196">
        <v>-7.4450000000000003</v>
      </c>
      <c r="L234" s="192"/>
      <c r="M234" s="197"/>
      <c r="N234" s="198"/>
      <c r="O234" s="198"/>
      <c r="P234" s="198"/>
      <c r="Q234" s="198"/>
      <c r="R234" s="198"/>
      <c r="S234" s="198"/>
      <c r="T234" s="199"/>
      <c r="AT234" s="194" t="s">
        <v>175</v>
      </c>
      <c r="AU234" s="194" t="s">
        <v>79</v>
      </c>
      <c r="AV234" s="191" t="s">
        <v>81</v>
      </c>
      <c r="AW234" s="191" t="s">
        <v>33</v>
      </c>
      <c r="AX234" s="191" t="s">
        <v>72</v>
      </c>
      <c r="AY234" s="194" t="s">
        <v>159</v>
      </c>
    </row>
    <row r="235" spans="1:65" s="191" customFormat="1" x14ac:dyDescent="0.2">
      <c r="B235" s="192"/>
      <c r="D235" s="193" t="s">
        <v>175</v>
      </c>
      <c r="E235" s="194" t="s">
        <v>3</v>
      </c>
      <c r="F235" s="195" t="s">
        <v>347</v>
      </c>
      <c r="H235" s="196">
        <v>-6.5419999999999998</v>
      </c>
      <c r="L235" s="192"/>
      <c r="M235" s="197"/>
      <c r="N235" s="198"/>
      <c r="O235" s="198"/>
      <c r="P235" s="198"/>
      <c r="Q235" s="198"/>
      <c r="R235" s="198"/>
      <c r="S235" s="198"/>
      <c r="T235" s="199"/>
      <c r="AT235" s="194" t="s">
        <v>175</v>
      </c>
      <c r="AU235" s="194" t="s">
        <v>79</v>
      </c>
      <c r="AV235" s="191" t="s">
        <v>81</v>
      </c>
      <c r="AW235" s="191" t="s">
        <v>33</v>
      </c>
      <c r="AX235" s="191" t="s">
        <v>72</v>
      </c>
      <c r="AY235" s="194" t="s">
        <v>159</v>
      </c>
    </row>
    <row r="236" spans="1:65" s="191" customFormat="1" x14ac:dyDescent="0.2">
      <c r="B236" s="192"/>
      <c r="D236" s="193" t="s">
        <v>175</v>
      </c>
      <c r="E236" s="194" t="s">
        <v>3</v>
      </c>
      <c r="F236" s="195" t="s">
        <v>348</v>
      </c>
      <c r="H236" s="196">
        <v>0.70499999999999996</v>
      </c>
      <c r="L236" s="192"/>
      <c r="M236" s="197"/>
      <c r="N236" s="198"/>
      <c r="O236" s="198"/>
      <c r="P236" s="198"/>
      <c r="Q236" s="198"/>
      <c r="R236" s="198"/>
      <c r="S236" s="198"/>
      <c r="T236" s="199"/>
      <c r="AT236" s="194" t="s">
        <v>175</v>
      </c>
      <c r="AU236" s="194" t="s">
        <v>79</v>
      </c>
      <c r="AV236" s="191" t="s">
        <v>81</v>
      </c>
      <c r="AW236" s="191" t="s">
        <v>33</v>
      </c>
      <c r="AX236" s="191" t="s">
        <v>72</v>
      </c>
      <c r="AY236" s="194" t="s">
        <v>159</v>
      </c>
    </row>
    <row r="237" spans="1:65" s="200" customFormat="1" x14ac:dyDescent="0.2">
      <c r="B237" s="201"/>
      <c r="D237" s="193" t="s">
        <v>175</v>
      </c>
      <c r="E237" s="202" t="s">
        <v>3</v>
      </c>
      <c r="F237" s="203" t="s">
        <v>197</v>
      </c>
      <c r="H237" s="204">
        <v>114</v>
      </c>
      <c r="L237" s="201"/>
      <c r="M237" s="205"/>
      <c r="N237" s="206"/>
      <c r="O237" s="206"/>
      <c r="P237" s="206"/>
      <c r="Q237" s="206"/>
      <c r="R237" s="206"/>
      <c r="S237" s="206"/>
      <c r="T237" s="207"/>
      <c r="AT237" s="202" t="s">
        <v>175</v>
      </c>
      <c r="AU237" s="202" t="s">
        <v>79</v>
      </c>
      <c r="AV237" s="200" t="s">
        <v>164</v>
      </c>
      <c r="AW237" s="200" t="s">
        <v>33</v>
      </c>
      <c r="AX237" s="200" t="s">
        <v>79</v>
      </c>
      <c r="AY237" s="202" t="s">
        <v>159</v>
      </c>
    </row>
    <row r="238" spans="1:65" s="167" customFormat="1" ht="25.9" customHeight="1" x14ac:dyDescent="0.2">
      <c r="B238" s="168"/>
      <c r="D238" s="169" t="s">
        <v>71</v>
      </c>
      <c r="E238" s="170" t="s">
        <v>349</v>
      </c>
      <c r="F238" s="170" t="s">
        <v>350</v>
      </c>
      <c r="J238" s="171">
        <f>BK238</f>
        <v>0</v>
      </c>
      <c r="L238" s="168"/>
      <c r="M238" s="172"/>
      <c r="N238" s="173"/>
      <c r="O238" s="173"/>
      <c r="P238" s="174">
        <f>SUM(P239:P283)</f>
        <v>0</v>
      </c>
      <c r="Q238" s="173"/>
      <c r="R238" s="174">
        <f>SUM(R239:R283)</f>
        <v>13.754049999999998</v>
      </c>
      <c r="S238" s="173"/>
      <c r="T238" s="175">
        <f>SUM(T239:T283)</f>
        <v>0.52162499999999989</v>
      </c>
      <c r="AR238" s="169" t="s">
        <v>79</v>
      </c>
      <c r="AT238" s="176" t="s">
        <v>71</v>
      </c>
      <c r="AU238" s="176" t="s">
        <v>72</v>
      </c>
      <c r="AY238" s="169" t="s">
        <v>159</v>
      </c>
      <c r="BK238" s="177">
        <f>SUM(BK239:BK283)</f>
        <v>0</v>
      </c>
    </row>
    <row r="239" spans="1:65" s="113" customFormat="1" ht="24" x14ac:dyDescent="0.2">
      <c r="A239" s="109"/>
      <c r="B239" s="110"/>
      <c r="C239" s="178" t="s">
        <v>351</v>
      </c>
      <c r="D239" s="178" t="s">
        <v>160</v>
      </c>
      <c r="E239" s="179" t="s">
        <v>352</v>
      </c>
      <c r="F239" s="180" t="s">
        <v>353</v>
      </c>
      <c r="G239" s="181" t="s">
        <v>173</v>
      </c>
      <c r="H239" s="182">
        <v>32.5</v>
      </c>
      <c r="I239" s="4"/>
      <c r="J239" s="183">
        <f>ROUND(I239*H239,2)</f>
        <v>0</v>
      </c>
      <c r="K239" s="180" t="s">
        <v>3</v>
      </c>
      <c r="L239" s="110"/>
      <c r="M239" s="184" t="s">
        <v>3</v>
      </c>
      <c r="N239" s="185" t="s">
        <v>43</v>
      </c>
      <c r="O239" s="186"/>
      <c r="P239" s="187">
        <f>O239*H239</f>
        <v>0</v>
      </c>
      <c r="Q239" s="187">
        <v>0</v>
      </c>
      <c r="R239" s="187">
        <f>Q239*H239</f>
        <v>0</v>
      </c>
      <c r="S239" s="187">
        <v>1.6049999999999998E-2</v>
      </c>
      <c r="T239" s="188">
        <f>S239*H239</f>
        <v>0.52162499999999989</v>
      </c>
      <c r="U239" s="109"/>
      <c r="V239" s="109"/>
      <c r="W239" s="109"/>
      <c r="X239" s="109"/>
      <c r="Y239" s="109"/>
      <c r="Z239" s="109"/>
      <c r="AA239" s="109"/>
      <c r="AB239" s="109"/>
      <c r="AC239" s="109"/>
      <c r="AD239" s="109"/>
      <c r="AE239" s="109"/>
      <c r="AR239" s="189" t="s">
        <v>164</v>
      </c>
      <c r="AT239" s="189" t="s">
        <v>160</v>
      </c>
      <c r="AU239" s="189" t="s">
        <v>79</v>
      </c>
      <c r="AY239" s="100" t="s">
        <v>159</v>
      </c>
      <c r="BE239" s="190">
        <f>IF(N239="základní",J239,0)</f>
        <v>0</v>
      </c>
      <c r="BF239" s="190">
        <f>IF(N239="snížená",J239,0)</f>
        <v>0</v>
      </c>
      <c r="BG239" s="190">
        <f>IF(N239="zákl. přenesená",J239,0)</f>
        <v>0</v>
      </c>
      <c r="BH239" s="190">
        <f>IF(N239="sníž. přenesená",J239,0)</f>
        <v>0</v>
      </c>
      <c r="BI239" s="190">
        <f>IF(N239="nulová",J239,0)</f>
        <v>0</v>
      </c>
      <c r="BJ239" s="100" t="s">
        <v>79</v>
      </c>
      <c r="BK239" s="190">
        <f>ROUND(I239*H239,2)</f>
        <v>0</v>
      </c>
      <c r="BL239" s="100" t="s">
        <v>164</v>
      </c>
      <c r="BM239" s="189" t="s">
        <v>354</v>
      </c>
    </row>
    <row r="240" spans="1:65" s="191" customFormat="1" x14ac:dyDescent="0.2">
      <c r="B240" s="192"/>
      <c r="D240" s="193" t="s">
        <v>175</v>
      </c>
      <c r="E240" s="194" t="s">
        <v>3</v>
      </c>
      <c r="F240" s="195" t="s">
        <v>355</v>
      </c>
      <c r="H240" s="196">
        <v>19.454999999999998</v>
      </c>
      <c r="L240" s="192"/>
      <c r="M240" s="197"/>
      <c r="N240" s="198"/>
      <c r="O240" s="198"/>
      <c r="P240" s="198"/>
      <c r="Q240" s="198"/>
      <c r="R240" s="198"/>
      <c r="S240" s="198"/>
      <c r="T240" s="199"/>
      <c r="AT240" s="194" t="s">
        <v>175</v>
      </c>
      <c r="AU240" s="194" t="s">
        <v>79</v>
      </c>
      <c r="AV240" s="191" t="s">
        <v>81</v>
      </c>
      <c r="AW240" s="191" t="s">
        <v>33</v>
      </c>
      <c r="AX240" s="191" t="s">
        <v>72</v>
      </c>
      <c r="AY240" s="194" t="s">
        <v>159</v>
      </c>
    </row>
    <row r="241" spans="1:65" s="191" customFormat="1" x14ac:dyDescent="0.2">
      <c r="B241" s="192"/>
      <c r="D241" s="193" t="s">
        <v>175</v>
      </c>
      <c r="E241" s="194" t="s">
        <v>3</v>
      </c>
      <c r="F241" s="195" t="s">
        <v>356</v>
      </c>
      <c r="H241" s="196">
        <v>0.73</v>
      </c>
      <c r="L241" s="192"/>
      <c r="M241" s="197"/>
      <c r="N241" s="198"/>
      <c r="O241" s="198"/>
      <c r="P241" s="198"/>
      <c r="Q241" s="198"/>
      <c r="R241" s="198"/>
      <c r="S241" s="198"/>
      <c r="T241" s="199"/>
      <c r="AT241" s="194" t="s">
        <v>175</v>
      </c>
      <c r="AU241" s="194" t="s">
        <v>79</v>
      </c>
      <c r="AV241" s="191" t="s">
        <v>81</v>
      </c>
      <c r="AW241" s="191" t="s">
        <v>33</v>
      </c>
      <c r="AX241" s="191" t="s">
        <v>72</v>
      </c>
      <c r="AY241" s="194" t="s">
        <v>159</v>
      </c>
    </row>
    <row r="242" spans="1:65" s="191" customFormat="1" x14ac:dyDescent="0.2">
      <c r="B242" s="192"/>
      <c r="D242" s="193" t="s">
        <v>175</v>
      </c>
      <c r="E242" s="194" t="s">
        <v>3</v>
      </c>
      <c r="F242" s="195" t="s">
        <v>357</v>
      </c>
      <c r="H242" s="196">
        <v>5.17</v>
      </c>
      <c r="L242" s="192"/>
      <c r="M242" s="197"/>
      <c r="N242" s="198"/>
      <c r="O242" s="198"/>
      <c r="P242" s="198"/>
      <c r="Q242" s="198"/>
      <c r="R242" s="198"/>
      <c r="S242" s="198"/>
      <c r="T242" s="199"/>
      <c r="AT242" s="194" t="s">
        <v>175</v>
      </c>
      <c r="AU242" s="194" t="s">
        <v>79</v>
      </c>
      <c r="AV242" s="191" t="s">
        <v>81</v>
      </c>
      <c r="AW242" s="191" t="s">
        <v>33</v>
      </c>
      <c r="AX242" s="191" t="s">
        <v>72</v>
      </c>
      <c r="AY242" s="194" t="s">
        <v>159</v>
      </c>
    </row>
    <row r="243" spans="1:65" s="191" customFormat="1" x14ac:dyDescent="0.2">
      <c r="B243" s="192"/>
      <c r="D243" s="193" t="s">
        <v>175</v>
      </c>
      <c r="E243" s="194" t="s">
        <v>3</v>
      </c>
      <c r="F243" s="195" t="s">
        <v>358</v>
      </c>
      <c r="H243" s="196">
        <v>7.12</v>
      </c>
      <c r="L243" s="192"/>
      <c r="M243" s="197"/>
      <c r="N243" s="198"/>
      <c r="O243" s="198"/>
      <c r="P243" s="198"/>
      <c r="Q243" s="198"/>
      <c r="R243" s="198"/>
      <c r="S243" s="198"/>
      <c r="T243" s="199"/>
      <c r="AT243" s="194" t="s">
        <v>175</v>
      </c>
      <c r="AU243" s="194" t="s">
        <v>79</v>
      </c>
      <c r="AV243" s="191" t="s">
        <v>81</v>
      </c>
      <c r="AW243" s="191" t="s">
        <v>33</v>
      </c>
      <c r="AX243" s="191" t="s">
        <v>72</v>
      </c>
      <c r="AY243" s="194" t="s">
        <v>159</v>
      </c>
    </row>
    <row r="244" spans="1:65" s="191" customFormat="1" x14ac:dyDescent="0.2">
      <c r="B244" s="192"/>
      <c r="D244" s="193" t="s">
        <v>175</v>
      </c>
      <c r="E244" s="194" t="s">
        <v>3</v>
      </c>
      <c r="F244" s="195" t="s">
        <v>359</v>
      </c>
      <c r="H244" s="196">
        <v>2.5000000000000001E-2</v>
      </c>
      <c r="L244" s="192"/>
      <c r="M244" s="197"/>
      <c r="N244" s="198"/>
      <c r="O244" s="198"/>
      <c r="P244" s="198"/>
      <c r="Q244" s="198"/>
      <c r="R244" s="198"/>
      <c r="S244" s="198"/>
      <c r="T244" s="199"/>
      <c r="AT244" s="194" t="s">
        <v>175</v>
      </c>
      <c r="AU244" s="194" t="s">
        <v>79</v>
      </c>
      <c r="AV244" s="191" t="s">
        <v>81</v>
      </c>
      <c r="AW244" s="191" t="s">
        <v>33</v>
      </c>
      <c r="AX244" s="191" t="s">
        <v>72</v>
      </c>
      <c r="AY244" s="194" t="s">
        <v>159</v>
      </c>
    </row>
    <row r="245" spans="1:65" s="200" customFormat="1" x14ac:dyDescent="0.2">
      <c r="B245" s="201"/>
      <c r="D245" s="193" t="s">
        <v>175</v>
      </c>
      <c r="E245" s="202" t="s">
        <v>3</v>
      </c>
      <c r="F245" s="203" t="s">
        <v>197</v>
      </c>
      <c r="H245" s="204">
        <v>32.5</v>
      </c>
      <c r="L245" s="201"/>
      <c r="M245" s="205"/>
      <c r="N245" s="206"/>
      <c r="O245" s="206"/>
      <c r="P245" s="206"/>
      <c r="Q245" s="206"/>
      <c r="R245" s="206"/>
      <c r="S245" s="206"/>
      <c r="T245" s="207"/>
      <c r="AT245" s="202" t="s">
        <v>175</v>
      </c>
      <c r="AU245" s="202" t="s">
        <v>79</v>
      </c>
      <c r="AV245" s="200" t="s">
        <v>164</v>
      </c>
      <c r="AW245" s="200" t="s">
        <v>33</v>
      </c>
      <c r="AX245" s="200" t="s">
        <v>79</v>
      </c>
      <c r="AY245" s="202" t="s">
        <v>159</v>
      </c>
    </row>
    <row r="246" spans="1:65" s="113" customFormat="1" ht="36" x14ac:dyDescent="0.2">
      <c r="A246" s="109"/>
      <c r="B246" s="110"/>
      <c r="C246" s="178" t="s">
        <v>255</v>
      </c>
      <c r="D246" s="178" t="s">
        <v>160</v>
      </c>
      <c r="E246" s="179" t="s">
        <v>360</v>
      </c>
      <c r="F246" s="180" t="s">
        <v>361</v>
      </c>
      <c r="G246" s="181" t="s">
        <v>191</v>
      </c>
      <c r="H246" s="182">
        <v>107</v>
      </c>
      <c r="I246" s="4"/>
      <c r="J246" s="183">
        <f>ROUND(I246*H246,2)</f>
        <v>0</v>
      </c>
      <c r="K246" s="180" t="s">
        <v>3</v>
      </c>
      <c r="L246" s="110"/>
      <c r="M246" s="184" t="s">
        <v>3</v>
      </c>
      <c r="N246" s="185" t="s">
        <v>43</v>
      </c>
      <c r="O246" s="186"/>
      <c r="P246" s="187">
        <f>O246*H246</f>
        <v>0</v>
      </c>
      <c r="Q246" s="187">
        <v>0.12315</v>
      </c>
      <c r="R246" s="187">
        <f>Q246*H246</f>
        <v>13.177049999999999</v>
      </c>
      <c r="S246" s="187">
        <v>0</v>
      </c>
      <c r="T246" s="188">
        <f>S246*H246</f>
        <v>0</v>
      </c>
      <c r="U246" s="109"/>
      <c r="V246" s="109"/>
      <c r="W246" s="109"/>
      <c r="X246" s="109"/>
      <c r="Y246" s="109"/>
      <c r="Z246" s="109"/>
      <c r="AA246" s="109"/>
      <c r="AB246" s="109"/>
      <c r="AC246" s="109"/>
      <c r="AD246" s="109"/>
      <c r="AE246" s="109"/>
      <c r="AR246" s="189" t="s">
        <v>164</v>
      </c>
      <c r="AT246" s="189" t="s">
        <v>160</v>
      </c>
      <c r="AU246" s="189" t="s">
        <v>79</v>
      </c>
      <c r="AY246" s="100" t="s">
        <v>159</v>
      </c>
      <c r="BE246" s="190">
        <f>IF(N246="základní",J246,0)</f>
        <v>0</v>
      </c>
      <c r="BF246" s="190">
        <f>IF(N246="snížená",J246,0)</f>
        <v>0</v>
      </c>
      <c r="BG246" s="190">
        <f>IF(N246="zákl. přenesená",J246,0)</f>
        <v>0</v>
      </c>
      <c r="BH246" s="190">
        <f>IF(N246="sníž. přenesená",J246,0)</f>
        <v>0</v>
      </c>
      <c r="BI246" s="190">
        <f>IF(N246="nulová",J246,0)</f>
        <v>0</v>
      </c>
      <c r="BJ246" s="100" t="s">
        <v>79</v>
      </c>
      <c r="BK246" s="190">
        <f>ROUND(I246*H246,2)</f>
        <v>0</v>
      </c>
      <c r="BL246" s="100" t="s">
        <v>164</v>
      </c>
      <c r="BM246" s="189" t="s">
        <v>362</v>
      </c>
    </row>
    <row r="247" spans="1:65" s="191" customFormat="1" x14ac:dyDescent="0.2">
      <c r="B247" s="192"/>
      <c r="D247" s="193" t="s">
        <v>175</v>
      </c>
      <c r="E247" s="194" t="s">
        <v>3</v>
      </c>
      <c r="F247" s="195" t="s">
        <v>363</v>
      </c>
      <c r="H247" s="196">
        <v>29.227</v>
      </c>
      <c r="L247" s="192"/>
      <c r="M247" s="197"/>
      <c r="N247" s="198"/>
      <c r="O247" s="198"/>
      <c r="P247" s="198"/>
      <c r="Q247" s="198"/>
      <c r="R247" s="198"/>
      <c r="S247" s="198"/>
      <c r="T247" s="199"/>
      <c r="AT247" s="194" t="s">
        <v>175</v>
      </c>
      <c r="AU247" s="194" t="s">
        <v>79</v>
      </c>
      <c r="AV247" s="191" t="s">
        <v>81</v>
      </c>
      <c r="AW247" s="191" t="s">
        <v>33</v>
      </c>
      <c r="AX247" s="191" t="s">
        <v>72</v>
      </c>
      <c r="AY247" s="194" t="s">
        <v>159</v>
      </c>
    </row>
    <row r="248" spans="1:65" s="191" customFormat="1" x14ac:dyDescent="0.2">
      <c r="B248" s="192"/>
      <c r="D248" s="193" t="s">
        <v>175</v>
      </c>
      <c r="E248" s="194" t="s">
        <v>3</v>
      </c>
      <c r="F248" s="195" t="s">
        <v>364</v>
      </c>
      <c r="H248" s="196">
        <v>44.137999999999998</v>
      </c>
      <c r="L248" s="192"/>
      <c r="M248" s="197"/>
      <c r="N248" s="198"/>
      <c r="O248" s="198"/>
      <c r="P248" s="198"/>
      <c r="Q248" s="198"/>
      <c r="R248" s="198"/>
      <c r="S248" s="198"/>
      <c r="T248" s="199"/>
      <c r="AT248" s="194" t="s">
        <v>175</v>
      </c>
      <c r="AU248" s="194" t="s">
        <v>79</v>
      </c>
      <c r="AV248" s="191" t="s">
        <v>81</v>
      </c>
      <c r="AW248" s="191" t="s">
        <v>33</v>
      </c>
      <c r="AX248" s="191" t="s">
        <v>72</v>
      </c>
      <c r="AY248" s="194" t="s">
        <v>159</v>
      </c>
    </row>
    <row r="249" spans="1:65" s="191" customFormat="1" x14ac:dyDescent="0.2">
      <c r="B249" s="192"/>
      <c r="D249" s="193" t="s">
        <v>175</v>
      </c>
      <c r="E249" s="194" t="s">
        <v>3</v>
      </c>
      <c r="F249" s="195" t="s">
        <v>365</v>
      </c>
      <c r="H249" s="196">
        <v>-3.36</v>
      </c>
      <c r="L249" s="192"/>
      <c r="M249" s="197"/>
      <c r="N249" s="198"/>
      <c r="O249" s="198"/>
      <c r="P249" s="198"/>
      <c r="Q249" s="198"/>
      <c r="R249" s="198"/>
      <c r="S249" s="198"/>
      <c r="T249" s="199"/>
      <c r="AT249" s="194" t="s">
        <v>175</v>
      </c>
      <c r="AU249" s="194" t="s">
        <v>79</v>
      </c>
      <c r="AV249" s="191" t="s">
        <v>81</v>
      </c>
      <c r="AW249" s="191" t="s">
        <v>33</v>
      </c>
      <c r="AX249" s="191" t="s">
        <v>72</v>
      </c>
      <c r="AY249" s="194" t="s">
        <v>159</v>
      </c>
    </row>
    <row r="250" spans="1:65" s="191" customFormat="1" x14ac:dyDescent="0.2">
      <c r="B250" s="192"/>
      <c r="D250" s="193" t="s">
        <v>175</v>
      </c>
      <c r="E250" s="194" t="s">
        <v>3</v>
      </c>
      <c r="F250" s="195" t="s">
        <v>366</v>
      </c>
      <c r="H250" s="196">
        <v>-0.625</v>
      </c>
      <c r="L250" s="192"/>
      <c r="M250" s="197"/>
      <c r="N250" s="198"/>
      <c r="O250" s="198"/>
      <c r="P250" s="198"/>
      <c r="Q250" s="198"/>
      <c r="R250" s="198"/>
      <c r="S250" s="198"/>
      <c r="T250" s="199"/>
      <c r="AT250" s="194" t="s">
        <v>175</v>
      </c>
      <c r="AU250" s="194" t="s">
        <v>79</v>
      </c>
      <c r="AV250" s="191" t="s">
        <v>81</v>
      </c>
      <c r="AW250" s="191" t="s">
        <v>33</v>
      </c>
      <c r="AX250" s="191" t="s">
        <v>72</v>
      </c>
      <c r="AY250" s="194" t="s">
        <v>159</v>
      </c>
    </row>
    <row r="251" spans="1:65" s="191" customFormat="1" x14ac:dyDescent="0.2">
      <c r="B251" s="192"/>
      <c r="D251" s="193" t="s">
        <v>175</v>
      </c>
      <c r="E251" s="194" t="s">
        <v>3</v>
      </c>
      <c r="F251" s="195" t="s">
        <v>367</v>
      </c>
      <c r="H251" s="196">
        <v>-3.78</v>
      </c>
      <c r="L251" s="192"/>
      <c r="M251" s="197"/>
      <c r="N251" s="198"/>
      <c r="O251" s="198"/>
      <c r="P251" s="198"/>
      <c r="Q251" s="198"/>
      <c r="R251" s="198"/>
      <c r="S251" s="198"/>
      <c r="T251" s="199"/>
      <c r="AT251" s="194" t="s">
        <v>175</v>
      </c>
      <c r="AU251" s="194" t="s">
        <v>79</v>
      </c>
      <c r="AV251" s="191" t="s">
        <v>81</v>
      </c>
      <c r="AW251" s="191" t="s">
        <v>33</v>
      </c>
      <c r="AX251" s="191" t="s">
        <v>72</v>
      </c>
      <c r="AY251" s="194" t="s">
        <v>159</v>
      </c>
    </row>
    <row r="252" spans="1:65" s="191" customFormat="1" x14ac:dyDescent="0.2">
      <c r="B252" s="192"/>
      <c r="D252" s="193" t="s">
        <v>175</v>
      </c>
      <c r="E252" s="194" t="s">
        <v>3</v>
      </c>
      <c r="F252" s="195" t="s">
        <v>366</v>
      </c>
      <c r="H252" s="196">
        <v>-0.625</v>
      </c>
      <c r="L252" s="192"/>
      <c r="M252" s="197"/>
      <c r="N252" s="198"/>
      <c r="O252" s="198"/>
      <c r="P252" s="198"/>
      <c r="Q252" s="198"/>
      <c r="R252" s="198"/>
      <c r="S252" s="198"/>
      <c r="T252" s="199"/>
      <c r="AT252" s="194" t="s">
        <v>175</v>
      </c>
      <c r="AU252" s="194" t="s">
        <v>79</v>
      </c>
      <c r="AV252" s="191" t="s">
        <v>81</v>
      </c>
      <c r="AW252" s="191" t="s">
        <v>33</v>
      </c>
      <c r="AX252" s="191" t="s">
        <v>72</v>
      </c>
      <c r="AY252" s="194" t="s">
        <v>159</v>
      </c>
    </row>
    <row r="253" spans="1:65" s="191" customFormat="1" x14ac:dyDescent="0.2">
      <c r="B253" s="192"/>
      <c r="D253" s="193" t="s">
        <v>175</v>
      </c>
      <c r="E253" s="194" t="s">
        <v>3</v>
      </c>
      <c r="F253" s="195" t="s">
        <v>368</v>
      </c>
      <c r="H253" s="196">
        <v>5.2320000000000002</v>
      </c>
      <c r="L253" s="192"/>
      <c r="M253" s="197"/>
      <c r="N253" s="198"/>
      <c r="O253" s="198"/>
      <c r="P253" s="198"/>
      <c r="Q253" s="198"/>
      <c r="R253" s="198"/>
      <c r="S253" s="198"/>
      <c r="T253" s="199"/>
      <c r="AT253" s="194" t="s">
        <v>175</v>
      </c>
      <c r="AU253" s="194" t="s">
        <v>79</v>
      </c>
      <c r="AV253" s="191" t="s">
        <v>81</v>
      </c>
      <c r="AW253" s="191" t="s">
        <v>33</v>
      </c>
      <c r="AX253" s="191" t="s">
        <v>72</v>
      </c>
      <c r="AY253" s="194" t="s">
        <v>159</v>
      </c>
    </row>
    <row r="254" spans="1:65" s="191" customFormat="1" x14ac:dyDescent="0.2">
      <c r="B254" s="192"/>
      <c r="D254" s="193" t="s">
        <v>175</v>
      </c>
      <c r="E254" s="194" t="s">
        <v>3</v>
      </c>
      <c r="F254" s="195" t="s">
        <v>369</v>
      </c>
      <c r="H254" s="196">
        <v>-1.89</v>
      </c>
      <c r="L254" s="192"/>
      <c r="M254" s="197"/>
      <c r="N254" s="198"/>
      <c r="O254" s="198"/>
      <c r="P254" s="198"/>
      <c r="Q254" s="198"/>
      <c r="R254" s="198"/>
      <c r="S254" s="198"/>
      <c r="T254" s="199"/>
      <c r="AT254" s="194" t="s">
        <v>175</v>
      </c>
      <c r="AU254" s="194" t="s">
        <v>79</v>
      </c>
      <c r="AV254" s="191" t="s">
        <v>81</v>
      </c>
      <c r="AW254" s="191" t="s">
        <v>33</v>
      </c>
      <c r="AX254" s="191" t="s">
        <v>72</v>
      </c>
      <c r="AY254" s="194" t="s">
        <v>159</v>
      </c>
    </row>
    <row r="255" spans="1:65" s="191" customFormat="1" x14ac:dyDescent="0.2">
      <c r="B255" s="192"/>
      <c r="D255" s="193" t="s">
        <v>175</v>
      </c>
      <c r="E255" s="194" t="s">
        <v>3</v>
      </c>
      <c r="F255" s="195" t="s">
        <v>370</v>
      </c>
      <c r="H255" s="196">
        <v>-0.313</v>
      </c>
      <c r="L255" s="192"/>
      <c r="M255" s="197"/>
      <c r="N255" s="198"/>
      <c r="O255" s="198"/>
      <c r="P255" s="198"/>
      <c r="Q255" s="198"/>
      <c r="R255" s="198"/>
      <c r="S255" s="198"/>
      <c r="T255" s="199"/>
      <c r="AT255" s="194" t="s">
        <v>175</v>
      </c>
      <c r="AU255" s="194" t="s">
        <v>79</v>
      </c>
      <c r="AV255" s="191" t="s">
        <v>81</v>
      </c>
      <c r="AW255" s="191" t="s">
        <v>33</v>
      </c>
      <c r="AX255" s="191" t="s">
        <v>72</v>
      </c>
      <c r="AY255" s="194" t="s">
        <v>159</v>
      </c>
    </row>
    <row r="256" spans="1:65" s="191" customFormat="1" x14ac:dyDescent="0.2">
      <c r="B256" s="192"/>
      <c r="D256" s="193" t="s">
        <v>175</v>
      </c>
      <c r="E256" s="194" t="s">
        <v>3</v>
      </c>
      <c r="F256" s="195" t="s">
        <v>371</v>
      </c>
      <c r="H256" s="196">
        <v>19.992000000000001</v>
      </c>
      <c r="L256" s="192"/>
      <c r="M256" s="197"/>
      <c r="N256" s="198"/>
      <c r="O256" s="198"/>
      <c r="P256" s="198"/>
      <c r="Q256" s="198"/>
      <c r="R256" s="198"/>
      <c r="S256" s="198"/>
      <c r="T256" s="199"/>
      <c r="AT256" s="194" t="s">
        <v>175</v>
      </c>
      <c r="AU256" s="194" t="s">
        <v>79</v>
      </c>
      <c r="AV256" s="191" t="s">
        <v>81</v>
      </c>
      <c r="AW256" s="191" t="s">
        <v>33</v>
      </c>
      <c r="AX256" s="191" t="s">
        <v>72</v>
      </c>
      <c r="AY256" s="194" t="s">
        <v>159</v>
      </c>
    </row>
    <row r="257" spans="1:65" s="191" customFormat="1" x14ac:dyDescent="0.2">
      <c r="B257" s="192"/>
      <c r="D257" s="193" t="s">
        <v>175</v>
      </c>
      <c r="E257" s="194" t="s">
        <v>3</v>
      </c>
      <c r="F257" s="195" t="s">
        <v>369</v>
      </c>
      <c r="H257" s="196">
        <v>-1.89</v>
      </c>
      <c r="L257" s="192"/>
      <c r="M257" s="197"/>
      <c r="N257" s="198"/>
      <c r="O257" s="198"/>
      <c r="P257" s="198"/>
      <c r="Q257" s="198"/>
      <c r="R257" s="198"/>
      <c r="S257" s="198"/>
      <c r="T257" s="199"/>
      <c r="AT257" s="194" t="s">
        <v>175</v>
      </c>
      <c r="AU257" s="194" t="s">
        <v>79</v>
      </c>
      <c r="AV257" s="191" t="s">
        <v>81</v>
      </c>
      <c r="AW257" s="191" t="s">
        <v>33</v>
      </c>
      <c r="AX257" s="191" t="s">
        <v>72</v>
      </c>
      <c r="AY257" s="194" t="s">
        <v>159</v>
      </c>
    </row>
    <row r="258" spans="1:65" s="191" customFormat="1" x14ac:dyDescent="0.2">
      <c r="B258" s="192"/>
      <c r="D258" s="193" t="s">
        <v>175</v>
      </c>
      <c r="E258" s="194" t="s">
        <v>3</v>
      </c>
      <c r="F258" s="195" t="s">
        <v>370</v>
      </c>
      <c r="H258" s="196">
        <v>-0.313</v>
      </c>
      <c r="L258" s="192"/>
      <c r="M258" s="197"/>
      <c r="N258" s="198"/>
      <c r="O258" s="198"/>
      <c r="P258" s="198"/>
      <c r="Q258" s="198"/>
      <c r="R258" s="198"/>
      <c r="S258" s="198"/>
      <c r="T258" s="199"/>
      <c r="AT258" s="194" t="s">
        <v>175</v>
      </c>
      <c r="AU258" s="194" t="s">
        <v>79</v>
      </c>
      <c r="AV258" s="191" t="s">
        <v>81</v>
      </c>
      <c r="AW258" s="191" t="s">
        <v>33</v>
      </c>
      <c r="AX258" s="191" t="s">
        <v>72</v>
      </c>
      <c r="AY258" s="194" t="s">
        <v>159</v>
      </c>
    </row>
    <row r="259" spans="1:65" s="191" customFormat="1" x14ac:dyDescent="0.2">
      <c r="B259" s="192"/>
      <c r="D259" s="193" t="s">
        <v>175</v>
      </c>
      <c r="E259" s="194" t="s">
        <v>3</v>
      </c>
      <c r="F259" s="195" t="s">
        <v>372</v>
      </c>
      <c r="H259" s="196">
        <v>-1.68</v>
      </c>
      <c r="L259" s="192"/>
      <c r="M259" s="197"/>
      <c r="N259" s="198"/>
      <c r="O259" s="198"/>
      <c r="P259" s="198"/>
      <c r="Q259" s="198"/>
      <c r="R259" s="198"/>
      <c r="S259" s="198"/>
      <c r="T259" s="199"/>
      <c r="AT259" s="194" t="s">
        <v>175</v>
      </c>
      <c r="AU259" s="194" t="s">
        <v>79</v>
      </c>
      <c r="AV259" s="191" t="s">
        <v>81</v>
      </c>
      <c r="AW259" s="191" t="s">
        <v>33</v>
      </c>
      <c r="AX259" s="191" t="s">
        <v>72</v>
      </c>
      <c r="AY259" s="194" t="s">
        <v>159</v>
      </c>
    </row>
    <row r="260" spans="1:65" s="191" customFormat="1" x14ac:dyDescent="0.2">
      <c r="B260" s="192"/>
      <c r="D260" s="193" t="s">
        <v>175</v>
      </c>
      <c r="E260" s="194" t="s">
        <v>3</v>
      </c>
      <c r="F260" s="195" t="s">
        <v>370</v>
      </c>
      <c r="H260" s="196">
        <v>-0.313</v>
      </c>
      <c r="L260" s="192"/>
      <c r="M260" s="197"/>
      <c r="N260" s="198"/>
      <c r="O260" s="198"/>
      <c r="P260" s="198"/>
      <c r="Q260" s="198"/>
      <c r="R260" s="198"/>
      <c r="S260" s="198"/>
      <c r="T260" s="199"/>
      <c r="AT260" s="194" t="s">
        <v>175</v>
      </c>
      <c r="AU260" s="194" t="s">
        <v>79</v>
      </c>
      <c r="AV260" s="191" t="s">
        <v>81</v>
      </c>
      <c r="AW260" s="191" t="s">
        <v>33</v>
      </c>
      <c r="AX260" s="191" t="s">
        <v>72</v>
      </c>
      <c r="AY260" s="194" t="s">
        <v>159</v>
      </c>
    </row>
    <row r="261" spans="1:65" s="191" customFormat="1" x14ac:dyDescent="0.2">
      <c r="B261" s="192"/>
      <c r="D261" s="193" t="s">
        <v>175</v>
      </c>
      <c r="E261" s="194" t="s">
        <v>3</v>
      </c>
      <c r="F261" s="195" t="s">
        <v>373</v>
      </c>
      <c r="H261" s="196">
        <v>9.0039999999999996</v>
      </c>
      <c r="L261" s="192"/>
      <c r="M261" s="197"/>
      <c r="N261" s="198"/>
      <c r="O261" s="198"/>
      <c r="P261" s="198"/>
      <c r="Q261" s="198"/>
      <c r="R261" s="198"/>
      <c r="S261" s="198"/>
      <c r="T261" s="199"/>
      <c r="AT261" s="194" t="s">
        <v>175</v>
      </c>
      <c r="AU261" s="194" t="s">
        <v>79</v>
      </c>
      <c r="AV261" s="191" t="s">
        <v>81</v>
      </c>
      <c r="AW261" s="191" t="s">
        <v>33</v>
      </c>
      <c r="AX261" s="191" t="s">
        <v>72</v>
      </c>
      <c r="AY261" s="194" t="s">
        <v>159</v>
      </c>
    </row>
    <row r="262" spans="1:65" s="191" customFormat="1" x14ac:dyDescent="0.2">
      <c r="B262" s="192"/>
      <c r="D262" s="193" t="s">
        <v>175</v>
      </c>
      <c r="E262" s="194" t="s">
        <v>3</v>
      </c>
      <c r="F262" s="195" t="s">
        <v>374</v>
      </c>
      <c r="H262" s="196">
        <v>7.9930000000000003</v>
      </c>
      <c r="L262" s="192"/>
      <c r="M262" s="197"/>
      <c r="N262" s="198"/>
      <c r="O262" s="198"/>
      <c r="P262" s="198"/>
      <c r="Q262" s="198"/>
      <c r="R262" s="198"/>
      <c r="S262" s="198"/>
      <c r="T262" s="199"/>
      <c r="AT262" s="194" t="s">
        <v>175</v>
      </c>
      <c r="AU262" s="194" t="s">
        <v>79</v>
      </c>
      <c r="AV262" s="191" t="s">
        <v>81</v>
      </c>
      <c r="AW262" s="191" t="s">
        <v>33</v>
      </c>
      <c r="AX262" s="191" t="s">
        <v>72</v>
      </c>
      <c r="AY262" s="194" t="s">
        <v>159</v>
      </c>
    </row>
    <row r="263" spans="1:65" s="191" customFormat="1" x14ac:dyDescent="0.2">
      <c r="B263" s="192"/>
      <c r="D263" s="193" t="s">
        <v>175</v>
      </c>
      <c r="E263" s="194" t="s">
        <v>3</v>
      </c>
      <c r="F263" s="195" t="s">
        <v>375</v>
      </c>
      <c r="H263" s="196">
        <v>5.8579999999999997</v>
      </c>
      <c r="L263" s="192"/>
      <c r="M263" s="197"/>
      <c r="N263" s="198"/>
      <c r="O263" s="198"/>
      <c r="P263" s="198"/>
      <c r="Q263" s="198"/>
      <c r="R263" s="198"/>
      <c r="S263" s="198"/>
      <c r="T263" s="199"/>
      <c r="AT263" s="194" t="s">
        <v>175</v>
      </c>
      <c r="AU263" s="194" t="s">
        <v>79</v>
      </c>
      <c r="AV263" s="191" t="s">
        <v>81</v>
      </c>
      <c r="AW263" s="191" t="s">
        <v>33</v>
      </c>
      <c r="AX263" s="191" t="s">
        <v>72</v>
      </c>
      <c r="AY263" s="194" t="s">
        <v>159</v>
      </c>
    </row>
    <row r="264" spans="1:65" s="191" customFormat="1" x14ac:dyDescent="0.2">
      <c r="B264" s="192"/>
      <c r="D264" s="193" t="s">
        <v>175</v>
      </c>
      <c r="E264" s="194" t="s">
        <v>3</v>
      </c>
      <c r="F264" s="195" t="s">
        <v>376</v>
      </c>
      <c r="H264" s="196">
        <v>0.34499999999999997</v>
      </c>
      <c r="L264" s="192"/>
      <c r="M264" s="197"/>
      <c r="N264" s="198"/>
      <c r="O264" s="198"/>
      <c r="P264" s="198"/>
      <c r="Q264" s="198"/>
      <c r="R264" s="198"/>
      <c r="S264" s="198"/>
      <c r="T264" s="199"/>
      <c r="AT264" s="194" t="s">
        <v>175</v>
      </c>
      <c r="AU264" s="194" t="s">
        <v>79</v>
      </c>
      <c r="AV264" s="191" t="s">
        <v>81</v>
      </c>
      <c r="AW264" s="191" t="s">
        <v>33</v>
      </c>
      <c r="AX264" s="191" t="s">
        <v>72</v>
      </c>
      <c r="AY264" s="194" t="s">
        <v>159</v>
      </c>
    </row>
    <row r="265" spans="1:65" s="200" customFormat="1" x14ac:dyDescent="0.2">
      <c r="B265" s="201"/>
      <c r="D265" s="193" t="s">
        <v>175</v>
      </c>
      <c r="E265" s="202" t="s">
        <v>3</v>
      </c>
      <c r="F265" s="203" t="s">
        <v>197</v>
      </c>
      <c r="H265" s="204">
        <v>107</v>
      </c>
      <c r="L265" s="201"/>
      <c r="M265" s="205"/>
      <c r="N265" s="206"/>
      <c r="O265" s="206"/>
      <c r="P265" s="206"/>
      <c r="Q265" s="206"/>
      <c r="R265" s="206"/>
      <c r="S265" s="206"/>
      <c r="T265" s="207"/>
      <c r="AT265" s="202" t="s">
        <v>175</v>
      </c>
      <c r="AU265" s="202" t="s">
        <v>79</v>
      </c>
      <c r="AV265" s="200" t="s">
        <v>164</v>
      </c>
      <c r="AW265" s="200" t="s">
        <v>33</v>
      </c>
      <c r="AX265" s="200" t="s">
        <v>79</v>
      </c>
      <c r="AY265" s="202" t="s">
        <v>159</v>
      </c>
    </row>
    <row r="266" spans="1:65" s="113" customFormat="1" ht="36" x14ac:dyDescent="0.2">
      <c r="A266" s="109"/>
      <c r="B266" s="110"/>
      <c r="C266" s="178" t="s">
        <v>377</v>
      </c>
      <c r="D266" s="178" t="s">
        <v>160</v>
      </c>
      <c r="E266" s="179" t="s">
        <v>378</v>
      </c>
      <c r="F266" s="180" t="s">
        <v>379</v>
      </c>
      <c r="G266" s="181" t="s">
        <v>163</v>
      </c>
      <c r="H266" s="182">
        <v>7</v>
      </c>
      <c r="I266" s="4"/>
      <c r="J266" s="183">
        <f>ROUND(I266*H266,2)</f>
        <v>0</v>
      </c>
      <c r="K266" s="180" t="s">
        <v>3</v>
      </c>
      <c r="L266" s="110"/>
      <c r="M266" s="184" t="s">
        <v>3</v>
      </c>
      <c r="N266" s="185" t="s">
        <v>43</v>
      </c>
      <c r="O266" s="186"/>
      <c r="P266" s="187">
        <f>O266*H266</f>
        <v>0</v>
      </c>
      <c r="Q266" s="187">
        <v>2.2780000000000002E-2</v>
      </c>
      <c r="R266" s="187">
        <f>Q266*H266</f>
        <v>0.15946000000000002</v>
      </c>
      <c r="S266" s="187">
        <v>0</v>
      </c>
      <c r="T266" s="188">
        <f>S266*H266</f>
        <v>0</v>
      </c>
      <c r="U266" s="109"/>
      <c r="V266" s="109"/>
      <c r="W266" s="109"/>
      <c r="X266" s="109"/>
      <c r="Y266" s="109"/>
      <c r="Z266" s="109"/>
      <c r="AA266" s="109"/>
      <c r="AB266" s="109"/>
      <c r="AC266" s="109"/>
      <c r="AD266" s="109"/>
      <c r="AE266" s="109"/>
      <c r="AR266" s="189" t="s">
        <v>164</v>
      </c>
      <c r="AT266" s="189" t="s">
        <v>160</v>
      </c>
      <c r="AU266" s="189" t="s">
        <v>79</v>
      </c>
      <c r="AY266" s="100" t="s">
        <v>159</v>
      </c>
      <c r="BE266" s="190">
        <f>IF(N266="základní",J266,0)</f>
        <v>0</v>
      </c>
      <c r="BF266" s="190">
        <f>IF(N266="snížená",J266,0)</f>
        <v>0</v>
      </c>
      <c r="BG266" s="190">
        <f>IF(N266="zákl. přenesená",J266,0)</f>
        <v>0</v>
      </c>
      <c r="BH266" s="190">
        <f>IF(N266="sníž. přenesená",J266,0)</f>
        <v>0</v>
      </c>
      <c r="BI266" s="190">
        <f>IF(N266="nulová",J266,0)</f>
        <v>0</v>
      </c>
      <c r="BJ266" s="100" t="s">
        <v>79</v>
      </c>
      <c r="BK266" s="190">
        <f>ROUND(I266*H266,2)</f>
        <v>0</v>
      </c>
      <c r="BL266" s="100" t="s">
        <v>164</v>
      </c>
      <c r="BM266" s="189" t="s">
        <v>380</v>
      </c>
    </row>
    <row r="267" spans="1:65" s="113" customFormat="1" ht="24" x14ac:dyDescent="0.2">
      <c r="A267" s="109"/>
      <c r="B267" s="110"/>
      <c r="C267" s="178" t="s">
        <v>259</v>
      </c>
      <c r="D267" s="178" t="s">
        <v>160</v>
      </c>
      <c r="E267" s="179" t="s">
        <v>381</v>
      </c>
      <c r="F267" s="180" t="s">
        <v>382</v>
      </c>
      <c r="G267" s="181" t="s">
        <v>173</v>
      </c>
      <c r="H267" s="182">
        <v>8.75</v>
      </c>
      <c r="I267" s="4"/>
      <c r="J267" s="183">
        <f>ROUND(I267*H267,2)</f>
        <v>0</v>
      </c>
      <c r="K267" s="180" t="s">
        <v>3</v>
      </c>
      <c r="L267" s="110"/>
      <c r="M267" s="184" t="s">
        <v>3</v>
      </c>
      <c r="N267" s="185" t="s">
        <v>43</v>
      </c>
      <c r="O267" s="186"/>
      <c r="P267" s="187">
        <f>O267*H267</f>
        <v>0</v>
      </c>
      <c r="Q267" s="187">
        <v>2.7060000000000001E-2</v>
      </c>
      <c r="R267" s="187">
        <f>Q267*H267</f>
        <v>0.23677500000000001</v>
      </c>
      <c r="S267" s="187">
        <v>0</v>
      </c>
      <c r="T267" s="188">
        <f>S267*H267</f>
        <v>0</v>
      </c>
      <c r="U267" s="109"/>
      <c r="V267" s="109"/>
      <c r="W267" s="109"/>
      <c r="X267" s="109"/>
      <c r="Y267" s="109"/>
      <c r="Z267" s="109"/>
      <c r="AA267" s="109"/>
      <c r="AB267" s="109"/>
      <c r="AC267" s="109"/>
      <c r="AD267" s="109"/>
      <c r="AE267" s="109"/>
      <c r="AR267" s="189" t="s">
        <v>164</v>
      </c>
      <c r="AT267" s="189" t="s">
        <v>160</v>
      </c>
      <c r="AU267" s="189" t="s">
        <v>79</v>
      </c>
      <c r="AY267" s="100" t="s">
        <v>159</v>
      </c>
      <c r="BE267" s="190">
        <f>IF(N267="základní",J267,0)</f>
        <v>0</v>
      </c>
      <c r="BF267" s="190">
        <f>IF(N267="snížená",J267,0)</f>
        <v>0</v>
      </c>
      <c r="BG267" s="190">
        <f>IF(N267="zákl. přenesená",J267,0)</f>
        <v>0</v>
      </c>
      <c r="BH267" s="190">
        <f>IF(N267="sníž. přenesená",J267,0)</f>
        <v>0</v>
      </c>
      <c r="BI267" s="190">
        <f>IF(N267="nulová",J267,0)</f>
        <v>0</v>
      </c>
      <c r="BJ267" s="100" t="s">
        <v>79</v>
      </c>
      <c r="BK267" s="190">
        <f>ROUND(I267*H267,2)</f>
        <v>0</v>
      </c>
      <c r="BL267" s="100" t="s">
        <v>164</v>
      </c>
      <c r="BM267" s="189" t="s">
        <v>383</v>
      </c>
    </row>
    <row r="268" spans="1:65" s="191" customFormat="1" x14ac:dyDescent="0.2">
      <c r="B268" s="192"/>
      <c r="D268" s="193" t="s">
        <v>175</v>
      </c>
      <c r="E268" s="194" t="s">
        <v>3</v>
      </c>
      <c r="F268" s="195" t="s">
        <v>384</v>
      </c>
      <c r="H268" s="196">
        <v>8.75</v>
      </c>
      <c r="L268" s="192"/>
      <c r="M268" s="197"/>
      <c r="N268" s="198"/>
      <c r="O268" s="198"/>
      <c r="P268" s="198"/>
      <c r="Q268" s="198"/>
      <c r="R268" s="198"/>
      <c r="S268" s="198"/>
      <c r="T268" s="199"/>
      <c r="AT268" s="194" t="s">
        <v>175</v>
      </c>
      <c r="AU268" s="194" t="s">
        <v>79</v>
      </c>
      <c r="AV268" s="191" t="s">
        <v>81</v>
      </c>
      <c r="AW268" s="191" t="s">
        <v>33</v>
      </c>
      <c r="AX268" s="191" t="s">
        <v>72</v>
      </c>
      <c r="AY268" s="194" t="s">
        <v>159</v>
      </c>
    </row>
    <row r="269" spans="1:65" s="200" customFormat="1" x14ac:dyDescent="0.2">
      <c r="B269" s="201"/>
      <c r="D269" s="193" t="s">
        <v>175</v>
      </c>
      <c r="E269" s="202" t="s">
        <v>3</v>
      </c>
      <c r="F269" s="203" t="s">
        <v>177</v>
      </c>
      <c r="H269" s="204">
        <v>8.75</v>
      </c>
      <c r="L269" s="201"/>
      <c r="M269" s="205"/>
      <c r="N269" s="206"/>
      <c r="O269" s="206"/>
      <c r="P269" s="206"/>
      <c r="Q269" s="206"/>
      <c r="R269" s="206"/>
      <c r="S269" s="206"/>
      <c r="T269" s="207"/>
      <c r="AT269" s="202" t="s">
        <v>175</v>
      </c>
      <c r="AU269" s="202" t="s">
        <v>79</v>
      </c>
      <c r="AV269" s="200" t="s">
        <v>164</v>
      </c>
      <c r="AW269" s="200" t="s">
        <v>33</v>
      </c>
      <c r="AX269" s="200" t="s">
        <v>79</v>
      </c>
      <c r="AY269" s="202" t="s">
        <v>159</v>
      </c>
    </row>
    <row r="270" spans="1:65" s="113" customFormat="1" ht="16.5" customHeight="1" x14ac:dyDescent="0.2">
      <c r="A270" s="109"/>
      <c r="B270" s="110"/>
      <c r="C270" s="178" t="s">
        <v>385</v>
      </c>
      <c r="D270" s="178" t="s">
        <v>160</v>
      </c>
      <c r="E270" s="179" t="s">
        <v>386</v>
      </c>
      <c r="F270" s="180" t="s">
        <v>387</v>
      </c>
      <c r="G270" s="181" t="s">
        <v>173</v>
      </c>
      <c r="H270" s="182">
        <v>22.5</v>
      </c>
      <c r="I270" s="4"/>
      <c r="J270" s="183">
        <f>ROUND(I270*H270,2)</f>
        <v>0</v>
      </c>
      <c r="K270" s="180" t="s">
        <v>3</v>
      </c>
      <c r="L270" s="110"/>
      <c r="M270" s="184" t="s">
        <v>3</v>
      </c>
      <c r="N270" s="185" t="s">
        <v>43</v>
      </c>
      <c r="O270" s="186"/>
      <c r="P270" s="187">
        <f>O270*H270</f>
        <v>0</v>
      </c>
      <c r="Q270" s="187">
        <v>1.2999999999999999E-4</v>
      </c>
      <c r="R270" s="187">
        <f>Q270*H270</f>
        <v>2.9249999999999996E-3</v>
      </c>
      <c r="S270" s="187">
        <v>0</v>
      </c>
      <c r="T270" s="188">
        <f>S270*H270</f>
        <v>0</v>
      </c>
      <c r="U270" s="109"/>
      <c r="V270" s="109"/>
      <c r="W270" s="109"/>
      <c r="X270" s="109"/>
      <c r="Y270" s="109"/>
      <c r="Z270" s="109"/>
      <c r="AA270" s="109"/>
      <c r="AB270" s="109"/>
      <c r="AC270" s="109"/>
      <c r="AD270" s="109"/>
      <c r="AE270" s="109"/>
      <c r="AR270" s="189" t="s">
        <v>164</v>
      </c>
      <c r="AT270" s="189" t="s">
        <v>160</v>
      </c>
      <c r="AU270" s="189" t="s">
        <v>79</v>
      </c>
      <c r="AY270" s="100" t="s">
        <v>159</v>
      </c>
      <c r="BE270" s="190">
        <f>IF(N270="základní",J270,0)</f>
        <v>0</v>
      </c>
      <c r="BF270" s="190">
        <f>IF(N270="snížená",J270,0)</f>
        <v>0</v>
      </c>
      <c r="BG270" s="190">
        <f>IF(N270="zákl. přenesená",J270,0)</f>
        <v>0</v>
      </c>
      <c r="BH270" s="190">
        <f>IF(N270="sníž. přenesená",J270,0)</f>
        <v>0</v>
      </c>
      <c r="BI270" s="190">
        <f>IF(N270="nulová",J270,0)</f>
        <v>0</v>
      </c>
      <c r="BJ270" s="100" t="s">
        <v>79</v>
      </c>
      <c r="BK270" s="190">
        <f>ROUND(I270*H270,2)</f>
        <v>0</v>
      </c>
      <c r="BL270" s="100" t="s">
        <v>164</v>
      </c>
      <c r="BM270" s="189" t="s">
        <v>388</v>
      </c>
    </row>
    <row r="271" spans="1:65" s="191" customFormat="1" x14ac:dyDescent="0.2">
      <c r="B271" s="192"/>
      <c r="D271" s="193" t="s">
        <v>175</v>
      </c>
      <c r="E271" s="194" t="s">
        <v>3</v>
      </c>
      <c r="F271" s="195" t="s">
        <v>389</v>
      </c>
      <c r="H271" s="196">
        <v>22.47</v>
      </c>
      <c r="L271" s="192"/>
      <c r="M271" s="197"/>
      <c r="N271" s="198"/>
      <c r="O271" s="198"/>
      <c r="P271" s="198"/>
      <c r="Q271" s="198"/>
      <c r="R271" s="198"/>
      <c r="S271" s="198"/>
      <c r="T271" s="199"/>
      <c r="AT271" s="194" t="s">
        <v>175</v>
      </c>
      <c r="AU271" s="194" t="s">
        <v>79</v>
      </c>
      <c r="AV271" s="191" t="s">
        <v>81</v>
      </c>
      <c r="AW271" s="191" t="s">
        <v>33</v>
      </c>
      <c r="AX271" s="191" t="s">
        <v>72</v>
      </c>
      <c r="AY271" s="194" t="s">
        <v>159</v>
      </c>
    </row>
    <row r="272" spans="1:65" s="191" customFormat="1" x14ac:dyDescent="0.2">
      <c r="B272" s="192"/>
      <c r="D272" s="193" t="s">
        <v>175</v>
      </c>
      <c r="E272" s="194" t="s">
        <v>3</v>
      </c>
      <c r="F272" s="195" t="s">
        <v>390</v>
      </c>
      <c r="H272" s="196">
        <v>0.03</v>
      </c>
      <c r="L272" s="192"/>
      <c r="M272" s="197"/>
      <c r="N272" s="198"/>
      <c r="O272" s="198"/>
      <c r="P272" s="198"/>
      <c r="Q272" s="198"/>
      <c r="R272" s="198"/>
      <c r="S272" s="198"/>
      <c r="T272" s="199"/>
      <c r="AT272" s="194" t="s">
        <v>175</v>
      </c>
      <c r="AU272" s="194" t="s">
        <v>79</v>
      </c>
      <c r="AV272" s="191" t="s">
        <v>81</v>
      </c>
      <c r="AW272" s="191" t="s">
        <v>33</v>
      </c>
      <c r="AX272" s="191" t="s">
        <v>72</v>
      </c>
      <c r="AY272" s="194" t="s">
        <v>159</v>
      </c>
    </row>
    <row r="273" spans="1:65" s="200" customFormat="1" x14ac:dyDescent="0.2">
      <c r="B273" s="201"/>
      <c r="D273" s="193" t="s">
        <v>175</v>
      </c>
      <c r="E273" s="202" t="s">
        <v>3</v>
      </c>
      <c r="F273" s="203" t="s">
        <v>197</v>
      </c>
      <c r="H273" s="204">
        <v>22.5</v>
      </c>
      <c r="L273" s="201"/>
      <c r="M273" s="205"/>
      <c r="N273" s="206"/>
      <c r="O273" s="206"/>
      <c r="P273" s="206"/>
      <c r="Q273" s="206"/>
      <c r="R273" s="206"/>
      <c r="S273" s="206"/>
      <c r="T273" s="207"/>
      <c r="AT273" s="202" t="s">
        <v>175</v>
      </c>
      <c r="AU273" s="202" t="s">
        <v>79</v>
      </c>
      <c r="AV273" s="200" t="s">
        <v>164</v>
      </c>
      <c r="AW273" s="200" t="s">
        <v>33</v>
      </c>
      <c r="AX273" s="200" t="s">
        <v>79</v>
      </c>
      <c r="AY273" s="202" t="s">
        <v>159</v>
      </c>
    </row>
    <row r="274" spans="1:65" s="113" customFormat="1" ht="16.5" customHeight="1" x14ac:dyDescent="0.2">
      <c r="A274" s="109"/>
      <c r="B274" s="110"/>
      <c r="C274" s="178" t="s">
        <v>262</v>
      </c>
      <c r="D274" s="178" t="s">
        <v>160</v>
      </c>
      <c r="E274" s="179" t="s">
        <v>391</v>
      </c>
      <c r="F274" s="180" t="s">
        <v>392</v>
      </c>
      <c r="G274" s="181" t="s">
        <v>173</v>
      </c>
      <c r="H274" s="182">
        <v>38.5</v>
      </c>
      <c r="I274" s="4"/>
      <c r="J274" s="183">
        <f>ROUND(I274*H274,2)</f>
        <v>0</v>
      </c>
      <c r="K274" s="180" t="s">
        <v>3</v>
      </c>
      <c r="L274" s="110"/>
      <c r="M274" s="184" t="s">
        <v>3</v>
      </c>
      <c r="N274" s="185" t="s">
        <v>43</v>
      </c>
      <c r="O274" s="186"/>
      <c r="P274" s="187">
        <f>O274*H274</f>
        <v>0</v>
      </c>
      <c r="Q274" s="187">
        <v>1.2E-4</v>
      </c>
      <c r="R274" s="187">
        <f>Q274*H274</f>
        <v>4.62E-3</v>
      </c>
      <c r="S274" s="187">
        <v>0</v>
      </c>
      <c r="T274" s="188">
        <f>S274*H274</f>
        <v>0</v>
      </c>
      <c r="U274" s="109"/>
      <c r="V274" s="109"/>
      <c r="W274" s="109"/>
      <c r="X274" s="109"/>
      <c r="Y274" s="109"/>
      <c r="Z274" s="109"/>
      <c r="AA274" s="109"/>
      <c r="AB274" s="109"/>
      <c r="AC274" s="109"/>
      <c r="AD274" s="109"/>
      <c r="AE274" s="109"/>
      <c r="AR274" s="189" t="s">
        <v>164</v>
      </c>
      <c r="AT274" s="189" t="s">
        <v>160</v>
      </c>
      <c r="AU274" s="189" t="s">
        <v>79</v>
      </c>
      <c r="AY274" s="100" t="s">
        <v>159</v>
      </c>
      <c r="BE274" s="190">
        <f>IF(N274="základní",J274,0)</f>
        <v>0</v>
      </c>
      <c r="BF274" s="190">
        <f>IF(N274="snížená",J274,0)</f>
        <v>0</v>
      </c>
      <c r="BG274" s="190">
        <f>IF(N274="zákl. přenesená",J274,0)</f>
        <v>0</v>
      </c>
      <c r="BH274" s="190">
        <f>IF(N274="sníž. přenesená",J274,0)</f>
        <v>0</v>
      </c>
      <c r="BI274" s="190">
        <f>IF(N274="nulová",J274,0)</f>
        <v>0</v>
      </c>
      <c r="BJ274" s="100" t="s">
        <v>79</v>
      </c>
      <c r="BK274" s="190">
        <f>ROUND(I274*H274,2)</f>
        <v>0</v>
      </c>
      <c r="BL274" s="100" t="s">
        <v>164</v>
      </c>
      <c r="BM274" s="189" t="s">
        <v>393</v>
      </c>
    </row>
    <row r="275" spans="1:65" s="191" customFormat="1" x14ac:dyDescent="0.2">
      <c r="B275" s="192"/>
      <c r="D275" s="193" t="s">
        <v>175</v>
      </c>
      <c r="E275" s="194" t="s">
        <v>3</v>
      </c>
      <c r="F275" s="195" t="s">
        <v>394</v>
      </c>
      <c r="H275" s="196">
        <v>22.855</v>
      </c>
      <c r="L275" s="192"/>
      <c r="M275" s="197"/>
      <c r="N275" s="198"/>
      <c r="O275" s="198"/>
      <c r="P275" s="198"/>
      <c r="Q275" s="198"/>
      <c r="R275" s="198"/>
      <c r="S275" s="198"/>
      <c r="T275" s="199"/>
      <c r="AT275" s="194" t="s">
        <v>175</v>
      </c>
      <c r="AU275" s="194" t="s">
        <v>79</v>
      </c>
      <c r="AV275" s="191" t="s">
        <v>81</v>
      </c>
      <c r="AW275" s="191" t="s">
        <v>33</v>
      </c>
      <c r="AX275" s="191" t="s">
        <v>72</v>
      </c>
      <c r="AY275" s="194" t="s">
        <v>159</v>
      </c>
    </row>
    <row r="276" spans="1:65" s="191" customFormat="1" x14ac:dyDescent="0.2">
      <c r="B276" s="192"/>
      <c r="D276" s="193" t="s">
        <v>175</v>
      </c>
      <c r="E276" s="194" t="s">
        <v>3</v>
      </c>
      <c r="F276" s="195" t="s">
        <v>395</v>
      </c>
      <c r="H276" s="196">
        <v>8.5</v>
      </c>
      <c r="L276" s="192"/>
      <c r="M276" s="197"/>
      <c r="N276" s="198"/>
      <c r="O276" s="198"/>
      <c r="P276" s="198"/>
      <c r="Q276" s="198"/>
      <c r="R276" s="198"/>
      <c r="S276" s="198"/>
      <c r="T276" s="199"/>
      <c r="AT276" s="194" t="s">
        <v>175</v>
      </c>
      <c r="AU276" s="194" t="s">
        <v>79</v>
      </c>
      <c r="AV276" s="191" t="s">
        <v>81</v>
      </c>
      <c r="AW276" s="191" t="s">
        <v>33</v>
      </c>
      <c r="AX276" s="191" t="s">
        <v>72</v>
      </c>
      <c r="AY276" s="194" t="s">
        <v>159</v>
      </c>
    </row>
    <row r="277" spans="1:65" s="191" customFormat="1" x14ac:dyDescent="0.2">
      <c r="B277" s="192"/>
      <c r="D277" s="193" t="s">
        <v>175</v>
      </c>
      <c r="E277" s="194" t="s">
        <v>3</v>
      </c>
      <c r="F277" s="195" t="s">
        <v>358</v>
      </c>
      <c r="H277" s="196">
        <v>7.12</v>
      </c>
      <c r="L277" s="192"/>
      <c r="M277" s="197"/>
      <c r="N277" s="198"/>
      <c r="O277" s="198"/>
      <c r="P277" s="198"/>
      <c r="Q277" s="198"/>
      <c r="R277" s="198"/>
      <c r="S277" s="198"/>
      <c r="T277" s="199"/>
      <c r="AT277" s="194" t="s">
        <v>175</v>
      </c>
      <c r="AU277" s="194" t="s">
        <v>79</v>
      </c>
      <c r="AV277" s="191" t="s">
        <v>81</v>
      </c>
      <c r="AW277" s="191" t="s">
        <v>33</v>
      </c>
      <c r="AX277" s="191" t="s">
        <v>72</v>
      </c>
      <c r="AY277" s="194" t="s">
        <v>159</v>
      </c>
    </row>
    <row r="278" spans="1:65" s="191" customFormat="1" x14ac:dyDescent="0.2">
      <c r="B278" s="192"/>
      <c r="D278" s="193" t="s">
        <v>175</v>
      </c>
      <c r="E278" s="194" t="s">
        <v>3</v>
      </c>
      <c r="F278" s="195" t="s">
        <v>359</v>
      </c>
      <c r="H278" s="196">
        <v>2.5000000000000001E-2</v>
      </c>
      <c r="L278" s="192"/>
      <c r="M278" s="197"/>
      <c r="N278" s="198"/>
      <c r="O278" s="198"/>
      <c r="P278" s="198"/>
      <c r="Q278" s="198"/>
      <c r="R278" s="198"/>
      <c r="S278" s="198"/>
      <c r="T278" s="199"/>
      <c r="AT278" s="194" t="s">
        <v>175</v>
      </c>
      <c r="AU278" s="194" t="s">
        <v>79</v>
      </c>
      <c r="AV278" s="191" t="s">
        <v>81</v>
      </c>
      <c r="AW278" s="191" t="s">
        <v>33</v>
      </c>
      <c r="AX278" s="191" t="s">
        <v>72</v>
      </c>
      <c r="AY278" s="194" t="s">
        <v>159</v>
      </c>
    </row>
    <row r="279" spans="1:65" s="200" customFormat="1" x14ac:dyDescent="0.2">
      <c r="B279" s="201"/>
      <c r="D279" s="193" t="s">
        <v>175</v>
      </c>
      <c r="E279" s="202" t="s">
        <v>3</v>
      </c>
      <c r="F279" s="203" t="s">
        <v>197</v>
      </c>
      <c r="H279" s="204">
        <v>38.5</v>
      </c>
      <c r="L279" s="201"/>
      <c r="M279" s="205"/>
      <c r="N279" s="206"/>
      <c r="O279" s="206"/>
      <c r="P279" s="206"/>
      <c r="Q279" s="206"/>
      <c r="R279" s="206"/>
      <c r="S279" s="206"/>
      <c r="T279" s="207"/>
      <c r="AT279" s="202" t="s">
        <v>175</v>
      </c>
      <c r="AU279" s="202" t="s">
        <v>79</v>
      </c>
      <c r="AV279" s="200" t="s">
        <v>164</v>
      </c>
      <c r="AW279" s="200" t="s">
        <v>33</v>
      </c>
      <c r="AX279" s="200" t="s">
        <v>79</v>
      </c>
      <c r="AY279" s="202" t="s">
        <v>159</v>
      </c>
    </row>
    <row r="280" spans="1:65" s="113" customFormat="1" ht="24" x14ac:dyDescent="0.2">
      <c r="A280" s="109"/>
      <c r="B280" s="110"/>
      <c r="C280" s="178" t="s">
        <v>396</v>
      </c>
      <c r="D280" s="178" t="s">
        <v>160</v>
      </c>
      <c r="E280" s="179" t="s">
        <v>397</v>
      </c>
      <c r="F280" s="180" t="s">
        <v>398</v>
      </c>
      <c r="G280" s="181" t="s">
        <v>163</v>
      </c>
      <c r="H280" s="182">
        <v>7</v>
      </c>
      <c r="I280" s="4"/>
      <c r="J280" s="183">
        <f>ROUND(I280*H280,2)</f>
        <v>0</v>
      </c>
      <c r="K280" s="180" t="s">
        <v>3</v>
      </c>
      <c r="L280" s="110"/>
      <c r="M280" s="184" t="s">
        <v>3</v>
      </c>
      <c r="N280" s="185" t="s">
        <v>43</v>
      </c>
      <c r="O280" s="186"/>
      <c r="P280" s="187">
        <f>O280*H280</f>
        <v>0</v>
      </c>
      <c r="Q280" s="187">
        <v>4.8000000000000001E-4</v>
      </c>
      <c r="R280" s="187">
        <f>Q280*H280</f>
        <v>3.3600000000000001E-3</v>
      </c>
      <c r="S280" s="187">
        <v>0</v>
      </c>
      <c r="T280" s="188">
        <f>S280*H280</f>
        <v>0</v>
      </c>
      <c r="U280" s="109"/>
      <c r="V280" s="109"/>
      <c r="W280" s="109"/>
      <c r="X280" s="109"/>
      <c r="Y280" s="109"/>
      <c r="Z280" s="109"/>
      <c r="AA280" s="109"/>
      <c r="AB280" s="109"/>
      <c r="AC280" s="109"/>
      <c r="AD280" s="109"/>
      <c r="AE280" s="109"/>
      <c r="AR280" s="189" t="s">
        <v>164</v>
      </c>
      <c r="AT280" s="189" t="s">
        <v>160</v>
      </c>
      <c r="AU280" s="189" t="s">
        <v>79</v>
      </c>
      <c r="AY280" s="100" t="s">
        <v>159</v>
      </c>
      <c r="BE280" s="190">
        <f>IF(N280="základní",J280,0)</f>
        <v>0</v>
      </c>
      <c r="BF280" s="190">
        <f>IF(N280="snížená",J280,0)</f>
        <v>0</v>
      </c>
      <c r="BG280" s="190">
        <f>IF(N280="zákl. přenesená",J280,0)</f>
        <v>0</v>
      </c>
      <c r="BH280" s="190">
        <f>IF(N280="sníž. přenesená",J280,0)</f>
        <v>0</v>
      </c>
      <c r="BI280" s="190">
        <f>IF(N280="nulová",J280,0)</f>
        <v>0</v>
      </c>
      <c r="BJ280" s="100" t="s">
        <v>79</v>
      </c>
      <c r="BK280" s="190">
        <f>ROUND(I280*H280,2)</f>
        <v>0</v>
      </c>
      <c r="BL280" s="100" t="s">
        <v>164</v>
      </c>
      <c r="BM280" s="189" t="s">
        <v>399</v>
      </c>
    </row>
    <row r="281" spans="1:65" s="113" customFormat="1" ht="72" x14ac:dyDescent="0.2">
      <c r="A281" s="109"/>
      <c r="B281" s="110"/>
      <c r="C281" s="208" t="s">
        <v>267</v>
      </c>
      <c r="D281" s="208" t="s">
        <v>400</v>
      </c>
      <c r="E281" s="209" t="s">
        <v>401</v>
      </c>
      <c r="F281" s="210" t="s">
        <v>402</v>
      </c>
      <c r="G281" s="211" t="s">
        <v>163</v>
      </c>
      <c r="H281" s="212">
        <v>3</v>
      </c>
      <c r="I281" s="5"/>
      <c r="J281" s="213">
        <f>ROUND(I281*H281,2)</f>
        <v>0</v>
      </c>
      <c r="K281" s="210" t="s">
        <v>3</v>
      </c>
      <c r="L281" s="214"/>
      <c r="M281" s="215" t="s">
        <v>3</v>
      </c>
      <c r="N281" s="216" t="s">
        <v>43</v>
      </c>
      <c r="O281" s="186"/>
      <c r="P281" s="187">
        <f>O281*H281</f>
        <v>0</v>
      </c>
      <c r="Q281" s="187">
        <v>2.3900000000000001E-2</v>
      </c>
      <c r="R281" s="187">
        <f>Q281*H281</f>
        <v>7.17E-2</v>
      </c>
      <c r="S281" s="187">
        <v>0</v>
      </c>
      <c r="T281" s="188">
        <f>S281*H281</f>
        <v>0</v>
      </c>
      <c r="U281" s="109"/>
      <c r="V281" s="109"/>
      <c r="W281" s="109"/>
      <c r="X281" s="109"/>
      <c r="Y281" s="109"/>
      <c r="Z281" s="109"/>
      <c r="AA281" s="109"/>
      <c r="AB281" s="109"/>
      <c r="AC281" s="109"/>
      <c r="AD281" s="109"/>
      <c r="AE281" s="109"/>
      <c r="AR281" s="189" t="s">
        <v>174</v>
      </c>
      <c r="AT281" s="189" t="s">
        <v>400</v>
      </c>
      <c r="AU281" s="189" t="s">
        <v>79</v>
      </c>
      <c r="AY281" s="100" t="s">
        <v>159</v>
      </c>
      <c r="BE281" s="190">
        <f>IF(N281="základní",J281,0)</f>
        <v>0</v>
      </c>
      <c r="BF281" s="190">
        <f>IF(N281="snížená",J281,0)</f>
        <v>0</v>
      </c>
      <c r="BG281" s="190">
        <f>IF(N281="zákl. přenesená",J281,0)</f>
        <v>0</v>
      </c>
      <c r="BH281" s="190">
        <f>IF(N281="sníž. přenesená",J281,0)</f>
        <v>0</v>
      </c>
      <c r="BI281" s="190">
        <f>IF(N281="nulová",J281,0)</f>
        <v>0</v>
      </c>
      <c r="BJ281" s="100" t="s">
        <v>79</v>
      </c>
      <c r="BK281" s="190">
        <f>ROUND(I281*H281,2)</f>
        <v>0</v>
      </c>
      <c r="BL281" s="100" t="s">
        <v>164</v>
      </c>
      <c r="BM281" s="189" t="s">
        <v>403</v>
      </c>
    </row>
    <row r="282" spans="1:65" s="113" customFormat="1" ht="72" x14ac:dyDescent="0.2">
      <c r="A282" s="109"/>
      <c r="B282" s="110"/>
      <c r="C282" s="208" t="s">
        <v>404</v>
      </c>
      <c r="D282" s="208" t="s">
        <v>400</v>
      </c>
      <c r="E282" s="209" t="s">
        <v>405</v>
      </c>
      <c r="F282" s="210" t="s">
        <v>406</v>
      </c>
      <c r="G282" s="211" t="s">
        <v>163</v>
      </c>
      <c r="H282" s="212">
        <v>1</v>
      </c>
      <c r="I282" s="5"/>
      <c r="J282" s="213">
        <f>ROUND(I282*H282,2)</f>
        <v>0</v>
      </c>
      <c r="K282" s="210" t="s">
        <v>3</v>
      </c>
      <c r="L282" s="214"/>
      <c r="M282" s="215" t="s">
        <v>3</v>
      </c>
      <c r="N282" s="216" t="s">
        <v>43</v>
      </c>
      <c r="O282" s="186"/>
      <c r="P282" s="187">
        <f>O282*H282</f>
        <v>0</v>
      </c>
      <c r="Q282" s="187">
        <v>2.4539999999999999E-2</v>
      </c>
      <c r="R282" s="187">
        <f>Q282*H282</f>
        <v>2.4539999999999999E-2</v>
      </c>
      <c r="S282" s="187">
        <v>0</v>
      </c>
      <c r="T282" s="188">
        <f>S282*H282</f>
        <v>0</v>
      </c>
      <c r="U282" s="109"/>
      <c r="V282" s="109"/>
      <c r="W282" s="109"/>
      <c r="X282" s="109"/>
      <c r="Y282" s="109"/>
      <c r="Z282" s="109"/>
      <c r="AA282" s="109"/>
      <c r="AB282" s="109"/>
      <c r="AC282" s="109"/>
      <c r="AD282" s="109"/>
      <c r="AE282" s="109"/>
      <c r="AR282" s="189" t="s">
        <v>174</v>
      </c>
      <c r="AT282" s="189" t="s">
        <v>400</v>
      </c>
      <c r="AU282" s="189" t="s">
        <v>79</v>
      </c>
      <c r="AY282" s="100" t="s">
        <v>159</v>
      </c>
      <c r="BE282" s="190">
        <f>IF(N282="základní",J282,0)</f>
        <v>0</v>
      </c>
      <c r="BF282" s="190">
        <f>IF(N282="snížená",J282,0)</f>
        <v>0</v>
      </c>
      <c r="BG282" s="190">
        <f>IF(N282="zákl. přenesená",J282,0)</f>
        <v>0</v>
      </c>
      <c r="BH282" s="190">
        <f>IF(N282="sníž. přenesená",J282,0)</f>
        <v>0</v>
      </c>
      <c r="BI282" s="190">
        <f>IF(N282="nulová",J282,0)</f>
        <v>0</v>
      </c>
      <c r="BJ282" s="100" t="s">
        <v>79</v>
      </c>
      <c r="BK282" s="190">
        <f>ROUND(I282*H282,2)</f>
        <v>0</v>
      </c>
      <c r="BL282" s="100" t="s">
        <v>164</v>
      </c>
      <c r="BM282" s="189" t="s">
        <v>407</v>
      </c>
    </row>
    <row r="283" spans="1:65" s="113" customFormat="1" ht="72" x14ac:dyDescent="0.2">
      <c r="A283" s="109"/>
      <c r="B283" s="110"/>
      <c r="C283" s="208" t="s">
        <v>272</v>
      </c>
      <c r="D283" s="208" t="s">
        <v>400</v>
      </c>
      <c r="E283" s="209" t="s">
        <v>408</v>
      </c>
      <c r="F283" s="210" t="s">
        <v>409</v>
      </c>
      <c r="G283" s="211" t="s">
        <v>163</v>
      </c>
      <c r="H283" s="212">
        <v>3</v>
      </c>
      <c r="I283" s="5"/>
      <c r="J283" s="213">
        <f>ROUND(I283*H283,2)</f>
        <v>0</v>
      </c>
      <c r="K283" s="210" t="s">
        <v>3</v>
      </c>
      <c r="L283" s="214"/>
      <c r="M283" s="215" t="s">
        <v>3</v>
      </c>
      <c r="N283" s="216" t="s">
        <v>43</v>
      </c>
      <c r="O283" s="186"/>
      <c r="P283" s="187">
        <f>O283*H283</f>
        <v>0</v>
      </c>
      <c r="Q283" s="187">
        <v>2.4539999999999999E-2</v>
      </c>
      <c r="R283" s="187">
        <f>Q283*H283</f>
        <v>7.3619999999999991E-2</v>
      </c>
      <c r="S283" s="187">
        <v>0</v>
      </c>
      <c r="T283" s="188">
        <f>S283*H283</f>
        <v>0</v>
      </c>
      <c r="U283" s="109"/>
      <c r="V283" s="109"/>
      <c r="W283" s="109"/>
      <c r="X283" s="109"/>
      <c r="Y283" s="109"/>
      <c r="Z283" s="109"/>
      <c r="AA283" s="109"/>
      <c r="AB283" s="109"/>
      <c r="AC283" s="109"/>
      <c r="AD283" s="109"/>
      <c r="AE283" s="109"/>
      <c r="AR283" s="189" t="s">
        <v>174</v>
      </c>
      <c r="AT283" s="189" t="s">
        <v>400</v>
      </c>
      <c r="AU283" s="189" t="s">
        <v>79</v>
      </c>
      <c r="AY283" s="100" t="s">
        <v>159</v>
      </c>
      <c r="BE283" s="190">
        <f>IF(N283="základní",J283,0)</f>
        <v>0</v>
      </c>
      <c r="BF283" s="190">
        <f>IF(N283="snížená",J283,0)</f>
        <v>0</v>
      </c>
      <c r="BG283" s="190">
        <f>IF(N283="zákl. přenesená",J283,0)</f>
        <v>0</v>
      </c>
      <c r="BH283" s="190">
        <f>IF(N283="sníž. přenesená",J283,0)</f>
        <v>0</v>
      </c>
      <c r="BI283" s="190">
        <f>IF(N283="nulová",J283,0)</f>
        <v>0</v>
      </c>
      <c r="BJ283" s="100" t="s">
        <v>79</v>
      </c>
      <c r="BK283" s="190">
        <f>ROUND(I283*H283,2)</f>
        <v>0</v>
      </c>
      <c r="BL283" s="100" t="s">
        <v>164</v>
      </c>
      <c r="BM283" s="189" t="s">
        <v>410</v>
      </c>
    </row>
    <row r="284" spans="1:65" s="167" customFormat="1" ht="25.9" customHeight="1" x14ac:dyDescent="0.2">
      <c r="B284" s="168"/>
      <c r="D284" s="169" t="s">
        <v>71</v>
      </c>
      <c r="E284" s="170" t="s">
        <v>411</v>
      </c>
      <c r="F284" s="170" t="s">
        <v>412</v>
      </c>
      <c r="J284" s="171">
        <f>BK284</f>
        <v>0</v>
      </c>
      <c r="L284" s="168"/>
      <c r="M284" s="172"/>
      <c r="N284" s="173"/>
      <c r="O284" s="173"/>
      <c r="P284" s="174">
        <f>SUM(P285:P308)</f>
        <v>0</v>
      </c>
      <c r="Q284" s="173"/>
      <c r="R284" s="174">
        <f>SUM(R285:R308)</f>
        <v>1.445668</v>
      </c>
      <c r="S284" s="173"/>
      <c r="T284" s="175">
        <f>SUM(T285:T308)</f>
        <v>0</v>
      </c>
      <c r="AR284" s="169" t="s">
        <v>79</v>
      </c>
      <c r="AT284" s="176" t="s">
        <v>71</v>
      </c>
      <c r="AU284" s="176" t="s">
        <v>72</v>
      </c>
      <c r="AY284" s="169" t="s">
        <v>159</v>
      </c>
      <c r="BK284" s="177">
        <f>SUM(BK285:BK308)</f>
        <v>0</v>
      </c>
    </row>
    <row r="285" spans="1:65" s="113" customFormat="1" ht="16.5" customHeight="1" x14ac:dyDescent="0.2">
      <c r="A285" s="109"/>
      <c r="B285" s="110"/>
      <c r="C285" s="178" t="s">
        <v>413</v>
      </c>
      <c r="D285" s="178" t="s">
        <v>160</v>
      </c>
      <c r="E285" s="179" t="s">
        <v>414</v>
      </c>
      <c r="F285" s="180" t="s">
        <v>415</v>
      </c>
      <c r="G285" s="181" t="s">
        <v>191</v>
      </c>
      <c r="H285" s="182">
        <v>5.0999999999999996</v>
      </c>
      <c r="I285" s="4"/>
      <c r="J285" s="183">
        <f>ROUND(I285*H285,2)</f>
        <v>0</v>
      </c>
      <c r="K285" s="180" t="s">
        <v>3</v>
      </c>
      <c r="L285" s="110"/>
      <c r="M285" s="184" t="s">
        <v>3</v>
      </c>
      <c r="N285" s="185" t="s">
        <v>43</v>
      </c>
      <c r="O285" s="186"/>
      <c r="P285" s="187">
        <f>O285*H285</f>
        <v>0</v>
      </c>
      <c r="Q285" s="187">
        <v>5.0880000000000002E-2</v>
      </c>
      <c r="R285" s="187">
        <f>Q285*H285</f>
        <v>0.259488</v>
      </c>
      <c r="S285" s="187">
        <v>0</v>
      </c>
      <c r="T285" s="188">
        <f>S285*H285</f>
        <v>0</v>
      </c>
      <c r="U285" s="109"/>
      <c r="V285" s="109"/>
      <c r="W285" s="109"/>
      <c r="X285" s="109"/>
      <c r="Y285" s="109"/>
      <c r="Z285" s="109"/>
      <c r="AA285" s="109"/>
      <c r="AB285" s="109"/>
      <c r="AC285" s="109"/>
      <c r="AD285" s="109"/>
      <c r="AE285" s="109"/>
      <c r="AR285" s="189" t="s">
        <v>164</v>
      </c>
      <c r="AT285" s="189" t="s">
        <v>160</v>
      </c>
      <c r="AU285" s="189" t="s">
        <v>79</v>
      </c>
      <c r="AY285" s="100" t="s">
        <v>159</v>
      </c>
      <c r="BE285" s="190">
        <f>IF(N285="základní",J285,0)</f>
        <v>0</v>
      </c>
      <c r="BF285" s="190">
        <f>IF(N285="snížená",J285,0)</f>
        <v>0</v>
      </c>
      <c r="BG285" s="190">
        <f>IF(N285="zákl. přenesená",J285,0)</f>
        <v>0</v>
      </c>
      <c r="BH285" s="190">
        <f>IF(N285="sníž. přenesená",J285,0)</f>
        <v>0</v>
      </c>
      <c r="BI285" s="190">
        <f>IF(N285="nulová",J285,0)</f>
        <v>0</v>
      </c>
      <c r="BJ285" s="100" t="s">
        <v>79</v>
      </c>
      <c r="BK285" s="190">
        <f>ROUND(I285*H285,2)</f>
        <v>0</v>
      </c>
      <c r="BL285" s="100" t="s">
        <v>164</v>
      </c>
      <c r="BM285" s="189" t="s">
        <v>416</v>
      </c>
    </row>
    <row r="286" spans="1:65" s="217" customFormat="1" x14ac:dyDescent="0.2">
      <c r="B286" s="218"/>
      <c r="D286" s="193" t="s">
        <v>175</v>
      </c>
      <c r="E286" s="219" t="s">
        <v>3</v>
      </c>
      <c r="F286" s="220" t="s">
        <v>417</v>
      </c>
      <c r="H286" s="219" t="s">
        <v>3</v>
      </c>
      <c r="L286" s="218"/>
      <c r="M286" s="221"/>
      <c r="N286" s="222"/>
      <c r="O286" s="222"/>
      <c r="P286" s="222"/>
      <c r="Q286" s="222"/>
      <c r="R286" s="222"/>
      <c r="S286" s="222"/>
      <c r="T286" s="223"/>
      <c r="AT286" s="219" t="s">
        <v>175</v>
      </c>
      <c r="AU286" s="219" t="s">
        <v>79</v>
      </c>
      <c r="AV286" s="217" t="s">
        <v>79</v>
      </c>
      <c r="AW286" s="217" t="s">
        <v>33</v>
      </c>
      <c r="AX286" s="217" t="s">
        <v>72</v>
      </c>
      <c r="AY286" s="219" t="s">
        <v>159</v>
      </c>
    </row>
    <row r="287" spans="1:65" s="191" customFormat="1" x14ac:dyDescent="0.2">
      <c r="B287" s="192"/>
      <c r="D287" s="193" t="s">
        <v>175</v>
      </c>
      <c r="E287" s="194" t="s">
        <v>3</v>
      </c>
      <c r="F287" s="195" t="s">
        <v>418</v>
      </c>
      <c r="H287" s="196">
        <v>0.629</v>
      </c>
      <c r="L287" s="192"/>
      <c r="M287" s="197"/>
      <c r="N287" s="198"/>
      <c r="O287" s="198"/>
      <c r="P287" s="198"/>
      <c r="Q287" s="198"/>
      <c r="R287" s="198"/>
      <c r="S287" s="198"/>
      <c r="T287" s="199"/>
      <c r="AT287" s="194" t="s">
        <v>175</v>
      </c>
      <c r="AU287" s="194" t="s">
        <v>79</v>
      </c>
      <c r="AV287" s="191" t="s">
        <v>81</v>
      </c>
      <c r="AW287" s="191" t="s">
        <v>33</v>
      </c>
      <c r="AX287" s="191" t="s">
        <v>72</v>
      </c>
      <c r="AY287" s="194" t="s">
        <v>159</v>
      </c>
    </row>
    <row r="288" spans="1:65" s="191" customFormat="1" x14ac:dyDescent="0.2">
      <c r="B288" s="192"/>
      <c r="D288" s="193" t="s">
        <v>175</v>
      </c>
      <c r="E288" s="194" t="s">
        <v>3</v>
      </c>
      <c r="F288" s="195" t="s">
        <v>419</v>
      </c>
      <c r="H288" s="196">
        <v>-0.14000000000000001</v>
      </c>
      <c r="L288" s="192"/>
      <c r="M288" s="197"/>
      <c r="N288" s="198"/>
      <c r="O288" s="198"/>
      <c r="P288" s="198"/>
      <c r="Q288" s="198"/>
      <c r="R288" s="198"/>
      <c r="S288" s="198"/>
      <c r="T288" s="199"/>
      <c r="AT288" s="194" t="s">
        <v>175</v>
      </c>
      <c r="AU288" s="194" t="s">
        <v>79</v>
      </c>
      <c r="AV288" s="191" t="s">
        <v>81</v>
      </c>
      <c r="AW288" s="191" t="s">
        <v>33</v>
      </c>
      <c r="AX288" s="191" t="s">
        <v>72</v>
      </c>
      <c r="AY288" s="194" t="s">
        <v>159</v>
      </c>
    </row>
    <row r="289" spans="2:51" s="191" customFormat="1" x14ac:dyDescent="0.2">
      <c r="B289" s="192"/>
      <c r="D289" s="193" t="s">
        <v>175</v>
      </c>
      <c r="E289" s="194" t="s">
        <v>3</v>
      </c>
      <c r="F289" s="195" t="s">
        <v>420</v>
      </c>
      <c r="H289" s="196">
        <v>-7.4999999999999997E-2</v>
      </c>
      <c r="L289" s="192"/>
      <c r="M289" s="197"/>
      <c r="N289" s="198"/>
      <c r="O289" s="198"/>
      <c r="P289" s="198"/>
      <c r="Q289" s="198"/>
      <c r="R289" s="198"/>
      <c r="S289" s="198"/>
      <c r="T289" s="199"/>
      <c r="AT289" s="194" t="s">
        <v>175</v>
      </c>
      <c r="AU289" s="194" t="s">
        <v>79</v>
      </c>
      <c r="AV289" s="191" t="s">
        <v>81</v>
      </c>
      <c r="AW289" s="191" t="s">
        <v>33</v>
      </c>
      <c r="AX289" s="191" t="s">
        <v>72</v>
      </c>
      <c r="AY289" s="194" t="s">
        <v>159</v>
      </c>
    </row>
    <row r="290" spans="2:51" s="191" customFormat="1" x14ac:dyDescent="0.2">
      <c r="B290" s="192"/>
      <c r="D290" s="193" t="s">
        <v>175</v>
      </c>
      <c r="E290" s="194" t="s">
        <v>3</v>
      </c>
      <c r="F290" s="195" t="s">
        <v>421</v>
      </c>
      <c r="H290" s="196">
        <v>0.71699999999999997</v>
      </c>
      <c r="L290" s="192"/>
      <c r="M290" s="197"/>
      <c r="N290" s="198"/>
      <c r="O290" s="198"/>
      <c r="P290" s="198"/>
      <c r="Q290" s="198"/>
      <c r="R290" s="198"/>
      <c r="S290" s="198"/>
      <c r="T290" s="199"/>
      <c r="AT290" s="194" t="s">
        <v>175</v>
      </c>
      <c r="AU290" s="194" t="s">
        <v>79</v>
      </c>
      <c r="AV290" s="191" t="s">
        <v>81</v>
      </c>
      <c r="AW290" s="191" t="s">
        <v>33</v>
      </c>
      <c r="AX290" s="191" t="s">
        <v>72</v>
      </c>
      <c r="AY290" s="194" t="s">
        <v>159</v>
      </c>
    </row>
    <row r="291" spans="2:51" s="217" customFormat="1" x14ac:dyDescent="0.2">
      <c r="B291" s="218"/>
      <c r="D291" s="193" t="s">
        <v>175</v>
      </c>
      <c r="E291" s="219" t="s">
        <v>3</v>
      </c>
      <c r="F291" s="220" t="s">
        <v>422</v>
      </c>
      <c r="H291" s="219" t="s">
        <v>3</v>
      </c>
      <c r="L291" s="218"/>
      <c r="M291" s="221"/>
      <c r="N291" s="222"/>
      <c r="O291" s="222"/>
      <c r="P291" s="222"/>
      <c r="Q291" s="222"/>
      <c r="R291" s="222"/>
      <c r="S291" s="222"/>
      <c r="T291" s="223"/>
      <c r="AT291" s="219" t="s">
        <v>175</v>
      </c>
      <c r="AU291" s="219" t="s">
        <v>79</v>
      </c>
      <c r="AV291" s="217" t="s">
        <v>79</v>
      </c>
      <c r="AW291" s="217" t="s">
        <v>33</v>
      </c>
      <c r="AX291" s="217" t="s">
        <v>72</v>
      </c>
      <c r="AY291" s="219" t="s">
        <v>159</v>
      </c>
    </row>
    <row r="292" spans="2:51" s="191" customFormat="1" x14ac:dyDescent="0.2">
      <c r="B292" s="192"/>
      <c r="D292" s="193" t="s">
        <v>175</v>
      </c>
      <c r="E292" s="194" t="s">
        <v>3</v>
      </c>
      <c r="F292" s="195" t="s">
        <v>423</v>
      </c>
      <c r="H292" s="196">
        <v>1.1519999999999999</v>
      </c>
      <c r="L292" s="192"/>
      <c r="M292" s="197"/>
      <c r="N292" s="198"/>
      <c r="O292" s="198"/>
      <c r="P292" s="198"/>
      <c r="Q292" s="198"/>
      <c r="R292" s="198"/>
      <c r="S292" s="198"/>
      <c r="T292" s="199"/>
      <c r="AT292" s="194" t="s">
        <v>175</v>
      </c>
      <c r="AU292" s="194" t="s">
        <v>79</v>
      </c>
      <c r="AV292" s="191" t="s">
        <v>81</v>
      </c>
      <c r="AW292" s="191" t="s">
        <v>33</v>
      </c>
      <c r="AX292" s="191" t="s">
        <v>72</v>
      </c>
      <c r="AY292" s="194" t="s">
        <v>159</v>
      </c>
    </row>
    <row r="293" spans="2:51" s="191" customFormat="1" x14ac:dyDescent="0.2">
      <c r="B293" s="192"/>
      <c r="D293" s="193" t="s">
        <v>175</v>
      </c>
      <c r="E293" s="194" t="s">
        <v>3</v>
      </c>
      <c r="F293" s="195" t="s">
        <v>424</v>
      </c>
      <c r="H293" s="196">
        <v>-0.27</v>
      </c>
      <c r="L293" s="192"/>
      <c r="M293" s="197"/>
      <c r="N293" s="198"/>
      <c r="O293" s="198"/>
      <c r="P293" s="198"/>
      <c r="Q293" s="198"/>
      <c r="R293" s="198"/>
      <c r="S293" s="198"/>
      <c r="T293" s="199"/>
      <c r="AT293" s="194" t="s">
        <v>175</v>
      </c>
      <c r="AU293" s="194" t="s">
        <v>79</v>
      </c>
      <c r="AV293" s="191" t="s">
        <v>81</v>
      </c>
      <c r="AW293" s="191" t="s">
        <v>33</v>
      </c>
      <c r="AX293" s="191" t="s">
        <v>72</v>
      </c>
      <c r="AY293" s="194" t="s">
        <v>159</v>
      </c>
    </row>
    <row r="294" spans="2:51" s="191" customFormat="1" x14ac:dyDescent="0.2">
      <c r="B294" s="192"/>
      <c r="D294" s="193" t="s">
        <v>175</v>
      </c>
      <c r="E294" s="194" t="s">
        <v>3</v>
      </c>
      <c r="F294" s="195" t="s">
        <v>425</v>
      </c>
      <c r="H294" s="196">
        <v>1.1519999999999999</v>
      </c>
      <c r="L294" s="192"/>
      <c r="M294" s="197"/>
      <c r="N294" s="198"/>
      <c r="O294" s="198"/>
      <c r="P294" s="198"/>
      <c r="Q294" s="198"/>
      <c r="R294" s="198"/>
      <c r="S294" s="198"/>
      <c r="T294" s="199"/>
      <c r="AT294" s="194" t="s">
        <v>175</v>
      </c>
      <c r="AU294" s="194" t="s">
        <v>79</v>
      </c>
      <c r="AV294" s="191" t="s">
        <v>81</v>
      </c>
      <c r="AW294" s="191" t="s">
        <v>33</v>
      </c>
      <c r="AX294" s="191" t="s">
        <v>72</v>
      </c>
      <c r="AY294" s="194" t="s">
        <v>159</v>
      </c>
    </row>
    <row r="295" spans="2:51" s="191" customFormat="1" x14ac:dyDescent="0.2">
      <c r="B295" s="192"/>
      <c r="D295" s="193" t="s">
        <v>175</v>
      </c>
      <c r="E295" s="194" t="s">
        <v>3</v>
      </c>
      <c r="F295" s="195" t="s">
        <v>426</v>
      </c>
      <c r="H295" s="196">
        <v>-0.12</v>
      </c>
      <c r="L295" s="192"/>
      <c r="M295" s="197"/>
      <c r="N295" s="198"/>
      <c r="O295" s="198"/>
      <c r="P295" s="198"/>
      <c r="Q295" s="198"/>
      <c r="R295" s="198"/>
      <c r="S295" s="198"/>
      <c r="T295" s="199"/>
      <c r="AT295" s="194" t="s">
        <v>175</v>
      </c>
      <c r="AU295" s="194" t="s">
        <v>79</v>
      </c>
      <c r="AV295" s="191" t="s">
        <v>81</v>
      </c>
      <c r="AW295" s="191" t="s">
        <v>33</v>
      </c>
      <c r="AX295" s="191" t="s">
        <v>72</v>
      </c>
      <c r="AY295" s="194" t="s">
        <v>159</v>
      </c>
    </row>
    <row r="296" spans="2:51" s="217" customFormat="1" x14ac:dyDescent="0.2">
      <c r="B296" s="218"/>
      <c r="D296" s="193" t="s">
        <v>175</v>
      </c>
      <c r="E296" s="219" t="s">
        <v>3</v>
      </c>
      <c r="F296" s="220" t="s">
        <v>427</v>
      </c>
      <c r="H296" s="219" t="s">
        <v>3</v>
      </c>
      <c r="L296" s="218"/>
      <c r="M296" s="221"/>
      <c r="N296" s="222"/>
      <c r="O296" s="222"/>
      <c r="P296" s="222"/>
      <c r="Q296" s="222"/>
      <c r="R296" s="222"/>
      <c r="S296" s="222"/>
      <c r="T296" s="223"/>
      <c r="AT296" s="219" t="s">
        <v>175</v>
      </c>
      <c r="AU296" s="219" t="s">
        <v>79</v>
      </c>
      <c r="AV296" s="217" t="s">
        <v>79</v>
      </c>
      <c r="AW296" s="217" t="s">
        <v>33</v>
      </c>
      <c r="AX296" s="217" t="s">
        <v>72</v>
      </c>
      <c r="AY296" s="219" t="s">
        <v>159</v>
      </c>
    </row>
    <row r="297" spans="2:51" s="191" customFormat="1" x14ac:dyDescent="0.2">
      <c r="B297" s="192"/>
      <c r="D297" s="193" t="s">
        <v>175</v>
      </c>
      <c r="E297" s="194" t="s">
        <v>3</v>
      </c>
      <c r="F297" s="195" t="s">
        <v>428</v>
      </c>
      <c r="H297" s="196">
        <v>0.28999999999999998</v>
      </c>
      <c r="L297" s="192"/>
      <c r="M297" s="197"/>
      <c r="N297" s="198"/>
      <c r="O297" s="198"/>
      <c r="P297" s="198"/>
      <c r="Q297" s="198"/>
      <c r="R297" s="198"/>
      <c r="S297" s="198"/>
      <c r="T297" s="199"/>
      <c r="AT297" s="194" t="s">
        <v>175</v>
      </c>
      <c r="AU297" s="194" t="s">
        <v>79</v>
      </c>
      <c r="AV297" s="191" t="s">
        <v>81</v>
      </c>
      <c r="AW297" s="191" t="s">
        <v>33</v>
      </c>
      <c r="AX297" s="191" t="s">
        <v>72</v>
      </c>
      <c r="AY297" s="194" t="s">
        <v>159</v>
      </c>
    </row>
    <row r="298" spans="2:51" s="217" customFormat="1" x14ac:dyDescent="0.2">
      <c r="B298" s="218"/>
      <c r="D298" s="193" t="s">
        <v>175</v>
      </c>
      <c r="E298" s="219" t="s">
        <v>3</v>
      </c>
      <c r="F298" s="220" t="s">
        <v>429</v>
      </c>
      <c r="H298" s="219" t="s">
        <v>3</v>
      </c>
      <c r="L298" s="218"/>
      <c r="M298" s="221"/>
      <c r="N298" s="222"/>
      <c r="O298" s="222"/>
      <c r="P298" s="222"/>
      <c r="Q298" s="222"/>
      <c r="R298" s="222"/>
      <c r="S298" s="222"/>
      <c r="T298" s="223"/>
      <c r="AT298" s="219" t="s">
        <v>175</v>
      </c>
      <c r="AU298" s="219" t="s">
        <v>79</v>
      </c>
      <c r="AV298" s="217" t="s">
        <v>79</v>
      </c>
      <c r="AW298" s="217" t="s">
        <v>33</v>
      </c>
      <c r="AX298" s="217" t="s">
        <v>72</v>
      </c>
      <c r="AY298" s="219" t="s">
        <v>159</v>
      </c>
    </row>
    <row r="299" spans="2:51" s="191" customFormat="1" x14ac:dyDescent="0.2">
      <c r="B299" s="192"/>
      <c r="D299" s="193" t="s">
        <v>175</v>
      </c>
      <c r="E299" s="194" t="s">
        <v>3</v>
      </c>
      <c r="F299" s="195" t="s">
        <v>430</v>
      </c>
      <c r="H299" s="196">
        <v>0.23</v>
      </c>
      <c r="L299" s="192"/>
      <c r="M299" s="197"/>
      <c r="N299" s="198"/>
      <c r="O299" s="198"/>
      <c r="P299" s="198"/>
      <c r="Q299" s="198"/>
      <c r="R299" s="198"/>
      <c r="S299" s="198"/>
      <c r="T299" s="199"/>
      <c r="AT299" s="194" t="s">
        <v>175</v>
      </c>
      <c r="AU299" s="194" t="s">
        <v>79</v>
      </c>
      <c r="AV299" s="191" t="s">
        <v>81</v>
      </c>
      <c r="AW299" s="191" t="s">
        <v>33</v>
      </c>
      <c r="AX299" s="191" t="s">
        <v>72</v>
      </c>
      <c r="AY299" s="194" t="s">
        <v>159</v>
      </c>
    </row>
    <row r="300" spans="2:51" s="217" customFormat="1" x14ac:dyDescent="0.2">
      <c r="B300" s="218"/>
      <c r="D300" s="193" t="s">
        <v>175</v>
      </c>
      <c r="E300" s="219" t="s">
        <v>3</v>
      </c>
      <c r="F300" s="220" t="s">
        <v>431</v>
      </c>
      <c r="H300" s="219" t="s">
        <v>3</v>
      </c>
      <c r="L300" s="218"/>
      <c r="M300" s="221"/>
      <c r="N300" s="222"/>
      <c r="O300" s="222"/>
      <c r="P300" s="222"/>
      <c r="Q300" s="222"/>
      <c r="R300" s="222"/>
      <c r="S300" s="222"/>
      <c r="T300" s="223"/>
      <c r="AT300" s="219" t="s">
        <v>175</v>
      </c>
      <c r="AU300" s="219" t="s">
        <v>79</v>
      </c>
      <c r="AV300" s="217" t="s">
        <v>79</v>
      </c>
      <c r="AW300" s="217" t="s">
        <v>33</v>
      </c>
      <c r="AX300" s="217" t="s">
        <v>72</v>
      </c>
      <c r="AY300" s="219" t="s">
        <v>159</v>
      </c>
    </row>
    <row r="301" spans="2:51" s="191" customFormat="1" x14ac:dyDescent="0.2">
      <c r="B301" s="192"/>
      <c r="D301" s="193" t="s">
        <v>175</v>
      </c>
      <c r="E301" s="194" t="s">
        <v>3</v>
      </c>
      <c r="F301" s="195" t="s">
        <v>432</v>
      </c>
      <c r="H301" s="196">
        <v>0.158</v>
      </c>
      <c r="L301" s="192"/>
      <c r="M301" s="197"/>
      <c r="N301" s="198"/>
      <c r="O301" s="198"/>
      <c r="P301" s="198"/>
      <c r="Q301" s="198"/>
      <c r="R301" s="198"/>
      <c r="S301" s="198"/>
      <c r="T301" s="199"/>
      <c r="AT301" s="194" t="s">
        <v>175</v>
      </c>
      <c r="AU301" s="194" t="s">
        <v>79</v>
      </c>
      <c r="AV301" s="191" t="s">
        <v>81</v>
      </c>
      <c r="AW301" s="191" t="s">
        <v>33</v>
      </c>
      <c r="AX301" s="191" t="s">
        <v>72</v>
      </c>
      <c r="AY301" s="194" t="s">
        <v>159</v>
      </c>
    </row>
    <row r="302" spans="2:51" s="217" customFormat="1" x14ac:dyDescent="0.2">
      <c r="B302" s="218"/>
      <c r="D302" s="193" t="s">
        <v>175</v>
      </c>
      <c r="E302" s="219" t="s">
        <v>3</v>
      </c>
      <c r="F302" s="220" t="s">
        <v>433</v>
      </c>
      <c r="H302" s="219" t="s">
        <v>3</v>
      </c>
      <c r="L302" s="218"/>
      <c r="M302" s="221"/>
      <c r="N302" s="222"/>
      <c r="O302" s="222"/>
      <c r="P302" s="222"/>
      <c r="Q302" s="222"/>
      <c r="R302" s="222"/>
      <c r="S302" s="222"/>
      <c r="T302" s="223"/>
      <c r="AT302" s="219" t="s">
        <v>175</v>
      </c>
      <c r="AU302" s="219" t="s">
        <v>79</v>
      </c>
      <c r="AV302" s="217" t="s">
        <v>79</v>
      </c>
      <c r="AW302" s="217" t="s">
        <v>33</v>
      </c>
      <c r="AX302" s="217" t="s">
        <v>72</v>
      </c>
      <c r="AY302" s="219" t="s">
        <v>159</v>
      </c>
    </row>
    <row r="303" spans="2:51" s="191" customFormat="1" x14ac:dyDescent="0.2">
      <c r="B303" s="192"/>
      <c r="D303" s="193" t="s">
        <v>175</v>
      </c>
      <c r="E303" s="194" t="s">
        <v>3</v>
      </c>
      <c r="F303" s="195" t="s">
        <v>434</v>
      </c>
      <c r="H303" s="196">
        <v>1.0149999999999999</v>
      </c>
      <c r="L303" s="192"/>
      <c r="M303" s="197"/>
      <c r="N303" s="198"/>
      <c r="O303" s="198"/>
      <c r="P303" s="198"/>
      <c r="Q303" s="198"/>
      <c r="R303" s="198"/>
      <c r="S303" s="198"/>
      <c r="T303" s="199"/>
      <c r="AT303" s="194" t="s">
        <v>175</v>
      </c>
      <c r="AU303" s="194" t="s">
        <v>79</v>
      </c>
      <c r="AV303" s="191" t="s">
        <v>81</v>
      </c>
      <c r="AW303" s="191" t="s">
        <v>33</v>
      </c>
      <c r="AX303" s="191" t="s">
        <v>72</v>
      </c>
      <c r="AY303" s="194" t="s">
        <v>159</v>
      </c>
    </row>
    <row r="304" spans="2:51" s="191" customFormat="1" x14ac:dyDescent="0.2">
      <c r="B304" s="192"/>
      <c r="D304" s="193" t="s">
        <v>175</v>
      </c>
      <c r="E304" s="194" t="s">
        <v>3</v>
      </c>
      <c r="F304" s="195" t="s">
        <v>435</v>
      </c>
      <c r="H304" s="196">
        <v>0.31900000000000001</v>
      </c>
      <c r="L304" s="192"/>
      <c r="M304" s="197"/>
      <c r="N304" s="198"/>
      <c r="O304" s="198"/>
      <c r="P304" s="198"/>
      <c r="Q304" s="198"/>
      <c r="R304" s="198"/>
      <c r="S304" s="198"/>
      <c r="T304" s="199"/>
      <c r="AT304" s="194" t="s">
        <v>175</v>
      </c>
      <c r="AU304" s="194" t="s">
        <v>79</v>
      </c>
      <c r="AV304" s="191" t="s">
        <v>81</v>
      </c>
      <c r="AW304" s="191" t="s">
        <v>33</v>
      </c>
      <c r="AX304" s="191" t="s">
        <v>72</v>
      </c>
      <c r="AY304" s="194" t="s">
        <v>159</v>
      </c>
    </row>
    <row r="305" spans="1:65" s="191" customFormat="1" x14ac:dyDescent="0.2">
      <c r="B305" s="192"/>
      <c r="D305" s="193" t="s">
        <v>175</v>
      </c>
      <c r="E305" s="194" t="s">
        <v>3</v>
      </c>
      <c r="F305" s="195" t="s">
        <v>436</v>
      </c>
      <c r="H305" s="196">
        <v>4.2999999999999997E-2</v>
      </c>
      <c r="L305" s="192"/>
      <c r="M305" s="197"/>
      <c r="N305" s="198"/>
      <c r="O305" s="198"/>
      <c r="P305" s="198"/>
      <c r="Q305" s="198"/>
      <c r="R305" s="198"/>
      <c r="S305" s="198"/>
      <c r="T305" s="199"/>
      <c r="AT305" s="194" t="s">
        <v>175</v>
      </c>
      <c r="AU305" s="194" t="s">
        <v>79</v>
      </c>
      <c r="AV305" s="191" t="s">
        <v>81</v>
      </c>
      <c r="AW305" s="191" t="s">
        <v>33</v>
      </c>
      <c r="AX305" s="191" t="s">
        <v>72</v>
      </c>
      <c r="AY305" s="194" t="s">
        <v>159</v>
      </c>
    </row>
    <row r="306" spans="1:65" s="200" customFormat="1" x14ac:dyDescent="0.2">
      <c r="B306" s="201"/>
      <c r="D306" s="193" t="s">
        <v>175</v>
      </c>
      <c r="E306" s="202" t="s">
        <v>3</v>
      </c>
      <c r="F306" s="203" t="s">
        <v>197</v>
      </c>
      <c r="H306" s="204">
        <v>5.0999999999999996</v>
      </c>
      <c r="L306" s="201"/>
      <c r="M306" s="205"/>
      <c r="N306" s="206"/>
      <c r="O306" s="206"/>
      <c r="P306" s="206"/>
      <c r="Q306" s="206"/>
      <c r="R306" s="206"/>
      <c r="S306" s="206"/>
      <c r="T306" s="207"/>
      <c r="AT306" s="202" t="s">
        <v>175</v>
      </c>
      <c r="AU306" s="202" t="s">
        <v>79</v>
      </c>
      <c r="AV306" s="200" t="s">
        <v>164</v>
      </c>
      <c r="AW306" s="200" t="s">
        <v>33</v>
      </c>
      <c r="AX306" s="200" t="s">
        <v>79</v>
      </c>
      <c r="AY306" s="202" t="s">
        <v>159</v>
      </c>
    </row>
    <row r="307" spans="1:65" s="113" customFormat="1" ht="36" x14ac:dyDescent="0.2">
      <c r="A307" s="109"/>
      <c r="B307" s="110"/>
      <c r="C307" s="178" t="s">
        <v>279</v>
      </c>
      <c r="D307" s="178" t="s">
        <v>160</v>
      </c>
      <c r="E307" s="179" t="s">
        <v>437</v>
      </c>
      <c r="F307" s="180" t="s">
        <v>438</v>
      </c>
      <c r="G307" s="181" t="s">
        <v>191</v>
      </c>
      <c r="H307" s="182">
        <v>43.3</v>
      </c>
      <c r="I307" s="4"/>
      <c r="J307" s="183">
        <f>ROUND(I307*H307,2)</f>
        <v>0</v>
      </c>
      <c r="K307" s="180" t="s">
        <v>3</v>
      </c>
      <c r="L307" s="110"/>
      <c r="M307" s="184" t="s">
        <v>3</v>
      </c>
      <c r="N307" s="185" t="s">
        <v>43</v>
      </c>
      <c r="O307" s="186"/>
      <c r="P307" s="187">
        <f>O307*H307</f>
        <v>0</v>
      </c>
      <c r="Q307" s="187">
        <v>0</v>
      </c>
      <c r="R307" s="187">
        <f>Q307*H307</f>
        <v>0</v>
      </c>
      <c r="S307" s="187">
        <v>0</v>
      </c>
      <c r="T307" s="188">
        <f>S307*H307</f>
        <v>0</v>
      </c>
      <c r="U307" s="109"/>
      <c r="V307" s="109"/>
      <c r="W307" s="109"/>
      <c r="X307" s="109"/>
      <c r="Y307" s="109"/>
      <c r="Z307" s="109"/>
      <c r="AA307" s="109"/>
      <c r="AB307" s="109"/>
      <c r="AC307" s="109"/>
      <c r="AD307" s="109"/>
      <c r="AE307" s="109"/>
      <c r="AR307" s="189" t="s">
        <v>164</v>
      </c>
      <c r="AT307" s="189" t="s">
        <v>160</v>
      </c>
      <c r="AU307" s="189" t="s">
        <v>79</v>
      </c>
      <c r="AY307" s="100" t="s">
        <v>159</v>
      </c>
      <c r="BE307" s="190">
        <f>IF(N307="základní",J307,0)</f>
        <v>0</v>
      </c>
      <c r="BF307" s="190">
        <f>IF(N307="snížená",J307,0)</f>
        <v>0</v>
      </c>
      <c r="BG307" s="190">
        <f>IF(N307="zákl. přenesená",J307,0)</f>
        <v>0</v>
      </c>
      <c r="BH307" s="190">
        <f>IF(N307="sníž. přenesená",J307,0)</f>
        <v>0</v>
      </c>
      <c r="BI307" s="190">
        <f>IF(N307="nulová",J307,0)</f>
        <v>0</v>
      </c>
      <c r="BJ307" s="100" t="s">
        <v>79</v>
      </c>
      <c r="BK307" s="190">
        <f>ROUND(I307*H307,2)</f>
        <v>0</v>
      </c>
      <c r="BL307" s="100" t="s">
        <v>164</v>
      </c>
      <c r="BM307" s="189" t="s">
        <v>439</v>
      </c>
    </row>
    <row r="308" spans="1:65" s="113" customFormat="1" ht="36" x14ac:dyDescent="0.2">
      <c r="A308" s="109"/>
      <c r="B308" s="110"/>
      <c r="C308" s="178" t="s">
        <v>440</v>
      </c>
      <c r="D308" s="178" t="s">
        <v>160</v>
      </c>
      <c r="E308" s="179" t="s">
        <v>441</v>
      </c>
      <c r="F308" s="180" t="s">
        <v>442</v>
      </c>
      <c r="G308" s="181" t="s">
        <v>191</v>
      </c>
      <c r="H308" s="182">
        <v>127</v>
      </c>
      <c r="I308" s="4"/>
      <c r="J308" s="183">
        <f>ROUND(I308*H308,2)</f>
        <v>0</v>
      </c>
      <c r="K308" s="180" t="s">
        <v>3</v>
      </c>
      <c r="L308" s="110"/>
      <c r="M308" s="184" t="s">
        <v>3</v>
      </c>
      <c r="N308" s="185" t="s">
        <v>43</v>
      </c>
      <c r="O308" s="186"/>
      <c r="P308" s="187">
        <f>O308*H308</f>
        <v>0</v>
      </c>
      <c r="Q308" s="187">
        <v>9.3399999999999993E-3</v>
      </c>
      <c r="R308" s="187">
        <f>Q308*H308</f>
        <v>1.18618</v>
      </c>
      <c r="S308" s="187">
        <v>0</v>
      </c>
      <c r="T308" s="188">
        <f>S308*H308</f>
        <v>0</v>
      </c>
      <c r="U308" s="109"/>
      <c r="V308" s="109"/>
      <c r="W308" s="109"/>
      <c r="X308" s="109"/>
      <c r="Y308" s="109"/>
      <c r="Z308" s="109"/>
      <c r="AA308" s="109"/>
      <c r="AB308" s="109"/>
      <c r="AC308" s="109"/>
      <c r="AD308" s="109"/>
      <c r="AE308" s="109"/>
      <c r="AR308" s="189" t="s">
        <v>164</v>
      </c>
      <c r="AT308" s="189" t="s">
        <v>160</v>
      </c>
      <c r="AU308" s="189" t="s">
        <v>79</v>
      </c>
      <c r="AY308" s="100" t="s">
        <v>159</v>
      </c>
      <c r="BE308" s="190">
        <f>IF(N308="základní",J308,0)</f>
        <v>0</v>
      </c>
      <c r="BF308" s="190">
        <f>IF(N308="snížená",J308,0)</f>
        <v>0</v>
      </c>
      <c r="BG308" s="190">
        <f>IF(N308="zákl. přenesená",J308,0)</f>
        <v>0</v>
      </c>
      <c r="BH308" s="190">
        <f>IF(N308="sníž. přenesená",J308,0)</f>
        <v>0</v>
      </c>
      <c r="BI308" s="190">
        <f>IF(N308="nulová",J308,0)</f>
        <v>0</v>
      </c>
      <c r="BJ308" s="100" t="s">
        <v>79</v>
      </c>
      <c r="BK308" s="190">
        <f>ROUND(I308*H308,2)</f>
        <v>0</v>
      </c>
      <c r="BL308" s="100" t="s">
        <v>164</v>
      </c>
      <c r="BM308" s="189" t="s">
        <v>443</v>
      </c>
    </row>
    <row r="309" spans="1:65" s="167" customFormat="1" ht="25.9" customHeight="1" x14ac:dyDescent="0.2">
      <c r="B309" s="168"/>
      <c r="D309" s="169" t="s">
        <v>71</v>
      </c>
      <c r="E309" s="170" t="s">
        <v>444</v>
      </c>
      <c r="F309" s="170" t="s">
        <v>445</v>
      </c>
      <c r="J309" s="171">
        <f>BK309</f>
        <v>0</v>
      </c>
      <c r="L309" s="168"/>
      <c r="M309" s="172"/>
      <c r="N309" s="173"/>
      <c r="O309" s="173"/>
      <c r="P309" s="174">
        <f>SUM(P310:P390)</f>
        <v>0</v>
      </c>
      <c r="Q309" s="173"/>
      <c r="R309" s="174">
        <f>SUM(R310:R390)</f>
        <v>9.5779449999999997</v>
      </c>
      <c r="S309" s="173"/>
      <c r="T309" s="175">
        <f>SUM(T310:T390)</f>
        <v>1.98888</v>
      </c>
      <c r="AR309" s="169" t="s">
        <v>79</v>
      </c>
      <c r="AT309" s="176" t="s">
        <v>71</v>
      </c>
      <c r="AU309" s="176" t="s">
        <v>72</v>
      </c>
      <c r="AY309" s="169" t="s">
        <v>159</v>
      </c>
      <c r="BK309" s="177">
        <f>SUM(BK310:BK390)</f>
        <v>0</v>
      </c>
    </row>
    <row r="310" spans="1:65" s="113" customFormat="1" ht="36" x14ac:dyDescent="0.2">
      <c r="A310" s="109"/>
      <c r="B310" s="110"/>
      <c r="C310" s="178" t="s">
        <v>287</v>
      </c>
      <c r="D310" s="178" t="s">
        <v>160</v>
      </c>
      <c r="E310" s="179" t="s">
        <v>446</v>
      </c>
      <c r="F310" s="180" t="s">
        <v>447</v>
      </c>
      <c r="G310" s="181" t="s">
        <v>191</v>
      </c>
      <c r="H310" s="182">
        <v>5</v>
      </c>
      <c r="I310" s="4"/>
      <c r="J310" s="183">
        <f>ROUND(I310*H310,2)</f>
        <v>0</v>
      </c>
      <c r="K310" s="180" t="s">
        <v>3</v>
      </c>
      <c r="L310" s="110"/>
      <c r="M310" s="184" t="s">
        <v>3</v>
      </c>
      <c r="N310" s="185" t="s">
        <v>43</v>
      </c>
      <c r="O310" s="186"/>
      <c r="P310" s="187">
        <f>O310*H310</f>
        <v>0</v>
      </c>
      <c r="Q310" s="187">
        <v>6.5599999999999999E-3</v>
      </c>
      <c r="R310" s="187">
        <f>Q310*H310</f>
        <v>3.2799999999999996E-2</v>
      </c>
      <c r="S310" s="187">
        <v>2.3E-2</v>
      </c>
      <c r="T310" s="188">
        <f>S310*H310</f>
        <v>0.11499999999999999</v>
      </c>
      <c r="U310" s="109"/>
      <c r="V310" s="109"/>
      <c r="W310" s="109"/>
      <c r="X310" s="109"/>
      <c r="Y310" s="109"/>
      <c r="Z310" s="109"/>
      <c r="AA310" s="109"/>
      <c r="AB310" s="109"/>
      <c r="AC310" s="109"/>
      <c r="AD310" s="109"/>
      <c r="AE310" s="109"/>
      <c r="AR310" s="189" t="s">
        <v>164</v>
      </c>
      <c r="AT310" s="189" t="s">
        <v>160</v>
      </c>
      <c r="AU310" s="189" t="s">
        <v>79</v>
      </c>
      <c r="AY310" s="100" t="s">
        <v>159</v>
      </c>
      <c r="BE310" s="190">
        <f>IF(N310="základní",J310,0)</f>
        <v>0</v>
      </c>
      <c r="BF310" s="190">
        <f>IF(N310="snížená",J310,0)</f>
        <v>0</v>
      </c>
      <c r="BG310" s="190">
        <f>IF(N310="zákl. přenesená",J310,0)</f>
        <v>0</v>
      </c>
      <c r="BH310" s="190">
        <f>IF(N310="sníž. přenesená",J310,0)</f>
        <v>0</v>
      </c>
      <c r="BI310" s="190">
        <f>IF(N310="nulová",J310,0)</f>
        <v>0</v>
      </c>
      <c r="BJ310" s="100" t="s">
        <v>79</v>
      </c>
      <c r="BK310" s="190">
        <f>ROUND(I310*H310,2)</f>
        <v>0</v>
      </c>
      <c r="BL310" s="100" t="s">
        <v>164</v>
      </c>
      <c r="BM310" s="189" t="s">
        <v>448</v>
      </c>
    </row>
    <row r="311" spans="1:65" s="113" customFormat="1" ht="48" x14ac:dyDescent="0.2">
      <c r="A311" s="109"/>
      <c r="B311" s="110"/>
      <c r="C311" s="178" t="s">
        <v>449</v>
      </c>
      <c r="D311" s="178" t="s">
        <v>160</v>
      </c>
      <c r="E311" s="179" t="s">
        <v>450</v>
      </c>
      <c r="F311" s="180" t="s">
        <v>451</v>
      </c>
      <c r="G311" s="181" t="s">
        <v>191</v>
      </c>
      <c r="H311" s="182">
        <v>5</v>
      </c>
      <c r="I311" s="4"/>
      <c r="J311" s="183">
        <f>ROUND(I311*H311,2)</f>
        <v>0</v>
      </c>
      <c r="K311" s="180" t="s">
        <v>3</v>
      </c>
      <c r="L311" s="110"/>
      <c r="M311" s="184" t="s">
        <v>3</v>
      </c>
      <c r="N311" s="185" t="s">
        <v>43</v>
      </c>
      <c r="O311" s="186"/>
      <c r="P311" s="187">
        <f>O311*H311</f>
        <v>0</v>
      </c>
      <c r="Q311" s="187">
        <v>3.1640000000000001E-2</v>
      </c>
      <c r="R311" s="187">
        <f>Q311*H311</f>
        <v>0.15820000000000001</v>
      </c>
      <c r="S311" s="187">
        <v>2.3E-2</v>
      </c>
      <c r="T311" s="188">
        <f>S311*H311</f>
        <v>0.11499999999999999</v>
      </c>
      <c r="U311" s="109"/>
      <c r="V311" s="109"/>
      <c r="W311" s="109"/>
      <c r="X311" s="109"/>
      <c r="Y311" s="109"/>
      <c r="Z311" s="109"/>
      <c r="AA311" s="109"/>
      <c r="AB311" s="109"/>
      <c r="AC311" s="109"/>
      <c r="AD311" s="109"/>
      <c r="AE311" s="109"/>
      <c r="AR311" s="189" t="s">
        <v>164</v>
      </c>
      <c r="AT311" s="189" t="s">
        <v>160</v>
      </c>
      <c r="AU311" s="189" t="s">
        <v>79</v>
      </c>
      <c r="AY311" s="100" t="s">
        <v>159</v>
      </c>
      <c r="BE311" s="190">
        <f>IF(N311="základní",J311,0)</f>
        <v>0</v>
      </c>
      <c r="BF311" s="190">
        <f>IF(N311="snížená",J311,0)</f>
        <v>0</v>
      </c>
      <c r="BG311" s="190">
        <f>IF(N311="zákl. přenesená",J311,0)</f>
        <v>0</v>
      </c>
      <c r="BH311" s="190">
        <f>IF(N311="sníž. přenesená",J311,0)</f>
        <v>0</v>
      </c>
      <c r="BI311" s="190">
        <f>IF(N311="nulová",J311,0)</f>
        <v>0</v>
      </c>
      <c r="BJ311" s="100" t="s">
        <v>79</v>
      </c>
      <c r="BK311" s="190">
        <f>ROUND(I311*H311,2)</f>
        <v>0</v>
      </c>
      <c r="BL311" s="100" t="s">
        <v>164</v>
      </c>
      <c r="BM311" s="189" t="s">
        <v>452</v>
      </c>
    </row>
    <row r="312" spans="1:65" s="113" customFormat="1" ht="24" x14ac:dyDescent="0.2">
      <c r="A312" s="109"/>
      <c r="B312" s="110"/>
      <c r="C312" s="178" t="s">
        <v>293</v>
      </c>
      <c r="D312" s="178" t="s">
        <v>160</v>
      </c>
      <c r="E312" s="179" t="s">
        <v>453</v>
      </c>
      <c r="F312" s="180" t="s">
        <v>454</v>
      </c>
      <c r="G312" s="181" t="s">
        <v>191</v>
      </c>
      <c r="H312" s="182">
        <v>14</v>
      </c>
      <c r="I312" s="4"/>
      <c r="J312" s="183">
        <f>ROUND(I312*H312,2)</f>
        <v>0</v>
      </c>
      <c r="K312" s="180" t="s">
        <v>3</v>
      </c>
      <c r="L312" s="110"/>
      <c r="M312" s="184" t="s">
        <v>3</v>
      </c>
      <c r="N312" s="185" t="s">
        <v>43</v>
      </c>
      <c r="O312" s="186"/>
      <c r="P312" s="187">
        <f>O312*H312</f>
        <v>0</v>
      </c>
      <c r="Q312" s="187">
        <v>6.5599999999999999E-3</v>
      </c>
      <c r="R312" s="187">
        <f>Q312*H312</f>
        <v>9.1840000000000005E-2</v>
      </c>
      <c r="S312" s="187">
        <v>2.3E-2</v>
      </c>
      <c r="T312" s="188">
        <f>S312*H312</f>
        <v>0.32200000000000001</v>
      </c>
      <c r="U312" s="109"/>
      <c r="V312" s="109"/>
      <c r="W312" s="109"/>
      <c r="X312" s="109"/>
      <c r="Y312" s="109"/>
      <c r="Z312" s="109"/>
      <c r="AA312" s="109"/>
      <c r="AB312" s="109"/>
      <c r="AC312" s="109"/>
      <c r="AD312" s="109"/>
      <c r="AE312" s="109"/>
      <c r="AR312" s="189" t="s">
        <v>164</v>
      </c>
      <c r="AT312" s="189" t="s">
        <v>160</v>
      </c>
      <c r="AU312" s="189" t="s">
        <v>79</v>
      </c>
      <c r="AY312" s="100" t="s">
        <v>159</v>
      </c>
      <c r="BE312" s="190">
        <f>IF(N312="základní",J312,0)</f>
        <v>0</v>
      </c>
      <c r="BF312" s="190">
        <f>IF(N312="snížená",J312,0)</f>
        <v>0</v>
      </c>
      <c r="BG312" s="190">
        <f>IF(N312="zákl. přenesená",J312,0)</f>
        <v>0</v>
      </c>
      <c r="BH312" s="190">
        <f>IF(N312="sníž. přenesená",J312,0)</f>
        <v>0</v>
      </c>
      <c r="BI312" s="190">
        <f>IF(N312="nulová",J312,0)</f>
        <v>0</v>
      </c>
      <c r="BJ312" s="100" t="s">
        <v>79</v>
      </c>
      <c r="BK312" s="190">
        <f>ROUND(I312*H312,2)</f>
        <v>0</v>
      </c>
      <c r="BL312" s="100" t="s">
        <v>164</v>
      </c>
      <c r="BM312" s="189" t="s">
        <v>455</v>
      </c>
    </row>
    <row r="313" spans="1:65" s="191" customFormat="1" x14ac:dyDescent="0.2">
      <c r="B313" s="192"/>
      <c r="D313" s="193" t="s">
        <v>175</v>
      </c>
      <c r="E313" s="194" t="s">
        <v>3</v>
      </c>
      <c r="F313" s="195" t="s">
        <v>305</v>
      </c>
      <c r="H313" s="196">
        <v>8.8740000000000006</v>
      </c>
      <c r="L313" s="192"/>
      <c r="M313" s="197"/>
      <c r="N313" s="198"/>
      <c r="O313" s="198"/>
      <c r="P313" s="198"/>
      <c r="Q313" s="198"/>
      <c r="R313" s="198"/>
      <c r="S313" s="198"/>
      <c r="T313" s="199"/>
      <c r="AT313" s="194" t="s">
        <v>175</v>
      </c>
      <c r="AU313" s="194" t="s">
        <v>79</v>
      </c>
      <c r="AV313" s="191" t="s">
        <v>81</v>
      </c>
      <c r="AW313" s="191" t="s">
        <v>33</v>
      </c>
      <c r="AX313" s="191" t="s">
        <v>72</v>
      </c>
      <c r="AY313" s="194" t="s">
        <v>159</v>
      </c>
    </row>
    <row r="314" spans="1:65" s="191" customFormat="1" x14ac:dyDescent="0.2">
      <c r="B314" s="192"/>
      <c r="D314" s="193" t="s">
        <v>175</v>
      </c>
      <c r="E314" s="194" t="s">
        <v>3</v>
      </c>
      <c r="F314" s="195" t="s">
        <v>306</v>
      </c>
      <c r="H314" s="196">
        <v>1.26</v>
      </c>
      <c r="L314" s="192"/>
      <c r="M314" s="197"/>
      <c r="N314" s="198"/>
      <c r="O314" s="198"/>
      <c r="P314" s="198"/>
      <c r="Q314" s="198"/>
      <c r="R314" s="198"/>
      <c r="S314" s="198"/>
      <c r="T314" s="199"/>
      <c r="AT314" s="194" t="s">
        <v>175</v>
      </c>
      <c r="AU314" s="194" t="s">
        <v>79</v>
      </c>
      <c r="AV314" s="191" t="s">
        <v>81</v>
      </c>
      <c r="AW314" s="191" t="s">
        <v>33</v>
      </c>
      <c r="AX314" s="191" t="s">
        <v>72</v>
      </c>
      <c r="AY314" s="194" t="s">
        <v>159</v>
      </c>
    </row>
    <row r="315" spans="1:65" s="191" customFormat="1" x14ac:dyDescent="0.2">
      <c r="B315" s="192"/>
      <c r="D315" s="193" t="s">
        <v>175</v>
      </c>
      <c r="E315" s="194" t="s">
        <v>3</v>
      </c>
      <c r="F315" s="195" t="s">
        <v>307</v>
      </c>
      <c r="H315" s="196">
        <v>3.5190000000000001</v>
      </c>
      <c r="L315" s="192"/>
      <c r="M315" s="197"/>
      <c r="N315" s="198"/>
      <c r="O315" s="198"/>
      <c r="P315" s="198"/>
      <c r="Q315" s="198"/>
      <c r="R315" s="198"/>
      <c r="S315" s="198"/>
      <c r="T315" s="199"/>
      <c r="AT315" s="194" t="s">
        <v>175</v>
      </c>
      <c r="AU315" s="194" t="s">
        <v>79</v>
      </c>
      <c r="AV315" s="191" t="s">
        <v>81</v>
      </c>
      <c r="AW315" s="191" t="s">
        <v>33</v>
      </c>
      <c r="AX315" s="191" t="s">
        <v>72</v>
      </c>
      <c r="AY315" s="194" t="s">
        <v>159</v>
      </c>
    </row>
    <row r="316" spans="1:65" s="191" customFormat="1" x14ac:dyDescent="0.2">
      <c r="B316" s="192"/>
      <c r="D316" s="193" t="s">
        <v>175</v>
      </c>
      <c r="E316" s="194" t="s">
        <v>3</v>
      </c>
      <c r="F316" s="195" t="s">
        <v>456</v>
      </c>
      <c r="H316" s="196">
        <v>0.34699999999999998</v>
      </c>
      <c r="L316" s="192"/>
      <c r="M316" s="197"/>
      <c r="N316" s="198"/>
      <c r="O316" s="198"/>
      <c r="P316" s="198"/>
      <c r="Q316" s="198"/>
      <c r="R316" s="198"/>
      <c r="S316" s="198"/>
      <c r="T316" s="199"/>
      <c r="AT316" s="194" t="s">
        <v>175</v>
      </c>
      <c r="AU316" s="194" t="s">
        <v>79</v>
      </c>
      <c r="AV316" s="191" t="s">
        <v>81</v>
      </c>
      <c r="AW316" s="191" t="s">
        <v>33</v>
      </c>
      <c r="AX316" s="191" t="s">
        <v>72</v>
      </c>
      <c r="AY316" s="194" t="s">
        <v>159</v>
      </c>
    </row>
    <row r="317" spans="1:65" s="200" customFormat="1" x14ac:dyDescent="0.2">
      <c r="B317" s="201"/>
      <c r="D317" s="193" t="s">
        <v>175</v>
      </c>
      <c r="E317" s="202" t="s">
        <v>3</v>
      </c>
      <c r="F317" s="203" t="s">
        <v>197</v>
      </c>
      <c r="H317" s="204">
        <v>14</v>
      </c>
      <c r="L317" s="201"/>
      <c r="M317" s="205"/>
      <c r="N317" s="206"/>
      <c r="O317" s="206"/>
      <c r="P317" s="206"/>
      <c r="Q317" s="206"/>
      <c r="R317" s="206"/>
      <c r="S317" s="206"/>
      <c r="T317" s="207"/>
      <c r="AT317" s="202" t="s">
        <v>175</v>
      </c>
      <c r="AU317" s="202" t="s">
        <v>79</v>
      </c>
      <c r="AV317" s="200" t="s">
        <v>164</v>
      </c>
      <c r="AW317" s="200" t="s">
        <v>33</v>
      </c>
      <c r="AX317" s="200" t="s">
        <v>79</v>
      </c>
      <c r="AY317" s="202" t="s">
        <v>159</v>
      </c>
    </row>
    <row r="318" spans="1:65" s="113" customFormat="1" ht="36" x14ac:dyDescent="0.2">
      <c r="A318" s="109"/>
      <c r="B318" s="110"/>
      <c r="C318" s="178" t="s">
        <v>457</v>
      </c>
      <c r="D318" s="178" t="s">
        <v>160</v>
      </c>
      <c r="E318" s="179" t="s">
        <v>458</v>
      </c>
      <c r="F318" s="180" t="s">
        <v>459</v>
      </c>
      <c r="G318" s="181" t="s">
        <v>191</v>
      </c>
      <c r="H318" s="182">
        <v>14</v>
      </c>
      <c r="I318" s="4"/>
      <c r="J318" s="183">
        <f>ROUND(I318*H318,2)</f>
        <v>0</v>
      </c>
      <c r="K318" s="180" t="s">
        <v>3</v>
      </c>
      <c r="L318" s="110"/>
      <c r="M318" s="184" t="s">
        <v>3</v>
      </c>
      <c r="N318" s="185" t="s">
        <v>43</v>
      </c>
      <c r="O318" s="186"/>
      <c r="P318" s="187">
        <f>O318*H318</f>
        <v>0</v>
      </c>
      <c r="Q318" s="187">
        <v>3.1640000000000001E-2</v>
      </c>
      <c r="R318" s="187">
        <f>Q318*H318</f>
        <v>0.44296000000000002</v>
      </c>
      <c r="S318" s="187">
        <v>2.3E-2</v>
      </c>
      <c r="T318" s="188">
        <f>S318*H318</f>
        <v>0.32200000000000001</v>
      </c>
      <c r="U318" s="109"/>
      <c r="V318" s="109"/>
      <c r="W318" s="109"/>
      <c r="X318" s="109"/>
      <c r="Y318" s="109"/>
      <c r="Z318" s="109"/>
      <c r="AA318" s="109"/>
      <c r="AB318" s="109"/>
      <c r="AC318" s="109"/>
      <c r="AD318" s="109"/>
      <c r="AE318" s="109"/>
      <c r="AR318" s="189" t="s">
        <v>164</v>
      </c>
      <c r="AT318" s="189" t="s">
        <v>160</v>
      </c>
      <c r="AU318" s="189" t="s">
        <v>79</v>
      </c>
      <c r="AY318" s="100" t="s">
        <v>159</v>
      </c>
      <c r="BE318" s="190">
        <f>IF(N318="základní",J318,0)</f>
        <v>0</v>
      </c>
      <c r="BF318" s="190">
        <f>IF(N318="snížená",J318,0)</f>
        <v>0</v>
      </c>
      <c r="BG318" s="190">
        <f>IF(N318="zákl. přenesená",J318,0)</f>
        <v>0</v>
      </c>
      <c r="BH318" s="190">
        <f>IF(N318="sníž. přenesená",J318,0)</f>
        <v>0</v>
      </c>
      <c r="BI318" s="190">
        <f>IF(N318="nulová",J318,0)</f>
        <v>0</v>
      </c>
      <c r="BJ318" s="100" t="s">
        <v>79</v>
      </c>
      <c r="BK318" s="190">
        <f>ROUND(I318*H318,2)</f>
        <v>0</v>
      </c>
      <c r="BL318" s="100" t="s">
        <v>164</v>
      </c>
      <c r="BM318" s="189" t="s">
        <v>460</v>
      </c>
    </row>
    <row r="319" spans="1:65" s="113" customFormat="1" ht="24" x14ac:dyDescent="0.2">
      <c r="A319" s="109"/>
      <c r="B319" s="110"/>
      <c r="C319" s="178" t="s">
        <v>298</v>
      </c>
      <c r="D319" s="178" t="s">
        <v>160</v>
      </c>
      <c r="E319" s="179" t="s">
        <v>461</v>
      </c>
      <c r="F319" s="180" t="s">
        <v>462</v>
      </c>
      <c r="G319" s="181" t="s">
        <v>191</v>
      </c>
      <c r="H319" s="182">
        <v>5.2</v>
      </c>
      <c r="I319" s="4"/>
      <c r="J319" s="183">
        <f>ROUND(I319*H319,2)</f>
        <v>0</v>
      </c>
      <c r="K319" s="180" t="s">
        <v>3</v>
      </c>
      <c r="L319" s="110"/>
      <c r="M319" s="184" t="s">
        <v>3</v>
      </c>
      <c r="N319" s="185" t="s">
        <v>43</v>
      </c>
      <c r="O319" s="186"/>
      <c r="P319" s="187">
        <f>O319*H319</f>
        <v>0</v>
      </c>
      <c r="Q319" s="187">
        <v>6.5599999999999999E-3</v>
      </c>
      <c r="R319" s="187">
        <f>Q319*H319</f>
        <v>3.4112000000000003E-2</v>
      </c>
      <c r="S319" s="187">
        <v>0</v>
      </c>
      <c r="T319" s="188">
        <f>S319*H319</f>
        <v>0</v>
      </c>
      <c r="U319" s="109"/>
      <c r="V319" s="109"/>
      <c r="W319" s="109"/>
      <c r="X319" s="109"/>
      <c r="Y319" s="109"/>
      <c r="Z319" s="109"/>
      <c r="AA319" s="109"/>
      <c r="AB319" s="109"/>
      <c r="AC319" s="109"/>
      <c r="AD319" s="109"/>
      <c r="AE319" s="109"/>
      <c r="AR319" s="189" t="s">
        <v>164</v>
      </c>
      <c r="AT319" s="189" t="s">
        <v>160</v>
      </c>
      <c r="AU319" s="189" t="s">
        <v>79</v>
      </c>
      <c r="AY319" s="100" t="s">
        <v>159</v>
      </c>
      <c r="BE319" s="190">
        <f>IF(N319="základní",J319,0)</f>
        <v>0</v>
      </c>
      <c r="BF319" s="190">
        <f>IF(N319="snížená",J319,0)</f>
        <v>0</v>
      </c>
      <c r="BG319" s="190">
        <f>IF(N319="zákl. přenesená",J319,0)</f>
        <v>0</v>
      </c>
      <c r="BH319" s="190">
        <f>IF(N319="sníž. přenesená",J319,0)</f>
        <v>0</v>
      </c>
      <c r="BI319" s="190">
        <f>IF(N319="nulová",J319,0)</f>
        <v>0</v>
      </c>
      <c r="BJ319" s="100" t="s">
        <v>79</v>
      </c>
      <c r="BK319" s="190">
        <f>ROUND(I319*H319,2)</f>
        <v>0</v>
      </c>
      <c r="BL319" s="100" t="s">
        <v>164</v>
      </c>
      <c r="BM319" s="189" t="s">
        <v>463</v>
      </c>
    </row>
    <row r="320" spans="1:65" s="191" customFormat="1" x14ac:dyDescent="0.2">
      <c r="B320" s="192"/>
      <c r="D320" s="193" t="s">
        <v>175</v>
      </c>
      <c r="E320" s="194" t="s">
        <v>3</v>
      </c>
      <c r="F320" s="195" t="s">
        <v>308</v>
      </c>
      <c r="H320" s="196">
        <v>1.8360000000000001</v>
      </c>
      <c r="L320" s="192"/>
      <c r="M320" s="197"/>
      <c r="N320" s="198"/>
      <c r="O320" s="198"/>
      <c r="P320" s="198"/>
      <c r="Q320" s="198"/>
      <c r="R320" s="198"/>
      <c r="S320" s="198"/>
      <c r="T320" s="199"/>
      <c r="AT320" s="194" t="s">
        <v>175</v>
      </c>
      <c r="AU320" s="194" t="s">
        <v>79</v>
      </c>
      <c r="AV320" s="191" t="s">
        <v>81</v>
      </c>
      <c r="AW320" s="191" t="s">
        <v>33</v>
      </c>
      <c r="AX320" s="191" t="s">
        <v>72</v>
      </c>
      <c r="AY320" s="194" t="s">
        <v>159</v>
      </c>
    </row>
    <row r="321" spans="1:65" s="191" customFormat="1" x14ac:dyDescent="0.2">
      <c r="B321" s="192"/>
      <c r="D321" s="193" t="s">
        <v>175</v>
      </c>
      <c r="E321" s="194" t="s">
        <v>3</v>
      </c>
      <c r="F321" s="195" t="s">
        <v>309</v>
      </c>
      <c r="H321" s="196">
        <v>1.53</v>
      </c>
      <c r="L321" s="192"/>
      <c r="M321" s="197"/>
      <c r="N321" s="198"/>
      <c r="O321" s="198"/>
      <c r="P321" s="198"/>
      <c r="Q321" s="198"/>
      <c r="R321" s="198"/>
      <c r="S321" s="198"/>
      <c r="T321" s="199"/>
      <c r="AT321" s="194" t="s">
        <v>175</v>
      </c>
      <c r="AU321" s="194" t="s">
        <v>79</v>
      </c>
      <c r="AV321" s="191" t="s">
        <v>81</v>
      </c>
      <c r="AW321" s="191" t="s">
        <v>33</v>
      </c>
      <c r="AX321" s="191" t="s">
        <v>72</v>
      </c>
      <c r="AY321" s="194" t="s">
        <v>159</v>
      </c>
    </row>
    <row r="322" spans="1:65" s="191" customFormat="1" x14ac:dyDescent="0.2">
      <c r="B322" s="192"/>
      <c r="D322" s="193" t="s">
        <v>175</v>
      </c>
      <c r="E322" s="194" t="s">
        <v>3</v>
      </c>
      <c r="F322" s="195" t="s">
        <v>310</v>
      </c>
      <c r="H322" s="196">
        <v>1.6279999999999999</v>
      </c>
      <c r="L322" s="192"/>
      <c r="M322" s="197"/>
      <c r="N322" s="198"/>
      <c r="O322" s="198"/>
      <c r="P322" s="198"/>
      <c r="Q322" s="198"/>
      <c r="R322" s="198"/>
      <c r="S322" s="198"/>
      <c r="T322" s="199"/>
      <c r="AT322" s="194" t="s">
        <v>175</v>
      </c>
      <c r="AU322" s="194" t="s">
        <v>79</v>
      </c>
      <c r="AV322" s="191" t="s">
        <v>81</v>
      </c>
      <c r="AW322" s="191" t="s">
        <v>33</v>
      </c>
      <c r="AX322" s="191" t="s">
        <v>72</v>
      </c>
      <c r="AY322" s="194" t="s">
        <v>159</v>
      </c>
    </row>
    <row r="323" spans="1:65" s="191" customFormat="1" x14ac:dyDescent="0.2">
      <c r="B323" s="192"/>
      <c r="D323" s="193" t="s">
        <v>175</v>
      </c>
      <c r="E323" s="194" t="s">
        <v>3</v>
      </c>
      <c r="F323" s="195" t="s">
        <v>311</v>
      </c>
      <c r="H323" s="196">
        <v>0.153</v>
      </c>
      <c r="L323" s="192"/>
      <c r="M323" s="197"/>
      <c r="N323" s="198"/>
      <c r="O323" s="198"/>
      <c r="P323" s="198"/>
      <c r="Q323" s="198"/>
      <c r="R323" s="198"/>
      <c r="S323" s="198"/>
      <c r="T323" s="199"/>
      <c r="AT323" s="194" t="s">
        <v>175</v>
      </c>
      <c r="AU323" s="194" t="s">
        <v>79</v>
      </c>
      <c r="AV323" s="191" t="s">
        <v>81</v>
      </c>
      <c r="AW323" s="191" t="s">
        <v>33</v>
      </c>
      <c r="AX323" s="191" t="s">
        <v>72</v>
      </c>
      <c r="AY323" s="194" t="s">
        <v>159</v>
      </c>
    </row>
    <row r="324" spans="1:65" s="191" customFormat="1" x14ac:dyDescent="0.2">
      <c r="B324" s="192"/>
      <c r="D324" s="193" t="s">
        <v>175</v>
      </c>
      <c r="E324" s="194" t="s">
        <v>3</v>
      </c>
      <c r="F324" s="195" t="s">
        <v>464</v>
      </c>
      <c r="H324" s="196">
        <v>5.2999999999999999E-2</v>
      </c>
      <c r="L324" s="192"/>
      <c r="M324" s="197"/>
      <c r="N324" s="198"/>
      <c r="O324" s="198"/>
      <c r="P324" s="198"/>
      <c r="Q324" s="198"/>
      <c r="R324" s="198"/>
      <c r="S324" s="198"/>
      <c r="T324" s="199"/>
      <c r="AT324" s="194" t="s">
        <v>175</v>
      </c>
      <c r="AU324" s="194" t="s">
        <v>79</v>
      </c>
      <c r="AV324" s="191" t="s">
        <v>81</v>
      </c>
      <c r="AW324" s="191" t="s">
        <v>33</v>
      </c>
      <c r="AX324" s="191" t="s">
        <v>72</v>
      </c>
      <c r="AY324" s="194" t="s">
        <v>159</v>
      </c>
    </row>
    <row r="325" spans="1:65" s="200" customFormat="1" x14ac:dyDescent="0.2">
      <c r="B325" s="201"/>
      <c r="D325" s="193" t="s">
        <v>175</v>
      </c>
      <c r="E325" s="202" t="s">
        <v>3</v>
      </c>
      <c r="F325" s="203" t="s">
        <v>197</v>
      </c>
      <c r="H325" s="204">
        <v>5.2</v>
      </c>
      <c r="L325" s="201"/>
      <c r="M325" s="205"/>
      <c r="N325" s="206"/>
      <c r="O325" s="206"/>
      <c r="P325" s="206"/>
      <c r="Q325" s="206"/>
      <c r="R325" s="206"/>
      <c r="S325" s="206"/>
      <c r="T325" s="207"/>
      <c r="AT325" s="202" t="s">
        <v>175</v>
      </c>
      <c r="AU325" s="202" t="s">
        <v>79</v>
      </c>
      <c r="AV325" s="200" t="s">
        <v>164</v>
      </c>
      <c r="AW325" s="200" t="s">
        <v>33</v>
      </c>
      <c r="AX325" s="200" t="s">
        <v>79</v>
      </c>
      <c r="AY325" s="202" t="s">
        <v>159</v>
      </c>
    </row>
    <row r="326" spans="1:65" s="113" customFormat="1" ht="36" x14ac:dyDescent="0.2">
      <c r="A326" s="109"/>
      <c r="B326" s="110"/>
      <c r="C326" s="178" t="s">
        <v>465</v>
      </c>
      <c r="D326" s="178" t="s">
        <v>160</v>
      </c>
      <c r="E326" s="179" t="s">
        <v>466</v>
      </c>
      <c r="F326" s="180" t="s">
        <v>467</v>
      </c>
      <c r="G326" s="181" t="s">
        <v>191</v>
      </c>
      <c r="H326" s="182">
        <v>5.2</v>
      </c>
      <c r="I326" s="4"/>
      <c r="J326" s="183">
        <f>ROUND(I326*H326,2)</f>
        <v>0</v>
      </c>
      <c r="K326" s="180" t="s">
        <v>3</v>
      </c>
      <c r="L326" s="110"/>
      <c r="M326" s="184" t="s">
        <v>3</v>
      </c>
      <c r="N326" s="185" t="s">
        <v>43</v>
      </c>
      <c r="O326" s="186"/>
      <c r="P326" s="187">
        <f>O326*H326</f>
        <v>0</v>
      </c>
      <c r="Q326" s="187">
        <v>3.1640000000000001E-2</v>
      </c>
      <c r="R326" s="187">
        <f>Q326*H326</f>
        <v>0.16452800000000001</v>
      </c>
      <c r="S326" s="187">
        <v>0</v>
      </c>
      <c r="T326" s="188">
        <f>S326*H326</f>
        <v>0</v>
      </c>
      <c r="U326" s="109"/>
      <c r="V326" s="109"/>
      <c r="W326" s="109"/>
      <c r="X326" s="109"/>
      <c r="Y326" s="109"/>
      <c r="Z326" s="109"/>
      <c r="AA326" s="109"/>
      <c r="AB326" s="109"/>
      <c r="AC326" s="109"/>
      <c r="AD326" s="109"/>
      <c r="AE326" s="109"/>
      <c r="AR326" s="189" t="s">
        <v>164</v>
      </c>
      <c r="AT326" s="189" t="s">
        <v>160</v>
      </c>
      <c r="AU326" s="189" t="s">
        <v>79</v>
      </c>
      <c r="AY326" s="100" t="s">
        <v>159</v>
      </c>
      <c r="BE326" s="190">
        <f>IF(N326="základní",J326,0)</f>
        <v>0</v>
      </c>
      <c r="BF326" s="190">
        <f>IF(N326="snížená",J326,0)</f>
        <v>0</v>
      </c>
      <c r="BG326" s="190">
        <f>IF(N326="zákl. přenesená",J326,0)</f>
        <v>0</v>
      </c>
      <c r="BH326" s="190">
        <f>IF(N326="sníž. přenesená",J326,0)</f>
        <v>0</v>
      </c>
      <c r="BI326" s="190">
        <f>IF(N326="nulová",J326,0)</f>
        <v>0</v>
      </c>
      <c r="BJ326" s="100" t="s">
        <v>79</v>
      </c>
      <c r="BK326" s="190">
        <f>ROUND(I326*H326,2)</f>
        <v>0</v>
      </c>
      <c r="BL326" s="100" t="s">
        <v>164</v>
      </c>
      <c r="BM326" s="189" t="s">
        <v>468</v>
      </c>
    </row>
    <row r="327" spans="1:65" s="113" customFormat="1" ht="36" x14ac:dyDescent="0.2">
      <c r="A327" s="109"/>
      <c r="B327" s="110"/>
      <c r="C327" s="178" t="s">
        <v>304</v>
      </c>
      <c r="D327" s="178" t="s">
        <v>160</v>
      </c>
      <c r="E327" s="179" t="s">
        <v>469</v>
      </c>
      <c r="F327" s="180" t="s">
        <v>470</v>
      </c>
      <c r="G327" s="181" t="s">
        <v>191</v>
      </c>
      <c r="H327" s="182">
        <v>5</v>
      </c>
      <c r="I327" s="4"/>
      <c r="J327" s="183">
        <f>ROUND(I327*H327,2)</f>
        <v>0</v>
      </c>
      <c r="K327" s="180" t="s">
        <v>3</v>
      </c>
      <c r="L327" s="110"/>
      <c r="M327" s="184" t="s">
        <v>3</v>
      </c>
      <c r="N327" s="185" t="s">
        <v>43</v>
      </c>
      <c r="O327" s="186"/>
      <c r="P327" s="187">
        <f>O327*H327</f>
        <v>0</v>
      </c>
      <c r="Q327" s="187">
        <v>2.47E-2</v>
      </c>
      <c r="R327" s="187">
        <f>Q327*H327</f>
        <v>0.1235</v>
      </c>
      <c r="S327" s="187">
        <v>2.5000000000000001E-2</v>
      </c>
      <c r="T327" s="188">
        <f>S327*H327</f>
        <v>0.125</v>
      </c>
      <c r="U327" s="109"/>
      <c r="V327" s="109"/>
      <c r="W327" s="109"/>
      <c r="X327" s="109"/>
      <c r="Y327" s="109"/>
      <c r="Z327" s="109"/>
      <c r="AA327" s="109"/>
      <c r="AB327" s="109"/>
      <c r="AC327" s="109"/>
      <c r="AD327" s="109"/>
      <c r="AE327" s="109"/>
      <c r="AR327" s="189" t="s">
        <v>164</v>
      </c>
      <c r="AT327" s="189" t="s">
        <v>160</v>
      </c>
      <c r="AU327" s="189" t="s">
        <v>79</v>
      </c>
      <c r="AY327" s="100" t="s">
        <v>159</v>
      </c>
      <c r="BE327" s="190">
        <f>IF(N327="základní",J327,0)</f>
        <v>0</v>
      </c>
      <c r="BF327" s="190">
        <f>IF(N327="snížená",J327,0)</f>
        <v>0</v>
      </c>
      <c r="BG327" s="190">
        <f>IF(N327="zákl. přenesená",J327,0)</f>
        <v>0</v>
      </c>
      <c r="BH327" s="190">
        <f>IF(N327="sníž. přenesená",J327,0)</f>
        <v>0</v>
      </c>
      <c r="BI327" s="190">
        <f>IF(N327="nulová",J327,0)</f>
        <v>0</v>
      </c>
      <c r="BJ327" s="100" t="s">
        <v>79</v>
      </c>
      <c r="BK327" s="190">
        <f>ROUND(I327*H327,2)</f>
        <v>0</v>
      </c>
      <c r="BL327" s="100" t="s">
        <v>164</v>
      </c>
      <c r="BM327" s="189" t="s">
        <v>471</v>
      </c>
    </row>
    <row r="328" spans="1:65" s="191" customFormat="1" x14ac:dyDescent="0.2">
      <c r="B328" s="192"/>
      <c r="D328" s="193" t="s">
        <v>175</v>
      </c>
      <c r="E328" s="194" t="s">
        <v>3</v>
      </c>
      <c r="F328" s="195" t="s">
        <v>472</v>
      </c>
      <c r="H328" s="196">
        <v>1.9350000000000001</v>
      </c>
      <c r="L328" s="192"/>
      <c r="M328" s="197"/>
      <c r="N328" s="198"/>
      <c r="O328" s="198"/>
      <c r="P328" s="198"/>
      <c r="Q328" s="198"/>
      <c r="R328" s="198"/>
      <c r="S328" s="198"/>
      <c r="T328" s="199"/>
      <c r="AT328" s="194" t="s">
        <v>175</v>
      </c>
      <c r="AU328" s="194" t="s">
        <v>79</v>
      </c>
      <c r="AV328" s="191" t="s">
        <v>81</v>
      </c>
      <c r="AW328" s="191" t="s">
        <v>33</v>
      </c>
      <c r="AX328" s="191" t="s">
        <v>72</v>
      </c>
      <c r="AY328" s="194" t="s">
        <v>159</v>
      </c>
    </row>
    <row r="329" spans="1:65" s="191" customFormat="1" x14ac:dyDescent="0.2">
      <c r="B329" s="192"/>
      <c r="D329" s="193" t="s">
        <v>175</v>
      </c>
      <c r="E329" s="194" t="s">
        <v>3</v>
      </c>
      <c r="F329" s="195" t="s">
        <v>473</v>
      </c>
      <c r="H329" s="196">
        <v>0.214</v>
      </c>
      <c r="L329" s="192"/>
      <c r="M329" s="197"/>
      <c r="N329" s="198"/>
      <c r="O329" s="198"/>
      <c r="P329" s="198"/>
      <c r="Q329" s="198"/>
      <c r="R329" s="198"/>
      <c r="S329" s="198"/>
      <c r="T329" s="199"/>
      <c r="AT329" s="194" t="s">
        <v>175</v>
      </c>
      <c r="AU329" s="194" t="s">
        <v>79</v>
      </c>
      <c r="AV329" s="191" t="s">
        <v>81</v>
      </c>
      <c r="AW329" s="191" t="s">
        <v>33</v>
      </c>
      <c r="AX329" s="191" t="s">
        <v>72</v>
      </c>
      <c r="AY329" s="194" t="s">
        <v>159</v>
      </c>
    </row>
    <row r="330" spans="1:65" s="191" customFormat="1" x14ac:dyDescent="0.2">
      <c r="B330" s="192"/>
      <c r="D330" s="193" t="s">
        <v>175</v>
      </c>
      <c r="E330" s="194" t="s">
        <v>3</v>
      </c>
      <c r="F330" s="195" t="s">
        <v>474</v>
      </c>
      <c r="H330" s="196">
        <v>0.22500000000000001</v>
      </c>
      <c r="L330" s="192"/>
      <c r="M330" s="197"/>
      <c r="N330" s="198"/>
      <c r="O330" s="198"/>
      <c r="P330" s="198"/>
      <c r="Q330" s="198"/>
      <c r="R330" s="198"/>
      <c r="S330" s="198"/>
      <c r="T330" s="199"/>
      <c r="AT330" s="194" t="s">
        <v>175</v>
      </c>
      <c r="AU330" s="194" t="s">
        <v>79</v>
      </c>
      <c r="AV330" s="191" t="s">
        <v>81</v>
      </c>
      <c r="AW330" s="191" t="s">
        <v>33</v>
      </c>
      <c r="AX330" s="191" t="s">
        <v>72</v>
      </c>
      <c r="AY330" s="194" t="s">
        <v>159</v>
      </c>
    </row>
    <row r="331" spans="1:65" s="191" customFormat="1" x14ac:dyDescent="0.2">
      <c r="B331" s="192"/>
      <c r="D331" s="193" t="s">
        <v>175</v>
      </c>
      <c r="E331" s="194" t="s">
        <v>3</v>
      </c>
      <c r="F331" s="195" t="s">
        <v>475</v>
      </c>
      <c r="H331" s="196">
        <v>0.40500000000000003</v>
      </c>
      <c r="L331" s="192"/>
      <c r="M331" s="197"/>
      <c r="N331" s="198"/>
      <c r="O331" s="198"/>
      <c r="P331" s="198"/>
      <c r="Q331" s="198"/>
      <c r="R331" s="198"/>
      <c r="S331" s="198"/>
      <c r="T331" s="199"/>
      <c r="AT331" s="194" t="s">
        <v>175</v>
      </c>
      <c r="AU331" s="194" t="s">
        <v>79</v>
      </c>
      <c r="AV331" s="191" t="s">
        <v>81</v>
      </c>
      <c r="AW331" s="191" t="s">
        <v>33</v>
      </c>
      <c r="AX331" s="191" t="s">
        <v>72</v>
      </c>
      <c r="AY331" s="194" t="s">
        <v>159</v>
      </c>
    </row>
    <row r="332" spans="1:65" s="191" customFormat="1" x14ac:dyDescent="0.2">
      <c r="B332" s="192"/>
      <c r="D332" s="193" t="s">
        <v>175</v>
      </c>
      <c r="E332" s="194" t="s">
        <v>3</v>
      </c>
      <c r="F332" s="195" t="s">
        <v>476</v>
      </c>
      <c r="H332" s="196">
        <v>2.085</v>
      </c>
      <c r="L332" s="192"/>
      <c r="M332" s="197"/>
      <c r="N332" s="198"/>
      <c r="O332" s="198"/>
      <c r="P332" s="198"/>
      <c r="Q332" s="198"/>
      <c r="R332" s="198"/>
      <c r="S332" s="198"/>
      <c r="T332" s="199"/>
      <c r="AT332" s="194" t="s">
        <v>175</v>
      </c>
      <c r="AU332" s="194" t="s">
        <v>79</v>
      </c>
      <c r="AV332" s="191" t="s">
        <v>81</v>
      </c>
      <c r="AW332" s="191" t="s">
        <v>33</v>
      </c>
      <c r="AX332" s="191" t="s">
        <v>72</v>
      </c>
      <c r="AY332" s="194" t="s">
        <v>159</v>
      </c>
    </row>
    <row r="333" spans="1:65" s="191" customFormat="1" x14ac:dyDescent="0.2">
      <c r="B333" s="192"/>
      <c r="D333" s="193" t="s">
        <v>175</v>
      </c>
      <c r="E333" s="194" t="s">
        <v>3</v>
      </c>
      <c r="F333" s="195" t="s">
        <v>477</v>
      </c>
      <c r="H333" s="196">
        <v>0.13600000000000001</v>
      </c>
      <c r="L333" s="192"/>
      <c r="M333" s="197"/>
      <c r="N333" s="198"/>
      <c r="O333" s="198"/>
      <c r="P333" s="198"/>
      <c r="Q333" s="198"/>
      <c r="R333" s="198"/>
      <c r="S333" s="198"/>
      <c r="T333" s="199"/>
      <c r="AT333" s="194" t="s">
        <v>175</v>
      </c>
      <c r="AU333" s="194" t="s">
        <v>79</v>
      </c>
      <c r="AV333" s="191" t="s">
        <v>81</v>
      </c>
      <c r="AW333" s="191" t="s">
        <v>33</v>
      </c>
      <c r="AX333" s="191" t="s">
        <v>72</v>
      </c>
      <c r="AY333" s="194" t="s">
        <v>159</v>
      </c>
    </row>
    <row r="334" spans="1:65" s="200" customFormat="1" x14ac:dyDescent="0.2">
      <c r="B334" s="201"/>
      <c r="D334" s="193" t="s">
        <v>175</v>
      </c>
      <c r="E334" s="202" t="s">
        <v>3</v>
      </c>
      <c r="F334" s="203" t="s">
        <v>197</v>
      </c>
      <c r="H334" s="204">
        <v>5</v>
      </c>
      <c r="L334" s="201"/>
      <c r="M334" s="205"/>
      <c r="N334" s="206"/>
      <c r="O334" s="206"/>
      <c r="P334" s="206"/>
      <c r="Q334" s="206"/>
      <c r="R334" s="206"/>
      <c r="S334" s="206"/>
      <c r="T334" s="207"/>
      <c r="AT334" s="202" t="s">
        <v>175</v>
      </c>
      <c r="AU334" s="202" t="s">
        <v>79</v>
      </c>
      <c r="AV334" s="200" t="s">
        <v>164</v>
      </c>
      <c r="AW334" s="200" t="s">
        <v>33</v>
      </c>
      <c r="AX334" s="200" t="s">
        <v>79</v>
      </c>
      <c r="AY334" s="202" t="s">
        <v>159</v>
      </c>
    </row>
    <row r="335" spans="1:65" s="113" customFormat="1" ht="24" x14ac:dyDescent="0.2">
      <c r="A335" s="109"/>
      <c r="B335" s="110"/>
      <c r="C335" s="178" t="s">
        <v>478</v>
      </c>
      <c r="D335" s="178" t="s">
        <v>160</v>
      </c>
      <c r="E335" s="179" t="s">
        <v>479</v>
      </c>
      <c r="F335" s="180" t="s">
        <v>480</v>
      </c>
      <c r="G335" s="181" t="s">
        <v>191</v>
      </c>
      <c r="H335" s="182">
        <v>148</v>
      </c>
      <c r="I335" s="4"/>
      <c r="J335" s="183">
        <f>ROUND(I335*H335,2)</f>
        <v>0</v>
      </c>
      <c r="K335" s="180" t="s">
        <v>3</v>
      </c>
      <c r="L335" s="110"/>
      <c r="M335" s="184" t="s">
        <v>3</v>
      </c>
      <c r="N335" s="185" t="s">
        <v>43</v>
      </c>
      <c r="O335" s="186"/>
      <c r="P335" s="187">
        <f>O335*H335</f>
        <v>0</v>
      </c>
      <c r="Q335" s="187">
        <v>1E-3</v>
      </c>
      <c r="R335" s="187">
        <f>Q335*H335</f>
        <v>0.14799999999999999</v>
      </c>
      <c r="S335" s="187">
        <v>3.1E-4</v>
      </c>
      <c r="T335" s="188">
        <f>S335*H335</f>
        <v>4.5879999999999997E-2</v>
      </c>
      <c r="U335" s="109"/>
      <c r="V335" s="109"/>
      <c r="W335" s="109"/>
      <c r="X335" s="109"/>
      <c r="Y335" s="109"/>
      <c r="Z335" s="109"/>
      <c r="AA335" s="109"/>
      <c r="AB335" s="109"/>
      <c r="AC335" s="109"/>
      <c r="AD335" s="109"/>
      <c r="AE335" s="109"/>
      <c r="AR335" s="189" t="s">
        <v>164</v>
      </c>
      <c r="AT335" s="189" t="s">
        <v>160</v>
      </c>
      <c r="AU335" s="189" t="s">
        <v>79</v>
      </c>
      <c r="AY335" s="100" t="s">
        <v>159</v>
      </c>
      <c r="BE335" s="190">
        <f>IF(N335="základní",J335,0)</f>
        <v>0</v>
      </c>
      <c r="BF335" s="190">
        <f>IF(N335="snížená",J335,0)</f>
        <v>0</v>
      </c>
      <c r="BG335" s="190">
        <f>IF(N335="zákl. přenesená",J335,0)</f>
        <v>0</v>
      </c>
      <c r="BH335" s="190">
        <f>IF(N335="sníž. přenesená",J335,0)</f>
        <v>0</v>
      </c>
      <c r="BI335" s="190">
        <f>IF(N335="nulová",J335,0)</f>
        <v>0</v>
      </c>
      <c r="BJ335" s="100" t="s">
        <v>79</v>
      </c>
      <c r="BK335" s="190">
        <f>ROUND(I335*H335,2)</f>
        <v>0</v>
      </c>
      <c r="BL335" s="100" t="s">
        <v>164</v>
      </c>
      <c r="BM335" s="189" t="s">
        <v>481</v>
      </c>
    </row>
    <row r="336" spans="1:65" s="113" customFormat="1" ht="36" x14ac:dyDescent="0.2">
      <c r="A336" s="109"/>
      <c r="B336" s="110"/>
      <c r="C336" s="178" t="s">
        <v>315</v>
      </c>
      <c r="D336" s="178" t="s">
        <v>160</v>
      </c>
      <c r="E336" s="179" t="s">
        <v>482</v>
      </c>
      <c r="F336" s="180" t="s">
        <v>483</v>
      </c>
      <c r="G336" s="181" t="s">
        <v>191</v>
      </c>
      <c r="H336" s="182">
        <v>126</v>
      </c>
      <c r="I336" s="4"/>
      <c r="J336" s="183">
        <f>ROUND(I336*H336,2)</f>
        <v>0</v>
      </c>
      <c r="K336" s="180" t="s">
        <v>3</v>
      </c>
      <c r="L336" s="110"/>
      <c r="M336" s="184" t="s">
        <v>3</v>
      </c>
      <c r="N336" s="185" t="s">
        <v>43</v>
      </c>
      <c r="O336" s="186"/>
      <c r="P336" s="187">
        <f>O336*H336</f>
        <v>0</v>
      </c>
      <c r="Q336" s="187">
        <v>6.9999999999999999E-4</v>
      </c>
      <c r="R336" s="187">
        <f>Q336*H336</f>
        <v>8.8200000000000001E-2</v>
      </c>
      <c r="S336" s="187">
        <v>2E-3</v>
      </c>
      <c r="T336" s="188">
        <f>S336*H336</f>
        <v>0.252</v>
      </c>
      <c r="U336" s="109"/>
      <c r="V336" s="109"/>
      <c r="W336" s="109"/>
      <c r="X336" s="109"/>
      <c r="Y336" s="109"/>
      <c r="Z336" s="109"/>
      <c r="AA336" s="109"/>
      <c r="AB336" s="109"/>
      <c r="AC336" s="109"/>
      <c r="AD336" s="109"/>
      <c r="AE336" s="109"/>
      <c r="AR336" s="189" t="s">
        <v>164</v>
      </c>
      <c r="AT336" s="189" t="s">
        <v>160</v>
      </c>
      <c r="AU336" s="189" t="s">
        <v>79</v>
      </c>
      <c r="AY336" s="100" t="s">
        <v>159</v>
      </c>
      <c r="BE336" s="190">
        <f>IF(N336="základní",J336,0)</f>
        <v>0</v>
      </c>
      <c r="BF336" s="190">
        <f>IF(N336="snížená",J336,0)</f>
        <v>0</v>
      </c>
      <c r="BG336" s="190">
        <f>IF(N336="zákl. přenesená",J336,0)</f>
        <v>0</v>
      </c>
      <c r="BH336" s="190">
        <f>IF(N336="sníž. přenesená",J336,0)</f>
        <v>0</v>
      </c>
      <c r="BI336" s="190">
        <f>IF(N336="nulová",J336,0)</f>
        <v>0</v>
      </c>
      <c r="BJ336" s="100" t="s">
        <v>79</v>
      </c>
      <c r="BK336" s="190">
        <f>ROUND(I336*H336,2)</f>
        <v>0</v>
      </c>
      <c r="BL336" s="100" t="s">
        <v>164</v>
      </c>
      <c r="BM336" s="189" t="s">
        <v>484</v>
      </c>
    </row>
    <row r="337" spans="1:65" s="191" customFormat="1" x14ac:dyDescent="0.2">
      <c r="B337" s="192"/>
      <c r="D337" s="193" t="s">
        <v>175</v>
      </c>
      <c r="E337" s="194" t="s">
        <v>3</v>
      </c>
      <c r="F337" s="195" t="s">
        <v>485</v>
      </c>
      <c r="H337" s="196">
        <v>67.867999999999995</v>
      </c>
      <c r="L337" s="192"/>
      <c r="M337" s="197"/>
      <c r="N337" s="198"/>
      <c r="O337" s="198"/>
      <c r="P337" s="198"/>
      <c r="Q337" s="198"/>
      <c r="R337" s="198"/>
      <c r="S337" s="198"/>
      <c r="T337" s="199"/>
      <c r="AT337" s="194" t="s">
        <v>175</v>
      </c>
      <c r="AU337" s="194" t="s">
        <v>79</v>
      </c>
      <c r="AV337" s="191" t="s">
        <v>81</v>
      </c>
      <c r="AW337" s="191" t="s">
        <v>33</v>
      </c>
      <c r="AX337" s="191" t="s">
        <v>72</v>
      </c>
      <c r="AY337" s="194" t="s">
        <v>159</v>
      </c>
    </row>
    <row r="338" spans="1:65" s="191" customFormat="1" x14ac:dyDescent="0.2">
      <c r="B338" s="192"/>
      <c r="D338" s="193" t="s">
        <v>175</v>
      </c>
      <c r="E338" s="194" t="s">
        <v>3</v>
      </c>
      <c r="F338" s="195" t="s">
        <v>486</v>
      </c>
      <c r="H338" s="196">
        <v>-7.56</v>
      </c>
      <c r="L338" s="192"/>
      <c r="M338" s="197"/>
      <c r="N338" s="198"/>
      <c r="O338" s="198"/>
      <c r="P338" s="198"/>
      <c r="Q338" s="198"/>
      <c r="R338" s="198"/>
      <c r="S338" s="198"/>
      <c r="T338" s="199"/>
      <c r="AT338" s="194" t="s">
        <v>175</v>
      </c>
      <c r="AU338" s="194" t="s">
        <v>79</v>
      </c>
      <c r="AV338" s="191" t="s">
        <v>81</v>
      </c>
      <c r="AW338" s="191" t="s">
        <v>33</v>
      </c>
      <c r="AX338" s="191" t="s">
        <v>72</v>
      </c>
      <c r="AY338" s="194" t="s">
        <v>159</v>
      </c>
    </row>
    <row r="339" spans="1:65" s="191" customFormat="1" x14ac:dyDescent="0.2">
      <c r="B339" s="192"/>
      <c r="D339" s="193" t="s">
        <v>175</v>
      </c>
      <c r="E339" s="194" t="s">
        <v>3</v>
      </c>
      <c r="F339" s="195" t="s">
        <v>487</v>
      </c>
      <c r="H339" s="196">
        <v>7.17</v>
      </c>
      <c r="L339" s="192"/>
      <c r="M339" s="197"/>
      <c r="N339" s="198"/>
      <c r="O339" s="198"/>
      <c r="P339" s="198"/>
      <c r="Q339" s="198"/>
      <c r="R339" s="198"/>
      <c r="S339" s="198"/>
      <c r="T339" s="199"/>
      <c r="AT339" s="194" t="s">
        <v>175</v>
      </c>
      <c r="AU339" s="194" t="s">
        <v>79</v>
      </c>
      <c r="AV339" s="191" t="s">
        <v>81</v>
      </c>
      <c r="AW339" s="191" t="s">
        <v>33</v>
      </c>
      <c r="AX339" s="191" t="s">
        <v>72</v>
      </c>
      <c r="AY339" s="194" t="s">
        <v>159</v>
      </c>
    </row>
    <row r="340" spans="1:65" s="191" customFormat="1" x14ac:dyDescent="0.2">
      <c r="B340" s="192"/>
      <c r="D340" s="193" t="s">
        <v>175</v>
      </c>
      <c r="E340" s="194" t="s">
        <v>3</v>
      </c>
      <c r="F340" s="195" t="s">
        <v>488</v>
      </c>
      <c r="H340" s="196">
        <v>2.9</v>
      </c>
      <c r="L340" s="192"/>
      <c r="M340" s="197"/>
      <c r="N340" s="198"/>
      <c r="O340" s="198"/>
      <c r="P340" s="198"/>
      <c r="Q340" s="198"/>
      <c r="R340" s="198"/>
      <c r="S340" s="198"/>
      <c r="T340" s="199"/>
      <c r="AT340" s="194" t="s">
        <v>175</v>
      </c>
      <c r="AU340" s="194" t="s">
        <v>79</v>
      </c>
      <c r="AV340" s="191" t="s">
        <v>81</v>
      </c>
      <c r="AW340" s="191" t="s">
        <v>33</v>
      </c>
      <c r="AX340" s="191" t="s">
        <v>72</v>
      </c>
      <c r="AY340" s="194" t="s">
        <v>159</v>
      </c>
    </row>
    <row r="341" spans="1:65" s="191" customFormat="1" x14ac:dyDescent="0.2">
      <c r="B341" s="192"/>
      <c r="D341" s="193" t="s">
        <v>175</v>
      </c>
      <c r="E341" s="194" t="s">
        <v>3</v>
      </c>
      <c r="F341" s="195" t="s">
        <v>489</v>
      </c>
      <c r="H341" s="196">
        <v>61.686</v>
      </c>
      <c r="L341" s="192"/>
      <c r="M341" s="197"/>
      <c r="N341" s="198"/>
      <c r="O341" s="198"/>
      <c r="P341" s="198"/>
      <c r="Q341" s="198"/>
      <c r="R341" s="198"/>
      <c r="S341" s="198"/>
      <c r="T341" s="199"/>
      <c r="AT341" s="194" t="s">
        <v>175</v>
      </c>
      <c r="AU341" s="194" t="s">
        <v>79</v>
      </c>
      <c r="AV341" s="191" t="s">
        <v>81</v>
      </c>
      <c r="AW341" s="191" t="s">
        <v>33</v>
      </c>
      <c r="AX341" s="191" t="s">
        <v>72</v>
      </c>
      <c r="AY341" s="194" t="s">
        <v>159</v>
      </c>
    </row>
    <row r="342" spans="1:65" s="191" customFormat="1" x14ac:dyDescent="0.2">
      <c r="B342" s="192"/>
      <c r="D342" s="193" t="s">
        <v>175</v>
      </c>
      <c r="E342" s="194" t="s">
        <v>3</v>
      </c>
      <c r="F342" s="195" t="s">
        <v>490</v>
      </c>
      <c r="H342" s="196">
        <v>-12.731999999999999</v>
      </c>
      <c r="L342" s="192"/>
      <c r="M342" s="197"/>
      <c r="N342" s="198"/>
      <c r="O342" s="198"/>
      <c r="P342" s="198"/>
      <c r="Q342" s="198"/>
      <c r="R342" s="198"/>
      <c r="S342" s="198"/>
      <c r="T342" s="199"/>
      <c r="AT342" s="194" t="s">
        <v>175</v>
      </c>
      <c r="AU342" s="194" t="s">
        <v>79</v>
      </c>
      <c r="AV342" s="191" t="s">
        <v>81</v>
      </c>
      <c r="AW342" s="191" t="s">
        <v>33</v>
      </c>
      <c r="AX342" s="191" t="s">
        <v>72</v>
      </c>
      <c r="AY342" s="194" t="s">
        <v>159</v>
      </c>
    </row>
    <row r="343" spans="1:65" s="191" customFormat="1" x14ac:dyDescent="0.2">
      <c r="B343" s="192"/>
      <c r="D343" s="193" t="s">
        <v>175</v>
      </c>
      <c r="E343" s="194" t="s">
        <v>3</v>
      </c>
      <c r="F343" s="195" t="s">
        <v>491</v>
      </c>
      <c r="H343" s="196">
        <v>5.52</v>
      </c>
      <c r="L343" s="192"/>
      <c r="M343" s="197"/>
      <c r="N343" s="198"/>
      <c r="O343" s="198"/>
      <c r="P343" s="198"/>
      <c r="Q343" s="198"/>
      <c r="R343" s="198"/>
      <c r="S343" s="198"/>
      <c r="T343" s="199"/>
      <c r="AT343" s="194" t="s">
        <v>175</v>
      </c>
      <c r="AU343" s="194" t="s">
        <v>79</v>
      </c>
      <c r="AV343" s="191" t="s">
        <v>81</v>
      </c>
      <c r="AW343" s="191" t="s">
        <v>33</v>
      </c>
      <c r="AX343" s="191" t="s">
        <v>72</v>
      </c>
      <c r="AY343" s="194" t="s">
        <v>159</v>
      </c>
    </row>
    <row r="344" spans="1:65" s="191" customFormat="1" x14ac:dyDescent="0.2">
      <c r="B344" s="192"/>
      <c r="D344" s="193" t="s">
        <v>175</v>
      </c>
      <c r="E344" s="194" t="s">
        <v>3</v>
      </c>
      <c r="F344" s="195" t="s">
        <v>492</v>
      </c>
      <c r="H344" s="196">
        <v>-2.4729999999999999</v>
      </c>
      <c r="L344" s="192"/>
      <c r="M344" s="197"/>
      <c r="N344" s="198"/>
      <c r="O344" s="198"/>
      <c r="P344" s="198"/>
      <c r="Q344" s="198"/>
      <c r="R344" s="198"/>
      <c r="S344" s="198"/>
      <c r="T344" s="199"/>
      <c r="AT344" s="194" t="s">
        <v>175</v>
      </c>
      <c r="AU344" s="194" t="s">
        <v>79</v>
      </c>
      <c r="AV344" s="191" t="s">
        <v>81</v>
      </c>
      <c r="AW344" s="191" t="s">
        <v>33</v>
      </c>
      <c r="AX344" s="191" t="s">
        <v>72</v>
      </c>
      <c r="AY344" s="194" t="s">
        <v>159</v>
      </c>
    </row>
    <row r="345" spans="1:65" s="191" customFormat="1" x14ac:dyDescent="0.2">
      <c r="B345" s="192"/>
      <c r="D345" s="193" t="s">
        <v>175</v>
      </c>
      <c r="E345" s="194" t="s">
        <v>3</v>
      </c>
      <c r="F345" s="195" t="s">
        <v>493</v>
      </c>
      <c r="H345" s="196">
        <v>2.1230000000000002</v>
      </c>
      <c r="L345" s="192"/>
      <c r="M345" s="197"/>
      <c r="N345" s="198"/>
      <c r="O345" s="198"/>
      <c r="P345" s="198"/>
      <c r="Q345" s="198"/>
      <c r="R345" s="198"/>
      <c r="S345" s="198"/>
      <c r="T345" s="199"/>
      <c r="AT345" s="194" t="s">
        <v>175</v>
      </c>
      <c r="AU345" s="194" t="s">
        <v>79</v>
      </c>
      <c r="AV345" s="191" t="s">
        <v>81</v>
      </c>
      <c r="AW345" s="191" t="s">
        <v>33</v>
      </c>
      <c r="AX345" s="191" t="s">
        <v>72</v>
      </c>
      <c r="AY345" s="194" t="s">
        <v>159</v>
      </c>
    </row>
    <row r="346" spans="1:65" s="191" customFormat="1" x14ac:dyDescent="0.2">
      <c r="B346" s="192"/>
      <c r="D346" s="193" t="s">
        <v>175</v>
      </c>
      <c r="E346" s="194" t="s">
        <v>3</v>
      </c>
      <c r="F346" s="195" t="s">
        <v>494</v>
      </c>
      <c r="H346" s="196">
        <v>-0.34200000000000003</v>
      </c>
      <c r="L346" s="192"/>
      <c r="M346" s="197"/>
      <c r="N346" s="198"/>
      <c r="O346" s="198"/>
      <c r="P346" s="198"/>
      <c r="Q346" s="198"/>
      <c r="R346" s="198"/>
      <c r="S346" s="198"/>
      <c r="T346" s="199"/>
      <c r="AT346" s="194" t="s">
        <v>175</v>
      </c>
      <c r="AU346" s="194" t="s">
        <v>79</v>
      </c>
      <c r="AV346" s="191" t="s">
        <v>81</v>
      </c>
      <c r="AW346" s="191" t="s">
        <v>33</v>
      </c>
      <c r="AX346" s="191" t="s">
        <v>72</v>
      </c>
      <c r="AY346" s="194" t="s">
        <v>159</v>
      </c>
    </row>
    <row r="347" spans="1:65" s="191" customFormat="1" x14ac:dyDescent="0.2">
      <c r="B347" s="192"/>
      <c r="D347" s="193" t="s">
        <v>175</v>
      </c>
      <c r="E347" s="194" t="s">
        <v>3</v>
      </c>
      <c r="F347" s="195" t="s">
        <v>495</v>
      </c>
      <c r="H347" s="196">
        <v>0.66400000000000003</v>
      </c>
      <c r="L347" s="192"/>
      <c r="M347" s="197"/>
      <c r="N347" s="198"/>
      <c r="O347" s="198"/>
      <c r="P347" s="198"/>
      <c r="Q347" s="198"/>
      <c r="R347" s="198"/>
      <c r="S347" s="198"/>
      <c r="T347" s="199"/>
      <c r="AT347" s="194" t="s">
        <v>175</v>
      </c>
      <c r="AU347" s="194" t="s">
        <v>79</v>
      </c>
      <c r="AV347" s="191" t="s">
        <v>81</v>
      </c>
      <c r="AW347" s="191" t="s">
        <v>33</v>
      </c>
      <c r="AX347" s="191" t="s">
        <v>72</v>
      </c>
      <c r="AY347" s="194" t="s">
        <v>159</v>
      </c>
    </row>
    <row r="348" spans="1:65" s="191" customFormat="1" x14ac:dyDescent="0.2">
      <c r="B348" s="192"/>
      <c r="D348" s="193" t="s">
        <v>175</v>
      </c>
      <c r="E348" s="194" t="s">
        <v>3</v>
      </c>
      <c r="F348" s="195" t="s">
        <v>496</v>
      </c>
      <c r="H348" s="196">
        <v>-0.36</v>
      </c>
      <c r="L348" s="192"/>
      <c r="M348" s="197"/>
      <c r="N348" s="198"/>
      <c r="O348" s="198"/>
      <c r="P348" s="198"/>
      <c r="Q348" s="198"/>
      <c r="R348" s="198"/>
      <c r="S348" s="198"/>
      <c r="T348" s="199"/>
      <c r="AT348" s="194" t="s">
        <v>175</v>
      </c>
      <c r="AU348" s="194" t="s">
        <v>79</v>
      </c>
      <c r="AV348" s="191" t="s">
        <v>81</v>
      </c>
      <c r="AW348" s="191" t="s">
        <v>33</v>
      </c>
      <c r="AX348" s="191" t="s">
        <v>72</v>
      </c>
      <c r="AY348" s="194" t="s">
        <v>159</v>
      </c>
    </row>
    <row r="349" spans="1:65" s="191" customFormat="1" x14ac:dyDescent="0.2">
      <c r="B349" s="192"/>
      <c r="D349" s="193" t="s">
        <v>175</v>
      </c>
      <c r="E349" s="194" t="s">
        <v>3</v>
      </c>
      <c r="F349" s="195" t="s">
        <v>497</v>
      </c>
      <c r="H349" s="196">
        <v>0.67500000000000004</v>
      </c>
      <c r="L349" s="192"/>
      <c r="M349" s="197"/>
      <c r="N349" s="198"/>
      <c r="O349" s="198"/>
      <c r="P349" s="198"/>
      <c r="Q349" s="198"/>
      <c r="R349" s="198"/>
      <c r="S349" s="198"/>
      <c r="T349" s="199"/>
      <c r="AT349" s="194" t="s">
        <v>175</v>
      </c>
      <c r="AU349" s="194" t="s">
        <v>79</v>
      </c>
      <c r="AV349" s="191" t="s">
        <v>81</v>
      </c>
      <c r="AW349" s="191" t="s">
        <v>33</v>
      </c>
      <c r="AX349" s="191" t="s">
        <v>72</v>
      </c>
      <c r="AY349" s="194" t="s">
        <v>159</v>
      </c>
    </row>
    <row r="350" spans="1:65" s="191" customFormat="1" x14ac:dyDescent="0.2">
      <c r="B350" s="192"/>
      <c r="D350" s="193" t="s">
        <v>175</v>
      </c>
      <c r="E350" s="194" t="s">
        <v>3</v>
      </c>
      <c r="F350" s="195" t="s">
        <v>498</v>
      </c>
      <c r="H350" s="196">
        <v>0.86099999999999999</v>
      </c>
      <c r="L350" s="192"/>
      <c r="M350" s="197"/>
      <c r="N350" s="198"/>
      <c r="O350" s="198"/>
      <c r="P350" s="198"/>
      <c r="Q350" s="198"/>
      <c r="R350" s="198"/>
      <c r="S350" s="198"/>
      <c r="T350" s="199"/>
      <c r="AT350" s="194" t="s">
        <v>175</v>
      </c>
      <c r="AU350" s="194" t="s">
        <v>79</v>
      </c>
      <c r="AV350" s="191" t="s">
        <v>81</v>
      </c>
      <c r="AW350" s="191" t="s">
        <v>33</v>
      </c>
      <c r="AX350" s="191" t="s">
        <v>72</v>
      </c>
      <c r="AY350" s="194" t="s">
        <v>159</v>
      </c>
    </row>
    <row r="351" spans="1:65" s="200" customFormat="1" x14ac:dyDescent="0.2">
      <c r="B351" s="201"/>
      <c r="D351" s="193" t="s">
        <v>175</v>
      </c>
      <c r="E351" s="202" t="s">
        <v>3</v>
      </c>
      <c r="F351" s="203" t="s">
        <v>197</v>
      </c>
      <c r="H351" s="204">
        <v>126</v>
      </c>
      <c r="L351" s="201"/>
      <c r="M351" s="205"/>
      <c r="N351" s="206"/>
      <c r="O351" s="206"/>
      <c r="P351" s="206"/>
      <c r="Q351" s="206"/>
      <c r="R351" s="206"/>
      <c r="S351" s="206"/>
      <c r="T351" s="207"/>
      <c r="AT351" s="202" t="s">
        <v>175</v>
      </c>
      <c r="AU351" s="202" t="s">
        <v>79</v>
      </c>
      <c r="AV351" s="200" t="s">
        <v>164</v>
      </c>
      <c r="AW351" s="200" t="s">
        <v>33</v>
      </c>
      <c r="AX351" s="200" t="s">
        <v>79</v>
      </c>
      <c r="AY351" s="202" t="s">
        <v>159</v>
      </c>
    </row>
    <row r="352" spans="1:65" s="113" customFormat="1" ht="48" x14ac:dyDescent="0.2">
      <c r="A352" s="109"/>
      <c r="B352" s="110"/>
      <c r="C352" s="178" t="s">
        <v>499</v>
      </c>
      <c r="D352" s="178" t="s">
        <v>160</v>
      </c>
      <c r="E352" s="179" t="s">
        <v>500</v>
      </c>
      <c r="F352" s="180" t="s">
        <v>501</v>
      </c>
      <c r="G352" s="181" t="s">
        <v>191</v>
      </c>
      <c r="H352" s="182">
        <v>126</v>
      </c>
      <c r="I352" s="4"/>
      <c r="J352" s="183">
        <f>ROUND(I352*H352,2)</f>
        <v>0</v>
      </c>
      <c r="K352" s="180" t="s">
        <v>3</v>
      </c>
      <c r="L352" s="110"/>
      <c r="M352" s="184" t="s">
        <v>3</v>
      </c>
      <c r="N352" s="185" t="s">
        <v>43</v>
      </c>
      <c r="O352" s="186"/>
      <c r="P352" s="187">
        <f>O352*H352</f>
        <v>0</v>
      </c>
      <c r="Q352" s="187">
        <v>4.4999999999999997E-3</v>
      </c>
      <c r="R352" s="187">
        <f>Q352*H352</f>
        <v>0.56699999999999995</v>
      </c>
      <c r="S352" s="187">
        <v>2E-3</v>
      </c>
      <c r="T352" s="188">
        <f>S352*H352</f>
        <v>0.252</v>
      </c>
      <c r="U352" s="109"/>
      <c r="V352" s="109"/>
      <c r="W352" s="109"/>
      <c r="X352" s="109"/>
      <c r="Y352" s="109"/>
      <c r="Z352" s="109"/>
      <c r="AA352" s="109"/>
      <c r="AB352" s="109"/>
      <c r="AC352" s="109"/>
      <c r="AD352" s="109"/>
      <c r="AE352" s="109"/>
      <c r="AR352" s="189" t="s">
        <v>164</v>
      </c>
      <c r="AT352" s="189" t="s">
        <v>160</v>
      </c>
      <c r="AU352" s="189" t="s">
        <v>79</v>
      </c>
      <c r="AY352" s="100" t="s">
        <v>159</v>
      </c>
      <c r="BE352" s="190">
        <f>IF(N352="základní",J352,0)</f>
        <v>0</v>
      </c>
      <c r="BF352" s="190">
        <f>IF(N352="snížená",J352,0)</f>
        <v>0</v>
      </c>
      <c r="BG352" s="190">
        <f>IF(N352="zákl. přenesená",J352,0)</f>
        <v>0</v>
      </c>
      <c r="BH352" s="190">
        <f>IF(N352="sníž. přenesená",J352,0)</f>
        <v>0</v>
      </c>
      <c r="BI352" s="190">
        <f>IF(N352="nulová",J352,0)</f>
        <v>0</v>
      </c>
      <c r="BJ352" s="100" t="s">
        <v>79</v>
      </c>
      <c r="BK352" s="190">
        <f>ROUND(I352*H352,2)</f>
        <v>0</v>
      </c>
      <c r="BL352" s="100" t="s">
        <v>164</v>
      </c>
      <c r="BM352" s="189" t="s">
        <v>502</v>
      </c>
    </row>
    <row r="353" spans="1:65" s="113" customFormat="1" ht="36" x14ac:dyDescent="0.2">
      <c r="A353" s="109"/>
      <c r="B353" s="110"/>
      <c r="C353" s="178" t="s">
        <v>320</v>
      </c>
      <c r="D353" s="178" t="s">
        <v>160</v>
      </c>
      <c r="E353" s="179" t="s">
        <v>503</v>
      </c>
      <c r="F353" s="180" t="s">
        <v>504</v>
      </c>
      <c r="G353" s="181" t="s">
        <v>191</v>
      </c>
      <c r="H353" s="182">
        <v>22</v>
      </c>
      <c r="I353" s="4"/>
      <c r="J353" s="183">
        <f>ROUND(I353*H353,2)</f>
        <v>0</v>
      </c>
      <c r="K353" s="180" t="s">
        <v>3</v>
      </c>
      <c r="L353" s="110"/>
      <c r="M353" s="184" t="s">
        <v>3</v>
      </c>
      <c r="N353" s="185" t="s">
        <v>43</v>
      </c>
      <c r="O353" s="186"/>
      <c r="P353" s="187">
        <f>O353*H353</f>
        <v>0</v>
      </c>
      <c r="Q353" s="187">
        <v>3.5999999999999999E-3</v>
      </c>
      <c r="R353" s="187">
        <f>Q353*H353</f>
        <v>7.9199999999999993E-2</v>
      </c>
      <c r="S353" s="187">
        <v>0.01</v>
      </c>
      <c r="T353" s="188">
        <f>S353*H353</f>
        <v>0.22</v>
      </c>
      <c r="U353" s="109"/>
      <c r="V353" s="109"/>
      <c r="W353" s="109"/>
      <c r="X353" s="109"/>
      <c r="Y353" s="109"/>
      <c r="Z353" s="109"/>
      <c r="AA353" s="109"/>
      <c r="AB353" s="109"/>
      <c r="AC353" s="109"/>
      <c r="AD353" s="109"/>
      <c r="AE353" s="109"/>
      <c r="AR353" s="189" t="s">
        <v>164</v>
      </c>
      <c r="AT353" s="189" t="s">
        <v>160</v>
      </c>
      <c r="AU353" s="189" t="s">
        <v>79</v>
      </c>
      <c r="AY353" s="100" t="s">
        <v>159</v>
      </c>
      <c r="BE353" s="190">
        <f>IF(N353="základní",J353,0)</f>
        <v>0</v>
      </c>
      <c r="BF353" s="190">
        <f>IF(N353="snížená",J353,0)</f>
        <v>0</v>
      </c>
      <c r="BG353" s="190">
        <f>IF(N353="zákl. přenesená",J353,0)</f>
        <v>0</v>
      </c>
      <c r="BH353" s="190">
        <f>IF(N353="sníž. přenesená",J353,0)</f>
        <v>0</v>
      </c>
      <c r="BI353" s="190">
        <f>IF(N353="nulová",J353,0)</f>
        <v>0</v>
      </c>
      <c r="BJ353" s="100" t="s">
        <v>79</v>
      </c>
      <c r="BK353" s="190">
        <f>ROUND(I353*H353,2)</f>
        <v>0</v>
      </c>
      <c r="BL353" s="100" t="s">
        <v>164</v>
      </c>
      <c r="BM353" s="189" t="s">
        <v>505</v>
      </c>
    </row>
    <row r="354" spans="1:65" s="191" customFormat="1" x14ac:dyDescent="0.2">
      <c r="B354" s="192"/>
      <c r="D354" s="193" t="s">
        <v>175</v>
      </c>
      <c r="E354" s="194" t="s">
        <v>3</v>
      </c>
      <c r="F354" s="195" t="s">
        <v>506</v>
      </c>
      <c r="H354" s="196">
        <v>11.106</v>
      </c>
      <c r="L354" s="192"/>
      <c r="M354" s="197"/>
      <c r="N354" s="198"/>
      <c r="O354" s="198"/>
      <c r="P354" s="198"/>
      <c r="Q354" s="198"/>
      <c r="R354" s="198"/>
      <c r="S354" s="198"/>
      <c r="T354" s="199"/>
      <c r="AT354" s="194" t="s">
        <v>175</v>
      </c>
      <c r="AU354" s="194" t="s">
        <v>79</v>
      </c>
      <c r="AV354" s="191" t="s">
        <v>81</v>
      </c>
      <c r="AW354" s="191" t="s">
        <v>33</v>
      </c>
      <c r="AX354" s="191" t="s">
        <v>72</v>
      </c>
      <c r="AY354" s="194" t="s">
        <v>159</v>
      </c>
    </row>
    <row r="355" spans="1:65" s="191" customFormat="1" x14ac:dyDescent="0.2">
      <c r="B355" s="192"/>
      <c r="D355" s="193" t="s">
        <v>175</v>
      </c>
      <c r="E355" s="194" t="s">
        <v>3</v>
      </c>
      <c r="F355" s="195" t="s">
        <v>507</v>
      </c>
      <c r="H355" s="196">
        <v>10.433999999999999</v>
      </c>
      <c r="L355" s="192"/>
      <c r="M355" s="197"/>
      <c r="N355" s="198"/>
      <c r="O355" s="198"/>
      <c r="P355" s="198"/>
      <c r="Q355" s="198"/>
      <c r="R355" s="198"/>
      <c r="S355" s="198"/>
      <c r="T355" s="199"/>
      <c r="AT355" s="194" t="s">
        <v>175</v>
      </c>
      <c r="AU355" s="194" t="s">
        <v>79</v>
      </c>
      <c r="AV355" s="191" t="s">
        <v>81</v>
      </c>
      <c r="AW355" s="191" t="s">
        <v>33</v>
      </c>
      <c r="AX355" s="191" t="s">
        <v>72</v>
      </c>
      <c r="AY355" s="194" t="s">
        <v>159</v>
      </c>
    </row>
    <row r="356" spans="1:65" s="191" customFormat="1" x14ac:dyDescent="0.2">
      <c r="B356" s="192"/>
      <c r="D356" s="193" t="s">
        <v>175</v>
      </c>
      <c r="E356" s="194" t="s">
        <v>3</v>
      </c>
      <c r="F356" s="195" t="s">
        <v>508</v>
      </c>
      <c r="H356" s="196">
        <v>0.46</v>
      </c>
      <c r="L356" s="192"/>
      <c r="M356" s="197"/>
      <c r="N356" s="198"/>
      <c r="O356" s="198"/>
      <c r="P356" s="198"/>
      <c r="Q356" s="198"/>
      <c r="R356" s="198"/>
      <c r="S356" s="198"/>
      <c r="T356" s="199"/>
      <c r="AT356" s="194" t="s">
        <v>175</v>
      </c>
      <c r="AU356" s="194" t="s">
        <v>79</v>
      </c>
      <c r="AV356" s="191" t="s">
        <v>81</v>
      </c>
      <c r="AW356" s="191" t="s">
        <v>33</v>
      </c>
      <c r="AX356" s="191" t="s">
        <v>72</v>
      </c>
      <c r="AY356" s="194" t="s">
        <v>159</v>
      </c>
    </row>
    <row r="357" spans="1:65" s="200" customFormat="1" x14ac:dyDescent="0.2">
      <c r="B357" s="201"/>
      <c r="D357" s="193" t="s">
        <v>175</v>
      </c>
      <c r="E357" s="202" t="s">
        <v>3</v>
      </c>
      <c r="F357" s="203" t="s">
        <v>197</v>
      </c>
      <c r="H357" s="204">
        <v>22</v>
      </c>
      <c r="L357" s="201"/>
      <c r="M357" s="205"/>
      <c r="N357" s="206"/>
      <c r="O357" s="206"/>
      <c r="P357" s="206"/>
      <c r="Q357" s="206"/>
      <c r="R357" s="206"/>
      <c r="S357" s="206"/>
      <c r="T357" s="207"/>
      <c r="AT357" s="202" t="s">
        <v>175</v>
      </c>
      <c r="AU357" s="202" t="s">
        <v>79</v>
      </c>
      <c r="AV357" s="200" t="s">
        <v>164</v>
      </c>
      <c r="AW357" s="200" t="s">
        <v>33</v>
      </c>
      <c r="AX357" s="200" t="s">
        <v>79</v>
      </c>
      <c r="AY357" s="202" t="s">
        <v>159</v>
      </c>
    </row>
    <row r="358" spans="1:65" s="113" customFormat="1" ht="48" x14ac:dyDescent="0.2">
      <c r="A358" s="109"/>
      <c r="B358" s="110"/>
      <c r="C358" s="178" t="s">
        <v>509</v>
      </c>
      <c r="D358" s="178" t="s">
        <v>160</v>
      </c>
      <c r="E358" s="179" t="s">
        <v>510</v>
      </c>
      <c r="F358" s="180" t="s">
        <v>511</v>
      </c>
      <c r="G358" s="181" t="s">
        <v>191</v>
      </c>
      <c r="H358" s="182">
        <v>22</v>
      </c>
      <c r="I358" s="4"/>
      <c r="J358" s="183">
        <f>ROUND(I358*H358,2)</f>
        <v>0</v>
      </c>
      <c r="K358" s="180" t="s">
        <v>3</v>
      </c>
      <c r="L358" s="110"/>
      <c r="M358" s="184" t="s">
        <v>3</v>
      </c>
      <c r="N358" s="185" t="s">
        <v>43</v>
      </c>
      <c r="O358" s="186"/>
      <c r="P358" s="187">
        <f>O358*H358</f>
        <v>0</v>
      </c>
      <c r="Q358" s="187">
        <v>2.2599999999999999E-2</v>
      </c>
      <c r="R358" s="187">
        <f>Q358*H358</f>
        <v>0.49719999999999998</v>
      </c>
      <c r="S358" s="187">
        <v>0.01</v>
      </c>
      <c r="T358" s="188">
        <f>S358*H358</f>
        <v>0.22</v>
      </c>
      <c r="U358" s="109"/>
      <c r="V358" s="109"/>
      <c r="W358" s="109"/>
      <c r="X358" s="109"/>
      <c r="Y358" s="109"/>
      <c r="Z358" s="109"/>
      <c r="AA358" s="109"/>
      <c r="AB358" s="109"/>
      <c r="AC358" s="109"/>
      <c r="AD358" s="109"/>
      <c r="AE358" s="109"/>
      <c r="AR358" s="189" t="s">
        <v>164</v>
      </c>
      <c r="AT358" s="189" t="s">
        <v>160</v>
      </c>
      <c r="AU358" s="189" t="s">
        <v>79</v>
      </c>
      <c r="AY358" s="100" t="s">
        <v>159</v>
      </c>
      <c r="BE358" s="190">
        <f>IF(N358="základní",J358,0)</f>
        <v>0</v>
      </c>
      <c r="BF358" s="190">
        <f>IF(N358="snížená",J358,0)</f>
        <v>0</v>
      </c>
      <c r="BG358" s="190">
        <f>IF(N358="zákl. přenesená",J358,0)</f>
        <v>0</v>
      </c>
      <c r="BH358" s="190">
        <f>IF(N358="sníž. přenesená",J358,0)</f>
        <v>0</v>
      </c>
      <c r="BI358" s="190">
        <f>IF(N358="nulová",J358,0)</f>
        <v>0</v>
      </c>
      <c r="BJ358" s="100" t="s">
        <v>79</v>
      </c>
      <c r="BK358" s="190">
        <f>ROUND(I358*H358,2)</f>
        <v>0</v>
      </c>
      <c r="BL358" s="100" t="s">
        <v>164</v>
      </c>
      <c r="BM358" s="189" t="s">
        <v>512</v>
      </c>
    </row>
    <row r="359" spans="1:65" s="113" customFormat="1" ht="24" x14ac:dyDescent="0.2">
      <c r="A359" s="109"/>
      <c r="B359" s="110"/>
      <c r="C359" s="178" t="s">
        <v>325</v>
      </c>
      <c r="D359" s="178" t="s">
        <v>160</v>
      </c>
      <c r="E359" s="179" t="s">
        <v>513</v>
      </c>
      <c r="F359" s="180" t="s">
        <v>514</v>
      </c>
      <c r="G359" s="181" t="s">
        <v>191</v>
      </c>
      <c r="H359" s="182">
        <v>105</v>
      </c>
      <c r="I359" s="4"/>
      <c r="J359" s="183">
        <f>ROUND(I359*H359,2)</f>
        <v>0</v>
      </c>
      <c r="K359" s="180" t="s">
        <v>3</v>
      </c>
      <c r="L359" s="110"/>
      <c r="M359" s="184" t="s">
        <v>3</v>
      </c>
      <c r="N359" s="185" t="s">
        <v>43</v>
      </c>
      <c r="O359" s="186"/>
      <c r="P359" s="187">
        <f>O359*H359</f>
        <v>0</v>
      </c>
      <c r="Q359" s="187">
        <v>0</v>
      </c>
      <c r="R359" s="187">
        <f>Q359*H359</f>
        <v>0</v>
      </c>
      <c r="S359" s="187">
        <v>0</v>
      </c>
      <c r="T359" s="188">
        <f>S359*H359</f>
        <v>0</v>
      </c>
      <c r="U359" s="109"/>
      <c r="V359" s="109"/>
      <c r="W359" s="109"/>
      <c r="X359" s="109"/>
      <c r="Y359" s="109"/>
      <c r="Z359" s="109"/>
      <c r="AA359" s="109"/>
      <c r="AB359" s="109"/>
      <c r="AC359" s="109"/>
      <c r="AD359" s="109"/>
      <c r="AE359" s="109"/>
      <c r="AR359" s="189" t="s">
        <v>164</v>
      </c>
      <c r="AT359" s="189" t="s">
        <v>160</v>
      </c>
      <c r="AU359" s="189" t="s">
        <v>79</v>
      </c>
      <c r="AY359" s="100" t="s">
        <v>159</v>
      </c>
      <c r="BE359" s="190">
        <f>IF(N359="základní",J359,0)</f>
        <v>0</v>
      </c>
      <c r="BF359" s="190">
        <f>IF(N359="snížená",J359,0)</f>
        <v>0</v>
      </c>
      <c r="BG359" s="190">
        <f>IF(N359="zákl. přenesená",J359,0)</f>
        <v>0</v>
      </c>
      <c r="BH359" s="190">
        <f>IF(N359="sníž. přenesená",J359,0)</f>
        <v>0</v>
      </c>
      <c r="BI359" s="190">
        <f>IF(N359="nulová",J359,0)</f>
        <v>0</v>
      </c>
      <c r="BJ359" s="100" t="s">
        <v>79</v>
      </c>
      <c r="BK359" s="190">
        <f>ROUND(I359*H359,2)</f>
        <v>0</v>
      </c>
      <c r="BL359" s="100" t="s">
        <v>164</v>
      </c>
      <c r="BM359" s="189" t="s">
        <v>515</v>
      </c>
    </row>
    <row r="360" spans="1:65" s="217" customFormat="1" ht="22.5" x14ac:dyDescent="0.2">
      <c r="B360" s="218"/>
      <c r="D360" s="193" t="s">
        <v>175</v>
      </c>
      <c r="E360" s="219" t="s">
        <v>3</v>
      </c>
      <c r="F360" s="220" t="s">
        <v>516</v>
      </c>
      <c r="H360" s="219" t="s">
        <v>3</v>
      </c>
      <c r="L360" s="218"/>
      <c r="M360" s="221"/>
      <c r="N360" s="222"/>
      <c r="O360" s="222"/>
      <c r="P360" s="222"/>
      <c r="Q360" s="222"/>
      <c r="R360" s="222"/>
      <c r="S360" s="222"/>
      <c r="T360" s="223"/>
      <c r="AT360" s="219" t="s">
        <v>175</v>
      </c>
      <c r="AU360" s="219" t="s">
        <v>79</v>
      </c>
      <c r="AV360" s="217" t="s">
        <v>79</v>
      </c>
      <c r="AW360" s="217" t="s">
        <v>33</v>
      </c>
      <c r="AX360" s="217" t="s">
        <v>72</v>
      </c>
      <c r="AY360" s="219" t="s">
        <v>159</v>
      </c>
    </row>
    <row r="361" spans="1:65" s="217" customFormat="1" ht="22.5" x14ac:dyDescent="0.2">
      <c r="B361" s="218"/>
      <c r="D361" s="193" t="s">
        <v>175</v>
      </c>
      <c r="E361" s="219" t="s">
        <v>3</v>
      </c>
      <c r="F361" s="220" t="s">
        <v>517</v>
      </c>
      <c r="H361" s="219" t="s">
        <v>3</v>
      </c>
      <c r="L361" s="218"/>
      <c r="M361" s="221"/>
      <c r="N361" s="222"/>
      <c r="O361" s="222"/>
      <c r="P361" s="222"/>
      <c r="Q361" s="222"/>
      <c r="R361" s="222"/>
      <c r="S361" s="222"/>
      <c r="T361" s="223"/>
      <c r="AT361" s="219" t="s">
        <v>175</v>
      </c>
      <c r="AU361" s="219" t="s">
        <v>79</v>
      </c>
      <c r="AV361" s="217" t="s">
        <v>79</v>
      </c>
      <c r="AW361" s="217" t="s">
        <v>33</v>
      </c>
      <c r="AX361" s="217" t="s">
        <v>72</v>
      </c>
      <c r="AY361" s="219" t="s">
        <v>159</v>
      </c>
    </row>
    <row r="362" spans="1:65" s="191" customFormat="1" x14ac:dyDescent="0.2">
      <c r="B362" s="192"/>
      <c r="D362" s="193" t="s">
        <v>175</v>
      </c>
      <c r="E362" s="194" t="s">
        <v>3</v>
      </c>
      <c r="F362" s="195" t="s">
        <v>518</v>
      </c>
      <c r="H362" s="196">
        <v>44.685000000000002</v>
      </c>
      <c r="L362" s="192"/>
      <c r="M362" s="197"/>
      <c r="N362" s="198"/>
      <c r="O362" s="198"/>
      <c r="P362" s="198"/>
      <c r="Q362" s="198"/>
      <c r="R362" s="198"/>
      <c r="S362" s="198"/>
      <c r="T362" s="199"/>
      <c r="AT362" s="194" t="s">
        <v>175</v>
      </c>
      <c r="AU362" s="194" t="s">
        <v>79</v>
      </c>
      <c r="AV362" s="191" t="s">
        <v>81</v>
      </c>
      <c r="AW362" s="191" t="s">
        <v>33</v>
      </c>
      <c r="AX362" s="191" t="s">
        <v>72</v>
      </c>
      <c r="AY362" s="194" t="s">
        <v>159</v>
      </c>
    </row>
    <row r="363" spans="1:65" s="191" customFormat="1" x14ac:dyDescent="0.2">
      <c r="B363" s="192"/>
      <c r="D363" s="193" t="s">
        <v>175</v>
      </c>
      <c r="E363" s="194" t="s">
        <v>3</v>
      </c>
      <c r="F363" s="195" t="s">
        <v>519</v>
      </c>
      <c r="H363" s="196">
        <v>-0.80900000000000005</v>
      </c>
      <c r="L363" s="192"/>
      <c r="M363" s="197"/>
      <c r="N363" s="198"/>
      <c r="O363" s="198"/>
      <c r="P363" s="198"/>
      <c r="Q363" s="198"/>
      <c r="R363" s="198"/>
      <c r="S363" s="198"/>
      <c r="T363" s="199"/>
      <c r="AT363" s="194" t="s">
        <v>175</v>
      </c>
      <c r="AU363" s="194" t="s">
        <v>79</v>
      </c>
      <c r="AV363" s="191" t="s">
        <v>81</v>
      </c>
      <c r="AW363" s="191" t="s">
        <v>33</v>
      </c>
      <c r="AX363" s="191" t="s">
        <v>72</v>
      </c>
      <c r="AY363" s="194" t="s">
        <v>159</v>
      </c>
    </row>
    <row r="364" spans="1:65" s="191" customFormat="1" x14ac:dyDescent="0.2">
      <c r="B364" s="192"/>
      <c r="D364" s="193" t="s">
        <v>175</v>
      </c>
      <c r="E364" s="194" t="s">
        <v>3</v>
      </c>
      <c r="F364" s="195" t="s">
        <v>520</v>
      </c>
      <c r="H364" s="196">
        <v>19.396000000000001</v>
      </c>
      <c r="L364" s="192"/>
      <c r="M364" s="197"/>
      <c r="N364" s="198"/>
      <c r="O364" s="198"/>
      <c r="P364" s="198"/>
      <c r="Q364" s="198"/>
      <c r="R364" s="198"/>
      <c r="S364" s="198"/>
      <c r="T364" s="199"/>
      <c r="AT364" s="194" t="s">
        <v>175</v>
      </c>
      <c r="AU364" s="194" t="s">
        <v>79</v>
      </c>
      <c r="AV364" s="191" t="s">
        <v>81</v>
      </c>
      <c r="AW364" s="191" t="s">
        <v>33</v>
      </c>
      <c r="AX364" s="191" t="s">
        <v>72</v>
      </c>
      <c r="AY364" s="194" t="s">
        <v>159</v>
      </c>
    </row>
    <row r="365" spans="1:65" s="191" customFormat="1" x14ac:dyDescent="0.2">
      <c r="B365" s="192"/>
      <c r="D365" s="193" t="s">
        <v>175</v>
      </c>
      <c r="E365" s="194" t="s">
        <v>3</v>
      </c>
      <c r="F365" s="195" t="s">
        <v>521</v>
      </c>
      <c r="H365" s="196">
        <v>0.74199999999999999</v>
      </c>
      <c r="L365" s="192"/>
      <c r="M365" s="197"/>
      <c r="N365" s="198"/>
      <c r="O365" s="198"/>
      <c r="P365" s="198"/>
      <c r="Q365" s="198"/>
      <c r="R365" s="198"/>
      <c r="S365" s="198"/>
      <c r="T365" s="199"/>
      <c r="AT365" s="194" t="s">
        <v>175</v>
      </c>
      <c r="AU365" s="194" t="s">
        <v>79</v>
      </c>
      <c r="AV365" s="191" t="s">
        <v>81</v>
      </c>
      <c r="AW365" s="191" t="s">
        <v>33</v>
      </c>
      <c r="AX365" s="191" t="s">
        <v>72</v>
      </c>
      <c r="AY365" s="194" t="s">
        <v>159</v>
      </c>
    </row>
    <row r="366" spans="1:65" s="224" customFormat="1" x14ac:dyDescent="0.2">
      <c r="B366" s="225"/>
      <c r="D366" s="193" t="s">
        <v>175</v>
      </c>
      <c r="E366" s="226" t="s">
        <v>3</v>
      </c>
      <c r="F366" s="227" t="s">
        <v>522</v>
      </c>
      <c r="H366" s="228">
        <v>64.013999999999996</v>
      </c>
      <c r="L366" s="225"/>
      <c r="M366" s="229"/>
      <c r="N366" s="230"/>
      <c r="O366" s="230"/>
      <c r="P366" s="230"/>
      <c r="Q366" s="230"/>
      <c r="R366" s="230"/>
      <c r="S366" s="230"/>
      <c r="T366" s="231"/>
      <c r="AT366" s="226" t="s">
        <v>175</v>
      </c>
      <c r="AU366" s="226" t="s">
        <v>79</v>
      </c>
      <c r="AV366" s="224" t="s">
        <v>167</v>
      </c>
      <c r="AW366" s="224" t="s">
        <v>33</v>
      </c>
      <c r="AX366" s="224" t="s">
        <v>72</v>
      </c>
      <c r="AY366" s="226" t="s">
        <v>159</v>
      </c>
    </row>
    <row r="367" spans="1:65" s="217" customFormat="1" ht="22.5" x14ac:dyDescent="0.2">
      <c r="B367" s="218"/>
      <c r="D367" s="193" t="s">
        <v>175</v>
      </c>
      <c r="E367" s="219" t="s">
        <v>3</v>
      </c>
      <c r="F367" s="220" t="s">
        <v>523</v>
      </c>
      <c r="H367" s="219" t="s">
        <v>3</v>
      </c>
      <c r="L367" s="218"/>
      <c r="M367" s="221"/>
      <c r="N367" s="222"/>
      <c r="O367" s="222"/>
      <c r="P367" s="222"/>
      <c r="Q367" s="222"/>
      <c r="R367" s="222"/>
      <c r="S367" s="222"/>
      <c r="T367" s="223"/>
      <c r="AT367" s="219" t="s">
        <v>175</v>
      </c>
      <c r="AU367" s="219" t="s">
        <v>79</v>
      </c>
      <c r="AV367" s="217" t="s">
        <v>79</v>
      </c>
      <c r="AW367" s="217" t="s">
        <v>33</v>
      </c>
      <c r="AX367" s="217" t="s">
        <v>72</v>
      </c>
      <c r="AY367" s="219" t="s">
        <v>159</v>
      </c>
    </row>
    <row r="368" spans="1:65" s="191" customFormat="1" x14ac:dyDescent="0.2">
      <c r="B368" s="192"/>
      <c r="D368" s="193" t="s">
        <v>175</v>
      </c>
      <c r="E368" s="194" t="s">
        <v>3</v>
      </c>
      <c r="F368" s="195" t="s">
        <v>524</v>
      </c>
      <c r="H368" s="196">
        <v>6.1609999999999996</v>
      </c>
      <c r="L368" s="192"/>
      <c r="M368" s="197"/>
      <c r="N368" s="198"/>
      <c r="O368" s="198"/>
      <c r="P368" s="198"/>
      <c r="Q368" s="198"/>
      <c r="R368" s="198"/>
      <c r="S368" s="198"/>
      <c r="T368" s="199"/>
      <c r="AT368" s="194" t="s">
        <v>175</v>
      </c>
      <c r="AU368" s="194" t="s">
        <v>79</v>
      </c>
      <c r="AV368" s="191" t="s">
        <v>81</v>
      </c>
      <c r="AW368" s="191" t="s">
        <v>33</v>
      </c>
      <c r="AX368" s="191" t="s">
        <v>72</v>
      </c>
      <c r="AY368" s="194" t="s">
        <v>159</v>
      </c>
    </row>
    <row r="369" spans="1:65" s="217" customFormat="1" ht="33.75" x14ac:dyDescent="0.2">
      <c r="B369" s="218"/>
      <c r="D369" s="193" t="s">
        <v>175</v>
      </c>
      <c r="E369" s="219" t="s">
        <v>3</v>
      </c>
      <c r="F369" s="220" t="s">
        <v>525</v>
      </c>
      <c r="H369" s="219" t="s">
        <v>3</v>
      </c>
      <c r="L369" s="218"/>
      <c r="M369" s="221"/>
      <c r="N369" s="222"/>
      <c r="O369" s="222"/>
      <c r="P369" s="222"/>
      <c r="Q369" s="222"/>
      <c r="R369" s="222"/>
      <c r="S369" s="222"/>
      <c r="T369" s="223"/>
      <c r="AT369" s="219" t="s">
        <v>175</v>
      </c>
      <c r="AU369" s="219" t="s">
        <v>79</v>
      </c>
      <c r="AV369" s="217" t="s">
        <v>79</v>
      </c>
      <c r="AW369" s="217" t="s">
        <v>33</v>
      </c>
      <c r="AX369" s="217" t="s">
        <v>72</v>
      </c>
      <c r="AY369" s="219" t="s">
        <v>159</v>
      </c>
    </row>
    <row r="370" spans="1:65" s="191" customFormat="1" x14ac:dyDescent="0.2">
      <c r="B370" s="192"/>
      <c r="D370" s="193" t="s">
        <v>175</v>
      </c>
      <c r="E370" s="194" t="s">
        <v>3</v>
      </c>
      <c r="F370" s="195" t="s">
        <v>526</v>
      </c>
      <c r="H370" s="196">
        <v>12.019</v>
      </c>
      <c r="L370" s="192"/>
      <c r="M370" s="197"/>
      <c r="N370" s="198"/>
      <c r="O370" s="198"/>
      <c r="P370" s="198"/>
      <c r="Q370" s="198"/>
      <c r="R370" s="198"/>
      <c r="S370" s="198"/>
      <c r="T370" s="199"/>
      <c r="AT370" s="194" t="s">
        <v>175</v>
      </c>
      <c r="AU370" s="194" t="s">
        <v>79</v>
      </c>
      <c r="AV370" s="191" t="s">
        <v>81</v>
      </c>
      <c r="AW370" s="191" t="s">
        <v>33</v>
      </c>
      <c r="AX370" s="191" t="s">
        <v>72</v>
      </c>
      <c r="AY370" s="194" t="s">
        <v>159</v>
      </c>
    </row>
    <row r="371" spans="1:65" s="217" customFormat="1" ht="22.5" x14ac:dyDescent="0.2">
      <c r="B371" s="218"/>
      <c r="D371" s="193" t="s">
        <v>175</v>
      </c>
      <c r="E371" s="219" t="s">
        <v>3</v>
      </c>
      <c r="F371" s="220" t="s">
        <v>527</v>
      </c>
      <c r="H371" s="219" t="s">
        <v>3</v>
      </c>
      <c r="L371" s="218"/>
      <c r="M371" s="221"/>
      <c r="N371" s="222"/>
      <c r="O371" s="222"/>
      <c r="P371" s="222"/>
      <c r="Q371" s="222"/>
      <c r="R371" s="222"/>
      <c r="S371" s="222"/>
      <c r="T371" s="223"/>
      <c r="AT371" s="219" t="s">
        <v>175</v>
      </c>
      <c r="AU371" s="219" t="s">
        <v>79</v>
      </c>
      <c r="AV371" s="217" t="s">
        <v>79</v>
      </c>
      <c r="AW371" s="217" t="s">
        <v>33</v>
      </c>
      <c r="AX371" s="217" t="s">
        <v>72</v>
      </c>
      <c r="AY371" s="219" t="s">
        <v>159</v>
      </c>
    </row>
    <row r="372" spans="1:65" s="191" customFormat="1" x14ac:dyDescent="0.2">
      <c r="B372" s="192"/>
      <c r="D372" s="193" t="s">
        <v>175</v>
      </c>
      <c r="E372" s="194" t="s">
        <v>3</v>
      </c>
      <c r="F372" s="195" t="s">
        <v>528</v>
      </c>
      <c r="H372" s="196">
        <v>12.519</v>
      </c>
      <c r="L372" s="192"/>
      <c r="M372" s="197"/>
      <c r="N372" s="198"/>
      <c r="O372" s="198"/>
      <c r="P372" s="198"/>
      <c r="Q372" s="198"/>
      <c r="R372" s="198"/>
      <c r="S372" s="198"/>
      <c r="T372" s="199"/>
      <c r="AT372" s="194" t="s">
        <v>175</v>
      </c>
      <c r="AU372" s="194" t="s">
        <v>79</v>
      </c>
      <c r="AV372" s="191" t="s">
        <v>81</v>
      </c>
      <c r="AW372" s="191" t="s">
        <v>33</v>
      </c>
      <c r="AX372" s="191" t="s">
        <v>72</v>
      </c>
      <c r="AY372" s="194" t="s">
        <v>159</v>
      </c>
    </row>
    <row r="373" spans="1:65" s="217" customFormat="1" ht="22.5" x14ac:dyDescent="0.2">
      <c r="B373" s="218"/>
      <c r="D373" s="193" t="s">
        <v>175</v>
      </c>
      <c r="E373" s="219" t="s">
        <v>3</v>
      </c>
      <c r="F373" s="220" t="s">
        <v>529</v>
      </c>
      <c r="H373" s="219" t="s">
        <v>3</v>
      </c>
      <c r="L373" s="218"/>
      <c r="M373" s="221"/>
      <c r="N373" s="222"/>
      <c r="O373" s="222"/>
      <c r="P373" s="222"/>
      <c r="Q373" s="222"/>
      <c r="R373" s="222"/>
      <c r="S373" s="222"/>
      <c r="T373" s="223"/>
      <c r="AT373" s="219" t="s">
        <v>175</v>
      </c>
      <c r="AU373" s="219" t="s">
        <v>79</v>
      </c>
      <c r="AV373" s="217" t="s">
        <v>79</v>
      </c>
      <c r="AW373" s="217" t="s">
        <v>33</v>
      </c>
      <c r="AX373" s="217" t="s">
        <v>72</v>
      </c>
      <c r="AY373" s="219" t="s">
        <v>159</v>
      </c>
    </row>
    <row r="374" spans="1:65" s="191" customFormat="1" x14ac:dyDescent="0.2">
      <c r="B374" s="192"/>
      <c r="D374" s="193" t="s">
        <v>175</v>
      </c>
      <c r="E374" s="194" t="s">
        <v>3</v>
      </c>
      <c r="F374" s="195" t="s">
        <v>530</v>
      </c>
      <c r="H374" s="196">
        <v>9.9849999999999994</v>
      </c>
      <c r="L374" s="192"/>
      <c r="M374" s="197"/>
      <c r="N374" s="198"/>
      <c r="O374" s="198"/>
      <c r="P374" s="198"/>
      <c r="Q374" s="198"/>
      <c r="R374" s="198"/>
      <c r="S374" s="198"/>
      <c r="T374" s="199"/>
      <c r="AT374" s="194" t="s">
        <v>175</v>
      </c>
      <c r="AU374" s="194" t="s">
        <v>79</v>
      </c>
      <c r="AV374" s="191" t="s">
        <v>81</v>
      </c>
      <c r="AW374" s="191" t="s">
        <v>33</v>
      </c>
      <c r="AX374" s="191" t="s">
        <v>72</v>
      </c>
      <c r="AY374" s="194" t="s">
        <v>159</v>
      </c>
    </row>
    <row r="375" spans="1:65" s="191" customFormat="1" x14ac:dyDescent="0.2">
      <c r="B375" s="192"/>
      <c r="D375" s="193" t="s">
        <v>175</v>
      </c>
      <c r="E375" s="194" t="s">
        <v>3</v>
      </c>
      <c r="F375" s="195" t="s">
        <v>531</v>
      </c>
      <c r="H375" s="196">
        <v>0.30199999999999999</v>
      </c>
      <c r="L375" s="192"/>
      <c r="M375" s="197"/>
      <c r="N375" s="198"/>
      <c r="O375" s="198"/>
      <c r="P375" s="198"/>
      <c r="Q375" s="198"/>
      <c r="R375" s="198"/>
      <c r="S375" s="198"/>
      <c r="T375" s="199"/>
      <c r="AT375" s="194" t="s">
        <v>175</v>
      </c>
      <c r="AU375" s="194" t="s">
        <v>79</v>
      </c>
      <c r="AV375" s="191" t="s">
        <v>81</v>
      </c>
      <c r="AW375" s="191" t="s">
        <v>33</v>
      </c>
      <c r="AX375" s="191" t="s">
        <v>72</v>
      </c>
      <c r="AY375" s="194" t="s">
        <v>159</v>
      </c>
    </row>
    <row r="376" spans="1:65" s="200" customFormat="1" x14ac:dyDescent="0.2">
      <c r="B376" s="201"/>
      <c r="D376" s="193" t="s">
        <v>175</v>
      </c>
      <c r="E376" s="202" t="s">
        <v>3</v>
      </c>
      <c r="F376" s="203" t="s">
        <v>197</v>
      </c>
      <c r="H376" s="204">
        <v>105</v>
      </c>
      <c r="L376" s="201"/>
      <c r="M376" s="205"/>
      <c r="N376" s="206"/>
      <c r="O376" s="206"/>
      <c r="P376" s="206"/>
      <c r="Q376" s="206"/>
      <c r="R376" s="206"/>
      <c r="S376" s="206"/>
      <c r="T376" s="207"/>
      <c r="AT376" s="202" t="s">
        <v>175</v>
      </c>
      <c r="AU376" s="202" t="s">
        <v>79</v>
      </c>
      <c r="AV376" s="200" t="s">
        <v>164</v>
      </c>
      <c r="AW376" s="200" t="s">
        <v>33</v>
      </c>
      <c r="AX376" s="200" t="s">
        <v>79</v>
      </c>
      <c r="AY376" s="202" t="s">
        <v>159</v>
      </c>
    </row>
    <row r="377" spans="1:65" s="113" customFormat="1" ht="48" x14ac:dyDescent="0.2">
      <c r="A377" s="109"/>
      <c r="B377" s="110"/>
      <c r="C377" s="178" t="s">
        <v>532</v>
      </c>
      <c r="D377" s="178" t="s">
        <v>160</v>
      </c>
      <c r="E377" s="179" t="s">
        <v>533</v>
      </c>
      <c r="F377" s="180" t="s">
        <v>534</v>
      </c>
      <c r="G377" s="181" t="s">
        <v>191</v>
      </c>
      <c r="H377" s="182">
        <v>105</v>
      </c>
      <c r="I377" s="4"/>
      <c r="J377" s="183">
        <f>ROUND(I377*H377,2)</f>
        <v>0</v>
      </c>
      <c r="K377" s="180" t="s">
        <v>3</v>
      </c>
      <c r="L377" s="110"/>
      <c r="M377" s="184" t="s">
        <v>3</v>
      </c>
      <c r="N377" s="185" t="s">
        <v>43</v>
      </c>
      <c r="O377" s="186"/>
      <c r="P377" s="187">
        <f>O377*H377</f>
        <v>0</v>
      </c>
      <c r="Q377" s="187">
        <v>9.6600000000000002E-3</v>
      </c>
      <c r="R377" s="187">
        <f>Q377*H377</f>
        <v>1.0143</v>
      </c>
      <c r="S377" s="187">
        <v>0</v>
      </c>
      <c r="T377" s="188">
        <f>S377*H377</f>
        <v>0</v>
      </c>
      <c r="U377" s="109"/>
      <c r="V377" s="109"/>
      <c r="W377" s="109"/>
      <c r="X377" s="109"/>
      <c r="Y377" s="109"/>
      <c r="Z377" s="109"/>
      <c r="AA377" s="109"/>
      <c r="AB377" s="109"/>
      <c r="AC377" s="109"/>
      <c r="AD377" s="109"/>
      <c r="AE377" s="109"/>
      <c r="AR377" s="189" t="s">
        <v>164</v>
      </c>
      <c r="AT377" s="189" t="s">
        <v>160</v>
      </c>
      <c r="AU377" s="189" t="s">
        <v>79</v>
      </c>
      <c r="AY377" s="100" t="s">
        <v>159</v>
      </c>
      <c r="BE377" s="190">
        <f>IF(N377="základní",J377,0)</f>
        <v>0</v>
      </c>
      <c r="BF377" s="190">
        <f>IF(N377="snížená",J377,0)</f>
        <v>0</v>
      </c>
      <c r="BG377" s="190">
        <f>IF(N377="zákl. přenesená",J377,0)</f>
        <v>0</v>
      </c>
      <c r="BH377" s="190">
        <f>IF(N377="sníž. přenesená",J377,0)</f>
        <v>0</v>
      </c>
      <c r="BI377" s="190">
        <f>IF(N377="nulová",J377,0)</f>
        <v>0</v>
      </c>
      <c r="BJ377" s="100" t="s">
        <v>79</v>
      </c>
      <c r="BK377" s="190">
        <f>ROUND(I377*H377,2)</f>
        <v>0</v>
      </c>
      <c r="BL377" s="100" t="s">
        <v>164</v>
      </c>
      <c r="BM377" s="189" t="s">
        <v>535</v>
      </c>
    </row>
    <row r="378" spans="1:65" s="113" customFormat="1" ht="72" x14ac:dyDescent="0.2">
      <c r="A378" s="109"/>
      <c r="B378" s="110"/>
      <c r="C378" s="178" t="s">
        <v>335</v>
      </c>
      <c r="D378" s="178" t="s">
        <v>160</v>
      </c>
      <c r="E378" s="179" t="s">
        <v>536</v>
      </c>
      <c r="F378" s="180" t="s">
        <v>537</v>
      </c>
      <c r="G378" s="181" t="s">
        <v>191</v>
      </c>
      <c r="H378" s="182">
        <v>191.5</v>
      </c>
      <c r="I378" s="4"/>
      <c r="J378" s="183">
        <f>ROUND(I378*H378,2)</f>
        <v>0</v>
      </c>
      <c r="K378" s="180" t="s">
        <v>3</v>
      </c>
      <c r="L378" s="110"/>
      <c r="M378" s="184" t="s">
        <v>3</v>
      </c>
      <c r="N378" s="185" t="s">
        <v>43</v>
      </c>
      <c r="O378" s="186"/>
      <c r="P378" s="187">
        <f>O378*H378</f>
        <v>0</v>
      </c>
      <c r="Q378" s="187">
        <v>2.673E-2</v>
      </c>
      <c r="R378" s="187">
        <f>Q378*H378</f>
        <v>5.1187950000000004</v>
      </c>
      <c r="S378" s="187">
        <v>0</v>
      </c>
      <c r="T378" s="188">
        <f>S378*H378</f>
        <v>0</v>
      </c>
      <c r="U378" s="109"/>
      <c r="V378" s="109"/>
      <c r="W378" s="109"/>
      <c r="X378" s="109"/>
      <c r="Y378" s="109"/>
      <c r="Z378" s="109"/>
      <c r="AA378" s="109"/>
      <c r="AB378" s="109"/>
      <c r="AC378" s="109"/>
      <c r="AD378" s="109"/>
      <c r="AE378" s="109"/>
      <c r="AR378" s="189" t="s">
        <v>164</v>
      </c>
      <c r="AT378" s="189" t="s">
        <v>160</v>
      </c>
      <c r="AU378" s="189" t="s">
        <v>79</v>
      </c>
      <c r="AY378" s="100" t="s">
        <v>159</v>
      </c>
      <c r="BE378" s="190">
        <f>IF(N378="základní",J378,0)</f>
        <v>0</v>
      </c>
      <c r="BF378" s="190">
        <f>IF(N378="snížená",J378,0)</f>
        <v>0</v>
      </c>
      <c r="BG378" s="190">
        <f>IF(N378="zákl. přenesená",J378,0)</f>
        <v>0</v>
      </c>
      <c r="BH378" s="190">
        <f>IF(N378="sníž. přenesená",J378,0)</f>
        <v>0</v>
      </c>
      <c r="BI378" s="190">
        <f>IF(N378="nulová",J378,0)</f>
        <v>0</v>
      </c>
      <c r="BJ378" s="100" t="s">
        <v>79</v>
      </c>
      <c r="BK378" s="190">
        <f>ROUND(I378*H378,2)</f>
        <v>0</v>
      </c>
      <c r="BL378" s="100" t="s">
        <v>164</v>
      </c>
      <c r="BM378" s="189" t="s">
        <v>538</v>
      </c>
    </row>
    <row r="379" spans="1:65" s="113" customFormat="1" ht="24" x14ac:dyDescent="0.2">
      <c r="A379" s="109"/>
      <c r="B379" s="110"/>
      <c r="C379" s="178" t="s">
        <v>539</v>
      </c>
      <c r="D379" s="178" t="s">
        <v>160</v>
      </c>
      <c r="E379" s="179" t="s">
        <v>540</v>
      </c>
      <c r="F379" s="180" t="s">
        <v>541</v>
      </c>
      <c r="G379" s="181" t="s">
        <v>191</v>
      </c>
      <c r="H379" s="182">
        <v>9.5</v>
      </c>
      <c r="I379" s="4"/>
      <c r="J379" s="183">
        <f>ROUND(I379*H379,2)</f>
        <v>0</v>
      </c>
      <c r="K379" s="180" t="s">
        <v>3</v>
      </c>
      <c r="L379" s="110"/>
      <c r="M379" s="184" t="s">
        <v>3</v>
      </c>
      <c r="N379" s="185" t="s">
        <v>43</v>
      </c>
      <c r="O379" s="186"/>
      <c r="P379" s="187">
        <f>O379*H379</f>
        <v>0</v>
      </c>
      <c r="Q379" s="187">
        <v>2.3300000000000001E-2</v>
      </c>
      <c r="R379" s="187">
        <f>Q379*H379</f>
        <v>0.22135000000000002</v>
      </c>
      <c r="S379" s="187">
        <v>0</v>
      </c>
      <c r="T379" s="188">
        <f>S379*H379</f>
        <v>0</v>
      </c>
      <c r="U379" s="109"/>
      <c r="V379" s="109"/>
      <c r="W379" s="109"/>
      <c r="X379" s="109"/>
      <c r="Y379" s="109"/>
      <c r="Z379" s="109"/>
      <c r="AA379" s="109"/>
      <c r="AB379" s="109"/>
      <c r="AC379" s="109"/>
      <c r="AD379" s="109"/>
      <c r="AE379" s="109"/>
      <c r="AR379" s="189" t="s">
        <v>164</v>
      </c>
      <c r="AT379" s="189" t="s">
        <v>160</v>
      </c>
      <c r="AU379" s="189" t="s">
        <v>79</v>
      </c>
      <c r="AY379" s="100" t="s">
        <v>159</v>
      </c>
      <c r="BE379" s="190">
        <f>IF(N379="základní",J379,0)</f>
        <v>0</v>
      </c>
      <c r="BF379" s="190">
        <f>IF(N379="snížená",J379,0)</f>
        <v>0</v>
      </c>
      <c r="BG379" s="190">
        <f>IF(N379="zákl. přenesená",J379,0)</f>
        <v>0</v>
      </c>
      <c r="BH379" s="190">
        <f>IF(N379="sníž. přenesená",J379,0)</f>
        <v>0</v>
      </c>
      <c r="BI379" s="190">
        <f>IF(N379="nulová",J379,0)</f>
        <v>0</v>
      </c>
      <c r="BJ379" s="100" t="s">
        <v>79</v>
      </c>
      <c r="BK379" s="190">
        <f>ROUND(I379*H379,2)</f>
        <v>0</v>
      </c>
      <c r="BL379" s="100" t="s">
        <v>164</v>
      </c>
      <c r="BM379" s="189" t="s">
        <v>542</v>
      </c>
    </row>
    <row r="380" spans="1:65" s="217" customFormat="1" ht="22.5" x14ac:dyDescent="0.2">
      <c r="B380" s="218"/>
      <c r="D380" s="193" t="s">
        <v>175</v>
      </c>
      <c r="E380" s="219" t="s">
        <v>3</v>
      </c>
      <c r="F380" s="220" t="s">
        <v>517</v>
      </c>
      <c r="H380" s="219" t="s">
        <v>3</v>
      </c>
      <c r="L380" s="218"/>
      <c r="M380" s="221"/>
      <c r="N380" s="222"/>
      <c r="O380" s="222"/>
      <c r="P380" s="222"/>
      <c r="Q380" s="222"/>
      <c r="R380" s="222"/>
      <c r="S380" s="222"/>
      <c r="T380" s="223"/>
      <c r="AT380" s="219" t="s">
        <v>175</v>
      </c>
      <c r="AU380" s="219" t="s">
        <v>79</v>
      </c>
      <c r="AV380" s="217" t="s">
        <v>79</v>
      </c>
      <c r="AW380" s="217" t="s">
        <v>33</v>
      </c>
      <c r="AX380" s="217" t="s">
        <v>72</v>
      </c>
      <c r="AY380" s="219" t="s">
        <v>159</v>
      </c>
    </row>
    <row r="381" spans="1:65" s="191" customFormat="1" x14ac:dyDescent="0.2">
      <c r="B381" s="192"/>
      <c r="D381" s="193" t="s">
        <v>175</v>
      </c>
      <c r="E381" s="194" t="s">
        <v>3</v>
      </c>
      <c r="F381" s="195" t="s">
        <v>543</v>
      </c>
      <c r="H381" s="196">
        <v>2.7690000000000001</v>
      </c>
      <c r="L381" s="192"/>
      <c r="M381" s="197"/>
      <c r="N381" s="198"/>
      <c r="O381" s="198"/>
      <c r="P381" s="198"/>
      <c r="Q381" s="198"/>
      <c r="R381" s="198"/>
      <c r="S381" s="198"/>
      <c r="T381" s="199"/>
      <c r="AT381" s="194" t="s">
        <v>175</v>
      </c>
      <c r="AU381" s="194" t="s">
        <v>79</v>
      </c>
      <c r="AV381" s="191" t="s">
        <v>81</v>
      </c>
      <c r="AW381" s="191" t="s">
        <v>33</v>
      </c>
      <c r="AX381" s="191" t="s">
        <v>72</v>
      </c>
      <c r="AY381" s="194" t="s">
        <v>159</v>
      </c>
    </row>
    <row r="382" spans="1:65" s="217" customFormat="1" ht="22.5" x14ac:dyDescent="0.2">
      <c r="B382" s="218"/>
      <c r="D382" s="193" t="s">
        <v>175</v>
      </c>
      <c r="E382" s="219" t="s">
        <v>3</v>
      </c>
      <c r="F382" s="220" t="s">
        <v>544</v>
      </c>
      <c r="H382" s="219" t="s">
        <v>3</v>
      </c>
      <c r="L382" s="218"/>
      <c r="M382" s="221"/>
      <c r="N382" s="222"/>
      <c r="O382" s="222"/>
      <c r="P382" s="222"/>
      <c r="Q382" s="222"/>
      <c r="R382" s="222"/>
      <c r="S382" s="222"/>
      <c r="T382" s="223"/>
      <c r="AT382" s="219" t="s">
        <v>175</v>
      </c>
      <c r="AU382" s="219" t="s">
        <v>79</v>
      </c>
      <c r="AV382" s="217" t="s">
        <v>79</v>
      </c>
      <c r="AW382" s="217" t="s">
        <v>33</v>
      </c>
      <c r="AX382" s="217" t="s">
        <v>72</v>
      </c>
      <c r="AY382" s="219" t="s">
        <v>159</v>
      </c>
    </row>
    <row r="383" spans="1:65" s="217" customFormat="1" ht="22.5" x14ac:dyDescent="0.2">
      <c r="B383" s="218"/>
      <c r="D383" s="193" t="s">
        <v>175</v>
      </c>
      <c r="E383" s="219" t="s">
        <v>3</v>
      </c>
      <c r="F383" s="220" t="s">
        <v>545</v>
      </c>
      <c r="H383" s="219" t="s">
        <v>3</v>
      </c>
      <c r="L383" s="218"/>
      <c r="M383" s="221"/>
      <c r="N383" s="222"/>
      <c r="O383" s="222"/>
      <c r="P383" s="222"/>
      <c r="Q383" s="222"/>
      <c r="R383" s="222"/>
      <c r="S383" s="222"/>
      <c r="T383" s="223"/>
      <c r="AT383" s="219" t="s">
        <v>175</v>
      </c>
      <c r="AU383" s="219" t="s">
        <v>79</v>
      </c>
      <c r="AV383" s="217" t="s">
        <v>79</v>
      </c>
      <c r="AW383" s="217" t="s">
        <v>33</v>
      </c>
      <c r="AX383" s="217" t="s">
        <v>72</v>
      </c>
      <c r="AY383" s="219" t="s">
        <v>159</v>
      </c>
    </row>
    <row r="384" spans="1:65" s="191" customFormat="1" x14ac:dyDescent="0.2">
      <c r="B384" s="192"/>
      <c r="D384" s="193" t="s">
        <v>175</v>
      </c>
      <c r="E384" s="194" t="s">
        <v>3</v>
      </c>
      <c r="F384" s="195" t="s">
        <v>546</v>
      </c>
      <c r="H384" s="196">
        <v>1.056</v>
      </c>
      <c r="L384" s="192"/>
      <c r="M384" s="197"/>
      <c r="N384" s="198"/>
      <c r="O384" s="198"/>
      <c r="P384" s="198"/>
      <c r="Q384" s="198"/>
      <c r="R384" s="198"/>
      <c r="S384" s="198"/>
      <c r="T384" s="199"/>
      <c r="AT384" s="194" t="s">
        <v>175</v>
      </c>
      <c r="AU384" s="194" t="s">
        <v>79</v>
      </c>
      <c r="AV384" s="191" t="s">
        <v>81</v>
      </c>
      <c r="AW384" s="191" t="s">
        <v>33</v>
      </c>
      <c r="AX384" s="191" t="s">
        <v>72</v>
      </c>
      <c r="AY384" s="194" t="s">
        <v>159</v>
      </c>
    </row>
    <row r="385" spans="1:65" s="191" customFormat="1" x14ac:dyDescent="0.2">
      <c r="B385" s="192"/>
      <c r="D385" s="193" t="s">
        <v>175</v>
      </c>
      <c r="E385" s="194" t="s">
        <v>3</v>
      </c>
      <c r="F385" s="195" t="s">
        <v>547</v>
      </c>
      <c r="H385" s="196">
        <v>2.4079999999999999</v>
      </c>
      <c r="L385" s="192"/>
      <c r="M385" s="197"/>
      <c r="N385" s="198"/>
      <c r="O385" s="198"/>
      <c r="P385" s="198"/>
      <c r="Q385" s="198"/>
      <c r="R385" s="198"/>
      <c r="S385" s="198"/>
      <c r="T385" s="199"/>
      <c r="AT385" s="194" t="s">
        <v>175</v>
      </c>
      <c r="AU385" s="194" t="s">
        <v>79</v>
      </c>
      <c r="AV385" s="191" t="s">
        <v>81</v>
      </c>
      <c r="AW385" s="191" t="s">
        <v>33</v>
      </c>
      <c r="AX385" s="191" t="s">
        <v>72</v>
      </c>
      <c r="AY385" s="194" t="s">
        <v>159</v>
      </c>
    </row>
    <row r="386" spans="1:65" s="217" customFormat="1" ht="22.5" x14ac:dyDescent="0.2">
      <c r="B386" s="218"/>
      <c r="D386" s="193" t="s">
        <v>175</v>
      </c>
      <c r="E386" s="219" t="s">
        <v>3</v>
      </c>
      <c r="F386" s="220" t="s">
        <v>548</v>
      </c>
      <c r="H386" s="219" t="s">
        <v>3</v>
      </c>
      <c r="L386" s="218"/>
      <c r="M386" s="221"/>
      <c r="N386" s="222"/>
      <c r="O386" s="222"/>
      <c r="P386" s="222"/>
      <c r="Q386" s="222"/>
      <c r="R386" s="222"/>
      <c r="S386" s="222"/>
      <c r="T386" s="223"/>
      <c r="AT386" s="219" t="s">
        <v>175</v>
      </c>
      <c r="AU386" s="219" t="s">
        <v>79</v>
      </c>
      <c r="AV386" s="217" t="s">
        <v>79</v>
      </c>
      <c r="AW386" s="217" t="s">
        <v>33</v>
      </c>
      <c r="AX386" s="217" t="s">
        <v>72</v>
      </c>
      <c r="AY386" s="219" t="s">
        <v>159</v>
      </c>
    </row>
    <row r="387" spans="1:65" s="191" customFormat="1" x14ac:dyDescent="0.2">
      <c r="B387" s="192"/>
      <c r="D387" s="193" t="s">
        <v>175</v>
      </c>
      <c r="E387" s="194" t="s">
        <v>3</v>
      </c>
      <c r="F387" s="195" t="s">
        <v>549</v>
      </c>
      <c r="H387" s="196">
        <v>3.1880000000000002</v>
      </c>
      <c r="L387" s="192"/>
      <c r="M387" s="197"/>
      <c r="N387" s="198"/>
      <c r="O387" s="198"/>
      <c r="P387" s="198"/>
      <c r="Q387" s="198"/>
      <c r="R387" s="198"/>
      <c r="S387" s="198"/>
      <c r="T387" s="199"/>
      <c r="AT387" s="194" t="s">
        <v>175</v>
      </c>
      <c r="AU387" s="194" t="s">
        <v>79</v>
      </c>
      <c r="AV387" s="191" t="s">
        <v>81</v>
      </c>
      <c r="AW387" s="191" t="s">
        <v>33</v>
      </c>
      <c r="AX387" s="191" t="s">
        <v>72</v>
      </c>
      <c r="AY387" s="194" t="s">
        <v>159</v>
      </c>
    </row>
    <row r="388" spans="1:65" s="191" customFormat="1" x14ac:dyDescent="0.2">
      <c r="B388" s="192"/>
      <c r="D388" s="193" t="s">
        <v>175</v>
      </c>
      <c r="E388" s="194" t="s">
        <v>3</v>
      </c>
      <c r="F388" s="195" t="s">
        <v>550</v>
      </c>
      <c r="H388" s="196">
        <v>7.9000000000000001E-2</v>
      </c>
      <c r="L388" s="192"/>
      <c r="M388" s="197"/>
      <c r="N388" s="198"/>
      <c r="O388" s="198"/>
      <c r="P388" s="198"/>
      <c r="Q388" s="198"/>
      <c r="R388" s="198"/>
      <c r="S388" s="198"/>
      <c r="T388" s="199"/>
      <c r="AT388" s="194" t="s">
        <v>175</v>
      </c>
      <c r="AU388" s="194" t="s">
        <v>79</v>
      </c>
      <c r="AV388" s="191" t="s">
        <v>81</v>
      </c>
      <c r="AW388" s="191" t="s">
        <v>33</v>
      </c>
      <c r="AX388" s="191" t="s">
        <v>72</v>
      </c>
      <c r="AY388" s="194" t="s">
        <v>159</v>
      </c>
    </row>
    <row r="389" spans="1:65" s="200" customFormat="1" x14ac:dyDescent="0.2">
      <c r="B389" s="201"/>
      <c r="D389" s="193" t="s">
        <v>175</v>
      </c>
      <c r="E389" s="202" t="s">
        <v>3</v>
      </c>
      <c r="F389" s="203" t="s">
        <v>197</v>
      </c>
      <c r="H389" s="204">
        <v>9.5</v>
      </c>
      <c r="L389" s="201"/>
      <c r="M389" s="205"/>
      <c r="N389" s="206"/>
      <c r="O389" s="206"/>
      <c r="P389" s="206"/>
      <c r="Q389" s="206"/>
      <c r="R389" s="206"/>
      <c r="S389" s="206"/>
      <c r="T389" s="207"/>
      <c r="AT389" s="202" t="s">
        <v>175</v>
      </c>
      <c r="AU389" s="202" t="s">
        <v>79</v>
      </c>
      <c r="AV389" s="200" t="s">
        <v>164</v>
      </c>
      <c r="AW389" s="200" t="s">
        <v>33</v>
      </c>
      <c r="AX389" s="200" t="s">
        <v>79</v>
      </c>
      <c r="AY389" s="202" t="s">
        <v>159</v>
      </c>
    </row>
    <row r="390" spans="1:65" s="113" customFormat="1" ht="16.5" customHeight="1" x14ac:dyDescent="0.2">
      <c r="A390" s="109"/>
      <c r="B390" s="110"/>
      <c r="C390" s="178" t="s">
        <v>343</v>
      </c>
      <c r="D390" s="178" t="s">
        <v>160</v>
      </c>
      <c r="E390" s="179" t="s">
        <v>551</v>
      </c>
      <c r="F390" s="180" t="s">
        <v>552</v>
      </c>
      <c r="G390" s="181" t="s">
        <v>191</v>
      </c>
      <c r="H390" s="182">
        <v>201</v>
      </c>
      <c r="I390" s="4"/>
      <c r="J390" s="183">
        <f>ROUND(I390*H390,2)</f>
        <v>0</v>
      </c>
      <c r="K390" s="180" t="s">
        <v>3</v>
      </c>
      <c r="L390" s="110"/>
      <c r="M390" s="184" t="s">
        <v>3</v>
      </c>
      <c r="N390" s="185" t="s">
        <v>43</v>
      </c>
      <c r="O390" s="186"/>
      <c r="P390" s="187">
        <f>O390*H390</f>
        <v>0</v>
      </c>
      <c r="Q390" s="187">
        <v>3.96E-3</v>
      </c>
      <c r="R390" s="187">
        <f>Q390*H390</f>
        <v>0.79596</v>
      </c>
      <c r="S390" s="187">
        <v>0</v>
      </c>
      <c r="T390" s="188">
        <f>S390*H390</f>
        <v>0</v>
      </c>
      <c r="U390" s="109"/>
      <c r="V390" s="109"/>
      <c r="W390" s="109"/>
      <c r="X390" s="109"/>
      <c r="Y390" s="109"/>
      <c r="Z390" s="109"/>
      <c r="AA390" s="109"/>
      <c r="AB390" s="109"/>
      <c r="AC390" s="109"/>
      <c r="AD390" s="109"/>
      <c r="AE390" s="109"/>
      <c r="AR390" s="189" t="s">
        <v>164</v>
      </c>
      <c r="AT390" s="189" t="s">
        <v>160</v>
      </c>
      <c r="AU390" s="189" t="s">
        <v>79</v>
      </c>
      <c r="AY390" s="100" t="s">
        <v>159</v>
      </c>
      <c r="BE390" s="190">
        <f>IF(N390="základní",J390,0)</f>
        <v>0</v>
      </c>
      <c r="BF390" s="190">
        <f>IF(N390="snížená",J390,0)</f>
        <v>0</v>
      </c>
      <c r="BG390" s="190">
        <f>IF(N390="zákl. přenesená",J390,0)</f>
        <v>0</v>
      </c>
      <c r="BH390" s="190">
        <f>IF(N390="sníž. přenesená",J390,0)</f>
        <v>0</v>
      </c>
      <c r="BI390" s="190">
        <f>IF(N390="nulová",J390,0)</f>
        <v>0</v>
      </c>
      <c r="BJ390" s="100" t="s">
        <v>79</v>
      </c>
      <c r="BK390" s="190">
        <f>ROUND(I390*H390,2)</f>
        <v>0</v>
      </c>
      <c r="BL390" s="100" t="s">
        <v>164</v>
      </c>
      <c r="BM390" s="189" t="s">
        <v>553</v>
      </c>
    </row>
    <row r="391" spans="1:65" s="167" customFormat="1" ht="25.9" customHeight="1" x14ac:dyDescent="0.2">
      <c r="B391" s="168"/>
      <c r="D391" s="169" t="s">
        <v>71</v>
      </c>
      <c r="E391" s="170" t="s">
        <v>554</v>
      </c>
      <c r="F391" s="170" t="s">
        <v>555</v>
      </c>
      <c r="J391" s="171">
        <f>BK391</f>
        <v>0</v>
      </c>
      <c r="L391" s="168"/>
      <c r="M391" s="172"/>
      <c r="N391" s="173"/>
      <c r="O391" s="173"/>
      <c r="P391" s="174">
        <f>SUM(P392:P430)</f>
        <v>0</v>
      </c>
      <c r="Q391" s="173"/>
      <c r="R391" s="174">
        <f>SUM(R392:R430)</f>
        <v>3.517E-2</v>
      </c>
      <c r="S391" s="173"/>
      <c r="T391" s="175">
        <f>SUM(T392:T430)</f>
        <v>3.1199999999999999E-2</v>
      </c>
      <c r="AR391" s="169" t="s">
        <v>79</v>
      </c>
      <c r="AT391" s="176" t="s">
        <v>71</v>
      </c>
      <c r="AU391" s="176" t="s">
        <v>72</v>
      </c>
      <c r="AY391" s="169" t="s">
        <v>159</v>
      </c>
      <c r="BK391" s="177">
        <f>SUM(BK392:BK430)</f>
        <v>0</v>
      </c>
    </row>
    <row r="392" spans="1:65" s="113" customFormat="1" ht="16.5" customHeight="1" x14ac:dyDescent="0.2">
      <c r="A392" s="109"/>
      <c r="B392" s="110"/>
      <c r="C392" s="178" t="s">
        <v>556</v>
      </c>
      <c r="D392" s="178" t="s">
        <v>160</v>
      </c>
      <c r="E392" s="179" t="s">
        <v>557</v>
      </c>
      <c r="F392" s="180" t="s">
        <v>558</v>
      </c>
      <c r="G392" s="181" t="s">
        <v>191</v>
      </c>
      <c r="H392" s="182">
        <v>100</v>
      </c>
      <c r="I392" s="4"/>
      <c r="J392" s="183">
        <f>ROUND(I392*H392,2)</f>
        <v>0</v>
      </c>
      <c r="K392" s="180" t="s">
        <v>3</v>
      </c>
      <c r="L392" s="110"/>
      <c r="M392" s="184" t="s">
        <v>3</v>
      </c>
      <c r="N392" s="185" t="s">
        <v>43</v>
      </c>
      <c r="O392" s="186"/>
      <c r="P392" s="187">
        <f>O392*H392</f>
        <v>0</v>
      </c>
      <c r="Q392" s="187">
        <v>0</v>
      </c>
      <c r="R392" s="187">
        <f>Q392*H392</f>
        <v>0</v>
      </c>
      <c r="S392" s="187">
        <v>0</v>
      </c>
      <c r="T392" s="188">
        <f>S392*H392</f>
        <v>0</v>
      </c>
      <c r="U392" s="109"/>
      <c r="V392" s="109"/>
      <c r="W392" s="109"/>
      <c r="X392" s="109"/>
      <c r="Y392" s="109"/>
      <c r="Z392" s="109"/>
      <c r="AA392" s="109"/>
      <c r="AB392" s="109"/>
      <c r="AC392" s="109"/>
      <c r="AD392" s="109"/>
      <c r="AE392" s="109"/>
      <c r="AR392" s="189" t="s">
        <v>164</v>
      </c>
      <c r="AT392" s="189" t="s">
        <v>160</v>
      </c>
      <c r="AU392" s="189" t="s">
        <v>79</v>
      </c>
      <c r="AY392" s="100" t="s">
        <v>159</v>
      </c>
      <c r="BE392" s="190">
        <f>IF(N392="základní",J392,0)</f>
        <v>0</v>
      </c>
      <c r="BF392" s="190">
        <f>IF(N392="snížená",J392,0)</f>
        <v>0</v>
      </c>
      <c r="BG392" s="190">
        <f>IF(N392="zákl. přenesená",J392,0)</f>
        <v>0</v>
      </c>
      <c r="BH392" s="190">
        <f>IF(N392="sníž. přenesená",J392,0)</f>
        <v>0</v>
      </c>
      <c r="BI392" s="190">
        <f>IF(N392="nulová",J392,0)</f>
        <v>0</v>
      </c>
      <c r="BJ392" s="100" t="s">
        <v>79</v>
      </c>
      <c r="BK392" s="190">
        <f>ROUND(I392*H392,2)</f>
        <v>0</v>
      </c>
      <c r="BL392" s="100" t="s">
        <v>164</v>
      </c>
      <c r="BM392" s="189" t="s">
        <v>559</v>
      </c>
    </row>
    <row r="393" spans="1:65" s="191" customFormat="1" x14ac:dyDescent="0.2">
      <c r="B393" s="192"/>
      <c r="D393" s="193" t="s">
        <v>175</v>
      </c>
      <c r="E393" s="194" t="s">
        <v>3</v>
      </c>
      <c r="F393" s="195" t="s">
        <v>560</v>
      </c>
      <c r="H393" s="196">
        <v>9.4499999999999993</v>
      </c>
      <c r="L393" s="192"/>
      <c r="M393" s="197"/>
      <c r="N393" s="198"/>
      <c r="O393" s="198"/>
      <c r="P393" s="198"/>
      <c r="Q393" s="198"/>
      <c r="R393" s="198"/>
      <c r="S393" s="198"/>
      <c r="T393" s="199"/>
      <c r="AT393" s="194" t="s">
        <v>175</v>
      </c>
      <c r="AU393" s="194" t="s">
        <v>79</v>
      </c>
      <c r="AV393" s="191" t="s">
        <v>81</v>
      </c>
      <c r="AW393" s="191" t="s">
        <v>33</v>
      </c>
      <c r="AX393" s="191" t="s">
        <v>72</v>
      </c>
      <c r="AY393" s="194" t="s">
        <v>159</v>
      </c>
    </row>
    <row r="394" spans="1:65" s="191" customFormat="1" x14ac:dyDescent="0.2">
      <c r="B394" s="192"/>
      <c r="D394" s="193" t="s">
        <v>175</v>
      </c>
      <c r="E394" s="194" t="s">
        <v>3</v>
      </c>
      <c r="F394" s="195" t="s">
        <v>561</v>
      </c>
      <c r="H394" s="196">
        <v>0.72</v>
      </c>
      <c r="L394" s="192"/>
      <c r="M394" s="197"/>
      <c r="N394" s="198"/>
      <c r="O394" s="198"/>
      <c r="P394" s="198"/>
      <c r="Q394" s="198"/>
      <c r="R394" s="198"/>
      <c r="S394" s="198"/>
      <c r="T394" s="199"/>
      <c r="AT394" s="194" t="s">
        <v>175</v>
      </c>
      <c r="AU394" s="194" t="s">
        <v>79</v>
      </c>
      <c r="AV394" s="191" t="s">
        <v>81</v>
      </c>
      <c r="AW394" s="191" t="s">
        <v>33</v>
      </c>
      <c r="AX394" s="191" t="s">
        <v>72</v>
      </c>
      <c r="AY394" s="194" t="s">
        <v>159</v>
      </c>
    </row>
    <row r="395" spans="1:65" s="191" customFormat="1" x14ac:dyDescent="0.2">
      <c r="B395" s="192"/>
      <c r="D395" s="193" t="s">
        <v>175</v>
      </c>
      <c r="E395" s="194" t="s">
        <v>3</v>
      </c>
      <c r="F395" s="195" t="s">
        <v>562</v>
      </c>
      <c r="H395" s="196">
        <v>2.4729999999999999</v>
      </c>
      <c r="L395" s="192"/>
      <c r="M395" s="197"/>
      <c r="N395" s="198"/>
      <c r="O395" s="198"/>
      <c r="P395" s="198"/>
      <c r="Q395" s="198"/>
      <c r="R395" s="198"/>
      <c r="S395" s="198"/>
      <c r="T395" s="199"/>
      <c r="AT395" s="194" t="s">
        <v>175</v>
      </c>
      <c r="AU395" s="194" t="s">
        <v>79</v>
      </c>
      <c r="AV395" s="191" t="s">
        <v>81</v>
      </c>
      <c r="AW395" s="191" t="s">
        <v>33</v>
      </c>
      <c r="AX395" s="191" t="s">
        <v>72</v>
      </c>
      <c r="AY395" s="194" t="s">
        <v>159</v>
      </c>
    </row>
    <row r="396" spans="1:65" s="191" customFormat="1" x14ac:dyDescent="0.2">
      <c r="B396" s="192"/>
      <c r="D396" s="193" t="s">
        <v>175</v>
      </c>
      <c r="E396" s="194" t="s">
        <v>3</v>
      </c>
      <c r="F396" s="195" t="s">
        <v>563</v>
      </c>
      <c r="H396" s="196">
        <v>12.731999999999999</v>
      </c>
      <c r="L396" s="192"/>
      <c r="M396" s="197"/>
      <c r="N396" s="198"/>
      <c r="O396" s="198"/>
      <c r="P396" s="198"/>
      <c r="Q396" s="198"/>
      <c r="R396" s="198"/>
      <c r="S396" s="198"/>
      <c r="T396" s="199"/>
      <c r="AT396" s="194" t="s">
        <v>175</v>
      </c>
      <c r="AU396" s="194" t="s">
        <v>79</v>
      </c>
      <c r="AV396" s="191" t="s">
        <v>81</v>
      </c>
      <c r="AW396" s="191" t="s">
        <v>33</v>
      </c>
      <c r="AX396" s="191" t="s">
        <v>72</v>
      </c>
      <c r="AY396" s="194" t="s">
        <v>159</v>
      </c>
    </row>
    <row r="397" spans="1:65" s="191" customFormat="1" x14ac:dyDescent="0.2">
      <c r="B397" s="192"/>
      <c r="D397" s="193" t="s">
        <v>175</v>
      </c>
      <c r="E397" s="194" t="s">
        <v>3</v>
      </c>
      <c r="F397" s="195" t="s">
        <v>564</v>
      </c>
      <c r="H397" s="196">
        <v>13.695</v>
      </c>
      <c r="L397" s="192"/>
      <c r="M397" s="197"/>
      <c r="N397" s="198"/>
      <c r="O397" s="198"/>
      <c r="P397" s="198"/>
      <c r="Q397" s="198"/>
      <c r="R397" s="198"/>
      <c r="S397" s="198"/>
      <c r="T397" s="199"/>
      <c r="AT397" s="194" t="s">
        <v>175</v>
      </c>
      <c r="AU397" s="194" t="s">
        <v>79</v>
      </c>
      <c r="AV397" s="191" t="s">
        <v>81</v>
      </c>
      <c r="AW397" s="191" t="s">
        <v>33</v>
      </c>
      <c r="AX397" s="191" t="s">
        <v>72</v>
      </c>
      <c r="AY397" s="194" t="s">
        <v>159</v>
      </c>
    </row>
    <row r="398" spans="1:65" s="191" customFormat="1" x14ac:dyDescent="0.2">
      <c r="B398" s="192"/>
      <c r="D398" s="193" t="s">
        <v>175</v>
      </c>
      <c r="E398" s="194" t="s">
        <v>3</v>
      </c>
      <c r="F398" s="195" t="s">
        <v>565</v>
      </c>
      <c r="H398" s="196">
        <v>35.01</v>
      </c>
      <c r="L398" s="192"/>
      <c r="M398" s="197"/>
      <c r="N398" s="198"/>
      <c r="O398" s="198"/>
      <c r="P398" s="198"/>
      <c r="Q398" s="198"/>
      <c r="R398" s="198"/>
      <c r="S398" s="198"/>
      <c r="T398" s="199"/>
      <c r="AT398" s="194" t="s">
        <v>175</v>
      </c>
      <c r="AU398" s="194" t="s">
        <v>79</v>
      </c>
      <c r="AV398" s="191" t="s">
        <v>81</v>
      </c>
      <c r="AW398" s="191" t="s">
        <v>33</v>
      </c>
      <c r="AX398" s="191" t="s">
        <v>72</v>
      </c>
      <c r="AY398" s="194" t="s">
        <v>159</v>
      </c>
    </row>
    <row r="399" spans="1:65" s="191" customFormat="1" x14ac:dyDescent="0.2">
      <c r="B399" s="192"/>
      <c r="D399" s="193" t="s">
        <v>175</v>
      </c>
      <c r="E399" s="194" t="s">
        <v>3</v>
      </c>
      <c r="F399" s="195" t="s">
        <v>566</v>
      </c>
      <c r="H399" s="196">
        <v>10.08</v>
      </c>
      <c r="L399" s="192"/>
      <c r="M399" s="197"/>
      <c r="N399" s="198"/>
      <c r="O399" s="198"/>
      <c r="P399" s="198"/>
      <c r="Q399" s="198"/>
      <c r="R399" s="198"/>
      <c r="S399" s="198"/>
      <c r="T399" s="199"/>
      <c r="AT399" s="194" t="s">
        <v>175</v>
      </c>
      <c r="AU399" s="194" t="s">
        <v>79</v>
      </c>
      <c r="AV399" s="191" t="s">
        <v>81</v>
      </c>
      <c r="AW399" s="191" t="s">
        <v>33</v>
      </c>
      <c r="AX399" s="191" t="s">
        <v>72</v>
      </c>
      <c r="AY399" s="194" t="s">
        <v>159</v>
      </c>
    </row>
    <row r="400" spans="1:65" s="191" customFormat="1" x14ac:dyDescent="0.2">
      <c r="B400" s="192"/>
      <c r="D400" s="193" t="s">
        <v>175</v>
      </c>
      <c r="E400" s="194" t="s">
        <v>3</v>
      </c>
      <c r="F400" s="195" t="s">
        <v>567</v>
      </c>
      <c r="H400" s="196">
        <v>15.12</v>
      </c>
      <c r="L400" s="192"/>
      <c r="M400" s="197"/>
      <c r="N400" s="198"/>
      <c r="O400" s="198"/>
      <c r="P400" s="198"/>
      <c r="Q400" s="198"/>
      <c r="R400" s="198"/>
      <c r="S400" s="198"/>
      <c r="T400" s="199"/>
      <c r="AT400" s="194" t="s">
        <v>175</v>
      </c>
      <c r="AU400" s="194" t="s">
        <v>79</v>
      </c>
      <c r="AV400" s="191" t="s">
        <v>81</v>
      </c>
      <c r="AW400" s="191" t="s">
        <v>33</v>
      </c>
      <c r="AX400" s="191" t="s">
        <v>72</v>
      </c>
      <c r="AY400" s="194" t="s">
        <v>159</v>
      </c>
    </row>
    <row r="401" spans="1:65" s="191" customFormat="1" x14ac:dyDescent="0.2">
      <c r="B401" s="192"/>
      <c r="D401" s="193" t="s">
        <v>175</v>
      </c>
      <c r="E401" s="194" t="s">
        <v>3</v>
      </c>
      <c r="F401" s="195" t="s">
        <v>568</v>
      </c>
      <c r="H401" s="196">
        <v>0.72</v>
      </c>
      <c r="L401" s="192"/>
      <c r="M401" s="197"/>
      <c r="N401" s="198"/>
      <c r="O401" s="198"/>
      <c r="P401" s="198"/>
      <c r="Q401" s="198"/>
      <c r="R401" s="198"/>
      <c r="S401" s="198"/>
      <c r="T401" s="199"/>
      <c r="AT401" s="194" t="s">
        <v>175</v>
      </c>
      <c r="AU401" s="194" t="s">
        <v>79</v>
      </c>
      <c r="AV401" s="191" t="s">
        <v>81</v>
      </c>
      <c r="AW401" s="191" t="s">
        <v>33</v>
      </c>
      <c r="AX401" s="191" t="s">
        <v>72</v>
      </c>
      <c r="AY401" s="194" t="s">
        <v>159</v>
      </c>
    </row>
    <row r="402" spans="1:65" s="200" customFormat="1" x14ac:dyDescent="0.2">
      <c r="B402" s="201"/>
      <c r="D402" s="193" t="s">
        <v>175</v>
      </c>
      <c r="E402" s="202" t="s">
        <v>3</v>
      </c>
      <c r="F402" s="203" t="s">
        <v>197</v>
      </c>
      <c r="H402" s="204">
        <v>100</v>
      </c>
      <c r="L402" s="201"/>
      <c r="M402" s="205"/>
      <c r="N402" s="206"/>
      <c r="O402" s="206"/>
      <c r="P402" s="206"/>
      <c r="Q402" s="206"/>
      <c r="R402" s="206"/>
      <c r="S402" s="206"/>
      <c r="T402" s="207"/>
      <c r="AT402" s="202" t="s">
        <v>175</v>
      </c>
      <c r="AU402" s="202" t="s">
        <v>79</v>
      </c>
      <c r="AV402" s="200" t="s">
        <v>164</v>
      </c>
      <c r="AW402" s="200" t="s">
        <v>33</v>
      </c>
      <c r="AX402" s="200" t="s">
        <v>79</v>
      </c>
      <c r="AY402" s="202" t="s">
        <v>159</v>
      </c>
    </row>
    <row r="403" spans="1:65" s="113" customFormat="1" ht="16.5" customHeight="1" x14ac:dyDescent="0.2">
      <c r="A403" s="109"/>
      <c r="B403" s="110"/>
      <c r="C403" s="178" t="s">
        <v>354</v>
      </c>
      <c r="D403" s="178" t="s">
        <v>160</v>
      </c>
      <c r="E403" s="179" t="s">
        <v>569</v>
      </c>
      <c r="F403" s="180" t="s">
        <v>570</v>
      </c>
      <c r="G403" s="181" t="s">
        <v>191</v>
      </c>
      <c r="H403" s="182">
        <v>10</v>
      </c>
      <c r="I403" s="4"/>
      <c r="J403" s="183">
        <f>ROUND(I403*H403,2)</f>
        <v>0</v>
      </c>
      <c r="K403" s="180" t="s">
        <v>3</v>
      </c>
      <c r="L403" s="110"/>
      <c r="M403" s="184" t="s">
        <v>3</v>
      </c>
      <c r="N403" s="185" t="s">
        <v>43</v>
      </c>
      <c r="O403" s="186"/>
      <c r="P403" s="187">
        <f>O403*H403</f>
        <v>0</v>
      </c>
      <c r="Q403" s="187">
        <v>0</v>
      </c>
      <c r="R403" s="187">
        <f>Q403*H403</f>
        <v>0</v>
      </c>
      <c r="S403" s="187">
        <v>0</v>
      </c>
      <c r="T403" s="188">
        <f>S403*H403</f>
        <v>0</v>
      </c>
      <c r="U403" s="109"/>
      <c r="V403" s="109"/>
      <c r="W403" s="109"/>
      <c r="X403" s="109"/>
      <c r="Y403" s="109"/>
      <c r="Z403" s="109"/>
      <c r="AA403" s="109"/>
      <c r="AB403" s="109"/>
      <c r="AC403" s="109"/>
      <c r="AD403" s="109"/>
      <c r="AE403" s="109"/>
      <c r="AR403" s="189" t="s">
        <v>164</v>
      </c>
      <c r="AT403" s="189" t="s">
        <v>160</v>
      </c>
      <c r="AU403" s="189" t="s">
        <v>79</v>
      </c>
      <c r="AY403" s="100" t="s">
        <v>159</v>
      </c>
      <c r="BE403" s="190">
        <f>IF(N403="základní",J403,0)</f>
        <v>0</v>
      </c>
      <c r="BF403" s="190">
        <f>IF(N403="snížená",J403,0)</f>
        <v>0</v>
      </c>
      <c r="BG403" s="190">
        <f>IF(N403="zákl. přenesená",J403,0)</f>
        <v>0</v>
      </c>
      <c r="BH403" s="190">
        <f>IF(N403="sníž. přenesená",J403,0)</f>
        <v>0</v>
      </c>
      <c r="BI403" s="190">
        <f>IF(N403="nulová",J403,0)</f>
        <v>0</v>
      </c>
      <c r="BJ403" s="100" t="s">
        <v>79</v>
      </c>
      <c r="BK403" s="190">
        <f>ROUND(I403*H403,2)</f>
        <v>0</v>
      </c>
      <c r="BL403" s="100" t="s">
        <v>164</v>
      </c>
      <c r="BM403" s="189" t="s">
        <v>571</v>
      </c>
    </row>
    <row r="404" spans="1:65" s="191" customFormat="1" x14ac:dyDescent="0.2">
      <c r="B404" s="192"/>
      <c r="D404" s="193" t="s">
        <v>175</v>
      </c>
      <c r="E404" s="194" t="s">
        <v>3</v>
      </c>
      <c r="F404" s="195" t="s">
        <v>572</v>
      </c>
      <c r="H404" s="196">
        <v>5.2</v>
      </c>
      <c r="L404" s="192"/>
      <c r="M404" s="197"/>
      <c r="N404" s="198"/>
      <c r="O404" s="198"/>
      <c r="P404" s="198"/>
      <c r="Q404" s="198"/>
      <c r="R404" s="198"/>
      <c r="S404" s="198"/>
      <c r="T404" s="199"/>
      <c r="AT404" s="194" t="s">
        <v>175</v>
      </c>
      <c r="AU404" s="194" t="s">
        <v>79</v>
      </c>
      <c r="AV404" s="191" t="s">
        <v>81</v>
      </c>
      <c r="AW404" s="191" t="s">
        <v>33</v>
      </c>
      <c r="AX404" s="191" t="s">
        <v>72</v>
      </c>
      <c r="AY404" s="194" t="s">
        <v>159</v>
      </c>
    </row>
    <row r="405" spans="1:65" s="191" customFormat="1" x14ac:dyDescent="0.2">
      <c r="B405" s="192"/>
      <c r="D405" s="193" t="s">
        <v>175</v>
      </c>
      <c r="E405" s="194" t="s">
        <v>3</v>
      </c>
      <c r="F405" s="195" t="s">
        <v>573</v>
      </c>
      <c r="H405" s="196">
        <v>0.9</v>
      </c>
      <c r="L405" s="192"/>
      <c r="M405" s="197"/>
      <c r="N405" s="198"/>
      <c r="O405" s="198"/>
      <c r="P405" s="198"/>
      <c r="Q405" s="198"/>
      <c r="R405" s="198"/>
      <c r="S405" s="198"/>
      <c r="T405" s="199"/>
      <c r="AT405" s="194" t="s">
        <v>175</v>
      </c>
      <c r="AU405" s="194" t="s">
        <v>79</v>
      </c>
      <c r="AV405" s="191" t="s">
        <v>81</v>
      </c>
      <c r="AW405" s="191" t="s">
        <v>33</v>
      </c>
      <c r="AX405" s="191" t="s">
        <v>72</v>
      </c>
      <c r="AY405" s="194" t="s">
        <v>159</v>
      </c>
    </row>
    <row r="406" spans="1:65" s="191" customFormat="1" x14ac:dyDescent="0.2">
      <c r="B406" s="192"/>
      <c r="D406" s="193" t="s">
        <v>175</v>
      </c>
      <c r="E406" s="194" t="s">
        <v>3</v>
      </c>
      <c r="F406" s="195" t="s">
        <v>574</v>
      </c>
      <c r="H406" s="196">
        <v>3.9</v>
      </c>
      <c r="L406" s="192"/>
      <c r="M406" s="197"/>
      <c r="N406" s="198"/>
      <c r="O406" s="198"/>
      <c r="P406" s="198"/>
      <c r="Q406" s="198"/>
      <c r="R406" s="198"/>
      <c r="S406" s="198"/>
      <c r="T406" s="199"/>
      <c r="AT406" s="194" t="s">
        <v>175</v>
      </c>
      <c r="AU406" s="194" t="s">
        <v>79</v>
      </c>
      <c r="AV406" s="191" t="s">
        <v>81</v>
      </c>
      <c r="AW406" s="191" t="s">
        <v>33</v>
      </c>
      <c r="AX406" s="191" t="s">
        <v>72</v>
      </c>
      <c r="AY406" s="194" t="s">
        <v>159</v>
      </c>
    </row>
    <row r="407" spans="1:65" s="200" customFormat="1" x14ac:dyDescent="0.2">
      <c r="B407" s="201"/>
      <c r="D407" s="193" t="s">
        <v>175</v>
      </c>
      <c r="E407" s="202" t="s">
        <v>3</v>
      </c>
      <c r="F407" s="203" t="s">
        <v>197</v>
      </c>
      <c r="H407" s="204">
        <v>10</v>
      </c>
      <c r="L407" s="201"/>
      <c r="M407" s="205"/>
      <c r="N407" s="206"/>
      <c r="O407" s="206"/>
      <c r="P407" s="206"/>
      <c r="Q407" s="206"/>
      <c r="R407" s="206"/>
      <c r="S407" s="206"/>
      <c r="T407" s="207"/>
      <c r="AT407" s="202" t="s">
        <v>175</v>
      </c>
      <c r="AU407" s="202" t="s">
        <v>79</v>
      </c>
      <c r="AV407" s="200" t="s">
        <v>164</v>
      </c>
      <c r="AW407" s="200" t="s">
        <v>33</v>
      </c>
      <c r="AX407" s="200" t="s">
        <v>79</v>
      </c>
      <c r="AY407" s="202" t="s">
        <v>159</v>
      </c>
    </row>
    <row r="408" spans="1:65" s="113" customFormat="1" ht="21.75" customHeight="1" x14ac:dyDescent="0.2">
      <c r="A408" s="109"/>
      <c r="B408" s="110"/>
      <c r="C408" s="178" t="s">
        <v>575</v>
      </c>
      <c r="D408" s="178" t="s">
        <v>160</v>
      </c>
      <c r="E408" s="179" t="s">
        <v>576</v>
      </c>
      <c r="F408" s="180" t="s">
        <v>577</v>
      </c>
      <c r="G408" s="181" t="s">
        <v>191</v>
      </c>
      <c r="H408" s="182">
        <v>12</v>
      </c>
      <c r="I408" s="4"/>
      <c r="J408" s="183">
        <f>ROUND(I408*H408,2)</f>
        <v>0</v>
      </c>
      <c r="K408" s="180" t="s">
        <v>3</v>
      </c>
      <c r="L408" s="110"/>
      <c r="M408" s="184" t="s">
        <v>3</v>
      </c>
      <c r="N408" s="185" t="s">
        <v>43</v>
      </c>
      <c r="O408" s="186"/>
      <c r="P408" s="187">
        <f>O408*H408</f>
        <v>0</v>
      </c>
      <c r="Q408" s="187">
        <v>0</v>
      </c>
      <c r="R408" s="187">
        <f>Q408*H408</f>
        <v>0</v>
      </c>
      <c r="S408" s="187">
        <v>2.5999999999999999E-3</v>
      </c>
      <c r="T408" s="188">
        <f>S408*H408</f>
        <v>3.1199999999999999E-2</v>
      </c>
      <c r="U408" s="109"/>
      <c r="V408" s="109"/>
      <c r="W408" s="109"/>
      <c r="X408" s="109"/>
      <c r="Y408" s="109"/>
      <c r="Z408" s="109"/>
      <c r="AA408" s="109"/>
      <c r="AB408" s="109"/>
      <c r="AC408" s="109"/>
      <c r="AD408" s="109"/>
      <c r="AE408" s="109"/>
      <c r="AR408" s="189" t="s">
        <v>164</v>
      </c>
      <c r="AT408" s="189" t="s">
        <v>160</v>
      </c>
      <c r="AU408" s="189" t="s">
        <v>79</v>
      </c>
      <c r="AY408" s="100" t="s">
        <v>159</v>
      </c>
      <c r="BE408" s="190">
        <f>IF(N408="základní",J408,0)</f>
        <v>0</v>
      </c>
      <c r="BF408" s="190">
        <f>IF(N408="snížená",J408,0)</f>
        <v>0</v>
      </c>
      <c r="BG408" s="190">
        <f>IF(N408="zákl. přenesená",J408,0)</f>
        <v>0</v>
      </c>
      <c r="BH408" s="190">
        <f>IF(N408="sníž. přenesená",J408,0)</f>
        <v>0</v>
      </c>
      <c r="BI408" s="190">
        <f>IF(N408="nulová",J408,0)</f>
        <v>0</v>
      </c>
      <c r="BJ408" s="100" t="s">
        <v>79</v>
      </c>
      <c r="BK408" s="190">
        <f>ROUND(I408*H408,2)</f>
        <v>0</v>
      </c>
      <c r="BL408" s="100" t="s">
        <v>164</v>
      </c>
      <c r="BM408" s="189" t="s">
        <v>578</v>
      </c>
    </row>
    <row r="409" spans="1:65" s="191" customFormat="1" x14ac:dyDescent="0.2">
      <c r="B409" s="192"/>
      <c r="D409" s="193" t="s">
        <v>175</v>
      </c>
      <c r="E409" s="194" t="s">
        <v>3</v>
      </c>
      <c r="F409" s="195" t="s">
        <v>579</v>
      </c>
      <c r="H409" s="196">
        <v>4.8899999999999997</v>
      </c>
      <c r="L409" s="192"/>
      <c r="M409" s="197"/>
      <c r="N409" s="198"/>
      <c r="O409" s="198"/>
      <c r="P409" s="198"/>
      <c r="Q409" s="198"/>
      <c r="R409" s="198"/>
      <c r="S409" s="198"/>
      <c r="T409" s="199"/>
      <c r="AT409" s="194" t="s">
        <v>175</v>
      </c>
      <c r="AU409" s="194" t="s">
        <v>79</v>
      </c>
      <c r="AV409" s="191" t="s">
        <v>81</v>
      </c>
      <c r="AW409" s="191" t="s">
        <v>33</v>
      </c>
      <c r="AX409" s="191" t="s">
        <v>72</v>
      </c>
      <c r="AY409" s="194" t="s">
        <v>159</v>
      </c>
    </row>
    <row r="410" spans="1:65" s="191" customFormat="1" x14ac:dyDescent="0.2">
      <c r="B410" s="192"/>
      <c r="D410" s="193" t="s">
        <v>175</v>
      </c>
      <c r="E410" s="194" t="s">
        <v>3</v>
      </c>
      <c r="F410" s="195" t="s">
        <v>580</v>
      </c>
      <c r="H410" s="196">
        <v>2.78</v>
      </c>
      <c r="L410" s="192"/>
      <c r="M410" s="197"/>
      <c r="N410" s="198"/>
      <c r="O410" s="198"/>
      <c r="P410" s="198"/>
      <c r="Q410" s="198"/>
      <c r="R410" s="198"/>
      <c r="S410" s="198"/>
      <c r="T410" s="199"/>
      <c r="AT410" s="194" t="s">
        <v>175</v>
      </c>
      <c r="AU410" s="194" t="s">
        <v>79</v>
      </c>
      <c r="AV410" s="191" t="s">
        <v>81</v>
      </c>
      <c r="AW410" s="191" t="s">
        <v>33</v>
      </c>
      <c r="AX410" s="191" t="s">
        <v>72</v>
      </c>
      <c r="AY410" s="194" t="s">
        <v>159</v>
      </c>
    </row>
    <row r="411" spans="1:65" s="191" customFormat="1" x14ac:dyDescent="0.2">
      <c r="B411" s="192"/>
      <c r="D411" s="193" t="s">
        <v>175</v>
      </c>
      <c r="E411" s="194" t="s">
        <v>3</v>
      </c>
      <c r="F411" s="195" t="s">
        <v>581</v>
      </c>
      <c r="H411" s="196">
        <v>0.54</v>
      </c>
      <c r="L411" s="192"/>
      <c r="M411" s="197"/>
      <c r="N411" s="198"/>
      <c r="O411" s="198"/>
      <c r="P411" s="198"/>
      <c r="Q411" s="198"/>
      <c r="R411" s="198"/>
      <c r="S411" s="198"/>
      <c r="T411" s="199"/>
      <c r="AT411" s="194" t="s">
        <v>175</v>
      </c>
      <c r="AU411" s="194" t="s">
        <v>79</v>
      </c>
      <c r="AV411" s="191" t="s">
        <v>81</v>
      </c>
      <c r="AW411" s="191" t="s">
        <v>33</v>
      </c>
      <c r="AX411" s="191" t="s">
        <v>72</v>
      </c>
      <c r="AY411" s="194" t="s">
        <v>159</v>
      </c>
    </row>
    <row r="412" spans="1:65" s="191" customFormat="1" x14ac:dyDescent="0.2">
      <c r="B412" s="192"/>
      <c r="D412" s="193" t="s">
        <v>175</v>
      </c>
      <c r="E412" s="194" t="s">
        <v>3</v>
      </c>
      <c r="F412" s="195" t="s">
        <v>582</v>
      </c>
      <c r="H412" s="196">
        <v>2.4</v>
      </c>
      <c r="L412" s="192"/>
      <c r="M412" s="197"/>
      <c r="N412" s="198"/>
      <c r="O412" s="198"/>
      <c r="P412" s="198"/>
      <c r="Q412" s="198"/>
      <c r="R412" s="198"/>
      <c r="S412" s="198"/>
      <c r="T412" s="199"/>
      <c r="AT412" s="194" t="s">
        <v>175</v>
      </c>
      <c r="AU412" s="194" t="s">
        <v>79</v>
      </c>
      <c r="AV412" s="191" t="s">
        <v>81</v>
      </c>
      <c r="AW412" s="191" t="s">
        <v>33</v>
      </c>
      <c r="AX412" s="191" t="s">
        <v>72</v>
      </c>
      <c r="AY412" s="194" t="s">
        <v>159</v>
      </c>
    </row>
    <row r="413" spans="1:65" s="191" customFormat="1" x14ac:dyDescent="0.2">
      <c r="B413" s="192"/>
      <c r="D413" s="193" t="s">
        <v>175</v>
      </c>
      <c r="E413" s="194" t="s">
        <v>3</v>
      </c>
      <c r="F413" s="195" t="s">
        <v>583</v>
      </c>
      <c r="H413" s="196">
        <v>1.296</v>
      </c>
      <c r="L413" s="192"/>
      <c r="M413" s="197"/>
      <c r="N413" s="198"/>
      <c r="O413" s="198"/>
      <c r="P413" s="198"/>
      <c r="Q413" s="198"/>
      <c r="R413" s="198"/>
      <c r="S413" s="198"/>
      <c r="T413" s="199"/>
      <c r="AT413" s="194" t="s">
        <v>175</v>
      </c>
      <c r="AU413" s="194" t="s">
        <v>79</v>
      </c>
      <c r="AV413" s="191" t="s">
        <v>81</v>
      </c>
      <c r="AW413" s="191" t="s">
        <v>33</v>
      </c>
      <c r="AX413" s="191" t="s">
        <v>72</v>
      </c>
      <c r="AY413" s="194" t="s">
        <v>159</v>
      </c>
    </row>
    <row r="414" spans="1:65" s="191" customFormat="1" x14ac:dyDescent="0.2">
      <c r="B414" s="192"/>
      <c r="D414" s="193" t="s">
        <v>175</v>
      </c>
      <c r="E414" s="194" t="s">
        <v>3</v>
      </c>
      <c r="F414" s="195" t="s">
        <v>584</v>
      </c>
      <c r="H414" s="196">
        <v>9.4E-2</v>
      </c>
      <c r="L414" s="192"/>
      <c r="M414" s="197"/>
      <c r="N414" s="198"/>
      <c r="O414" s="198"/>
      <c r="P414" s="198"/>
      <c r="Q414" s="198"/>
      <c r="R414" s="198"/>
      <c r="S414" s="198"/>
      <c r="T414" s="199"/>
      <c r="AT414" s="194" t="s">
        <v>175</v>
      </c>
      <c r="AU414" s="194" t="s">
        <v>79</v>
      </c>
      <c r="AV414" s="191" t="s">
        <v>81</v>
      </c>
      <c r="AW414" s="191" t="s">
        <v>33</v>
      </c>
      <c r="AX414" s="191" t="s">
        <v>72</v>
      </c>
      <c r="AY414" s="194" t="s">
        <v>159</v>
      </c>
    </row>
    <row r="415" spans="1:65" s="200" customFormat="1" x14ac:dyDescent="0.2">
      <c r="B415" s="201"/>
      <c r="D415" s="193" t="s">
        <v>175</v>
      </c>
      <c r="E415" s="202" t="s">
        <v>3</v>
      </c>
      <c r="F415" s="203" t="s">
        <v>197</v>
      </c>
      <c r="H415" s="204">
        <v>12</v>
      </c>
      <c r="L415" s="201"/>
      <c r="M415" s="205"/>
      <c r="N415" s="206"/>
      <c r="O415" s="206"/>
      <c r="P415" s="206"/>
      <c r="Q415" s="206"/>
      <c r="R415" s="206"/>
      <c r="S415" s="206"/>
      <c r="T415" s="207"/>
      <c r="AT415" s="202" t="s">
        <v>175</v>
      </c>
      <c r="AU415" s="202" t="s">
        <v>79</v>
      </c>
      <c r="AV415" s="200" t="s">
        <v>164</v>
      </c>
      <c r="AW415" s="200" t="s">
        <v>33</v>
      </c>
      <c r="AX415" s="200" t="s">
        <v>79</v>
      </c>
      <c r="AY415" s="202" t="s">
        <v>159</v>
      </c>
    </row>
    <row r="416" spans="1:65" s="113" customFormat="1" ht="36" x14ac:dyDescent="0.2">
      <c r="A416" s="109"/>
      <c r="B416" s="110"/>
      <c r="C416" s="178" t="s">
        <v>362</v>
      </c>
      <c r="D416" s="178" t="s">
        <v>160</v>
      </c>
      <c r="E416" s="179" t="s">
        <v>585</v>
      </c>
      <c r="F416" s="180" t="s">
        <v>586</v>
      </c>
      <c r="G416" s="181" t="s">
        <v>587</v>
      </c>
      <c r="H416" s="182">
        <v>1</v>
      </c>
      <c r="I416" s="4"/>
      <c r="J416" s="183">
        <f t="shared" ref="J416:J421" si="0">ROUND(I416*H416,2)</f>
        <v>0</v>
      </c>
      <c r="K416" s="180" t="s">
        <v>3</v>
      </c>
      <c r="L416" s="110"/>
      <c r="M416" s="184" t="s">
        <v>3</v>
      </c>
      <c r="N416" s="185" t="s">
        <v>43</v>
      </c>
      <c r="O416" s="186"/>
      <c r="P416" s="187">
        <f t="shared" ref="P416:P421" si="1">O416*H416</f>
        <v>0</v>
      </c>
      <c r="Q416" s="187">
        <v>0</v>
      </c>
      <c r="R416" s="187">
        <f t="shared" ref="R416:R421" si="2">Q416*H416</f>
        <v>0</v>
      </c>
      <c r="S416" s="187">
        <v>0</v>
      </c>
      <c r="T416" s="188">
        <f t="shared" ref="T416:T421" si="3">S416*H416</f>
        <v>0</v>
      </c>
      <c r="U416" s="109"/>
      <c r="V416" s="109"/>
      <c r="W416" s="109"/>
      <c r="X416" s="109"/>
      <c r="Y416" s="109"/>
      <c r="Z416" s="109"/>
      <c r="AA416" s="109"/>
      <c r="AB416" s="109"/>
      <c r="AC416" s="109"/>
      <c r="AD416" s="109"/>
      <c r="AE416" s="109"/>
      <c r="AR416" s="189" t="s">
        <v>164</v>
      </c>
      <c r="AT416" s="189" t="s">
        <v>160</v>
      </c>
      <c r="AU416" s="189" t="s">
        <v>79</v>
      </c>
      <c r="AY416" s="100" t="s">
        <v>159</v>
      </c>
      <c r="BE416" s="190">
        <f t="shared" ref="BE416:BE421" si="4">IF(N416="základní",J416,0)</f>
        <v>0</v>
      </c>
      <c r="BF416" s="190">
        <f t="shared" ref="BF416:BF421" si="5">IF(N416="snížená",J416,0)</f>
        <v>0</v>
      </c>
      <c r="BG416" s="190">
        <f t="shared" ref="BG416:BG421" si="6">IF(N416="zákl. přenesená",J416,0)</f>
        <v>0</v>
      </c>
      <c r="BH416" s="190">
        <f t="shared" ref="BH416:BH421" si="7">IF(N416="sníž. přenesená",J416,0)</f>
        <v>0</v>
      </c>
      <c r="BI416" s="190">
        <f t="shared" ref="BI416:BI421" si="8">IF(N416="nulová",J416,0)</f>
        <v>0</v>
      </c>
      <c r="BJ416" s="100" t="s">
        <v>79</v>
      </c>
      <c r="BK416" s="190">
        <f t="shared" ref="BK416:BK421" si="9">ROUND(I416*H416,2)</f>
        <v>0</v>
      </c>
      <c r="BL416" s="100" t="s">
        <v>164</v>
      </c>
      <c r="BM416" s="189" t="s">
        <v>588</v>
      </c>
    </row>
    <row r="417" spans="1:65" s="113" customFormat="1" ht="36" x14ac:dyDescent="0.2">
      <c r="A417" s="109"/>
      <c r="B417" s="110"/>
      <c r="C417" s="178" t="s">
        <v>589</v>
      </c>
      <c r="D417" s="178" t="s">
        <v>160</v>
      </c>
      <c r="E417" s="179" t="s">
        <v>590</v>
      </c>
      <c r="F417" s="180" t="s">
        <v>591</v>
      </c>
      <c r="G417" s="181" t="s">
        <v>587</v>
      </c>
      <c r="H417" s="182">
        <v>1</v>
      </c>
      <c r="I417" s="4"/>
      <c r="J417" s="183">
        <f t="shared" si="0"/>
        <v>0</v>
      </c>
      <c r="K417" s="180" t="s">
        <v>3</v>
      </c>
      <c r="L417" s="110"/>
      <c r="M417" s="184" t="s">
        <v>3</v>
      </c>
      <c r="N417" s="185" t="s">
        <v>43</v>
      </c>
      <c r="O417" s="186"/>
      <c r="P417" s="187">
        <f t="shared" si="1"/>
        <v>0</v>
      </c>
      <c r="Q417" s="187">
        <v>0</v>
      </c>
      <c r="R417" s="187">
        <f t="shared" si="2"/>
        <v>0</v>
      </c>
      <c r="S417" s="187">
        <v>0</v>
      </c>
      <c r="T417" s="188">
        <f t="shared" si="3"/>
        <v>0</v>
      </c>
      <c r="U417" s="109"/>
      <c r="V417" s="109"/>
      <c r="W417" s="109"/>
      <c r="X417" s="109"/>
      <c r="Y417" s="109"/>
      <c r="Z417" s="109"/>
      <c r="AA417" s="109"/>
      <c r="AB417" s="109"/>
      <c r="AC417" s="109"/>
      <c r="AD417" s="109"/>
      <c r="AE417" s="109"/>
      <c r="AR417" s="189" t="s">
        <v>164</v>
      </c>
      <c r="AT417" s="189" t="s">
        <v>160</v>
      </c>
      <c r="AU417" s="189" t="s">
        <v>79</v>
      </c>
      <c r="AY417" s="100" t="s">
        <v>159</v>
      </c>
      <c r="BE417" s="190">
        <f t="shared" si="4"/>
        <v>0</v>
      </c>
      <c r="BF417" s="190">
        <f t="shared" si="5"/>
        <v>0</v>
      </c>
      <c r="BG417" s="190">
        <f t="shared" si="6"/>
        <v>0</v>
      </c>
      <c r="BH417" s="190">
        <f t="shared" si="7"/>
        <v>0</v>
      </c>
      <c r="BI417" s="190">
        <f t="shared" si="8"/>
        <v>0</v>
      </c>
      <c r="BJ417" s="100" t="s">
        <v>79</v>
      </c>
      <c r="BK417" s="190">
        <f t="shared" si="9"/>
        <v>0</v>
      </c>
      <c r="BL417" s="100" t="s">
        <v>164</v>
      </c>
      <c r="BM417" s="189" t="s">
        <v>592</v>
      </c>
    </row>
    <row r="418" spans="1:65" s="113" customFormat="1" ht="24" x14ac:dyDescent="0.2">
      <c r="A418" s="109"/>
      <c r="B418" s="110"/>
      <c r="C418" s="178" t="s">
        <v>380</v>
      </c>
      <c r="D418" s="178" t="s">
        <v>160</v>
      </c>
      <c r="E418" s="179" t="s">
        <v>593</v>
      </c>
      <c r="F418" s="180" t="s">
        <v>594</v>
      </c>
      <c r="G418" s="181" t="s">
        <v>163</v>
      </c>
      <c r="H418" s="182">
        <v>1</v>
      </c>
      <c r="I418" s="4"/>
      <c r="J418" s="183">
        <f t="shared" si="0"/>
        <v>0</v>
      </c>
      <c r="K418" s="180" t="s">
        <v>3</v>
      </c>
      <c r="L418" s="110"/>
      <c r="M418" s="184" t="s">
        <v>3</v>
      </c>
      <c r="N418" s="185" t="s">
        <v>43</v>
      </c>
      <c r="O418" s="186"/>
      <c r="P418" s="187">
        <f t="shared" si="1"/>
        <v>0</v>
      </c>
      <c r="Q418" s="187">
        <v>1.218E-2</v>
      </c>
      <c r="R418" s="187">
        <f t="shared" si="2"/>
        <v>1.218E-2</v>
      </c>
      <c r="S418" s="187">
        <v>0</v>
      </c>
      <c r="T418" s="188">
        <f t="shared" si="3"/>
        <v>0</v>
      </c>
      <c r="U418" s="109"/>
      <c r="V418" s="109"/>
      <c r="W418" s="109"/>
      <c r="X418" s="109"/>
      <c r="Y418" s="109"/>
      <c r="Z418" s="109"/>
      <c r="AA418" s="109"/>
      <c r="AB418" s="109"/>
      <c r="AC418" s="109"/>
      <c r="AD418" s="109"/>
      <c r="AE418" s="109"/>
      <c r="AR418" s="189" t="s">
        <v>164</v>
      </c>
      <c r="AT418" s="189" t="s">
        <v>160</v>
      </c>
      <c r="AU418" s="189" t="s">
        <v>79</v>
      </c>
      <c r="AY418" s="100" t="s">
        <v>159</v>
      </c>
      <c r="BE418" s="190">
        <f t="shared" si="4"/>
        <v>0</v>
      </c>
      <c r="BF418" s="190">
        <f t="shared" si="5"/>
        <v>0</v>
      </c>
      <c r="BG418" s="190">
        <f t="shared" si="6"/>
        <v>0</v>
      </c>
      <c r="BH418" s="190">
        <f t="shared" si="7"/>
        <v>0</v>
      </c>
      <c r="BI418" s="190">
        <f t="shared" si="8"/>
        <v>0</v>
      </c>
      <c r="BJ418" s="100" t="s">
        <v>79</v>
      </c>
      <c r="BK418" s="190">
        <f t="shared" si="9"/>
        <v>0</v>
      </c>
      <c r="BL418" s="100" t="s">
        <v>164</v>
      </c>
      <c r="BM418" s="189" t="s">
        <v>595</v>
      </c>
    </row>
    <row r="419" spans="1:65" s="113" customFormat="1" ht="72" x14ac:dyDescent="0.2">
      <c r="A419" s="109"/>
      <c r="B419" s="110"/>
      <c r="C419" s="178" t="s">
        <v>596</v>
      </c>
      <c r="D419" s="178" t="s">
        <v>160</v>
      </c>
      <c r="E419" s="179" t="s">
        <v>597</v>
      </c>
      <c r="F419" s="180" t="s">
        <v>598</v>
      </c>
      <c r="G419" s="181" t="s">
        <v>587</v>
      </c>
      <c r="H419" s="182">
        <v>1</v>
      </c>
      <c r="I419" s="4"/>
      <c r="J419" s="183">
        <f t="shared" si="0"/>
        <v>0</v>
      </c>
      <c r="K419" s="180" t="s">
        <v>3</v>
      </c>
      <c r="L419" s="110"/>
      <c r="M419" s="184" t="s">
        <v>3</v>
      </c>
      <c r="N419" s="185" t="s">
        <v>43</v>
      </c>
      <c r="O419" s="186"/>
      <c r="P419" s="187">
        <f t="shared" si="1"/>
        <v>0</v>
      </c>
      <c r="Q419" s="187">
        <v>0</v>
      </c>
      <c r="R419" s="187">
        <f t="shared" si="2"/>
        <v>0</v>
      </c>
      <c r="S419" s="187">
        <v>0</v>
      </c>
      <c r="T419" s="188">
        <f t="shared" si="3"/>
        <v>0</v>
      </c>
      <c r="U419" s="109"/>
      <c r="V419" s="109"/>
      <c r="W419" s="109"/>
      <c r="X419" s="109"/>
      <c r="Y419" s="109"/>
      <c r="Z419" s="109"/>
      <c r="AA419" s="109"/>
      <c r="AB419" s="109"/>
      <c r="AC419" s="109"/>
      <c r="AD419" s="109"/>
      <c r="AE419" s="109"/>
      <c r="AR419" s="189" t="s">
        <v>164</v>
      </c>
      <c r="AT419" s="189" t="s">
        <v>160</v>
      </c>
      <c r="AU419" s="189" t="s">
        <v>79</v>
      </c>
      <c r="AY419" s="100" t="s">
        <v>159</v>
      </c>
      <c r="BE419" s="190">
        <f t="shared" si="4"/>
        <v>0</v>
      </c>
      <c r="BF419" s="190">
        <f t="shared" si="5"/>
        <v>0</v>
      </c>
      <c r="BG419" s="190">
        <f t="shared" si="6"/>
        <v>0</v>
      </c>
      <c r="BH419" s="190">
        <f t="shared" si="7"/>
        <v>0</v>
      </c>
      <c r="BI419" s="190">
        <f t="shared" si="8"/>
        <v>0</v>
      </c>
      <c r="BJ419" s="100" t="s">
        <v>79</v>
      </c>
      <c r="BK419" s="190">
        <f t="shared" si="9"/>
        <v>0</v>
      </c>
      <c r="BL419" s="100" t="s">
        <v>164</v>
      </c>
      <c r="BM419" s="189" t="s">
        <v>599</v>
      </c>
    </row>
    <row r="420" spans="1:65" s="113" customFormat="1" ht="24" x14ac:dyDescent="0.2">
      <c r="A420" s="109"/>
      <c r="B420" s="110"/>
      <c r="C420" s="178" t="s">
        <v>383</v>
      </c>
      <c r="D420" s="178" t="s">
        <v>160</v>
      </c>
      <c r="E420" s="179" t="s">
        <v>600</v>
      </c>
      <c r="F420" s="180" t="s">
        <v>601</v>
      </c>
      <c r="G420" s="181" t="s">
        <v>191</v>
      </c>
      <c r="H420" s="182">
        <v>119</v>
      </c>
      <c r="I420" s="4"/>
      <c r="J420" s="183">
        <f t="shared" si="0"/>
        <v>0</v>
      </c>
      <c r="K420" s="180" t="s">
        <v>3</v>
      </c>
      <c r="L420" s="110"/>
      <c r="M420" s="184" t="s">
        <v>3</v>
      </c>
      <c r="N420" s="185" t="s">
        <v>43</v>
      </c>
      <c r="O420" s="186"/>
      <c r="P420" s="187">
        <f t="shared" si="1"/>
        <v>0</v>
      </c>
      <c r="Q420" s="187">
        <v>1.2999999999999999E-4</v>
      </c>
      <c r="R420" s="187">
        <f t="shared" si="2"/>
        <v>1.5469999999999999E-2</v>
      </c>
      <c r="S420" s="187">
        <v>0</v>
      </c>
      <c r="T420" s="188">
        <f t="shared" si="3"/>
        <v>0</v>
      </c>
      <c r="U420" s="109"/>
      <c r="V420" s="109"/>
      <c r="W420" s="109"/>
      <c r="X420" s="109"/>
      <c r="Y420" s="109"/>
      <c r="Z420" s="109"/>
      <c r="AA420" s="109"/>
      <c r="AB420" s="109"/>
      <c r="AC420" s="109"/>
      <c r="AD420" s="109"/>
      <c r="AE420" s="109"/>
      <c r="AR420" s="189" t="s">
        <v>164</v>
      </c>
      <c r="AT420" s="189" t="s">
        <v>160</v>
      </c>
      <c r="AU420" s="189" t="s">
        <v>79</v>
      </c>
      <c r="AY420" s="100" t="s">
        <v>159</v>
      </c>
      <c r="BE420" s="190">
        <f t="shared" si="4"/>
        <v>0</v>
      </c>
      <c r="BF420" s="190">
        <f t="shared" si="5"/>
        <v>0</v>
      </c>
      <c r="BG420" s="190">
        <f t="shared" si="6"/>
        <v>0</v>
      </c>
      <c r="BH420" s="190">
        <f t="shared" si="7"/>
        <v>0</v>
      </c>
      <c r="BI420" s="190">
        <f t="shared" si="8"/>
        <v>0</v>
      </c>
      <c r="BJ420" s="100" t="s">
        <v>79</v>
      </c>
      <c r="BK420" s="190">
        <f t="shared" si="9"/>
        <v>0</v>
      </c>
      <c r="BL420" s="100" t="s">
        <v>164</v>
      </c>
      <c r="BM420" s="189" t="s">
        <v>602</v>
      </c>
    </row>
    <row r="421" spans="1:65" s="113" customFormat="1" ht="24" x14ac:dyDescent="0.2">
      <c r="A421" s="109"/>
      <c r="B421" s="110"/>
      <c r="C421" s="178" t="s">
        <v>603</v>
      </c>
      <c r="D421" s="178" t="s">
        <v>160</v>
      </c>
      <c r="E421" s="179" t="s">
        <v>604</v>
      </c>
      <c r="F421" s="180" t="s">
        <v>605</v>
      </c>
      <c r="G421" s="181" t="s">
        <v>191</v>
      </c>
      <c r="H421" s="182">
        <v>158</v>
      </c>
      <c r="I421" s="4"/>
      <c r="J421" s="183">
        <f t="shared" si="0"/>
        <v>0</v>
      </c>
      <c r="K421" s="180" t="s">
        <v>3</v>
      </c>
      <c r="L421" s="110"/>
      <c r="M421" s="184" t="s">
        <v>3</v>
      </c>
      <c r="N421" s="185" t="s">
        <v>43</v>
      </c>
      <c r="O421" s="186"/>
      <c r="P421" s="187">
        <f t="shared" si="1"/>
        <v>0</v>
      </c>
      <c r="Q421" s="187">
        <v>4.0000000000000003E-5</v>
      </c>
      <c r="R421" s="187">
        <f t="shared" si="2"/>
        <v>6.3200000000000001E-3</v>
      </c>
      <c r="S421" s="187">
        <v>0</v>
      </c>
      <c r="T421" s="188">
        <f t="shared" si="3"/>
        <v>0</v>
      </c>
      <c r="U421" s="109"/>
      <c r="V421" s="109"/>
      <c r="W421" s="109"/>
      <c r="X421" s="109"/>
      <c r="Y421" s="109"/>
      <c r="Z421" s="109"/>
      <c r="AA421" s="109"/>
      <c r="AB421" s="109"/>
      <c r="AC421" s="109"/>
      <c r="AD421" s="109"/>
      <c r="AE421" s="109"/>
      <c r="AR421" s="189" t="s">
        <v>164</v>
      </c>
      <c r="AT421" s="189" t="s">
        <v>160</v>
      </c>
      <c r="AU421" s="189" t="s">
        <v>79</v>
      </c>
      <c r="AY421" s="100" t="s">
        <v>159</v>
      </c>
      <c r="BE421" s="190">
        <f t="shared" si="4"/>
        <v>0</v>
      </c>
      <c r="BF421" s="190">
        <f t="shared" si="5"/>
        <v>0</v>
      </c>
      <c r="BG421" s="190">
        <f t="shared" si="6"/>
        <v>0</v>
      </c>
      <c r="BH421" s="190">
        <f t="shared" si="7"/>
        <v>0</v>
      </c>
      <c r="BI421" s="190">
        <f t="shared" si="8"/>
        <v>0</v>
      </c>
      <c r="BJ421" s="100" t="s">
        <v>79</v>
      </c>
      <c r="BK421" s="190">
        <f t="shared" si="9"/>
        <v>0</v>
      </c>
      <c r="BL421" s="100" t="s">
        <v>164</v>
      </c>
      <c r="BM421" s="189" t="s">
        <v>606</v>
      </c>
    </row>
    <row r="422" spans="1:65" s="191" customFormat="1" x14ac:dyDescent="0.2">
      <c r="B422" s="192"/>
      <c r="D422" s="193" t="s">
        <v>175</v>
      </c>
      <c r="E422" s="194" t="s">
        <v>3</v>
      </c>
      <c r="F422" s="195" t="s">
        <v>607</v>
      </c>
      <c r="H422" s="196">
        <v>84.941999999999993</v>
      </c>
      <c r="L422" s="192"/>
      <c r="M422" s="197"/>
      <c r="N422" s="198"/>
      <c r="O422" s="198"/>
      <c r="P422" s="198"/>
      <c r="Q422" s="198"/>
      <c r="R422" s="198"/>
      <c r="S422" s="198"/>
      <c r="T422" s="199"/>
      <c r="AT422" s="194" t="s">
        <v>175</v>
      </c>
      <c r="AU422" s="194" t="s">
        <v>79</v>
      </c>
      <c r="AV422" s="191" t="s">
        <v>81</v>
      </c>
      <c r="AW422" s="191" t="s">
        <v>33</v>
      </c>
      <c r="AX422" s="191" t="s">
        <v>72</v>
      </c>
      <c r="AY422" s="194" t="s">
        <v>159</v>
      </c>
    </row>
    <row r="423" spans="1:65" s="191" customFormat="1" x14ac:dyDescent="0.2">
      <c r="B423" s="192"/>
      <c r="D423" s="193" t="s">
        <v>175</v>
      </c>
      <c r="E423" s="194" t="s">
        <v>3</v>
      </c>
      <c r="F423" s="195" t="s">
        <v>608</v>
      </c>
      <c r="H423" s="196">
        <v>72.56</v>
      </c>
      <c r="L423" s="192"/>
      <c r="M423" s="197"/>
      <c r="N423" s="198"/>
      <c r="O423" s="198"/>
      <c r="P423" s="198"/>
      <c r="Q423" s="198"/>
      <c r="R423" s="198"/>
      <c r="S423" s="198"/>
      <c r="T423" s="199"/>
      <c r="AT423" s="194" t="s">
        <v>175</v>
      </c>
      <c r="AU423" s="194" t="s">
        <v>79</v>
      </c>
      <c r="AV423" s="191" t="s">
        <v>81</v>
      </c>
      <c r="AW423" s="191" t="s">
        <v>33</v>
      </c>
      <c r="AX423" s="191" t="s">
        <v>72</v>
      </c>
      <c r="AY423" s="194" t="s">
        <v>159</v>
      </c>
    </row>
    <row r="424" spans="1:65" s="191" customFormat="1" x14ac:dyDescent="0.2">
      <c r="B424" s="192"/>
      <c r="D424" s="193" t="s">
        <v>175</v>
      </c>
      <c r="E424" s="194" t="s">
        <v>3</v>
      </c>
      <c r="F424" s="195" t="s">
        <v>609</v>
      </c>
      <c r="H424" s="196">
        <v>0.498</v>
      </c>
      <c r="L424" s="192"/>
      <c r="M424" s="197"/>
      <c r="N424" s="198"/>
      <c r="O424" s="198"/>
      <c r="P424" s="198"/>
      <c r="Q424" s="198"/>
      <c r="R424" s="198"/>
      <c r="S424" s="198"/>
      <c r="T424" s="199"/>
      <c r="AT424" s="194" t="s">
        <v>175</v>
      </c>
      <c r="AU424" s="194" t="s">
        <v>79</v>
      </c>
      <c r="AV424" s="191" t="s">
        <v>81</v>
      </c>
      <c r="AW424" s="191" t="s">
        <v>33</v>
      </c>
      <c r="AX424" s="191" t="s">
        <v>72</v>
      </c>
      <c r="AY424" s="194" t="s">
        <v>159</v>
      </c>
    </row>
    <row r="425" spans="1:65" s="200" customFormat="1" x14ac:dyDescent="0.2">
      <c r="B425" s="201"/>
      <c r="D425" s="193" t="s">
        <v>175</v>
      </c>
      <c r="E425" s="202" t="s">
        <v>3</v>
      </c>
      <c r="F425" s="203" t="s">
        <v>197</v>
      </c>
      <c r="H425" s="204">
        <v>158</v>
      </c>
      <c r="L425" s="201"/>
      <c r="M425" s="205"/>
      <c r="N425" s="206"/>
      <c r="O425" s="206"/>
      <c r="P425" s="206"/>
      <c r="Q425" s="206"/>
      <c r="R425" s="206"/>
      <c r="S425" s="206"/>
      <c r="T425" s="207"/>
      <c r="AT425" s="202" t="s">
        <v>175</v>
      </c>
      <c r="AU425" s="202" t="s">
        <v>79</v>
      </c>
      <c r="AV425" s="200" t="s">
        <v>164</v>
      </c>
      <c r="AW425" s="200" t="s">
        <v>33</v>
      </c>
      <c r="AX425" s="200" t="s">
        <v>79</v>
      </c>
      <c r="AY425" s="202" t="s">
        <v>159</v>
      </c>
    </row>
    <row r="426" spans="1:65" s="113" customFormat="1" ht="16.5" customHeight="1" x14ac:dyDescent="0.2">
      <c r="A426" s="109"/>
      <c r="B426" s="110"/>
      <c r="C426" s="178" t="s">
        <v>388</v>
      </c>
      <c r="D426" s="178" t="s">
        <v>160</v>
      </c>
      <c r="E426" s="179" t="s">
        <v>610</v>
      </c>
      <c r="F426" s="180" t="s">
        <v>611</v>
      </c>
      <c r="G426" s="181" t="s">
        <v>191</v>
      </c>
      <c r="H426" s="182">
        <v>60</v>
      </c>
      <c r="I426" s="4"/>
      <c r="J426" s="183">
        <f>ROUND(I426*H426,2)</f>
        <v>0</v>
      </c>
      <c r="K426" s="180" t="s">
        <v>3</v>
      </c>
      <c r="L426" s="110"/>
      <c r="M426" s="184" t="s">
        <v>3</v>
      </c>
      <c r="N426" s="185" t="s">
        <v>43</v>
      </c>
      <c r="O426" s="186"/>
      <c r="P426" s="187">
        <f>O426*H426</f>
        <v>0</v>
      </c>
      <c r="Q426" s="187">
        <v>2.0000000000000002E-5</v>
      </c>
      <c r="R426" s="187">
        <f>Q426*H426</f>
        <v>1.2000000000000001E-3</v>
      </c>
      <c r="S426" s="187">
        <v>0</v>
      </c>
      <c r="T426" s="188">
        <f>S426*H426</f>
        <v>0</v>
      </c>
      <c r="U426" s="109"/>
      <c r="V426" s="109"/>
      <c r="W426" s="109"/>
      <c r="X426" s="109"/>
      <c r="Y426" s="109"/>
      <c r="Z426" s="109"/>
      <c r="AA426" s="109"/>
      <c r="AB426" s="109"/>
      <c r="AC426" s="109"/>
      <c r="AD426" s="109"/>
      <c r="AE426" s="109"/>
      <c r="AR426" s="189" t="s">
        <v>164</v>
      </c>
      <c r="AT426" s="189" t="s">
        <v>160</v>
      </c>
      <c r="AU426" s="189" t="s">
        <v>79</v>
      </c>
      <c r="AY426" s="100" t="s">
        <v>159</v>
      </c>
      <c r="BE426" s="190">
        <f>IF(N426="základní",J426,0)</f>
        <v>0</v>
      </c>
      <c r="BF426" s="190">
        <f>IF(N426="snížená",J426,0)</f>
        <v>0</v>
      </c>
      <c r="BG426" s="190">
        <f>IF(N426="zákl. přenesená",J426,0)</f>
        <v>0</v>
      </c>
      <c r="BH426" s="190">
        <f>IF(N426="sníž. přenesená",J426,0)</f>
        <v>0</v>
      </c>
      <c r="BI426" s="190">
        <f>IF(N426="nulová",J426,0)</f>
        <v>0</v>
      </c>
      <c r="BJ426" s="100" t="s">
        <v>79</v>
      </c>
      <c r="BK426" s="190">
        <f>ROUND(I426*H426,2)</f>
        <v>0</v>
      </c>
      <c r="BL426" s="100" t="s">
        <v>164</v>
      </c>
      <c r="BM426" s="189" t="s">
        <v>612</v>
      </c>
    </row>
    <row r="427" spans="1:65" s="191" customFormat="1" x14ac:dyDescent="0.2">
      <c r="B427" s="192"/>
      <c r="D427" s="193" t="s">
        <v>175</v>
      </c>
      <c r="E427" s="194" t="s">
        <v>3</v>
      </c>
      <c r="F427" s="195" t="s">
        <v>613</v>
      </c>
      <c r="H427" s="196">
        <v>18.324999999999999</v>
      </c>
      <c r="L427" s="192"/>
      <c r="M427" s="197"/>
      <c r="N427" s="198"/>
      <c r="O427" s="198"/>
      <c r="P427" s="198"/>
      <c r="Q427" s="198"/>
      <c r="R427" s="198"/>
      <c r="S427" s="198"/>
      <c r="T427" s="199"/>
      <c r="AT427" s="194" t="s">
        <v>175</v>
      </c>
      <c r="AU427" s="194" t="s">
        <v>79</v>
      </c>
      <c r="AV427" s="191" t="s">
        <v>81</v>
      </c>
      <c r="AW427" s="191" t="s">
        <v>33</v>
      </c>
      <c r="AX427" s="191" t="s">
        <v>72</v>
      </c>
      <c r="AY427" s="194" t="s">
        <v>159</v>
      </c>
    </row>
    <row r="428" spans="1:65" s="191" customFormat="1" x14ac:dyDescent="0.2">
      <c r="B428" s="192"/>
      <c r="D428" s="193" t="s">
        <v>175</v>
      </c>
      <c r="E428" s="194" t="s">
        <v>3</v>
      </c>
      <c r="F428" s="195" t="s">
        <v>614</v>
      </c>
      <c r="H428" s="196">
        <v>40</v>
      </c>
      <c r="L428" s="192"/>
      <c r="M428" s="197"/>
      <c r="N428" s="198"/>
      <c r="O428" s="198"/>
      <c r="P428" s="198"/>
      <c r="Q428" s="198"/>
      <c r="R428" s="198"/>
      <c r="S428" s="198"/>
      <c r="T428" s="199"/>
      <c r="AT428" s="194" t="s">
        <v>175</v>
      </c>
      <c r="AU428" s="194" t="s">
        <v>79</v>
      </c>
      <c r="AV428" s="191" t="s">
        <v>81</v>
      </c>
      <c r="AW428" s="191" t="s">
        <v>33</v>
      </c>
      <c r="AX428" s="191" t="s">
        <v>72</v>
      </c>
      <c r="AY428" s="194" t="s">
        <v>159</v>
      </c>
    </row>
    <row r="429" spans="1:65" s="191" customFormat="1" x14ac:dyDescent="0.2">
      <c r="B429" s="192"/>
      <c r="D429" s="193" t="s">
        <v>175</v>
      </c>
      <c r="E429" s="194" t="s">
        <v>3</v>
      </c>
      <c r="F429" s="195" t="s">
        <v>615</v>
      </c>
      <c r="H429" s="196">
        <v>1.675</v>
      </c>
      <c r="L429" s="192"/>
      <c r="M429" s="197"/>
      <c r="N429" s="198"/>
      <c r="O429" s="198"/>
      <c r="P429" s="198"/>
      <c r="Q429" s="198"/>
      <c r="R429" s="198"/>
      <c r="S429" s="198"/>
      <c r="T429" s="199"/>
      <c r="AT429" s="194" t="s">
        <v>175</v>
      </c>
      <c r="AU429" s="194" t="s">
        <v>79</v>
      </c>
      <c r="AV429" s="191" t="s">
        <v>81</v>
      </c>
      <c r="AW429" s="191" t="s">
        <v>33</v>
      </c>
      <c r="AX429" s="191" t="s">
        <v>72</v>
      </c>
      <c r="AY429" s="194" t="s">
        <v>159</v>
      </c>
    </row>
    <row r="430" spans="1:65" s="200" customFormat="1" x14ac:dyDescent="0.2">
      <c r="B430" s="201"/>
      <c r="D430" s="193" t="s">
        <v>175</v>
      </c>
      <c r="E430" s="202" t="s">
        <v>3</v>
      </c>
      <c r="F430" s="203" t="s">
        <v>197</v>
      </c>
      <c r="H430" s="204">
        <v>60</v>
      </c>
      <c r="L430" s="201"/>
      <c r="M430" s="205"/>
      <c r="N430" s="206"/>
      <c r="O430" s="206"/>
      <c r="P430" s="206"/>
      <c r="Q430" s="206"/>
      <c r="R430" s="206"/>
      <c r="S430" s="206"/>
      <c r="T430" s="207"/>
      <c r="AT430" s="202" t="s">
        <v>175</v>
      </c>
      <c r="AU430" s="202" t="s">
        <v>79</v>
      </c>
      <c r="AV430" s="200" t="s">
        <v>164</v>
      </c>
      <c r="AW430" s="200" t="s">
        <v>33</v>
      </c>
      <c r="AX430" s="200" t="s">
        <v>79</v>
      </c>
      <c r="AY430" s="202" t="s">
        <v>159</v>
      </c>
    </row>
    <row r="431" spans="1:65" s="167" customFormat="1" ht="25.9" customHeight="1" x14ac:dyDescent="0.2">
      <c r="B431" s="168"/>
      <c r="D431" s="169" t="s">
        <v>71</v>
      </c>
      <c r="E431" s="170" t="s">
        <v>616</v>
      </c>
      <c r="F431" s="170" t="s">
        <v>617</v>
      </c>
      <c r="J431" s="171">
        <f>BK431</f>
        <v>0</v>
      </c>
      <c r="L431" s="168"/>
      <c r="M431" s="172"/>
      <c r="N431" s="173"/>
      <c r="O431" s="173"/>
      <c r="P431" s="174">
        <f>SUM(P432:P434)</f>
        <v>0</v>
      </c>
      <c r="Q431" s="173"/>
      <c r="R431" s="174">
        <f>SUM(R432:R434)</f>
        <v>0</v>
      </c>
      <c r="S431" s="173"/>
      <c r="T431" s="175">
        <f>SUM(T432:T434)</f>
        <v>0</v>
      </c>
      <c r="AR431" s="169" t="s">
        <v>79</v>
      </c>
      <c r="AT431" s="176" t="s">
        <v>71</v>
      </c>
      <c r="AU431" s="176" t="s">
        <v>72</v>
      </c>
      <c r="AY431" s="169" t="s">
        <v>159</v>
      </c>
      <c r="BK431" s="177">
        <f>SUM(BK432:BK434)</f>
        <v>0</v>
      </c>
    </row>
    <row r="432" spans="1:65" s="113" customFormat="1" ht="24" x14ac:dyDescent="0.2">
      <c r="A432" s="109"/>
      <c r="B432" s="110"/>
      <c r="C432" s="178" t="s">
        <v>618</v>
      </c>
      <c r="D432" s="178" t="s">
        <v>160</v>
      </c>
      <c r="E432" s="179" t="s">
        <v>619</v>
      </c>
      <c r="F432" s="180" t="s">
        <v>620</v>
      </c>
      <c r="G432" s="181" t="s">
        <v>621</v>
      </c>
      <c r="H432" s="182">
        <v>38.887999999999998</v>
      </c>
      <c r="I432" s="4"/>
      <c r="J432" s="183">
        <f>ROUND(I432*H432,2)</f>
        <v>0</v>
      </c>
      <c r="K432" s="180" t="s">
        <v>3</v>
      </c>
      <c r="L432" s="110"/>
      <c r="M432" s="184" t="s">
        <v>3</v>
      </c>
      <c r="N432" s="185" t="s">
        <v>43</v>
      </c>
      <c r="O432" s="186"/>
      <c r="P432" s="187">
        <f>O432*H432</f>
        <v>0</v>
      </c>
      <c r="Q432" s="187">
        <v>0</v>
      </c>
      <c r="R432" s="187">
        <f>Q432*H432</f>
        <v>0</v>
      </c>
      <c r="S432" s="187">
        <v>0</v>
      </c>
      <c r="T432" s="188">
        <f>S432*H432</f>
        <v>0</v>
      </c>
      <c r="U432" s="109"/>
      <c r="V432" s="109"/>
      <c r="W432" s="109"/>
      <c r="X432" s="109"/>
      <c r="Y432" s="109"/>
      <c r="Z432" s="109"/>
      <c r="AA432" s="109"/>
      <c r="AB432" s="109"/>
      <c r="AC432" s="109"/>
      <c r="AD432" s="109"/>
      <c r="AE432" s="109"/>
      <c r="AR432" s="189" t="s">
        <v>164</v>
      </c>
      <c r="AT432" s="189" t="s">
        <v>160</v>
      </c>
      <c r="AU432" s="189" t="s">
        <v>79</v>
      </c>
      <c r="AY432" s="100" t="s">
        <v>159</v>
      </c>
      <c r="BE432" s="190">
        <f>IF(N432="základní",J432,0)</f>
        <v>0</v>
      </c>
      <c r="BF432" s="190">
        <f>IF(N432="snížená",J432,0)</f>
        <v>0</v>
      </c>
      <c r="BG432" s="190">
        <f>IF(N432="zákl. přenesená",J432,0)</f>
        <v>0</v>
      </c>
      <c r="BH432" s="190">
        <f>IF(N432="sníž. přenesená",J432,0)</f>
        <v>0</v>
      </c>
      <c r="BI432" s="190">
        <f>IF(N432="nulová",J432,0)</f>
        <v>0</v>
      </c>
      <c r="BJ432" s="100" t="s">
        <v>79</v>
      </c>
      <c r="BK432" s="190">
        <f>ROUND(I432*H432,2)</f>
        <v>0</v>
      </c>
      <c r="BL432" s="100" t="s">
        <v>164</v>
      </c>
      <c r="BM432" s="189" t="s">
        <v>622</v>
      </c>
    </row>
    <row r="433" spans="1:65" s="113" customFormat="1" ht="24" x14ac:dyDescent="0.2">
      <c r="A433" s="109"/>
      <c r="B433" s="110"/>
      <c r="C433" s="178" t="s">
        <v>393</v>
      </c>
      <c r="D433" s="178" t="s">
        <v>160</v>
      </c>
      <c r="E433" s="179" t="s">
        <v>623</v>
      </c>
      <c r="F433" s="180" t="s">
        <v>624</v>
      </c>
      <c r="G433" s="181" t="s">
        <v>621</v>
      </c>
      <c r="H433" s="182">
        <v>38.887999999999998</v>
      </c>
      <c r="I433" s="4"/>
      <c r="J433" s="183">
        <f>ROUND(I433*H433,2)</f>
        <v>0</v>
      </c>
      <c r="K433" s="180" t="s">
        <v>3</v>
      </c>
      <c r="L433" s="110"/>
      <c r="M433" s="184" t="s">
        <v>3</v>
      </c>
      <c r="N433" s="185" t="s">
        <v>43</v>
      </c>
      <c r="O433" s="186"/>
      <c r="P433" s="187">
        <f>O433*H433</f>
        <v>0</v>
      </c>
      <c r="Q433" s="187">
        <v>0</v>
      </c>
      <c r="R433" s="187">
        <f>Q433*H433</f>
        <v>0</v>
      </c>
      <c r="S433" s="187">
        <v>0</v>
      </c>
      <c r="T433" s="188">
        <f>S433*H433</f>
        <v>0</v>
      </c>
      <c r="U433" s="109"/>
      <c r="V433" s="109"/>
      <c r="W433" s="109"/>
      <c r="X433" s="109"/>
      <c r="Y433" s="109"/>
      <c r="Z433" s="109"/>
      <c r="AA433" s="109"/>
      <c r="AB433" s="109"/>
      <c r="AC433" s="109"/>
      <c r="AD433" s="109"/>
      <c r="AE433" s="109"/>
      <c r="AR433" s="189" t="s">
        <v>164</v>
      </c>
      <c r="AT433" s="189" t="s">
        <v>160</v>
      </c>
      <c r="AU433" s="189" t="s">
        <v>79</v>
      </c>
      <c r="AY433" s="100" t="s">
        <v>159</v>
      </c>
      <c r="BE433" s="190">
        <f>IF(N433="základní",J433,0)</f>
        <v>0</v>
      </c>
      <c r="BF433" s="190">
        <f>IF(N433="snížená",J433,0)</f>
        <v>0</v>
      </c>
      <c r="BG433" s="190">
        <f>IF(N433="zákl. přenesená",J433,0)</f>
        <v>0</v>
      </c>
      <c r="BH433" s="190">
        <f>IF(N433="sníž. přenesená",J433,0)</f>
        <v>0</v>
      </c>
      <c r="BI433" s="190">
        <f>IF(N433="nulová",J433,0)</f>
        <v>0</v>
      </c>
      <c r="BJ433" s="100" t="s">
        <v>79</v>
      </c>
      <c r="BK433" s="190">
        <f>ROUND(I433*H433,2)</f>
        <v>0</v>
      </c>
      <c r="BL433" s="100" t="s">
        <v>164</v>
      </c>
      <c r="BM433" s="189" t="s">
        <v>625</v>
      </c>
    </row>
    <row r="434" spans="1:65" s="113" customFormat="1" ht="48" x14ac:dyDescent="0.2">
      <c r="A434" s="109"/>
      <c r="B434" s="110"/>
      <c r="C434" s="178" t="s">
        <v>626</v>
      </c>
      <c r="D434" s="178" t="s">
        <v>160</v>
      </c>
      <c r="E434" s="179" t="s">
        <v>627</v>
      </c>
      <c r="F434" s="180" t="s">
        <v>628</v>
      </c>
      <c r="G434" s="181" t="s">
        <v>621</v>
      </c>
      <c r="H434" s="182">
        <v>38.887999999999998</v>
      </c>
      <c r="I434" s="4"/>
      <c r="J434" s="183">
        <f>ROUND(I434*H434,2)</f>
        <v>0</v>
      </c>
      <c r="K434" s="180" t="s">
        <v>3</v>
      </c>
      <c r="L434" s="110"/>
      <c r="M434" s="184" t="s">
        <v>3</v>
      </c>
      <c r="N434" s="185" t="s">
        <v>43</v>
      </c>
      <c r="O434" s="186"/>
      <c r="P434" s="187">
        <f>O434*H434</f>
        <v>0</v>
      </c>
      <c r="Q434" s="187">
        <v>0</v>
      </c>
      <c r="R434" s="187">
        <f>Q434*H434</f>
        <v>0</v>
      </c>
      <c r="S434" s="187">
        <v>0</v>
      </c>
      <c r="T434" s="188">
        <f>S434*H434</f>
        <v>0</v>
      </c>
      <c r="U434" s="109"/>
      <c r="V434" s="109"/>
      <c r="W434" s="109"/>
      <c r="X434" s="109"/>
      <c r="Y434" s="109"/>
      <c r="Z434" s="109"/>
      <c r="AA434" s="109"/>
      <c r="AB434" s="109"/>
      <c r="AC434" s="109"/>
      <c r="AD434" s="109"/>
      <c r="AE434" s="109"/>
      <c r="AR434" s="189" t="s">
        <v>164</v>
      </c>
      <c r="AT434" s="189" t="s">
        <v>160</v>
      </c>
      <c r="AU434" s="189" t="s">
        <v>79</v>
      </c>
      <c r="AY434" s="100" t="s">
        <v>159</v>
      </c>
      <c r="BE434" s="190">
        <f>IF(N434="základní",J434,0)</f>
        <v>0</v>
      </c>
      <c r="BF434" s="190">
        <f>IF(N434="snížená",J434,0)</f>
        <v>0</v>
      </c>
      <c r="BG434" s="190">
        <f>IF(N434="zákl. přenesená",J434,0)</f>
        <v>0</v>
      </c>
      <c r="BH434" s="190">
        <f>IF(N434="sníž. přenesená",J434,0)</f>
        <v>0</v>
      </c>
      <c r="BI434" s="190">
        <f>IF(N434="nulová",J434,0)</f>
        <v>0</v>
      </c>
      <c r="BJ434" s="100" t="s">
        <v>79</v>
      </c>
      <c r="BK434" s="190">
        <f>ROUND(I434*H434,2)</f>
        <v>0</v>
      </c>
      <c r="BL434" s="100" t="s">
        <v>164</v>
      </c>
      <c r="BM434" s="189" t="s">
        <v>629</v>
      </c>
    </row>
    <row r="435" spans="1:65" s="167" customFormat="1" ht="25.9" customHeight="1" x14ac:dyDescent="0.2">
      <c r="B435" s="168"/>
      <c r="D435" s="169" t="s">
        <v>71</v>
      </c>
      <c r="E435" s="170" t="s">
        <v>630</v>
      </c>
      <c r="F435" s="170" t="s">
        <v>631</v>
      </c>
      <c r="J435" s="171">
        <f>BK435</f>
        <v>0</v>
      </c>
      <c r="L435" s="168"/>
      <c r="M435" s="172"/>
      <c r="N435" s="173"/>
      <c r="O435" s="173"/>
      <c r="P435" s="174">
        <f>P436</f>
        <v>0</v>
      </c>
      <c r="Q435" s="173"/>
      <c r="R435" s="174">
        <f>R436</f>
        <v>0</v>
      </c>
      <c r="S435" s="173"/>
      <c r="T435" s="175">
        <f>T436</f>
        <v>0</v>
      </c>
      <c r="AR435" s="169" t="s">
        <v>79</v>
      </c>
      <c r="AT435" s="176" t="s">
        <v>71</v>
      </c>
      <c r="AU435" s="176" t="s">
        <v>72</v>
      </c>
      <c r="AY435" s="169" t="s">
        <v>159</v>
      </c>
      <c r="BK435" s="177">
        <f>BK436</f>
        <v>0</v>
      </c>
    </row>
    <row r="436" spans="1:65" s="113" customFormat="1" ht="16.5" customHeight="1" x14ac:dyDescent="0.2">
      <c r="A436" s="109"/>
      <c r="B436" s="110"/>
      <c r="C436" s="178" t="s">
        <v>399</v>
      </c>
      <c r="D436" s="178" t="s">
        <v>160</v>
      </c>
      <c r="E436" s="179" t="s">
        <v>632</v>
      </c>
      <c r="F436" s="180" t="s">
        <v>633</v>
      </c>
      <c r="G436" s="181" t="s">
        <v>621</v>
      </c>
      <c r="H436" s="182">
        <v>24.812999999999999</v>
      </c>
      <c r="I436" s="4"/>
      <c r="J436" s="183">
        <f>ROUND(I436*H436,2)</f>
        <v>0</v>
      </c>
      <c r="K436" s="180" t="s">
        <v>3</v>
      </c>
      <c r="L436" s="110"/>
      <c r="M436" s="184" t="s">
        <v>3</v>
      </c>
      <c r="N436" s="185" t="s">
        <v>43</v>
      </c>
      <c r="O436" s="186"/>
      <c r="P436" s="187">
        <f>O436*H436</f>
        <v>0</v>
      </c>
      <c r="Q436" s="187">
        <v>0</v>
      </c>
      <c r="R436" s="187">
        <f>Q436*H436</f>
        <v>0</v>
      </c>
      <c r="S436" s="187">
        <v>0</v>
      </c>
      <c r="T436" s="188">
        <f>S436*H436</f>
        <v>0</v>
      </c>
      <c r="U436" s="109"/>
      <c r="V436" s="109"/>
      <c r="W436" s="109"/>
      <c r="X436" s="109"/>
      <c r="Y436" s="109"/>
      <c r="Z436" s="109"/>
      <c r="AA436" s="109"/>
      <c r="AB436" s="109"/>
      <c r="AC436" s="109"/>
      <c r="AD436" s="109"/>
      <c r="AE436" s="109"/>
      <c r="AR436" s="189" t="s">
        <v>164</v>
      </c>
      <c r="AT436" s="189" t="s">
        <v>160</v>
      </c>
      <c r="AU436" s="189" t="s">
        <v>79</v>
      </c>
      <c r="AY436" s="100" t="s">
        <v>159</v>
      </c>
      <c r="BE436" s="190">
        <f>IF(N436="základní",J436,0)</f>
        <v>0</v>
      </c>
      <c r="BF436" s="190">
        <f>IF(N436="snížená",J436,0)</f>
        <v>0</v>
      </c>
      <c r="BG436" s="190">
        <f>IF(N436="zákl. přenesená",J436,0)</f>
        <v>0</v>
      </c>
      <c r="BH436" s="190">
        <f>IF(N436="sníž. přenesená",J436,0)</f>
        <v>0</v>
      </c>
      <c r="BI436" s="190">
        <f>IF(N436="nulová",J436,0)</f>
        <v>0</v>
      </c>
      <c r="BJ436" s="100" t="s">
        <v>79</v>
      </c>
      <c r="BK436" s="190">
        <f>ROUND(I436*H436,2)</f>
        <v>0</v>
      </c>
      <c r="BL436" s="100" t="s">
        <v>164</v>
      </c>
      <c r="BM436" s="189" t="s">
        <v>634</v>
      </c>
    </row>
    <row r="437" spans="1:65" s="167" customFormat="1" ht="25.9" customHeight="1" x14ac:dyDescent="0.2">
      <c r="B437" s="168"/>
      <c r="D437" s="169" t="s">
        <v>71</v>
      </c>
      <c r="E437" s="170" t="s">
        <v>635</v>
      </c>
      <c r="F437" s="170" t="s">
        <v>636</v>
      </c>
      <c r="J437" s="171">
        <f>BK437</f>
        <v>0</v>
      </c>
      <c r="L437" s="168"/>
      <c r="M437" s="172"/>
      <c r="N437" s="173"/>
      <c r="O437" s="173"/>
      <c r="P437" s="174">
        <f>SUM(P438:P440)</f>
        <v>0</v>
      </c>
      <c r="Q437" s="173"/>
      <c r="R437" s="174">
        <f>SUM(R438:R440)</f>
        <v>0</v>
      </c>
      <c r="S437" s="173"/>
      <c r="T437" s="175">
        <f>SUM(T438:T440)</f>
        <v>0</v>
      </c>
      <c r="AR437" s="169" t="s">
        <v>79</v>
      </c>
      <c r="AT437" s="176" t="s">
        <v>71</v>
      </c>
      <c r="AU437" s="176" t="s">
        <v>72</v>
      </c>
      <c r="AY437" s="169" t="s">
        <v>159</v>
      </c>
      <c r="BK437" s="177">
        <f>SUM(BK438:BK440)</f>
        <v>0</v>
      </c>
    </row>
    <row r="438" spans="1:65" s="113" customFormat="1" ht="120" x14ac:dyDescent="0.2">
      <c r="A438" s="109"/>
      <c r="B438" s="110"/>
      <c r="C438" s="178" t="s">
        <v>637</v>
      </c>
      <c r="D438" s="178" t="s">
        <v>160</v>
      </c>
      <c r="E438" s="179" t="s">
        <v>638</v>
      </c>
      <c r="F438" s="180" t="s">
        <v>639</v>
      </c>
      <c r="G438" s="181" t="s">
        <v>163</v>
      </c>
      <c r="H438" s="182">
        <v>14</v>
      </c>
      <c r="I438" s="4"/>
      <c r="J438" s="183">
        <f>ROUND(I438*H438,2)</f>
        <v>0</v>
      </c>
      <c r="K438" s="180" t="s">
        <v>3</v>
      </c>
      <c r="L438" s="110"/>
      <c r="M438" s="184" t="s">
        <v>3</v>
      </c>
      <c r="N438" s="185" t="s">
        <v>43</v>
      </c>
      <c r="O438" s="186"/>
      <c r="P438" s="187">
        <f>O438*H438</f>
        <v>0</v>
      </c>
      <c r="Q438" s="187">
        <v>0</v>
      </c>
      <c r="R438" s="187">
        <f>Q438*H438</f>
        <v>0</v>
      </c>
      <c r="S438" s="187">
        <v>0</v>
      </c>
      <c r="T438" s="188">
        <f>S438*H438</f>
        <v>0</v>
      </c>
      <c r="U438" s="109"/>
      <c r="V438" s="109"/>
      <c r="W438" s="109"/>
      <c r="X438" s="109"/>
      <c r="Y438" s="109"/>
      <c r="Z438" s="109"/>
      <c r="AA438" s="109"/>
      <c r="AB438" s="109"/>
      <c r="AC438" s="109"/>
      <c r="AD438" s="109"/>
      <c r="AE438" s="109"/>
      <c r="AR438" s="189" t="s">
        <v>164</v>
      </c>
      <c r="AT438" s="189" t="s">
        <v>160</v>
      </c>
      <c r="AU438" s="189" t="s">
        <v>79</v>
      </c>
      <c r="AY438" s="100" t="s">
        <v>159</v>
      </c>
      <c r="BE438" s="190">
        <f>IF(N438="základní",J438,0)</f>
        <v>0</v>
      </c>
      <c r="BF438" s="190">
        <f>IF(N438="snížená",J438,0)</f>
        <v>0</v>
      </c>
      <c r="BG438" s="190">
        <f>IF(N438="zákl. přenesená",J438,0)</f>
        <v>0</v>
      </c>
      <c r="BH438" s="190">
        <f>IF(N438="sníž. přenesená",J438,0)</f>
        <v>0</v>
      </c>
      <c r="BI438" s="190">
        <f>IF(N438="nulová",J438,0)</f>
        <v>0</v>
      </c>
      <c r="BJ438" s="100" t="s">
        <v>79</v>
      </c>
      <c r="BK438" s="190">
        <f>ROUND(I438*H438,2)</f>
        <v>0</v>
      </c>
      <c r="BL438" s="100" t="s">
        <v>164</v>
      </c>
      <c r="BM438" s="189" t="s">
        <v>640</v>
      </c>
    </row>
    <row r="439" spans="1:65" s="113" customFormat="1" ht="108" x14ac:dyDescent="0.2">
      <c r="A439" s="109"/>
      <c r="B439" s="110"/>
      <c r="C439" s="178" t="s">
        <v>403</v>
      </c>
      <c r="D439" s="178" t="s">
        <v>160</v>
      </c>
      <c r="E439" s="179" t="s">
        <v>641</v>
      </c>
      <c r="F439" s="180" t="s">
        <v>642</v>
      </c>
      <c r="G439" s="181" t="s">
        <v>163</v>
      </c>
      <c r="H439" s="182">
        <v>6</v>
      </c>
      <c r="I439" s="4"/>
      <c r="J439" s="183">
        <f>ROUND(I439*H439,2)</f>
        <v>0</v>
      </c>
      <c r="K439" s="180" t="s">
        <v>3</v>
      </c>
      <c r="L439" s="110"/>
      <c r="M439" s="184" t="s">
        <v>3</v>
      </c>
      <c r="N439" s="185" t="s">
        <v>43</v>
      </c>
      <c r="O439" s="186"/>
      <c r="P439" s="187">
        <f>O439*H439</f>
        <v>0</v>
      </c>
      <c r="Q439" s="187">
        <v>0</v>
      </c>
      <c r="R439" s="187">
        <f>Q439*H439</f>
        <v>0</v>
      </c>
      <c r="S439" s="187">
        <v>0</v>
      </c>
      <c r="T439" s="188">
        <f>S439*H439</f>
        <v>0</v>
      </c>
      <c r="U439" s="109"/>
      <c r="V439" s="109"/>
      <c r="W439" s="109"/>
      <c r="X439" s="109"/>
      <c r="Y439" s="109"/>
      <c r="Z439" s="109"/>
      <c r="AA439" s="109"/>
      <c r="AB439" s="109"/>
      <c r="AC439" s="109"/>
      <c r="AD439" s="109"/>
      <c r="AE439" s="109"/>
      <c r="AR439" s="189" t="s">
        <v>164</v>
      </c>
      <c r="AT439" s="189" t="s">
        <v>160</v>
      </c>
      <c r="AU439" s="189" t="s">
        <v>79</v>
      </c>
      <c r="AY439" s="100" t="s">
        <v>159</v>
      </c>
      <c r="BE439" s="190">
        <f>IF(N439="základní",J439,0)</f>
        <v>0</v>
      </c>
      <c r="BF439" s="190">
        <f>IF(N439="snížená",J439,0)</f>
        <v>0</v>
      </c>
      <c r="BG439" s="190">
        <f>IF(N439="zákl. přenesená",J439,0)</f>
        <v>0</v>
      </c>
      <c r="BH439" s="190">
        <f>IF(N439="sníž. přenesená",J439,0)</f>
        <v>0</v>
      </c>
      <c r="BI439" s="190">
        <f>IF(N439="nulová",J439,0)</f>
        <v>0</v>
      </c>
      <c r="BJ439" s="100" t="s">
        <v>79</v>
      </c>
      <c r="BK439" s="190">
        <f>ROUND(I439*H439,2)</f>
        <v>0</v>
      </c>
      <c r="BL439" s="100" t="s">
        <v>164</v>
      </c>
      <c r="BM439" s="189" t="s">
        <v>643</v>
      </c>
    </row>
    <row r="440" spans="1:65" s="113" customFormat="1" ht="132" x14ac:dyDescent="0.2">
      <c r="A440" s="109"/>
      <c r="B440" s="110"/>
      <c r="C440" s="178" t="s">
        <v>644</v>
      </c>
      <c r="D440" s="178" t="s">
        <v>160</v>
      </c>
      <c r="E440" s="179" t="s">
        <v>645</v>
      </c>
      <c r="F440" s="180" t="s">
        <v>646</v>
      </c>
      <c r="G440" s="181" t="s">
        <v>163</v>
      </c>
      <c r="H440" s="182">
        <v>0</v>
      </c>
      <c r="I440" s="4"/>
      <c r="J440" s="183">
        <f>ROUND(I440*H440,2)</f>
        <v>0</v>
      </c>
      <c r="K440" s="180" t="s">
        <v>3</v>
      </c>
      <c r="L440" s="110"/>
      <c r="M440" s="184" t="s">
        <v>3</v>
      </c>
      <c r="N440" s="185" t="s">
        <v>43</v>
      </c>
      <c r="O440" s="186"/>
      <c r="P440" s="187">
        <f>O440*H440</f>
        <v>0</v>
      </c>
      <c r="Q440" s="187">
        <v>0</v>
      </c>
      <c r="R440" s="187">
        <f>Q440*H440</f>
        <v>0</v>
      </c>
      <c r="S440" s="187">
        <v>0</v>
      </c>
      <c r="T440" s="188">
        <f>S440*H440</f>
        <v>0</v>
      </c>
      <c r="U440" s="109"/>
      <c r="V440" s="109"/>
      <c r="W440" s="109"/>
      <c r="X440" s="109"/>
      <c r="Y440" s="109"/>
      <c r="Z440" s="109"/>
      <c r="AA440" s="109"/>
      <c r="AB440" s="109"/>
      <c r="AC440" s="109"/>
      <c r="AD440" s="109"/>
      <c r="AE440" s="109"/>
      <c r="AR440" s="189" t="s">
        <v>164</v>
      </c>
      <c r="AT440" s="189" t="s">
        <v>160</v>
      </c>
      <c r="AU440" s="189" t="s">
        <v>79</v>
      </c>
      <c r="AY440" s="100" t="s">
        <v>159</v>
      </c>
      <c r="BE440" s="190">
        <f>IF(N440="základní",J440,0)</f>
        <v>0</v>
      </c>
      <c r="BF440" s="190">
        <f>IF(N440="snížená",J440,0)</f>
        <v>0</v>
      </c>
      <c r="BG440" s="190">
        <f>IF(N440="zákl. přenesená",J440,0)</f>
        <v>0</v>
      </c>
      <c r="BH440" s="190">
        <f>IF(N440="sníž. přenesená",J440,0)</f>
        <v>0</v>
      </c>
      <c r="BI440" s="190">
        <f>IF(N440="nulová",J440,0)</f>
        <v>0</v>
      </c>
      <c r="BJ440" s="100" t="s">
        <v>79</v>
      </c>
      <c r="BK440" s="190">
        <f>ROUND(I440*H440,2)</f>
        <v>0</v>
      </c>
      <c r="BL440" s="100" t="s">
        <v>164</v>
      </c>
      <c r="BM440" s="189" t="s">
        <v>647</v>
      </c>
    </row>
    <row r="441" spans="1:65" s="167" customFormat="1" ht="25.9" customHeight="1" x14ac:dyDescent="0.2">
      <c r="B441" s="168"/>
      <c r="D441" s="169" t="s">
        <v>71</v>
      </c>
      <c r="E441" s="170" t="s">
        <v>648</v>
      </c>
      <c r="F441" s="170" t="s">
        <v>649</v>
      </c>
      <c r="J441" s="171">
        <f>BK441</f>
        <v>0</v>
      </c>
      <c r="L441" s="168"/>
      <c r="M441" s="172"/>
      <c r="N441" s="173"/>
      <c r="O441" s="173"/>
      <c r="P441" s="174">
        <f>SUM(P442:P522)</f>
        <v>0</v>
      </c>
      <c r="Q441" s="173"/>
      <c r="R441" s="174">
        <f>SUM(R442:R522)</f>
        <v>1.2338680000000002</v>
      </c>
      <c r="S441" s="173"/>
      <c r="T441" s="175">
        <f>SUM(T442:T522)</f>
        <v>0</v>
      </c>
      <c r="AR441" s="169" t="s">
        <v>79</v>
      </c>
      <c r="AT441" s="176" t="s">
        <v>71</v>
      </c>
      <c r="AU441" s="176" t="s">
        <v>72</v>
      </c>
      <c r="AY441" s="169" t="s">
        <v>159</v>
      </c>
      <c r="BK441" s="177">
        <f>SUM(BK442:BK522)</f>
        <v>0</v>
      </c>
    </row>
    <row r="442" spans="1:65" s="113" customFormat="1" ht="48" x14ac:dyDescent="0.2">
      <c r="A442" s="109"/>
      <c r="B442" s="110"/>
      <c r="C442" s="178" t="s">
        <v>407</v>
      </c>
      <c r="D442" s="178" t="s">
        <v>160</v>
      </c>
      <c r="E442" s="179" t="s">
        <v>650</v>
      </c>
      <c r="F442" s="180" t="s">
        <v>651</v>
      </c>
      <c r="G442" s="181" t="s">
        <v>173</v>
      </c>
      <c r="H442" s="182">
        <v>0.7</v>
      </c>
      <c r="I442" s="4"/>
      <c r="J442" s="183">
        <f>ROUND(I442*H442,2)</f>
        <v>0</v>
      </c>
      <c r="K442" s="180" t="s">
        <v>3</v>
      </c>
      <c r="L442" s="110"/>
      <c r="M442" s="184" t="s">
        <v>3</v>
      </c>
      <c r="N442" s="185" t="s">
        <v>43</v>
      </c>
      <c r="O442" s="186"/>
      <c r="P442" s="187">
        <f>O442*H442</f>
        <v>0</v>
      </c>
      <c r="Q442" s="187">
        <v>8.9200000000000008E-3</v>
      </c>
      <c r="R442" s="187">
        <f>Q442*H442</f>
        <v>6.2440000000000004E-3</v>
      </c>
      <c r="S442" s="187">
        <v>0</v>
      </c>
      <c r="T442" s="188">
        <f>S442*H442</f>
        <v>0</v>
      </c>
      <c r="U442" s="109"/>
      <c r="V442" s="109"/>
      <c r="W442" s="109"/>
      <c r="X442" s="109"/>
      <c r="Y442" s="109"/>
      <c r="Z442" s="109"/>
      <c r="AA442" s="109"/>
      <c r="AB442" s="109"/>
      <c r="AC442" s="109"/>
      <c r="AD442" s="109"/>
      <c r="AE442" s="109"/>
      <c r="AR442" s="189" t="s">
        <v>164</v>
      </c>
      <c r="AT442" s="189" t="s">
        <v>160</v>
      </c>
      <c r="AU442" s="189" t="s">
        <v>79</v>
      </c>
      <c r="AY442" s="100" t="s">
        <v>159</v>
      </c>
      <c r="BE442" s="190">
        <f>IF(N442="základní",J442,0)</f>
        <v>0</v>
      </c>
      <c r="BF442" s="190">
        <f>IF(N442="snížená",J442,0)</f>
        <v>0</v>
      </c>
      <c r="BG442" s="190">
        <f>IF(N442="zákl. přenesená",J442,0)</f>
        <v>0</v>
      </c>
      <c r="BH442" s="190">
        <f>IF(N442="sníž. přenesená",J442,0)</f>
        <v>0</v>
      </c>
      <c r="BI442" s="190">
        <f>IF(N442="nulová",J442,0)</f>
        <v>0</v>
      </c>
      <c r="BJ442" s="100" t="s">
        <v>79</v>
      </c>
      <c r="BK442" s="190">
        <f>ROUND(I442*H442,2)</f>
        <v>0</v>
      </c>
      <c r="BL442" s="100" t="s">
        <v>164</v>
      </c>
      <c r="BM442" s="189" t="s">
        <v>652</v>
      </c>
    </row>
    <row r="443" spans="1:65" s="113" customFormat="1" ht="48" x14ac:dyDescent="0.2">
      <c r="A443" s="109"/>
      <c r="B443" s="110"/>
      <c r="C443" s="178" t="s">
        <v>653</v>
      </c>
      <c r="D443" s="178" t="s">
        <v>160</v>
      </c>
      <c r="E443" s="179" t="s">
        <v>654</v>
      </c>
      <c r="F443" s="180" t="s">
        <v>655</v>
      </c>
      <c r="G443" s="181" t="s">
        <v>173</v>
      </c>
      <c r="H443" s="182">
        <v>2.75</v>
      </c>
      <c r="I443" s="4"/>
      <c r="J443" s="183">
        <f>ROUND(I443*H443,2)</f>
        <v>0</v>
      </c>
      <c r="K443" s="180" t="s">
        <v>3</v>
      </c>
      <c r="L443" s="110"/>
      <c r="M443" s="184" t="s">
        <v>3</v>
      </c>
      <c r="N443" s="185" t="s">
        <v>43</v>
      </c>
      <c r="O443" s="186"/>
      <c r="P443" s="187">
        <f>O443*H443</f>
        <v>0</v>
      </c>
      <c r="Q443" s="187">
        <v>1.8259999999999998E-2</v>
      </c>
      <c r="R443" s="187">
        <f>Q443*H443</f>
        <v>5.0214999999999996E-2</v>
      </c>
      <c r="S443" s="187">
        <v>0</v>
      </c>
      <c r="T443" s="188">
        <f>S443*H443</f>
        <v>0</v>
      </c>
      <c r="U443" s="109"/>
      <c r="V443" s="109"/>
      <c r="W443" s="109"/>
      <c r="X443" s="109"/>
      <c r="Y443" s="109"/>
      <c r="Z443" s="109"/>
      <c r="AA443" s="109"/>
      <c r="AB443" s="109"/>
      <c r="AC443" s="109"/>
      <c r="AD443" s="109"/>
      <c r="AE443" s="109"/>
      <c r="AR443" s="189" t="s">
        <v>164</v>
      </c>
      <c r="AT443" s="189" t="s">
        <v>160</v>
      </c>
      <c r="AU443" s="189" t="s">
        <v>79</v>
      </c>
      <c r="AY443" s="100" t="s">
        <v>159</v>
      </c>
      <c r="BE443" s="190">
        <f>IF(N443="základní",J443,0)</f>
        <v>0</v>
      </c>
      <c r="BF443" s="190">
        <f>IF(N443="snížená",J443,0)</f>
        <v>0</v>
      </c>
      <c r="BG443" s="190">
        <f>IF(N443="zákl. přenesená",J443,0)</f>
        <v>0</v>
      </c>
      <c r="BH443" s="190">
        <f>IF(N443="sníž. přenesená",J443,0)</f>
        <v>0</v>
      </c>
      <c r="BI443" s="190">
        <f>IF(N443="nulová",J443,0)</f>
        <v>0</v>
      </c>
      <c r="BJ443" s="100" t="s">
        <v>79</v>
      </c>
      <c r="BK443" s="190">
        <f>ROUND(I443*H443,2)</f>
        <v>0</v>
      </c>
      <c r="BL443" s="100" t="s">
        <v>164</v>
      </c>
      <c r="BM443" s="189" t="s">
        <v>656</v>
      </c>
    </row>
    <row r="444" spans="1:65" s="191" customFormat="1" x14ac:dyDescent="0.2">
      <c r="B444" s="192"/>
      <c r="D444" s="193" t="s">
        <v>175</v>
      </c>
      <c r="E444" s="194" t="s">
        <v>3</v>
      </c>
      <c r="F444" s="195" t="s">
        <v>657</v>
      </c>
      <c r="H444" s="196">
        <v>2.73</v>
      </c>
      <c r="L444" s="192"/>
      <c r="M444" s="197"/>
      <c r="N444" s="198"/>
      <c r="O444" s="198"/>
      <c r="P444" s="198"/>
      <c r="Q444" s="198"/>
      <c r="R444" s="198"/>
      <c r="S444" s="198"/>
      <c r="T444" s="199"/>
      <c r="AT444" s="194" t="s">
        <v>175</v>
      </c>
      <c r="AU444" s="194" t="s">
        <v>79</v>
      </c>
      <c r="AV444" s="191" t="s">
        <v>81</v>
      </c>
      <c r="AW444" s="191" t="s">
        <v>33</v>
      </c>
      <c r="AX444" s="191" t="s">
        <v>72</v>
      </c>
      <c r="AY444" s="194" t="s">
        <v>159</v>
      </c>
    </row>
    <row r="445" spans="1:65" s="191" customFormat="1" x14ac:dyDescent="0.2">
      <c r="B445" s="192"/>
      <c r="D445" s="193" t="s">
        <v>175</v>
      </c>
      <c r="E445" s="194" t="s">
        <v>3</v>
      </c>
      <c r="F445" s="195" t="s">
        <v>658</v>
      </c>
      <c r="H445" s="196">
        <v>0.02</v>
      </c>
      <c r="L445" s="192"/>
      <c r="M445" s="197"/>
      <c r="N445" s="198"/>
      <c r="O445" s="198"/>
      <c r="P445" s="198"/>
      <c r="Q445" s="198"/>
      <c r="R445" s="198"/>
      <c r="S445" s="198"/>
      <c r="T445" s="199"/>
      <c r="AT445" s="194" t="s">
        <v>175</v>
      </c>
      <c r="AU445" s="194" t="s">
        <v>79</v>
      </c>
      <c r="AV445" s="191" t="s">
        <v>81</v>
      </c>
      <c r="AW445" s="191" t="s">
        <v>33</v>
      </c>
      <c r="AX445" s="191" t="s">
        <v>72</v>
      </c>
      <c r="AY445" s="194" t="s">
        <v>159</v>
      </c>
    </row>
    <row r="446" spans="1:65" s="200" customFormat="1" x14ac:dyDescent="0.2">
      <c r="B446" s="201"/>
      <c r="D446" s="193" t="s">
        <v>175</v>
      </c>
      <c r="E446" s="202" t="s">
        <v>3</v>
      </c>
      <c r="F446" s="203" t="s">
        <v>197</v>
      </c>
      <c r="H446" s="204">
        <v>2.75</v>
      </c>
      <c r="L446" s="201"/>
      <c r="M446" s="205"/>
      <c r="N446" s="206"/>
      <c r="O446" s="206"/>
      <c r="P446" s="206"/>
      <c r="Q446" s="206"/>
      <c r="R446" s="206"/>
      <c r="S446" s="206"/>
      <c r="T446" s="207"/>
      <c r="AT446" s="202" t="s">
        <v>175</v>
      </c>
      <c r="AU446" s="202" t="s">
        <v>79</v>
      </c>
      <c r="AV446" s="200" t="s">
        <v>164</v>
      </c>
      <c r="AW446" s="200" t="s">
        <v>33</v>
      </c>
      <c r="AX446" s="200" t="s">
        <v>79</v>
      </c>
      <c r="AY446" s="202" t="s">
        <v>159</v>
      </c>
    </row>
    <row r="447" spans="1:65" s="113" customFormat="1" ht="48" x14ac:dyDescent="0.2">
      <c r="A447" s="109"/>
      <c r="B447" s="110"/>
      <c r="C447" s="178" t="s">
        <v>410</v>
      </c>
      <c r="D447" s="178" t="s">
        <v>160</v>
      </c>
      <c r="E447" s="179" t="s">
        <v>659</v>
      </c>
      <c r="F447" s="180" t="s">
        <v>660</v>
      </c>
      <c r="G447" s="181" t="s">
        <v>191</v>
      </c>
      <c r="H447" s="182">
        <v>3</v>
      </c>
      <c r="I447" s="4"/>
      <c r="J447" s="183">
        <f>ROUND(I447*H447,2)</f>
        <v>0</v>
      </c>
      <c r="K447" s="180" t="s">
        <v>3</v>
      </c>
      <c r="L447" s="110"/>
      <c r="M447" s="184" t="s">
        <v>3</v>
      </c>
      <c r="N447" s="185" t="s">
        <v>43</v>
      </c>
      <c r="O447" s="186"/>
      <c r="P447" s="187">
        <f>O447*H447</f>
        <v>0</v>
      </c>
      <c r="Q447" s="187">
        <v>1.213E-2</v>
      </c>
      <c r="R447" s="187">
        <f>Q447*H447</f>
        <v>3.6389999999999999E-2</v>
      </c>
      <c r="S447" s="187">
        <v>0</v>
      </c>
      <c r="T447" s="188">
        <f>S447*H447</f>
        <v>0</v>
      </c>
      <c r="U447" s="109"/>
      <c r="V447" s="109"/>
      <c r="W447" s="109"/>
      <c r="X447" s="109"/>
      <c r="Y447" s="109"/>
      <c r="Z447" s="109"/>
      <c r="AA447" s="109"/>
      <c r="AB447" s="109"/>
      <c r="AC447" s="109"/>
      <c r="AD447" s="109"/>
      <c r="AE447" s="109"/>
      <c r="AR447" s="189" t="s">
        <v>164</v>
      </c>
      <c r="AT447" s="189" t="s">
        <v>160</v>
      </c>
      <c r="AU447" s="189" t="s">
        <v>79</v>
      </c>
      <c r="AY447" s="100" t="s">
        <v>159</v>
      </c>
      <c r="BE447" s="190">
        <f>IF(N447="základní",J447,0)</f>
        <v>0</v>
      </c>
      <c r="BF447" s="190">
        <f>IF(N447="snížená",J447,0)</f>
        <v>0</v>
      </c>
      <c r="BG447" s="190">
        <f>IF(N447="zákl. přenesená",J447,0)</f>
        <v>0</v>
      </c>
      <c r="BH447" s="190">
        <f>IF(N447="sníž. přenesená",J447,0)</f>
        <v>0</v>
      </c>
      <c r="BI447" s="190">
        <f>IF(N447="nulová",J447,0)</f>
        <v>0</v>
      </c>
      <c r="BJ447" s="100" t="s">
        <v>79</v>
      </c>
      <c r="BK447" s="190">
        <f>ROUND(I447*H447,2)</f>
        <v>0</v>
      </c>
      <c r="BL447" s="100" t="s">
        <v>164</v>
      </c>
      <c r="BM447" s="189" t="s">
        <v>661</v>
      </c>
    </row>
    <row r="448" spans="1:65" s="191" customFormat="1" x14ac:dyDescent="0.2">
      <c r="B448" s="192"/>
      <c r="D448" s="193" t="s">
        <v>175</v>
      </c>
      <c r="E448" s="194" t="s">
        <v>3</v>
      </c>
      <c r="F448" s="195" t="s">
        <v>662</v>
      </c>
      <c r="H448" s="196">
        <v>3.0449999999999999</v>
      </c>
      <c r="L448" s="192"/>
      <c r="M448" s="197"/>
      <c r="N448" s="198"/>
      <c r="O448" s="198"/>
      <c r="P448" s="198"/>
      <c r="Q448" s="198"/>
      <c r="R448" s="198"/>
      <c r="S448" s="198"/>
      <c r="T448" s="199"/>
      <c r="AT448" s="194" t="s">
        <v>175</v>
      </c>
      <c r="AU448" s="194" t="s">
        <v>79</v>
      </c>
      <c r="AV448" s="191" t="s">
        <v>81</v>
      </c>
      <c r="AW448" s="191" t="s">
        <v>33</v>
      </c>
      <c r="AX448" s="191" t="s">
        <v>72</v>
      </c>
      <c r="AY448" s="194" t="s">
        <v>159</v>
      </c>
    </row>
    <row r="449" spans="1:65" s="191" customFormat="1" x14ac:dyDescent="0.2">
      <c r="B449" s="192"/>
      <c r="D449" s="193" t="s">
        <v>175</v>
      </c>
      <c r="E449" s="194" t="s">
        <v>3</v>
      </c>
      <c r="F449" s="195" t="s">
        <v>663</v>
      </c>
      <c r="H449" s="196">
        <v>-4.4999999999999998E-2</v>
      </c>
      <c r="L449" s="192"/>
      <c r="M449" s="197"/>
      <c r="N449" s="198"/>
      <c r="O449" s="198"/>
      <c r="P449" s="198"/>
      <c r="Q449" s="198"/>
      <c r="R449" s="198"/>
      <c r="S449" s="198"/>
      <c r="T449" s="199"/>
      <c r="AT449" s="194" t="s">
        <v>175</v>
      </c>
      <c r="AU449" s="194" t="s">
        <v>79</v>
      </c>
      <c r="AV449" s="191" t="s">
        <v>81</v>
      </c>
      <c r="AW449" s="191" t="s">
        <v>33</v>
      </c>
      <c r="AX449" s="191" t="s">
        <v>72</v>
      </c>
      <c r="AY449" s="194" t="s">
        <v>159</v>
      </c>
    </row>
    <row r="450" spans="1:65" s="200" customFormat="1" x14ac:dyDescent="0.2">
      <c r="B450" s="201"/>
      <c r="D450" s="193" t="s">
        <v>175</v>
      </c>
      <c r="E450" s="202" t="s">
        <v>3</v>
      </c>
      <c r="F450" s="203" t="s">
        <v>197</v>
      </c>
      <c r="H450" s="204">
        <v>3</v>
      </c>
      <c r="L450" s="201"/>
      <c r="M450" s="205"/>
      <c r="N450" s="206"/>
      <c r="O450" s="206"/>
      <c r="P450" s="206"/>
      <c r="Q450" s="206"/>
      <c r="R450" s="206"/>
      <c r="S450" s="206"/>
      <c r="T450" s="207"/>
      <c r="AT450" s="202" t="s">
        <v>175</v>
      </c>
      <c r="AU450" s="202" t="s">
        <v>79</v>
      </c>
      <c r="AV450" s="200" t="s">
        <v>164</v>
      </c>
      <c r="AW450" s="200" t="s">
        <v>33</v>
      </c>
      <c r="AX450" s="200" t="s">
        <v>79</v>
      </c>
      <c r="AY450" s="202" t="s">
        <v>159</v>
      </c>
    </row>
    <row r="451" spans="1:65" s="113" customFormat="1" ht="48" x14ac:dyDescent="0.2">
      <c r="A451" s="109"/>
      <c r="B451" s="110"/>
      <c r="C451" s="178" t="s">
        <v>664</v>
      </c>
      <c r="D451" s="178" t="s">
        <v>160</v>
      </c>
      <c r="E451" s="179" t="s">
        <v>665</v>
      </c>
      <c r="F451" s="180" t="s">
        <v>666</v>
      </c>
      <c r="G451" s="181" t="s">
        <v>191</v>
      </c>
      <c r="H451" s="182">
        <v>7.7</v>
      </c>
      <c r="I451" s="4"/>
      <c r="J451" s="183">
        <f>ROUND(I451*H451,2)</f>
        <v>0</v>
      </c>
      <c r="K451" s="180" t="s">
        <v>3</v>
      </c>
      <c r="L451" s="110"/>
      <c r="M451" s="184" t="s">
        <v>3</v>
      </c>
      <c r="N451" s="185" t="s">
        <v>43</v>
      </c>
      <c r="O451" s="186"/>
      <c r="P451" s="187">
        <f>O451*H451</f>
        <v>0</v>
      </c>
      <c r="Q451" s="187">
        <v>1.213E-2</v>
      </c>
      <c r="R451" s="187">
        <f>Q451*H451</f>
        <v>9.3400999999999998E-2</v>
      </c>
      <c r="S451" s="187">
        <v>0</v>
      </c>
      <c r="T451" s="188">
        <f>S451*H451</f>
        <v>0</v>
      </c>
      <c r="U451" s="109"/>
      <c r="V451" s="109"/>
      <c r="W451" s="109"/>
      <c r="X451" s="109"/>
      <c r="Y451" s="109"/>
      <c r="Z451" s="109"/>
      <c r="AA451" s="109"/>
      <c r="AB451" s="109"/>
      <c r="AC451" s="109"/>
      <c r="AD451" s="109"/>
      <c r="AE451" s="109"/>
      <c r="AR451" s="189" t="s">
        <v>164</v>
      </c>
      <c r="AT451" s="189" t="s">
        <v>160</v>
      </c>
      <c r="AU451" s="189" t="s">
        <v>79</v>
      </c>
      <c r="AY451" s="100" t="s">
        <v>159</v>
      </c>
      <c r="BE451" s="190">
        <f>IF(N451="základní",J451,0)</f>
        <v>0</v>
      </c>
      <c r="BF451" s="190">
        <f>IF(N451="snížená",J451,0)</f>
        <v>0</v>
      </c>
      <c r="BG451" s="190">
        <f>IF(N451="zákl. přenesená",J451,0)</f>
        <v>0</v>
      </c>
      <c r="BH451" s="190">
        <f>IF(N451="sníž. přenesená",J451,0)</f>
        <v>0</v>
      </c>
      <c r="BI451" s="190">
        <f>IF(N451="nulová",J451,0)</f>
        <v>0</v>
      </c>
      <c r="BJ451" s="100" t="s">
        <v>79</v>
      </c>
      <c r="BK451" s="190">
        <f>ROUND(I451*H451,2)</f>
        <v>0</v>
      </c>
      <c r="BL451" s="100" t="s">
        <v>164</v>
      </c>
      <c r="BM451" s="189" t="s">
        <v>667</v>
      </c>
    </row>
    <row r="452" spans="1:65" s="191" customFormat="1" x14ac:dyDescent="0.2">
      <c r="B452" s="192"/>
      <c r="D452" s="193" t="s">
        <v>175</v>
      </c>
      <c r="E452" s="194" t="s">
        <v>3</v>
      </c>
      <c r="F452" s="195" t="s">
        <v>668</v>
      </c>
      <c r="H452" s="196">
        <v>7.665</v>
      </c>
      <c r="L452" s="192"/>
      <c r="M452" s="197"/>
      <c r="N452" s="198"/>
      <c r="O452" s="198"/>
      <c r="P452" s="198"/>
      <c r="Q452" s="198"/>
      <c r="R452" s="198"/>
      <c r="S452" s="198"/>
      <c r="T452" s="199"/>
      <c r="AT452" s="194" t="s">
        <v>175</v>
      </c>
      <c r="AU452" s="194" t="s">
        <v>79</v>
      </c>
      <c r="AV452" s="191" t="s">
        <v>81</v>
      </c>
      <c r="AW452" s="191" t="s">
        <v>33</v>
      </c>
      <c r="AX452" s="191" t="s">
        <v>72</v>
      </c>
      <c r="AY452" s="194" t="s">
        <v>159</v>
      </c>
    </row>
    <row r="453" spans="1:65" s="191" customFormat="1" x14ac:dyDescent="0.2">
      <c r="B453" s="192"/>
      <c r="D453" s="193" t="s">
        <v>175</v>
      </c>
      <c r="E453" s="194" t="s">
        <v>3</v>
      </c>
      <c r="F453" s="195" t="s">
        <v>263</v>
      </c>
      <c r="H453" s="196">
        <v>3.5000000000000003E-2</v>
      </c>
      <c r="L453" s="192"/>
      <c r="M453" s="197"/>
      <c r="N453" s="198"/>
      <c r="O453" s="198"/>
      <c r="P453" s="198"/>
      <c r="Q453" s="198"/>
      <c r="R453" s="198"/>
      <c r="S453" s="198"/>
      <c r="T453" s="199"/>
      <c r="AT453" s="194" t="s">
        <v>175</v>
      </c>
      <c r="AU453" s="194" t="s">
        <v>79</v>
      </c>
      <c r="AV453" s="191" t="s">
        <v>81</v>
      </c>
      <c r="AW453" s="191" t="s">
        <v>33</v>
      </c>
      <c r="AX453" s="191" t="s">
        <v>72</v>
      </c>
      <c r="AY453" s="194" t="s">
        <v>159</v>
      </c>
    </row>
    <row r="454" spans="1:65" s="200" customFormat="1" x14ac:dyDescent="0.2">
      <c r="B454" s="201"/>
      <c r="D454" s="193" t="s">
        <v>175</v>
      </c>
      <c r="E454" s="202" t="s">
        <v>3</v>
      </c>
      <c r="F454" s="203" t="s">
        <v>197</v>
      </c>
      <c r="H454" s="204">
        <v>7.7</v>
      </c>
      <c r="L454" s="201"/>
      <c r="M454" s="205"/>
      <c r="N454" s="206"/>
      <c r="O454" s="206"/>
      <c r="P454" s="206"/>
      <c r="Q454" s="206"/>
      <c r="R454" s="206"/>
      <c r="S454" s="206"/>
      <c r="T454" s="207"/>
      <c r="AT454" s="202" t="s">
        <v>175</v>
      </c>
      <c r="AU454" s="202" t="s">
        <v>79</v>
      </c>
      <c r="AV454" s="200" t="s">
        <v>164</v>
      </c>
      <c r="AW454" s="200" t="s">
        <v>33</v>
      </c>
      <c r="AX454" s="200" t="s">
        <v>79</v>
      </c>
      <c r="AY454" s="202" t="s">
        <v>159</v>
      </c>
    </row>
    <row r="455" spans="1:65" s="113" customFormat="1" ht="48" x14ac:dyDescent="0.2">
      <c r="A455" s="109"/>
      <c r="B455" s="110"/>
      <c r="C455" s="178" t="s">
        <v>416</v>
      </c>
      <c r="D455" s="178" t="s">
        <v>160</v>
      </c>
      <c r="E455" s="179" t="s">
        <v>669</v>
      </c>
      <c r="F455" s="180" t="s">
        <v>670</v>
      </c>
      <c r="G455" s="181" t="s">
        <v>191</v>
      </c>
      <c r="H455" s="182">
        <v>2.4</v>
      </c>
      <c r="I455" s="4"/>
      <c r="J455" s="183">
        <f>ROUND(I455*H455,2)</f>
        <v>0</v>
      </c>
      <c r="K455" s="180" t="s">
        <v>3</v>
      </c>
      <c r="L455" s="110"/>
      <c r="M455" s="184" t="s">
        <v>3</v>
      </c>
      <c r="N455" s="185" t="s">
        <v>43</v>
      </c>
      <c r="O455" s="186"/>
      <c r="P455" s="187">
        <f>O455*H455</f>
        <v>0</v>
      </c>
      <c r="Q455" s="187">
        <v>1.4E-2</v>
      </c>
      <c r="R455" s="187">
        <f>Q455*H455</f>
        <v>3.3599999999999998E-2</v>
      </c>
      <c r="S455" s="187">
        <v>0</v>
      </c>
      <c r="T455" s="188">
        <f>S455*H455</f>
        <v>0</v>
      </c>
      <c r="U455" s="109"/>
      <c r="V455" s="109"/>
      <c r="W455" s="109"/>
      <c r="X455" s="109"/>
      <c r="Y455" s="109"/>
      <c r="Z455" s="109"/>
      <c r="AA455" s="109"/>
      <c r="AB455" s="109"/>
      <c r="AC455" s="109"/>
      <c r="AD455" s="109"/>
      <c r="AE455" s="109"/>
      <c r="AR455" s="189" t="s">
        <v>164</v>
      </c>
      <c r="AT455" s="189" t="s">
        <v>160</v>
      </c>
      <c r="AU455" s="189" t="s">
        <v>79</v>
      </c>
      <c r="AY455" s="100" t="s">
        <v>159</v>
      </c>
      <c r="BE455" s="190">
        <f>IF(N455="základní",J455,0)</f>
        <v>0</v>
      </c>
      <c r="BF455" s="190">
        <f>IF(N455="snížená",J455,0)</f>
        <v>0</v>
      </c>
      <c r="BG455" s="190">
        <f>IF(N455="zákl. přenesená",J455,0)</f>
        <v>0</v>
      </c>
      <c r="BH455" s="190">
        <f>IF(N455="sníž. přenesená",J455,0)</f>
        <v>0</v>
      </c>
      <c r="BI455" s="190">
        <f>IF(N455="nulová",J455,0)</f>
        <v>0</v>
      </c>
      <c r="BJ455" s="100" t="s">
        <v>79</v>
      </c>
      <c r="BK455" s="190">
        <f>ROUND(I455*H455,2)</f>
        <v>0</v>
      </c>
      <c r="BL455" s="100" t="s">
        <v>164</v>
      </c>
      <c r="BM455" s="189" t="s">
        <v>671</v>
      </c>
    </row>
    <row r="456" spans="1:65" s="191" customFormat="1" x14ac:dyDescent="0.2">
      <c r="B456" s="192"/>
      <c r="D456" s="193" t="s">
        <v>175</v>
      </c>
      <c r="E456" s="194" t="s">
        <v>3</v>
      </c>
      <c r="F456" s="195" t="s">
        <v>672</v>
      </c>
      <c r="H456" s="196">
        <v>2.387</v>
      </c>
      <c r="L456" s="192"/>
      <c r="M456" s="197"/>
      <c r="N456" s="198"/>
      <c r="O456" s="198"/>
      <c r="P456" s="198"/>
      <c r="Q456" s="198"/>
      <c r="R456" s="198"/>
      <c r="S456" s="198"/>
      <c r="T456" s="199"/>
      <c r="AT456" s="194" t="s">
        <v>175</v>
      </c>
      <c r="AU456" s="194" t="s">
        <v>79</v>
      </c>
      <c r="AV456" s="191" t="s">
        <v>81</v>
      </c>
      <c r="AW456" s="191" t="s">
        <v>33</v>
      </c>
      <c r="AX456" s="191" t="s">
        <v>72</v>
      </c>
      <c r="AY456" s="194" t="s">
        <v>159</v>
      </c>
    </row>
    <row r="457" spans="1:65" s="191" customFormat="1" x14ac:dyDescent="0.2">
      <c r="B457" s="192"/>
      <c r="D457" s="193" t="s">
        <v>175</v>
      </c>
      <c r="E457" s="194" t="s">
        <v>3</v>
      </c>
      <c r="F457" s="195" t="s">
        <v>673</v>
      </c>
      <c r="H457" s="196">
        <v>1.2999999999999999E-2</v>
      </c>
      <c r="L457" s="192"/>
      <c r="M457" s="197"/>
      <c r="N457" s="198"/>
      <c r="O457" s="198"/>
      <c r="P457" s="198"/>
      <c r="Q457" s="198"/>
      <c r="R457" s="198"/>
      <c r="S457" s="198"/>
      <c r="T457" s="199"/>
      <c r="AT457" s="194" t="s">
        <v>175</v>
      </c>
      <c r="AU457" s="194" t="s">
        <v>79</v>
      </c>
      <c r="AV457" s="191" t="s">
        <v>81</v>
      </c>
      <c r="AW457" s="191" t="s">
        <v>33</v>
      </c>
      <c r="AX457" s="191" t="s">
        <v>72</v>
      </c>
      <c r="AY457" s="194" t="s">
        <v>159</v>
      </c>
    </row>
    <row r="458" spans="1:65" s="200" customFormat="1" x14ac:dyDescent="0.2">
      <c r="B458" s="201"/>
      <c r="D458" s="193" t="s">
        <v>175</v>
      </c>
      <c r="E458" s="202" t="s">
        <v>3</v>
      </c>
      <c r="F458" s="203" t="s">
        <v>197</v>
      </c>
      <c r="H458" s="204">
        <v>2.4</v>
      </c>
      <c r="L458" s="201"/>
      <c r="M458" s="205"/>
      <c r="N458" s="206"/>
      <c r="O458" s="206"/>
      <c r="P458" s="206"/>
      <c r="Q458" s="206"/>
      <c r="R458" s="206"/>
      <c r="S458" s="206"/>
      <c r="T458" s="207"/>
      <c r="AT458" s="202" t="s">
        <v>175</v>
      </c>
      <c r="AU458" s="202" t="s">
        <v>79</v>
      </c>
      <c r="AV458" s="200" t="s">
        <v>164</v>
      </c>
      <c r="AW458" s="200" t="s">
        <v>33</v>
      </c>
      <c r="AX458" s="200" t="s">
        <v>79</v>
      </c>
      <c r="AY458" s="202" t="s">
        <v>159</v>
      </c>
    </row>
    <row r="459" spans="1:65" s="113" customFormat="1" ht="24" x14ac:dyDescent="0.2">
      <c r="A459" s="109"/>
      <c r="B459" s="110"/>
      <c r="C459" s="178" t="s">
        <v>674</v>
      </c>
      <c r="D459" s="178" t="s">
        <v>160</v>
      </c>
      <c r="E459" s="179" t="s">
        <v>675</v>
      </c>
      <c r="F459" s="180" t="s">
        <v>676</v>
      </c>
      <c r="G459" s="181" t="s">
        <v>191</v>
      </c>
      <c r="H459" s="182">
        <v>17.5</v>
      </c>
      <c r="I459" s="4"/>
      <c r="J459" s="183">
        <f>ROUND(I459*H459,2)</f>
        <v>0</v>
      </c>
      <c r="K459" s="180" t="s">
        <v>3</v>
      </c>
      <c r="L459" s="110"/>
      <c r="M459" s="184" t="s">
        <v>3</v>
      </c>
      <c r="N459" s="185" t="s">
        <v>43</v>
      </c>
      <c r="O459" s="186"/>
      <c r="P459" s="187">
        <f>O459*H459</f>
        <v>0</v>
      </c>
      <c r="Q459" s="187">
        <v>1E-4</v>
      </c>
      <c r="R459" s="187">
        <f>Q459*H459</f>
        <v>1.75E-3</v>
      </c>
      <c r="S459" s="187">
        <v>0</v>
      </c>
      <c r="T459" s="188">
        <f>S459*H459</f>
        <v>0</v>
      </c>
      <c r="U459" s="109"/>
      <c r="V459" s="109"/>
      <c r="W459" s="109"/>
      <c r="X459" s="109"/>
      <c r="Y459" s="109"/>
      <c r="Z459" s="109"/>
      <c r="AA459" s="109"/>
      <c r="AB459" s="109"/>
      <c r="AC459" s="109"/>
      <c r="AD459" s="109"/>
      <c r="AE459" s="109"/>
      <c r="AR459" s="189" t="s">
        <v>164</v>
      </c>
      <c r="AT459" s="189" t="s">
        <v>160</v>
      </c>
      <c r="AU459" s="189" t="s">
        <v>79</v>
      </c>
      <c r="AY459" s="100" t="s">
        <v>159</v>
      </c>
      <c r="BE459" s="190">
        <f>IF(N459="základní",J459,0)</f>
        <v>0</v>
      </c>
      <c r="BF459" s="190">
        <f>IF(N459="snížená",J459,0)</f>
        <v>0</v>
      </c>
      <c r="BG459" s="190">
        <f>IF(N459="zákl. přenesená",J459,0)</f>
        <v>0</v>
      </c>
      <c r="BH459" s="190">
        <f>IF(N459="sníž. přenesená",J459,0)</f>
        <v>0</v>
      </c>
      <c r="BI459" s="190">
        <f>IF(N459="nulová",J459,0)</f>
        <v>0</v>
      </c>
      <c r="BJ459" s="100" t="s">
        <v>79</v>
      </c>
      <c r="BK459" s="190">
        <f>ROUND(I459*H459,2)</f>
        <v>0</v>
      </c>
      <c r="BL459" s="100" t="s">
        <v>164</v>
      </c>
      <c r="BM459" s="189" t="s">
        <v>677</v>
      </c>
    </row>
    <row r="460" spans="1:65" s="191" customFormat="1" x14ac:dyDescent="0.2">
      <c r="B460" s="192"/>
      <c r="D460" s="193" t="s">
        <v>175</v>
      </c>
      <c r="E460" s="194" t="s">
        <v>3</v>
      </c>
      <c r="F460" s="195" t="s">
        <v>678</v>
      </c>
      <c r="H460" s="196">
        <v>0.44</v>
      </c>
      <c r="L460" s="192"/>
      <c r="M460" s="197"/>
      <c r="N460" s="198"/>
      <c r="O460" s="198"/>
      <c r="P460" s="198"/>
      <c r="Q460" s="198"/>
      <c r="R460" s="198"/>
      <c r="S460" s="198"/>
      <c r="T460" s="199"/>
      <c r="AT460" s="194" t="s">
        <v>175</v>
      </c>
      <c r="AU460" s="194" t="s">
        <v>79</v>
      </c>
      <c r="AV460" s="191" t="s">
        <v>81</v>
      </c>
      <c r="AW460" s="191" t="s">
        <v>33</v>
      </c>
      <c r="AX460" s="191" t="s">
        <v>72</v>
      </c>
      <c r="AY460" s="194" t="s">
        <v>159</v>
      </c>
    </row>
    <row r="461" spans="1:65" s="191" customFormat="1" x14ac:dyDescent="0.2">
      <c r="B461" s="192"/>
      <c r="D461" s="193" t="s">
        <v>175</v>
      </c>
      <c r="E461" s="194" t="s">
        <v>3</v>
      </c>
      <c r="F461" s="195" t="s">
        <v>679</v>
      </c>
      <c r="H461" s="196">
        <v>3.9329999999999998</v>
      </c>
      <c r="L461" s="192"/>
      <c r="M461" s="197"/>
      <c r="N461" s="198"/>
      <c r="O461" s="198"/>
      <c r="P461" s="198"/>
      <c r="Q461" s="198"/>
      <c r="R461" s="198"/>
      <c r="S461" s="198"/>
      <c r="T461" s="199"/>
      <c r="AT461" s="194" t="s">
        <v>175</v>
      </c>
      <c r="AU461" s="194" t="s">
        <v>79</v>
      </c>
      <c r="AV461" s="191" t="s">
        <v>81</v>
      </c>
      <c r="AW461" s="191" t="s">
        <v>33</v>
      </c>
      <c r="AX461" s="191" t="s">
        <v>72</v>
      </c>
      <c r="AY461" s="194" t="s">
        <v>159</v>
      </c>
    </row>
    <row r="462" spans="1:65" s="191" customFormat="1" x14ac:dyDescent="0.2">
      <c r="B462" s="192"/>
      <c r="D462" s="193" t="s">
        <v>175</v>
      </c>
      <c r="E462" s="194" t="s">
        <v>3</v>
      </c>
      <c r="F462" s="195" t="s">
        <v>680</v>
      </c>
      <c r="H462" s="196">
        <v>13.1</v>
      </c>
      <c r="L462" s="192"/>
      <c r="M462" s="197"/>
      <c r="N462" s="198"/>
      <c r="O462" s="198"/>
      <c r="P462" s="198"/>
      <c r="Q462" s="198"/>
      <c r="R462" s="198"/>
      <c r="S462" s="198"/>
      <c r="T462" s="199"/>
      <c r="AT462" s="194" t="s">
        <v>175</v>
      </c>
      <c r="AU462" s="194" t="s">
        <v>79</v>
      </c>
      <c r="AV462" s="191" t="s">
        <v>81</v>
      </c>
      <c r="AW462" s="191" t="s">
        <v>33</v>
      </c>
      <c r="AX462" s="191" t="s">
        <v>72</v>
      </c>
      <c r="AY462" s="194" t="s">
        <v>159</v>
      </c>
    </row>
    <row r="463" spans="1:65" s="191" customFormat="1" x14ac:dyDescent="0.2">
      <c r="B463" s="192"/>
      <c r="D463" s="193" t="s">
        <v>175</v>
      </c>
      <c r="E463" s="194" t="s">
        <v>3</v>
      </c>
      <c r="F463" s="195" t="s">
        <v>681</v>
      </c>
      <c r="H463" s="196">
        <v>2.7E-2</v>
      </c>
      <c r="L463" s="192"/>
      <c r="M463" s="197"/>
      <c r="N463" s="198"/>
      <c r="O463" s="198"/>
      <c r="P463" s="198"/>
      <c r="Q463" s="198"/>
      <c r="R463" s="198"/>
      <c r="S463" s="198"/>
      <c r="T463" s="199"/>
      <c r="AT463" s="194" t="s">
        <v>175</v>
      </c>
      <c r="AU463" s="194" t="s">
        <v>79</v>
      </c>
      <c r="AV463" s="191" t="s">
        <v>81</v>
      </c>
      <c r="AW463" s="191" t="s">
        <v>33</v>
      </c>
      <c r="AX463" s="191" t="s">
        <v>72</v>
      </c>
      <c r="AY463" s="194" t="s">
        <v>159</v>
      </c>
    </row>
    <row r="464" spans="1:65" s="200" customFormat="1" x14ac:dyDescent="0.2">
      <c r="B464" s="201"/>
      <c r="D464" s="193" t="s">
        <v>175</v>
      </c>
      <c r="E464" s="202" t="s">
        <v>3</v>
      </c>
      <c r="F464" s="203" t="s">
        <v>197</v>
      </c>
      <c r="H464" s="204">
        <v>17.5</v>
      </c>
      <c r="L464" s="201"/>
      <c r="M464" s="205"/>
      <c r="N464" s="206"/>
      <c r="O464" s="206"/>
      <c r="P464" s="206"/>
      <c r="Q464" s="206"/>
      <c r="R464" s="206"/>
      <c r="S464" s="206"/>
      <c r="T464" s="207"/>
      <c r="AT464" s="202" t="s">
        <v>175</v>
      </c>
      <c r="AU464" s="202" t="s">
        <v>79</v>
      </c>
      <c r="AV464" s="200" t="s">
        <v>164</v>
      </c>
      <c r="AW464" s="200" t="s">
        <v>33</v>
      </c>
      <c r="AX464" s="200" t="s">
        <v>79</v>
      </c>
      <c r="AY464" s="202" t="s">
        <v>159</v>
      </c>
    </row>
    <row r="465" spans="1:65" s="113" customFormat="1" ht="36" x14ac:dyDescent="0.2">
      <c r="A465" s="109"/>
      <c r="B465" s="110"/>
      <c r="C465" s="178" t="s">
        <v>439</v>
      </c>
      <c r="D465" s="178" t="s">
        <v>160</v>
      </c>
      <c r="E465" s="179" t="s">
        <v>682</v>
      </c>
      <c r="F465" s="180" t="s">
        <v>683</v>
      </c>
      <c r="G465" s="181" t="s">
        <v>3</v>
      </c>
      <c r="H465" s="182">
        <v>1.3</v>
      </c>
      <c r="I465" s="4"/>
      <c r="J465" s="183">
        <f>ROUND(I465*H465,2)</f>
        <v>0</v>
      </c>
      <c r="K465" s="180" t="s">
        <v>3</v>
      </c>
      <c r="L465" s="110"/>
      <c r="M465" s="184" t="s">
        <v>3</v>
      </c>
      <c r="N465" s="185" t="s">
        <v>43</v>
      </c>
      <c r="O465" s="186"/>
      <c r="P465" s="187">
        <f>O465*H465</f>
        <v>0</v>
      </c>
      <c r="Q465" s="187">
        <v>6.9999999999999999E-4</v>
      </c>
      <c r="R465" s="187">
        <f>Q465*H465</f>
        <v>9.1E-4</v>
      </c>
      <c r="S465" s="187">
        <v>0</v>
      </c>
      <c r="T465" s="188">
        <f>S465*H465</f>
        <v>0</v>
      </c>
      <c r="U465" s="109"/>
      <c r="V465" s="109"/>
      <c r="W465" s="109"/>
      <c r="X465" s="109"/>
      <c r="Y465" s="109"/>
      <c r="Z465" s="109"/>
      <c r="AA465" s="109"/>
      <c r="AB465" s="109"/>
      <c r="AC465" s="109"/>
      <c r="AD465" s="109"/>
      <c r="AE465" s="109"/>
      <c r="AR465" s="189" t="s">
        <v>164</v>
      </c>
      <c r="AT465" s="189" t="s">
        <v>160</v>
      </c>
      <c r="AU465" s="189" t="s">
        <v>79</v>
      </c>
      <c r="AY465" s="100" t="s">
        <v>159</v>
      </c>
      <c r="BE465" s="190">
        <f>IF(N465="základní",J465,0)</f>
        <v>0</v>
      </c>
      <c r="BF465" s="190">
        <f>IF(N465="snížená",J465,0)</f>
        <v>0</v>
      </c>
      <c r="BG465" s="190">
        <f>IF(N465="zákl. přenesená",J465,0)</f>
        <v>0</v>
      </c>
      <c r="BH465" s="190">
        <f>IF(N465="sníž. přenesená",J465,0)</f>
        <v>0</v>
      </c>
      <c r="BI465" s="190">
        <f>IF(N465="nulová",J465,0)</f>
        <v>0</v>
      </c>
      <c r="BJ465" s="100" t="s">
        <v>79</v>
      </c>
      <c r="BK465" s="190">
        <f>ROUND(I465*H465,2)</f>
        <v>0</v>
      </c>
      <c r="BL465" s="100" t="s">
        <v>164</v>
      </c>
      <c r="BM465" s="189" t="s">
        <v>684</v>
      </c>
    </row>
    <row r="466" spans="1:65" s="191" customFormat="1" x14ac:dyDescent="0.2">
      <c r="B466" s="192"/>
      <c r="D466" s="193" t="s">
        <v>175</v>
      </c>
      <c r="E466" s="194" t="s">
        <v>3</v>
      </c>
      <c r="F466" s="195" t="s">
        <v>685</v>
      </c>
      <c r="H466" s="196">
        <v>1.248</v>
      </c>
      <c r="L466" s="192"/>
      <c r="M466" s="197"/>
      <c r="N466" s="198"/>
      <c r="O466" s="198"/>
      <c r="P466" s="198"/>
      <c r="Q466" s="198"/>
      <c r="R466" s="198"/>
      <c r="S466" s="198"/>
      <c r="T466" s="199"/>
      <c r="AT466" s="194" t="s">
        <v>175</v>
      </c>
      <c r="AU466" s="194" t="s">
        <v>79</v>
      </c>
      <c r="AV466" s="191" t="s">
        <v>81</v>
      </c>
      <c r="AW466" s="191" t="s">
        <v>33</v>
      </c>
      <c r="AX466" s="191" t="s">
        <v>72</v>
      </c>
      <c r="AY466" s="194" t="s">
        <v>159</v>
      </c>
    </row>
    <row r="467" spans="1:65" s="191" customFormat="1" x14ac:dyDescent="0.2">
      <c r="B467" s="192"/>
      <c r="D467" s="193" t="s">
        <v>175</v>
      </c>
      <c r="E467" s="194" t="s">
        <v>3</v>
      </c>
      <c r="F467" s="195" t="s">
        <v>686</v>
      </c>
      <c r="H467" s="196">
        <v>5.1999999999999998E-2</v>
      </c>
      <c r="L467" s="192"/>
      <c r="M467" s="197"/>
      <c r="N467" s="198"/>
      <c r="O467" s="198"/>
      <c r="P467" s="198"/>
      <c r="Q467" s="198"/>
      <c r="R467" s="198"/>
      <c r="S467" s="198"/>
      <c r="T467" s="199"/>
      <c r="AT467" s="194" t="s">
        <v>175</v>
      </c>
      <c r="AU467" s="194" t="s">
        <v>79</v>
      </c>
      <c r="AV467" s="191" t="s">
        <v>81</v>
      </c>
      <c r="AW467" s="191" t="s">
        <v>33</v>
      </c>
      <c r="AX467" s="191" t="s">
        <v>72</v>
      </c>
      <c r="AY467" s="194" t="s">
        <v>159</v>
      </c>
    </row>
    <row r="468" spans="1:65" s="200" customFormat="1" x14ac:dyDescent="0.2">
      <c r="B468" s="201"/>
      <c r="D468" s="193" t="s">
        <v>175</v>
      </c>
      <c r="E468" s="202" t="s">
        <v>3</v>
      </c>
      <c r="F468" s="203" t="s">
        <v>197</v>
      </c>
      <c r="H468" s="204">
        <v>1.3</v>
      </c>
      <c r="L468" s="201"/>
      <c r="M468" s="205"/>
      <c r="N468" s="206"/>
      <c r="O468" s="206"/>
      <c r="P468" s="206"/>
      <c r="Q468" s="206"/>
      <c r="R468" s="206"/>
      <c r="S468" s="206"/>
      <c r="T468" s="207"/>
      <c r="AT468" s="202" t="s">
        <v>175</v>
      </c>
      <c r="AU468" s="202" t="s">
        <v>79</v>
      </c>
      <c r="AV468" s="200" t="s">
        <v>164</v>
      </c>
      <c r="AW468" s="200" t="s">
        <v>33</v>
      </c>
      <c r="AX468" s="200" t="s">
        <v>79</v>
      </c>
      <c r="AY468" s="202" t="s">
        <v>159</v>
      </c>
    </row>
    <row r="469" spans="1:65" s="113" customFormat="1" ht="48" x14ac:dyDescent="0.2">
      <c r="A469" s="109"/>
      <c r="B469" s="110"/>
      <c r="C469" s="178" t="s">
        <v>687</v>
      </c>
      <c r="D469" s="178" t="s">
        <v>160</v>
      </c>
      <c r="E469" s="179" t="s">
        <v>688</v>
      </c>
      <c r="F469" s="180" t="s">
        <v>689</v>
      </c>
      <c r="G469" s="181" t="s">
        <v>191</v>
      </c>
      <c r="H469" s="182">
        <v>22</v>
      </c>
      <c r="I469" s="4"/>
      <c r="J469" s="183">
        <f>ROUND(I469*H469,2)</f>
        <v>0</v>
      </c>
      <c r="K469" s="180" t="s">
        <v>3</v>
      </c>
      <c r="L469" s="110"/>
      <c r="M469" s="184" t="s">
        <v>3</v>
      </c>
      <c r="N469" s="185" t="s">
        <v>43</v>
      </c>
      <c r="O469" s="186"/>
      <c r="P469" s="187">
        <f>O469*H469</f>
        <v>0</v>
      </c>
      <c r="Q469" s="187">
        <v>1.729E-2</v>
      </c>
      <c r="R469" s="187">
        <f>Q469*H469</f>
        <v>0.38038</v>
      </c>
      <c r="S469" s="187">
        <v>0</v>
      </c>
      <c r="T469" s="188">
        <f>S469*H469</f>
        <v>0</v>
      </c>
      <c r="U469" s="109"/>
      <c r="V469" s="109"/>
      <c r="W469" s="109"/>
      <c r="X469" s="109"/>
      <c r="Y469" s="109"/>
      <c r="Z469" s="109"/>
      <c r="AA469" s="109"/>
      <c r="AB469" s="109"/>
      <c r="AC469" s="109"/>
      <c r="AD469" s="109"/>
      <c r="AE469" s="109"/>
      <c r="AR469" s="189" t="s">
        <v>164</v>
      </c>
      <c r="AT469" s="189" t="s">
        <v>160</v>
      </c>
      <c r="AU469" s="189" t="s">
        <v>79</v>
      </c>
      <c r="AY469" s="100" t="s">
        <v>159</v>
      </c>
      <c r="BE469" s="190">
        <f>IF(N469="základní",J469,0)</f>
        <v>0</v>
      </c>
      <c r="BF469" s="190">
        <f>IF(N469="snížená",J469,0)</f>
        <v>0</v>
      </c>
      <c r="BG469" s="190">
        <f>IF(N469="zákl. přenesená",J469,0)</f>
        <v>0</v>
      </c>
      <c r="BH469" s="190">
        <f>IF(N469="sníž. přenesená",J469,0)</f>
        <v>0</v>
      </c>
      <c r="BI469" s="190">
        <f>IF(N469="nulová",J469,0)</f>
        <v>0</v>
      </c>
      <c r="BJ469" s="100" t="s">
        <v>79</v>
      </c>
      <c r="BK469" s="190">
        <f>ROUND(I469*H469,2)</f>
        <v>0</v>
      </c>
      <c r="BL469" s="100" t="s">
        <v>164</v>
      </c>
      <c r="BM469" s="189" t="s">
        <v>690</v>
      </c>
    </row>
    <row r="470" spans="1:65" s="217" customFormat="1" x14ac:dyDescent="0.2">
      <c r="B470" s="218"/>
      <c r="D470" s="193" t="s">
        <v>175</v>
      </c>
      <c r="E470" s="219" t="s">
        <v>3</v>
      </c>
      <c r="F470" s="220" t="s">
        <v>691</v>
      </c>
      <c r="H470" s="219" t="s">
        <v>3</v>
      </c>
      <c r="L470" s="218"/>
      <c r="M470" s="221"/>
      <c r="N470" s="222"/>
      <c r="O470" s="222"/>
      <c r="P470" s="222"/>
      <c r="Q470" s="222"/>
      <c r="R470" s="222"/>
      <c r="S470" s="222"/>
      <c r="T470" s="223"/>
      <c r="AT470" s="219" t="s">
        <v>175</v>
      </c>
      <c r="AU470" s="219" t="s">
        <v>79</v>
      </c>
      <c r="AV470" s="217" t="s">
        <v>79</v>
      </c>
      <c r="AW470" s="217" t="s">
        <v>33</v>
      </c>
      <c r="AX470" s="217" t="s">
        <v>72</v>
      </c>
      <c r="AY470" s="219" t="s">
        <v>159</v>
      </c>
    </row>
    <row r="471" spans="1:65" s="191" customFormat="1" x14ac:dyDescent="0.2">
      <c r="B471" s="192"/>
      <c r="D471" s="193" t="s">
        <v>175</v>
      </c>
      <c r="E471" s="194" t="s">
        <v>3</v>
      </c>
      <c r="F471" s="195" t="s">
        <v>692</v>
      </c>
      <c r="H471" s="196">
        <v>21.788</v>
      </c>
      <c r="L471" s="192"/>
      <c r="M471" s="197"/>
      <c r="N471" s="198"/>
      <c r="O471" s="198"/>
      <c r="P471" s="198"/>
      <c r="Q471" s="198"/>
      <c r="R471" s="198"/>
      <c r="S471" s="198"/>
      <c r="T471" s="199"/>
      <c r="AT471" s="194" t="s">
        <v>175</v>
      </c>
      <c r="AU471" s="194" t="s">
        <v>79</v>
      </c>
      <c r="AV471" s="191" t="s">
        <v>81</v>
      </c>
      <c r="AW471" s="191" t="s">
        <v>33</v>
      </c>
      <c r="AX471" s="191" t="s">
        <v>72</v>
      </c>
      <c r="AY471" s="194" t="s">
        <v>159</v>
      </c>
    </row>
    <row r="472" spans="1:65" s="191" customFormat="1" x14ac:dyDescent="0.2">
      <c r="B472" s="192"/>
      <c r="D472" s="193" t="s">
        <v>175</v>
      </c>
      <c r="E472" s="194" t="s">
        <v>3</v>
      </c>
      <c r="F472" s="195" t="s">
        <v>693</v>
      </c>
      <c r="H472" s="196">
        <v>0.21199999999999999</v>
      </c>
      <c r="L472" s="192"/>
      <c r="M472" s="197"/>
      <c r="N472" s="198"/>
      <c r="O472" s="198"/>
      <c r="P472" s="198"/>
      <c r="Q472" s="198"/>
      <c r="R472" s="198"/>
      <c r="S472" s="198"/>
      <c r="T472" s="199"/>
      <c r="AT472" s="194" t="s">
        <v>175</v>
      </c>
      <c r="AU472" s="194" t="s">
        <v>79</v>
      </c>
      <c r="AV472" s="191" t="s">
        <v>81</v>
      </c>
      <c r="AW472" s="191" t="s">
        <v>33</v>
      </c>
      <c r="AX472" s="191" t="s">
        <v>72</v>
      </c>
      <c r="AY472" s="194" t="s">
        <v>159</v>
      </c>
    </row>
    <row r="473" spans="1:65" s="200" customFormat="1" x14ac:dyDescent="0.2">
      <c r="B473" s="201"/>
      <c r="D473" s="193" t="s">
        <v>175</v>
      </c>
      <c r="E473" s="202" t="s">
        <v>3</v>
      </c>
      <c r="F473" s="203" t="s">
        <v>197</v>
      </c>
      <c r="H473" s="204">
        <v>22</v>
      </c>
      <c r="L473" s="201"/>
      <c r="M473" s="205"/>
      <c r="N473" s="206"/>
      <c r="O473" s="206"/>
      <c r="P473" s="206"/>
      <c r="Q473" s="206"/>
      <c r="R473" s="206"/>
      <c r="S473" s="206"/>
      <c r="T473" s="207"/>
      <c r="AT473" s="202" t="s">
        <v>175</v>
      </c>
      <c r="AU473" s="202" t="s">
        <v>79</v>
      </c>
      <c r="AV473" s="200" t="s">
        <v>164</v>
      </c>
      <c r="AW473" s="200" t="s">
        <v>33</v>
      </c>
      <c r="AX473" s="200" t="s">
        <v>79</v>
      </c>
      <c r="AY473" s="202" t="s">
        <v>159</v>
      </c>
    </row>
    <row r="474" spans="1:65" s="113" customFormat="1" ht="60" x14ac:dyDescent="0.2">
      <c r="A474" s="109"/>
      <c r="B474" s="110"/>
      <c r="C474" s="178" t="s">
        <v>443</v>
      </c>
      <c r="D474" s="178" t="s">
        <v>160</v>
      </c>
      <c r="E474" s="179" t="s">
        <v>694</v>
      </c>
      <c r="F474" s="180" t="s">
        <v>695</v>
      </c>
      <c r="G474" s="181" t="s">
        <v>173</v>
      </c>
      <c r="H474" s="182">
        <v>5</v>
      </c>
      <c r="I474" s="4"/>
      <c r="J474" s="183">
        <f>ROUND(I474*H474,2)</f>
        <v>0</v>
      </c>
      <c r="K474" s="180" t="s">
        <v>3</v>
      </c>
      <c r="L474" s="110"/>
      <c r="M474" s="184" t="s">
        <v>3</v>
      </c>
      <c r="N474" s="185" t="s">
        <v>43</v>
      </c>
      <c r="O474" s="186"/>
      <c r="P474" s="187">
        <f>O474*H474</f>
        <v>0</v>
      </c>
      <c r="Q474" s="187">
        <v>2.4160000000000001E-2</v>
      </c>
      <c r="R474" s="187">
        <f>Q474*H474</f>
        <v>0.1208</v>
      </c>
      <c r="S474" s="187">
        <v>0</v>
      </c>
      <c r="T474" s="188">
        <f>S474*H474</f>
        <v>0</v>
      </c>
      <c r="U474" s="109"/>
      <c r="V474" s="109"/>
      <c r="W474" s="109"/>
      <c r="X474" s="109"/>
      <c r="Y474" s="109"/>
      <c r="Z474" s="109"/>
      <c r="AA474" s="109"/>
      <c r="AB474" s="109"/>
      <c r="AC474" s="109"/>
      <c r="AD474" s="109"/>
      <c r="AE474" s="109"/>
      <c r="AR474" s="189" t="s">
        <v>164</v>
      </c>
      <c r="AT474" s="189" t="s">
        <v>160</v>
      </c>
      <c r="AU474" s="189" t="s">
        <v>79</v>
      </c>
      <c r="AY474" s="100" t="s">
        <v>159</v>
      </c>
      <c r="BE474" s="190">
        <f>IF(N474="základní",J474,0)</f>
        <v>0</v>
      </c>
      <c r="BF474" s="190">
        <f>IF(N474="snížená",J474,0)</f>
        <v>0</v>
      </c>
      <c r="BG474" s="190">
        <f>IF(N474="zákl. přenesená",J474,0)</f>
        <v>0</v>
      </c>
      <c r="BH474" s="190">
        <f>IF(N474="sníž. přenesená",J474,0)</f>
        <v>0</v>
      </c>
      <c r="BI474" s="190">
        <f>IF(N474="nulová",J474,0)</f>
        <v>0</v>
      </c>
      <c r="BJ474" s="100" t="s">
        <v>79</v>
      </c>
      <c r="BK474" s="190">
        <f>ROUND(I474*H474,2)</f>
        <v>0</v>
      </c>
      <c r="BL474" s="100" t="s">
        <v>164</v>
      </c>
      <c r="BM474" s="189" t="s">
        <v>696</v>
      </c>
    </row>
    <row r="475" spans="1:65" s="217" customFormat="1" x14ac:dyDescent="0.2">
      <c r="B475" s="218"/>
      <c r="D475" s="193" t="s">
        <v>175</v>
      </c>
      <c r="E475" s="219" t="s">
        <v>3</v>
      </c>
      <c r="F475" s="220" t="s">
        <v>697</v>
      </c>
      <c r="H475" s="219" t="s">
        <v>3</v>
      </c>
      <c r="L475" s="218"/>
      <c r="M475" s="221"/>
      <c r="N475" s="222"/>
      <c r="O475" s="222"/>
      <c r="P475" s="222"/>
      <c r="Q475" s="222"/>
      <c r="R475" s="222"/>
      <c r="S475" s="222"/>
      <c r="T475" s="223"/>
      <c r="AT475" s="219" t="s">
        <v>175</v>
      </c>
      <c r="AU475" s="219" t="s">
        <v>79</v>
      </c>
      <c r="AV475" s="217" t="s">
        <v>79</v>
      </c>
      <c r="AW475" s="217" t="s">
        <v>33</v>
      </c>
      <c r="AX475" s="217" t="s">
        <v>72</v>
      </c>
      <c r="AY475" s="219" t="s">
        <v>159</v>
      </c>
    </row>
    <row r="476" spans="1:65" s="191" customFormat="1" x14ac:dyDescent="0.2">
      <c r="B476" s="192"/>
      <c r="D476" s="193" t="s">
        <v>175</v>
      </c>
      <c r="E476" s="194" t="s">
        <v>3</v>
      </c>
      <c r="F476" s="195" t="s">
        <v>698</v>
      </c>
      <c r="H476" s="196">
        <v>5</v>
      </c>
      <c r="L476" s="192"/>
      <c r="M476" s="197"/>
      <c r="N476" s="198"/>
      <c r="O476" s="198"/>
      <c r="P476" s="198"/>
      <c r="Q476" s="198"/>
      <c r="R476" s="198"/>
      <c r="S476" s="198"/>
      <c r="T476" s="199"/>
      <c r="AT476" s="194" t="s">
        <v>175</v>
      </c>
      <c r="AU476" s="194" t="s">
        <v>79</v>
      </c>
      <c r="AV476" s="191" t="s">
        <v>81</v>
      </c>
      <c r="AW476" s="191" t="s">
        <v>33</v>
      </c>
      <c r="AX476" s="191" t="s">
        <v>72</v>
      </c>
      <c r="AY476" s="194" t="s">
        <v>159</v>
      </c>
    </row>
    <row r="477" spans="1:65" s="200" customFormat="1" x14ac:dyDescent="0.2">
      <c r="B477" s="201"/>
      <c r="D477" s="193" t="s">
        <v>175</v>
      </c>
      <c r="E477" s="202" t="s">
        <v>3</v>
      </c>
      <c r="F477" s="203" t="s">
        <v>177</v>
      </c>
      <c r="H477" s="204">
        <v>5</v>
      </c>
      <c r="L477" s="201"/>
      <c r="M477" s="205"/>
      <c r="N477" s="206"/>
      <c r="O477" s="206"/>
      <c r="P477" s="206"/>
      <c r="Q477" s="206"/>
      <c r="R477" s="206"/>
      <c r="S477" s="206"/>
      <c r="T477" s="207"/>
      <c r="AT477" s="202" t="s">
        <v>175</v>
      </c>
      <c r="AU477" s="202" t="s">
        <v>79</v>
      </c>
      <c r="AV477" s="200" t="s">
        <v>164</v>
      </c>
      <c r="AW477" s="200" t="s">
        <v>33</v>
      </c>
      <c r="AX477" s="200" t="s">
        <v>79</v>
      </c>
      <c r="AY477" s="202" t="s">
        <v>159</v>
      </c>
    </row>
    <row r="478" spans="1:65" s="113" customFormat="1" ht="60" x14ac:dyDescent="0.2">
      <c r="A478" s="109"/>
      <c r="B478" s="110"/>
      <c r="C478" s="178" t="s">
        <v>699</v>
      </c>
      <c r="D478" s="178" t="s">
        <v>160</v>
      </c>
      <c r="E478" s="179" t="s">
        <v>700</v>
      </c>
      <c r="F478" s="180" t="s">
        <v>701</v>
      </c>
      <c r="G478" s="181" t="s">
        <v>191</v>
      </c>
      <c r="H478" s="182">
        <v>4.3</v>
      </c>
      <c r="I478" s="4"/>
      <c r="J478" s="183">
        <f>ROUND(I478*H478,2)</f>
        <v>0</v>
      </c>
      <c r="K478" s="180" t="s">
        <v>3</v>
      </c>
      <c r="L478" s="110"/>
      <c r="M478" s="184" t="s">
        <v>3</v>
      </c>
      <c r="N478" s="185" t="s">
        <v>43</v>
      </c>
      <c r="O478" s="186"/>
      <c r="P478" s="187">
        <f>O478*H478</f>
        <v>0</v>
      </c>
      <c r="Q478" s="187">
        <v>1.702E-2</v>
      </c>
      <c r="R478" s="187">
        <f>Q478*H478</f>
        <v>7.3186000000000001E-2</v>
      </c>
      <c r="S478" s="187">
        <v>0</v>
      </c>
      <c r="T478" s="188">
        <f>S478*H478</f>
        <v>0</v>
      </c>
      <c r="U478" s="109"/>
      <c r="V478" s="109"/>
      <c r="W478" s="109"/>
      <c r="X478" s="109"/>
      <c r="Y478" s="109"/>
      <c r="Z478" s="109"/>
      <c r="AA478" s="109"/>
      <c r="AB478" s="109"/>
      <c r="AC478" s="109"/>
      <c r="AD478" s="109"/>
      <c r="AE478" s="109"/>
      <c r="AR478" s="189" t="s">
        <v>164</v>
      </c>
      <c r="AT478" s="189" t="s">
        <v>160</v>
      </c>
      <c r="AU478" s="189" t="s">
        <v>79</v>
      </c>
      <c r="AY478" s="100" t="s">
        <v>159</v>
      </c>
      <c r="BE478" s="190">
        <f>IF(N478="základní",J478,0)</f>
        <v>0</v>
      </c>
      <c r="BF478" s="190">
        <f>IF(N478="snížená",J478,0)</f>
        <v>0</v>
      </c>
      <c r="BG478" s="190">
        <f>IF(N478="zákl. přenesená",J478,0)</f>
        <v>0</v>
      </c>
      <c r="BH478" s="190">
        <f>IF(N478="sníž. přenesená",J478,0)</f>
        <v>0</v>
      </c>
      <c r="BI478" s="190">
        <f>IF(N478="nulová",J478,0)</f>
        <v>0</v>
      </c>
      <c r="BJ478" s="100" t="s">
        <v>79</v>
      </c>
      <c r="BK478" s="190">
        <f>ROUND(I478*H478,2)</f>
        <v>0</v>
      </c>
      <c r="BL478" s="100" t="s">
        <v>164</v>
      </c>
      <c r="BM478" s="189" t="s">
        <v>702</v>
      </c>
    </row>
    <row r="479" spans="1:65" s="217" customFormat="1" x14ac:dyDescent="0.2">
      <c r="B479" s="218"/>
      <c r="D479" s="193" t="s">
        <v>175</v>
      </c>
      <c r="E479" s="219" t="s">
        <v>3</v>
      </c>
      <c r="F479" s="220" t="s">
        <v>703</v>
      </c>
      <c r="H479" s="219" t="s">
        <v>3</v>
      </c>
      <c r="L479" s="218"/>
      <c r="M479" s="221"/>
      <c r="N479" s="222"/>
      <c r="O479" s="222"/>
      <c r="P479" s="222"/>
      <c r="Q479" s="222"/>
      <c r="R479" s="222"/>
      <c r="S479" s="222"/>
      <c r="T479" s="223"/>
      <c r="AT479" s="219" t="s">
        <v>175</v>
      </c>
      <c r="AU479" s="219" t="s">
        <v>79</v>
      </c>
      <c r="AV479" s="217" t="s">
        <v>79</v>
      </c>
      <c r="AW479" s="217" t="s">
        <v>33</v>
      </c>
      <c r="AX479" s="217" t="s">
        <v>72</v>
      </c>
      <c r="AY479" s="219" t="s">
        <v>159</v>
      </c>
    </row>
    <row r="480" spans="1:65" s="191" customFormat="1" x14ac:dyDescent="0.2">
      <c r="B480" s="192"/>
      <c r="D480" s="193" t="s">
        <v>175</v>
      </c>
      <c r="E480" s="194" t="s">
        <v>3</v>
      </c>
      <c r="F480" s="195" t="s">
        <v>704</v>
      </c>
      <c r="H480" s="196">
        <v>4.2380000000000004</v>
      </c>
      <c r="L480" s="192"/>
      <c r="M480" s="197"/>
      <c r="N480" s="198"/>
      <c r="O480" s="198"/>
      <c r="P480" s="198"/>
      <c r="Q480" s="198"/>
      <c r="R480" s="198"/>
      <c r="S480" s="198"/>
      <c r="T480" s="199"/>
      <c r="AT480" s="194" t="s">
        <v>175</v>
      </c>
      <c r="AU480" s="194" t="s">
        <v>79</v>
      </c>
      <c r="AV480" s="191" t="s">
        <v>81</v>
      </c>
      <c r="AW480" s="191" t="s">
        <v>33</v>
      </c>
      <c r="AX480" s="191" t="s">
        <v>72</v>
      </c>
      <c r="AY480" s="194" t="s">
        <v>159</v>
      </c>
    </row>
    <row r="481" spans="1:65" s="191" customFormat="1" x14ac:dyDescent="0.2">
      <c r="B481" s="192"/>
      <c r="D481" s="193" t="s">
        <v>175</v>
      </c>
      <c r="E481" s="194" t="s">
        <v>3</v>
      </c>
      <c r="F481" s="195" t="s">
        <v>705</v>
      </c>
      <c r="H481" s="196">
        <v>6.2E-2</v>
      </c>
      <c r="L481" s="192"/>
      <c r="M481" s="197"/>
      <c r="N481" s="198"/>
      <c r="O481" s="198"/>
      <c r="P481" s="198"/>
      <c r="Q481" s="198"/>
      <c r="R481" s="198"/>
      <c r="S481" s="198"/>
      <c r="T481" s="199"/>
      <c r="AT481" s="194" t="s">
        <v>175</v>
      </c>
      <c r="AU481" s="194" t="s">
        <v>79</v>
      </c>
      <c r="AV481" s="191" t="s">
        <v>81</v>
      </c>
      <c r="AW481" s="191" t="s">
        <v>33</v>
      </c>
      <c r="AX481" s="191" t="s">
        <v>72</v>
      </c>
      <c r="AY481" s="194" t="s">
        <v>159</v>
      </c>
    </row>
    <row r="482" spans="1:65" s="200" customFormat="1" x14ac:dyDescent="0.2">
      <c r="B482" s="201"/>
      <c r="D482" s="193" t="s">
        <v>175</v>
      </c>
      <c r="E482" s="202" t="s">
        <v>3</v>
      </c>
      <c r="F482" s="203" t="s">
        <v>197</v>
      </c>
      <c r="H482" s="204">
        <v>4.3</v>
      </c>
      <c r="L482" s="201"/>
      <c r="M482" s="205"/>
      <c r="N482" s="206"/>
      <c r="O482" s="206"/>
      <c r="P482" s="206"/>
      <c r="Q482" s="206"/>
      <c r="R482" s="206"/>
      <c r="S482" s="206"/>
      <c r="T482" s="207"/>
      <c r="AT482" s="202" t="s">
        <v>175</v>
      </c>
      <c r="AU482" s="202" t="s">
        <v>79</v>
      </c>
      <c r="AV482" s="200" t="s">
        <v>164</v>
      </c>
      <c r="AW482" s="200" t="s">
        <v>33</v>
      </c>
      <c r="AX482" s="200" t="s">
        <v>79</v>
      </c>
      <c r="AY482" s="202" t="s">
        <v>159</v>
      </c>
    </row>
    <row r="483" spans="1:65" s="113" customFormat="1" ht="24" x14ac:dyDescent="0.2">
      <c r="A483" s="109"/>
      <c r="B483" s="110"/>
      <c r="C483" s="178" t="s">
        <v>448</v>
      </c>
      <c r="D483" s="178" t="s">
        <v>160</v>
      </c>
      <c r="E483" s="179" t="s">
        <v>706</v>
      </c>
      <c r="F483" s="180" t="s">
        <v>707</v>
      </c>
      <c r="G483" s="181" t="s">
        <v>191</v>
      </c>
      <c r="H483" s="182">
        <v>31.5</v>
      </c>
      <c r="I483" s="4"/>
      <c r="J483" s="183">
        <f>ROUND(I483*H483,2)</f>
        <v>0</v>
      </c>
      <c r="K483" s="180" t="s">
        <v>3</v>
      </c>
      <c r="L483" s="110"/>
      <c r="M483" s="184" t="s">
        <v>3</v>
      </c>
      <c r="N483" s="185" t="s">
        <v>43</v>
      </c>
      <c r="O483" s="186"/>
      <c r="P483" s="187">
        <f>O483*H483</f>
        <v>0</v>
      </c>
      <c r="Q483" s="187">
        <v>1E-4</v>
      </c>
      <c r="R483" s="187">
        <f>Q483*H483</f>
        <v>3.15E-3</v>
      </c>
      <c r="S483" s="187">
        <v>0</v>
      </c>
      <c r="T483" s="188">
        <f>S483*H483</f>
        <v>0</v>
      </c>
      <c r="U483" s="109"/>
      <c r="V483" s="109"/>
      <c r="W483" s="109"/>
      <c r="X483" s="109"/>
      <c r="Y483" s="109"/>
      <c r="Z483" s="109"/>
      <c r="AA483" s="109"/>
      <c r="AB483" s="109"/>
      <c r="AC483" s="109"/>
      <c r="AD483" s="109"/>
      <c r="AE483" s="109"/>
      <c r="AR483" s="189" t="s">
        <v>164</v>
      </c>
      <c r="AT483" s="189" t="s">
        <v>160</v>
      </c>
      <c r="AU483" s="189" t="s">
        <v>79</v>
      </c>
      <c r="AY483" s="100" t="s">
        <v>159</v>
      </c>
      <c r="BE483" s="190">
        <f>IF(N483="základní",J483,0)</f>
        <v>0</v>
      </c>
      <c r="BF483" s="190">
        <f>IF(N483="snížená",J483,0)</f>
        <v>0</v>
      </c>
      <c r="BG483" s="190">
        <f>IF(N483="zákl. přenesená",J483,0)</f>
        <v>0</v>
      </c>
      <c r="BH483" s="190">
        <f>IF(N483="sníž. přenesená",J483,0)</f>
        <v>0</v>
      </c>
      <c r="BI483" s="190">
        <f>IF(N483="nulová",J483,0)</f>
        <v>0</v>
      </c>
      <c r="BJ483" s="100" t="s">
        <v>79</v>
      </c>
      <c r="BK483" s="190">
        <f>ROUND(I483*H483,2)</f>
        <v>0</v>
      </c>
      <c r="BL483" s="100" t="s">
        <v>164</v>
      </c>
      <c r="BM483" s="189" t="s">
        <v>708</v>
      </c>
    </row>
    <row r="484" spans="1:65" s="191" customFormat="1" x14ac:dyDescent="0.2">
      <c r="B484" s="192"/>
      <c r="D484" s="193" t="s">
        <v>175</v>
      </c>
      <c r="E484" s="194" t="s">
        <v>3</v>
      </c>
      <c r="F484" s="195" t="s">
        <v>709</v>
      </c>
      <c r="H484" s="196">
        <v>31.5</v>
      </c>
      <c r="L484" s="192"/>
      <c r="M484" s="197"/>
      <c r="N484" s="198"/>
      <c r="O484" s="198"/>
      <c r="P484" s="198"/>
      <c r="Q484" s="198"/>
      <c r="R484" s="198"/>
      <c r="S484" s="198"/>
      <c r="T484" s="199"/>
      <c r="AT484" s="194" t="s">
        <v>175</v>
      </c>
      <c r="AU484" s="194" t="s">
        <v>79</v>
      </c>
      <c r="AV484" s="191" t="s">
        <v>81</v>
      </c>
      <c r="AW484" s="191" t="s">
        <v>33</v>
      </c>
      <c r="AX484" s="191" t="s">
        <v>72</v>
      </c>
      <c r="AY484" s="194" t="s">
        <v>159</v>
      </c>
    </row>
    <row r="485" spans="1:65" s="200" customFormat="1" x14ac:dyDescent="0.2">
      <c r="B485" s="201"/>
      <c r="D485" s="193" t="s">
        <v>175</v>
      </c>
      <c r="E485" s="202" t="s">
        <v>3</v>
      </c>
      <c r="F485" s="203" t="s">
        <v>177</v>
      </c>
      <c r="H485" s="204">
        <v>31.5</v>
      </c>
      <c r="L485" s="201"/>
      <c r="M485" s="205"/>
      <c r="N485" s="206"/>
      <c r="O485" s="206"/>
      <c r="P485" s="206"/>
      <c r="Q485" s="206"/>
      <c r="R485" s="206"/>
      <c r="S485" s="206"/>
      <c r="T485" s="207"/>
      <c r="AT485" s="202" t="s">
        <v>175</v>
      </c>
      <c r="AU485" s="202" t="s">
        <v>79</v>
      </c>
      <c r="AV485" s="200" t="s">
        <v>164</v>
      </c>
      <c r="AW485" s="200" t="s">
        <v>33</v>
      </c>
      <c r="AX485" s="200" t="s">
        <v>79</v>
      </c>
      <c r="AY485" s="202" t="s">
        <v>159</v>
      </c>
    </row>
    <row r="486" spans="1:65" s="113" customFormat="1" ht="60" x14ac:dyDescent="0.2">
      <c r="A486" s="109"/>
      <c r="B486" s="110"/>
      <c r="C486" s="178" t="s">
        <v>710</v>
      </c>
      <c r="D486" s="178" t="s">
        <v>160</v>
      </c>
      <c r="E486" s="179" t="s">
        <v>711</v>
      </c>
      <c r="F486" s="180" t="s">
        <v>712</v>
      </c>
      <c r="G486" s="181" t="s">
        <v>191</v>
      </c>
      <c r="H486" s="182">
        <v>4</v>
      </c>
      <c r="I486" s="4"/>
      <c r="J486" s="183">
        <f>ROUND(I486*H486,2)</f>
        <v>0</v>
      </c>
      <c r="K486" s="180" t="s">
        <v>3</v>
      </c>
      <c r="L486" s="110"/>
      <c r="M486" s="184" t="s">
        <v>3</v>
      </c>
      <c r="N486" s="185" t="s">
        <v>43</v>
      </c>
      <c r="O486" s="186"/>
      <c r="P486" s="187">
        <f>O486*H486</f>
        <v>0</v>
      </c>
      <c r="Q486" s="187">
        <v>4.428E-2</v>
      </c>
      <c r="R486" s="187">
        <f>Q486*H486</f>
        <v>0.17712</v>
      </c>
      <c r="S486" s="187">
        <v>0</v>
      </c>
      <c r="T486" s="188">
        <f>S486*H486</f>
        <v>0</v>
      </c>
      <c r="U486" s="109"/>
      <c r="V486" s="109"/>
      <c r="W486" s="109"/>
      <c r="X486" s="109"/>
      <c r="Y486" s="109"/>
      <c r="Z486" s="109"/>
      <c r="AA486" s="109"/>
      <c r="AB486" s="109"/>
      <c r="AC486" s="109"/>
      <c r="AD486" s="109"/>
      <c r="AE486" s="109"/>
      <c r="AR486" s="189" t="s">
        <v>164</v>
      </c>
      <c r="AT486" s="189" t="s">
        <v>160</v>
      </c>
      <c r="AU486" s="189" t="s">
        <v>79</v>
      </c>
      <c r="AY486" s="100" t="s">
        <v>159</v>
      </c>
      <c r="BE486" s="190">
        <f>IF(N486="základní",J486,0)</f>
        <v>0</v>
      </c>
      <c r="BF486" s="190">
        <f>IF(N486="snížená",J486,0)</f>
        <v>0</v>
      </c>
      <c r="BG486" s="190">
        <f>IF(N486="zákl. přenesená",J486,0)</f>
        <v>0</v>
      </c>
      <c r="BH486" s="190">
        <f>IF(N486="sníž. přenesená",J486,0)</f>
        <v>0</v>
      </c>
      <c r="BI486" s="190">
        <f>IF(N486="nulová",J486,0)</f>
        <v>0</v>
      </c>
      <c r="BJ486" s="100" t="s">
        <v>79</v>
      </c>
      <c r="BK486" s="190">
        <f>ROUND(I486*H486,2)</f>
        <v>0</v>
      </c>
      <c r="BL486" s="100" t="s">
        <v>164</v>
      </c>
      <c r="BM486" s="189" t="s">
        <v>713</v>
      </c>
    </row>
    <row r="487" spans="1:65" s="191" customFormat="1" x14ac:dyDescent="0.2">
      <c r="B487" s="192"/>
      <c r="D487" s="193" t="s">
        <v>175</v>
      </c>
      <c r="E487" s="194" t="s">
        <v>3</v>
      </c>
      <c r="F487" s="195" t="s">
        <v>714</v>
      </c>
      <c r="H487" s="196">
        <v>3.9209999999999998</v>
      </c>
      <c r="L487" s="192"/>
      <c r="M487" s="197"/>
      <c r="N487" s="198"/>
      <c r="O487" s="198"/>
      <c r="P487" s="198"/>
      <c r="Q487" s="198"/>
      <c r="R487" s="198"/>
      <c r="S487" s="198"/>
      <c r="T487" s="199"/>
      <c r="AT487" s="194" t="s">
        <v>175</v>
      </c>
      <c r="AU487" s="194" t="s">
        <v>79</v>
      </c>
      <c r="AV487" s="191" t="s">
        <v>81</v>
      </c>
      <c r="AW487" s="191" t="s">
        <v>33</v>
      </c>
      <c r="AX487" s="191" t="s">
        <v>72</v>
      </c>
      <c r="AY487" s="194" t="s">
        <v>159</v>
      </c>
    </row>
    <row r="488" spans="1:65" s="191" customFormat="1" x14ac:dyDescent="0.2">
      <c r="B488" s="192"/>
      <c r="D488" s="193" t="s">
        <v>175</v>
      </c>
      <c r="E488" s="194" t="s">
        <v>3</v>
      </c>
      <c r="F488" s="195" t="s">
        <v>550</v>
      </c>
      <c r="H488" s="196">
        <v>7.9000000000000001E-2</v>
      </c>
      <c r="L488" s="192"/>
      <c r="M488" s="197"/>
      <c r="N488" s="198"/>
      <c r="O488" s="198"/>
      <c r="P488" s="198"/>
      <c r="Q488" s="198"/>
      <c r="R488" s="198"/>
      <c r="S488" s="198"/>
      <c r="T488" s="199"/>
      <c r="AT488" s="194" t="s">
        <v>175</v>
      </c>
      <c r="AU488" s="194" t="s">
        <v>79</v>
      </c>
      <c r="AV488" s="191" t="s">
        <v>81</v>
      </c>
      <c r="AW488" s="191" t="s">
        <v>33</v>
      </c>
      <c r="AX488" s="191" t="s">
        <v>72</v>
      </c>
      <c r="AY488" s="194" t="s">
        <v>159</v>
      </c>
    </row>
    <row r="489" spans="1:65" s="200" customFormat="1" x14ac:dyDescent="0.2">
      <c r="B489" s="201"/>
      <c r="D489" s="193" t="s">
        <v>175</v>
      </c>
      <c r="E489" s="202" t="s">
        <v>3</v>
      </c>
      <c r="F489" s="203" t="s">
        <v>197</v>
      </c>
      <c r="H489" s="204">
        <v>4</v>
      </c>
      <c r="L489" s="201"/>
      <c r="M489" s="205"/>
      <c r="N489" s="206"/>
      <c r="O489" s="206"/>
      <c r="P489" s="206"/>
      <c r="Q489" s="206"/>
      <c r="R489" s="206"/>
      <c r="S489" s="206"/>
      <c r="T489" s="207"/>
      <c r="AT489" s="202" t="s">
        <v>175</v>
      </c>
      <c r="AU489" s="202" t="s">
        <v>79</v>
      </c>
      <c r="AV489" s="200" t="s">
        <v>164</v>
      </c>
      <c r="AW489" s="200" t="s">
        <v>33</v>
      </c>
      <c r="AX489" s="200" t="s">
        <v>79</v>
      </c>
      <c r="AY489" s="202" t="s">
        <v>159</v>
      </c>
    </row>
    <row r="490" spans="1:65" s="113" customFormat="1" ht="24" x14ac:dyDescent="0.2">
      <c r="A490" s="109"/>
      <c r="B490" s="110"/>
      <c r="C490" s="178" t="s">
        <v>452</v>
      </c>
      <c r="D490" s="178" t="s">
        <v>160</v>
      </c>
      <c r="E490" s="179" t="s">
        <v>715</v>
      </c>
      <c r="F490" s="180" t="s">
        <v>716</v>
      </c>
      <c r="G490" s="181" t="s">
        <v>191</v>
      </c>
      <c r="H490" s="182">
        <v>2.2000000000000002</v>
      </c>
      <c r="I490" s="4"/>
      <c r="J490" s="183">
        <f>ROUND(I490*H490,2)</f>
        <v>0</v>
      </c>
      <c r="K490" s="180" t="s">
        <v>3</v>
      </c>
      <c r="L490" s="110"/>
      <c r="M490" s="184" t="s">
        <v>3</v>
      </c>
      <c r="N490" s="185" t="s">
        <v>43</v>
      </c>
      <c r="O490" s="186"/>
      <c r="P490" s="187">
        <f>O490*H490</f>
        <v>0</v>
      </c>
      <c r="Q490" s="187">
        <v>1.72E-3</v>
      </c>
      <c r="R490" s="187">
        <f>Q490*H490</f>
        <v>3.784E-3</v>
      </c>
      <c r="S490" s="187">
        <v>0</v>
      </c>
      <c r="T490" s="188">
        <f>S490*H490</f>
        <v>0</v>
      </c>
      <c r="U490" s="109"/>
      <c r="V490" s="109"/>
      <c r="W490" s="109"/>
      <c r="X490" s="109"/>
      <c r="Y490" s="109"/>
      <c r="Z490" s="109"/>
      <c r="AA490" s="109"/>
      <c r="AB490" s="109"/>
      <c r="AC490" s="109"/>
      <c r="AD490" s="109"/>
      <c r="AE490" s="109"/>
      <c r="AR490" s="189" t="s">
        <v>164</v>
      </c>
      <c r="AT490" s="189" t="s">
        <v>160</v>
      </c>
      <c r="AU490" s="189" t="s">
        <v>79</v>
      </c>
      <c r="AY490" s="100" t="s">
        <v>159</v>
      </c>
      <c r="BE490" s="190">
        <f>IF(N490="základní",J490,0)</f>
        <v>0</v>
      </c>
      <c r="BF490" s="190">
        <f>IF(N490="snížená",J490,0)</f>
        <v>0</v>
      </c>
      <c r="BG490" s="190">
        <f>IF(N490="zákl. přenesená",J490,0)</f>
        <v>0</v>
      </c>
      <c r="BH490" s="190">
        <f>IF(N490="sníž. přenesená",J490,0)</f>
        <v>0</v>
      </c>
      <c r="BI490" s="190">
        <f>IF(N490="nulová",J490,0)</f>
        <v>0</v>
      </c>
      <c r="BJ490" s="100" t="s">
        <v>79</v>
      </c>
      <c r="BK490" s="190">
        <f>ROUND(I490*H490,2)</f>
        <v>0</v>
      </c>
      <c r="BL490" s="100" t="s">
        <v>164</v>
      </c>
      <c r="BM490" s="189" t="s">
        <v>717</v>
      </c>
    </row>
    <row r="491" spans="1:65" s="191" customFormat="1" x14ac:dyDescent="0.2">
      <c r="B491" s="192"/>
      <c r="D491" s="193" t="s">
        <v>175</v>
      </c>
      <c r="E491" s="194" t="s">
        <v>3</v>
      </c>
      <c r="F491" s="195" t="s">
        <v>718</v>
      </c>
      <c r="H491" s="196">
        <v>2.1989999999999998</v>
      </c>
      <c r="L491" s="192"/>
      <c r="M491" s="197"/>
      <c r="N491" s="198"/>
      <c r="O491" s="198"/>
      <c r="P491" s="198"/>
      <c r="Q491" s="198"/>
      <c r="R491" s="198"/>
      <c r="S491" s="198"/>
      <c r="T491" s="199"/>
      <c r="AT491" s="194" t="s">
        <v>175</v>
      </c>
      <c r="AU491" s="194" t="s">
        <v>79</v>
      </c>
      <c r="AV491" s="191" t="s">
        <v>81</v>
      </c>
      <c r="AW491" s="191" t="s">
        <v>33</v>
      </c>
      <c r="AX491" s="191" t="s">
        <v>72</v>
      </c>
      <c r="AY491" s="194" t="s">
        <v>159</v>
      </c>
    </row>
    <row r="492" spans="1:65" s="191" customFormat="1" x14ac:dyDescent="0.2">
      <c r="B492" s="192"/>
      <c r="D492" s="193" t="s">
        <v>175</v>
      </c>
      <c r="E492" s="194" t="s">
        <v>3</v>
      </c>
      <c r="F492" s="195" t="s">
        <v>719</v>
      </c>
      <c r="H492" s="196">
        <v>1E-3</v>
      </c>
      <c r="L492" s="192"/>
      <c r="M492" s="197"/>
      <c r="N492" s="198"/>
      <c r="O492" s="198"/>
      <c r="P492" s="198"/>
      <c r="Q492" s="198"/>
      <c r="R492" s="198"/>
      <c r="S492" s="198"/>
      <c r="T492" s="199"/>
      <c r="AT492" s="194" t="s">
        <v>175</v>
      </c>
      <c r="AU492" s="194" t="s">
        <v>79</v>
      </c>
      <c r="AV492" s="191" t="s">
        <v>81</v>
      </c>
      <c r="AW492" s="191" t="s">
        <v>33</v>
      </c>
      <c r="AX492" s="191" t="s">
        <v>72</v>
      </c>
      <c r="AY492" s="194" t="s">
        <v>159</v>
      </c>
    </row>
    <row r="493" spans="1:65" s="200" customFormat="1" x14ac:dyDescent="0.2">
      <c r="B493" s="201"/>
      <c r="D493" s="193" t="s">
        <v>175</v>
      </c>
      <c r="E493" s="202" t="s">
        <v>3</v>
      </c>
      <c r="F493" s="203" t="s">
        <v>197</v>
      </c>
      <c r="H493" s="204">
        <v>2.2000000000000002</v>
      </c>
      <c r="L493" s="201"/>
      <c r="M493" s="205"/>
      <c r="N493" s="206"/>
      <c r="O493" s="206"/>
      <c r="P493" s="206"/>
      <c r="Q493" s="206"/>
      <c r="R493" s="206"/>
      <c r="S493" s="206"/>
      <c r="T493" s="207"/>
      <c r="AT493" s="202" t="s">
        <v>175</v>
      </c>
      <c r="AU493" s="202" t="s">
        <v>79</v>
      </c>
      <c r="AV493" s="200" t="s">
        <v>164</v>
      </c>
      <c r="AW493" s="200" t="s">
        <v>33</v>
      </c>
      <c r="AX493" s="200" t="s">
        <v>79</v>
      </c>
      <c r="AY493" s="202" t="s">
        <v>159</v>
      </c>
    </row>
    <row r="494" spans="1:65" s="113" customFormat="1" ht="24" x14ac:dyDescent="0.2">
      <c r="A494" s="109"/>
      <c r="B494" s="110"/>
      <c r="C494" s="178" t="s">
        <v>720</v>
      </c>
      <c r="D494" s="178" t="s">
        <v>160</v>
      </c>
      <c r="E494" s="179" t="s">
        <v>721</v>
      </c>
      <c r="F494" s="180" t="s">
        <v>722</v>
      </c>
      <c r="G494" s="181" t="s">
        <v>191</v>
      </c>
      <c r="H494" s="182">
        <v>4</v>
      </c>
      <c r="I494" s="4"/>
      <c r="J494" s="183">
        <f>ROUND(I494*H494,2)</f>
        <v>0</v>
      </c>
      <c r="K494" s="180" t="s">
        <v>3</v>
      </c>
      <c r="L494" s="110"/>
      <c r="M494" s="184" t="s">
        <v>3</v>
      </c>
      <c r="N494" s="185" t="s">
        <v>43</v>
      </c>
      <c r="O494" s="186"/>
      <c r="P494" s="187">
        <f>O494*H494</f>
        <v>0</v>
      </c>
      <c r="Q494" s="187">
        <v>0</v>
      </c>
      <c r="R494" s="187">
        <f>Q494*H494</f>
        <v>0</v>
      </c>
      <c r="S494" s="187">
        <v>0</v>
      </c>
      <c r="T494" s="188">
        <f>S494*H494</f>
        <v>0</v>
      </c>
      <c r="U494" s="109"/>
      <c r="V494" s="109"/>
      <c r="W494" s="109"/>
      <c r="X494" s="109"/>
      <c r="Y494" s="109"/>
      <c r="Z494" s="109"/>
      <c r="AA494" s="109"/>
      <c r="AB494" s="109"/>
      <c r="AC494" s="109"/>
      <c r="AD494" s="109"/>
      <c r="AE494" s="109"/>
      <c r="AR494" s="189" t="s">
        <v>164</v>
      </c>
      <c r="AT494" s="189" t="s">
        <v>160</v>
      </c>
      <c r="AU494" s="189" t="s">
        <v>79</v>
      </c>
      <c r="AY494" s="100" t="s">
        <v>159</v>
      </c>
      <c r="BE494" s="190">
        <f>IF(N494="základní",J494,0)</f>
        <v>0</v>
      </c>
      <c r="BF494" s="190">
        <f>IF(N494="snížená",J494,0)</f>
        <v>0</v>
      </c>
      <c r="BG494" s="190">
        <f>IF(N494="zákl. přenesená",J494,0)</f>
        <v>0</v>
      </c>
      <c r="BH494" s="190">
        <f>IF(N494="sníž. přenesená",J494,0)</f>
        <v>0</v>
      </c>
      <c r="BI494" s="190">
        <f>IF(N494="nulová",J494,0)</f>
        <v>0</v>
      </c>
      <c r="BJ494" s="100" t="s">
        <v>79</v>
      </c>
      <c r="BK494" s="190">
        <f>ROUND(I494*H494,2)</f>
        <v>0</v>
      </c>
      <c r="BL494" s="100" t="s">
        <v>164</v>
      </c>
      <c r="BM494" s="189" t="s">
        <v>723</v>
      </c>
    </row>
    <row r="495" spans="1:65" s="113" customFormat="1" ht="24" x14ac:dyDescent="0.2">
      <c r="A495" s="109"/>
      <c r="B495" s="110"/>
      <c r="C495" s="178" t="s">
        <v>455</v>
      </c>
      <c r="D495" s="178" t="s">
        <v>160</v>
      </c>
      <c r="E495" s="179" t="s">
        <v>724</v>
      </c>
      <c r="F495" s="180" t="s">
        <v>725</v>
      </c>
      <c r="G495" s="181" t="s">
        <v>191</v>
      </c>
      <c r="H495" s="182">
        <v>4</v>
      </c>
      <c r="I495" s="4"/>
      <c r="J495" s="183">
        <f>ROUND(I495*H495,2)</f>
        <v>0</v>
      </c>
      <c r="K495" s="180" t="s">
        <v>3</v>
      </c>
      <c r="L495" s="110"/>
      <c r="M495" s="184" t="s">
        <v>3</v>
      </c>
      <c r="N495" s="185" t="s">
        <v>43</v>
      </c>
      <c r="O495" s="186"/>
      <c r="P495" s="187">
        <f>O495*H495</f>
        <v>0</v>
      </c>
      <c r="Q495" s="187">
        <v>2.0000000000000001E-4</v>
      </c>
      <c r="R495" s="187">
        <f>Q495*H495</f>
        <v>8.0000000000000004E-4</v>
      </c>
      <c r="S495" s="187">
        <v>0</v>
      </c>
      <c r="T495" s="188">
        <f>S495*H495</f>
        <v>0</v>
      </c>
      <c r="U495" s="109"/>
      <c r="V495" s="109"/>
      <c r="W495" s="109"/>
      <c r="X495" s="109"/>
      <c r="Y495" s="109"/>
      <c r="Z495" s="109"/>
      <c r="AA495" s="109"/>
      <c r="AB495" s="109"/>
      <c r="AC495" s="109"/>
      <c r="AD495" s="109"/>
      <c r="AE495" s="109"/>
      <c r="AR495" s="189" t="s">
        <v>164</v>
      </c>
      <c r="AT495" s="189" t="s">
        <v>160</v>
      </c>
      <c r="AU495" s="189" t="s">
        <v>79</v>
      </c>
      <c r="AY495" s="100" t="s">
        <v>159</v>
      </c>
      <c r="BE495" s="190">
        <f>IF(N495="základní",J495,0)</f>
        <v>0</v>
      </c>
      <c r="BF495" s="190">
        <f>IF(N495="snížená",J495,0)</f>
        <v>0</v>
      </c>
      <c r="BG495" s="190">
        <f>IF(N495="zákl. přenesená",J495,0)</f>
        <v>0</v>
      </c>
      <c r="BH495" s="190">
        <f>IF(N495="sníž. přenesená",J495,0)</f>
        <v>0</v>
      </c>
      <c r="BI495" s="190">
        <f>IF(N495="nulová",J495,0)</f>
        <v>0</v>
      </c>
      <c r="BJ495" s="100" t="s">
        <v>79</v>
      </c>
      <c r="BK495" s="190">
        <f>ROUND(I495*H495,2)</f>
        <v>0</v>
      </c>
      <c r="BL495" s="100" t="s">
        <v>164</v>
      </c>
      <c r="BM495" s="189" t="s">
        <v>726</v>
      </c>
    </row>
    <row r="496" spans="1:65" s="113" customFormat="1" ht="24" x14ac:dyDescent="0.2">
      <c r="A496" s="109"/>
      <c r="B496" s="110"/>
      <c r="C496" s="178" t="s">
        <v>727</v>
      </c>
      <c r="D496" s="178" t="s">
        <v>160</v>
      </c>
      <c r="E496" s="179" t="s">
        <v>728</v>
      </c>
      <c r="F496" s="180" t="s">
        <v>729</v>
      </c>
      <c r="G496" s="181" t="s">
        <v>191</v>
      </c>
      <c r="H496" s="182">
        <v>4</v>
      </c>
      <c r="I496" s="4"/>
      <c r="J496" s="183">
        <f>ROUND(I496*H496,2)</f>
        <v>0</v>
      </c>
      <c r="K496" s="180" t="s">
        <v>3</v>
      </c>
      <c r="L496" s="110"/>
      <c r="M496" s="184" t="s">
        <v>3</v>
      </c>
      <c r="N496" s="185" t="s">
        <v>43</v>
      </c>
      <c r="O496" s="186"/>
      <c r="P496" s="187">
        <f>O496*H496</f>
        <v>0</v>
      </c>
      <c r="Q496" s="187">
        <v>1.4E-3</v>
      </c>
      <c r="R496" s="187">
        <f>Q496*H496</f>
        <v>5.5999999999999999E-3</v>
      </c>
      <c r="S496" s="187">
        <v>0</v>
      </c>
      <c r="T496" s="188">
        <f>S496*H496</f>
        <v>0</v>
      </c>
      <c r="U496" s="109"/>
      <c r="V496" s="109"/>
      <c r="W496" s="109"/>
      <c r="X496" s="109"/>
      <c r="Y496" s="109"/>
      <c r="Z496" s="109"/>
      <c r="AA496" s="109"/>
      <c r="AB496" s="109"/>
      <c r="AC496" s="109"/>
      <c r="AD496" s="109"/>
      <c r="AE496" s="109"/>
      <c r="AR496" s="189" t="s">
        <v>164</v>
      </c>
      <c r="AT496" s="189" t="s">
        <v>160</v>
      </c>
      <c r="AU496" s="189" t="s">
        <v>79</v>
      </c>
      <c r="AY496" s="100" t="s">
        <v>159</v>
      </c>
      <c r="BE496" s="190">
        <f>IF(N496="základní",J496,0)</f>
        <v>0</v>
      </c>
      <c r="BF496" s="190">
        <f>IF(N496="snížená",J496,0)</f>
        <v>0</v>
      </c>
      <c r="BG496" s="190">
        <f>IF(N496="zákl. přenesená",J496,0)</f>
        <v>0</v>
      </c>
      <c r="BH496" s="190">
        <f>IF(N496="sníž. přenesená",J496,0)</f>
        <v>0</v>
      </c>
      <c r="BI496" s="190">
        <f>IF(N496="nulová",J496,0)</f>
        <v>0</v>
      </c>
      <c r="BJ496" s="100" t="s">
        <v>79</v>
      </c>
      <c r="BK496" s="190">
        <f>ROUND(I496*H496,2)</f>
        <v>0</v>
      </c>
      <c r="BL496" s="100" t="s">
        <v>164</v>
      </c>
      <c r="BM496" s="189" t="s">
        <v>730</v>
      </c>
    </row>
    <row r="497" spans="1:65" s="113" customFormat="1" ht="48" x14ac:dyDescent="0.2">
      <c r="A497" s="109"/>
      <c r="B497" s="110"/>
      <c r="C497" s="178" t="s">
        <v>460</v>
      </c>
      <c r="D497" s="178" t="s">
        <v>160</v>
      </c>
      <c r="E497" s="179" t="s">
        <v>731</v>
      </c>
      <c r="F497" s="180" t="s">
        <v>732</v>
      </c>
      <c r="G497" s="181" t="s">
        <v>191</v>
      </c>
      <c r="H497" s="182">
        <v>10</v>
      </c>
      <c r="I497" s="4"/>
      <c r="J497" s="183">
        <f>ROUND(I497*H497,2)</f>
        <v>0</v>
      </c>
      <c r="K497" s="180" t="s">
        <v>3</v>
      </c>
      <c r="L497" s="110"/>
      <c r="M497" s="184" t="s">
        <v>3</v>
      </c>
      <c r="N497" s="185" t="s">
        <v>43</v>
      </c>
      <c r="O497" s="186"/>
      <c r="P497" s="187">
        <f>O497*H497</f>
        <v>0</v>
      </c>
      <c r="Q497" s="187">
        <v>2.2599999999999999E-2</v>
      </c>
      <c r="R497" s="187">
        <f>Q497*H497</f>
        <v>0.22599999999999998</v>
      </c>
      <c r="S497" s="187">
        <v>0</v>
      </c>
      <c r="T497" s="188">
        <f>S497*H497</f>
        <v>0</v>
      </c>
      <c r="U497" s="109"/>
      <c r="V497" s="109"/>
      <c r="W497" s="109"/>
      <c r="X497" s="109"/>
      <c r="Y497" s="109"/>
      <c r="Z497" s="109"/>
      <c r="AA497" s="109"/>
      <c r="AB497" s="109"/>
      <c r="AC497" s="109"/>
      <c r="AD497" s="109"/>
      <c r="AE497" s="109"/>
      <c r="AR497" s="189" t="s">
        <v>164</v>
      </c>
      <c r="AT497" s="189" t="s">
        <v>160</v>
      </c>
      <c r="AU497" s="189" t="s">
        <v>79</v>
      </c>
      <c r="AY497" s="100" t="s">
        <v>159</v>
      </c>
      <c r="BE497" s="190">
        <f>IF(N497="základní",J497,0)</f>
        <v>0</v>
      </c>
      <c r="BF497" s="190">
        <f>IF(N497="snížená",J497,0)</f>
        <v>0</v>
      </c>
      <c r="BG497" s="190">
        <f>IF(N497="zákl. přenesená",J497,0)</f>
        <v>0</v>
      </c>
      <c r="BH497" s="190">
        <f>IF(N497="sníž. přenesená",J497,0)</f>
        <v>0</v>
      </c>
      <c r="BI497" s="190">
        <f>IF(N497="nulová",J497,0)</f>
        <v>0</v>
      </c>
      <c r="BJ497" s="100" t="s">
        <v>79</v>
      </c>
      <c r="BK497" s="190">
        <f>ROUND(I497*H497,2)</f>
        <v>0</v>
      </c>
      <c r="BL497" s="100" t="s">
        <v>164</v>
      </c>
      <c r="BM497" s="189" t="s">
        <v>733</v>
      </c>
    </row>
    <row r="498" spans="1:65" s="217" customFormat="1" ht="22.5" x14ac:dyDescent="0.2">
      <c r="B498" s="218"/>
      <c r="D498" s="193" t="s">
        <v>175</v>
      </c>
      <c r="E498" s="219" t="s">
        <v>3</v>
      </c>
      <c r="F498" s="220" t="s">
        <v>544</v>
      </c>
      <c r="H498" s="219" t="s">
        <v>3</v>
      </c>
      <c r="L498" s="218"/>
      <c r="M498" s="221"/>
      <c r="N498" s="222"/>
      <c r="O498" s="222"/>
      <c r="P498" s="222"/>
      <c r="Q498" s="222"/>
      <c r="R498" s="222"/>
      <c r="S498" s="222"/>
      <c r="T498" s="223"/>
      <c r="AT498" s="219" t="s">
        <v>175</v>
      </c>
      <c r="AU498" s="219" t="s">
        <v>79</v>
      </c>
      <c r="AV498" s="217" t="s">
        <v>79</v>
      </c>
      <c r="AW498" s="217" t="s">
        <v>33</v>
      </c>
      <c r="AX498" s="217" t="s">
        <v>72</v>
      </c>
      <c r="AY498" s="219" t="s">
        <v>159</v>
      </c>
    </row>
    <row r="499" spans="1:65" s="217" customFormat="1" ht="22.5" x14ac:dyDescent="0.2">
      <c r="B499" s="218"/>
      <c r="D499" s="193" t="s">
        <v>175</v>
      </c>
      <c r="E499" s="219" t="s">
        <v>3</v>
      </c>
      <c r="F499" s="220" t="s">
        <v>545</v>
      </c>
      <c r="H499" s="219" t="s">
        <v>3</v>
      </c>
      <c r="L499" s="218"/>
      <c r="M499" s="221"/>
      <c r="N499" s="222"/>
      <c r="O499" s="222"/>
      <c r="P499" s="222"/>
      <c r="Q499" s="222"/>
      <c r="R499" s="222"/>
      <c r="S499" s="222"/>
      <c r="T499" s="223"/>
      <c r="AT499" s="219" t="s">
        <v>175</v>
      </c>
      <c r="AU499" s="219" t="s">
        <v>79</v>
      </c>
      <c r="AV499" s="217" t="s">
        <v>79</v>
      </c>
      <c r="AW499" s="217" t="s">
        <v>33</v>
      </c>
      <c r="AX499" s="217" t="s">
        <v>72</v>
      </c>
      <c r="AY499" s="219" t="s">
        <v>159</v>
      </c>
    </row>
    <row r="500" spans="1:65" s="191" customFormat="1" x14ac:dyDescent="0.2">
      <c r="B500" s="192"/>
      <c r="D500" s="193" t="s">
        <v>175</v>
      </c>
      <c r="E500" s="194" t="s">
        <v>3</v>
      </c>
      <c r="F500" s="195" t="s">
        <v>734</v>
      </c>
      <c r="H500" s="196">
        <v>2.3050000000000002</v>
      </c>
      <c r="L500" s="192"/>
      <c r="M500" s="197"/>
      <c r="N500" s="198"/>
      <c r="O500" s="198"/>
      <c r="P500" s="198"/>
      <c r="Q500" s="198"/>
      <c r="R500" s="198"/>
      <c r="S500" s="198"/>
      <c r="T500" s="199"/>
      <c r="AT500" s="194" t="s">
        <v>175</v>
      </c>
      <c r="AU500" s="194" t="s">
        <v>79</v>
      </c>
      <c r="AV500" s="191" t="s">
        <v>81</v>
      </c>
      <c r="AW500" s="191" t="s">
        <v>33</v>
      </c>
      <c r="AX500" s="191" t="s">
        <v>72</v>
      </c>
      <c r="AY500" s="194" t="s">
        <v>159</v>
      </c>
    </row>
    <row r="501" spans="1:65" s="191" customFormat="1" x14ac:dyDescent="0.2">
      <c r="B501" s="192"/>
      <c r="D501" s="193" t="s">
        <v>175</v>
      </c>
      <c r="E501" s="194" t="s">
        <v>3</v>
      </c>
      <c r="F501" s="195" t="s">
        <v>735</v>
      </c>
      <c r="H501" s="196">
        <v>1.4770000000000001</v>
      </c>
      <c r="L501" s="192"/>
      <c r="M501" s="197"/>
      <c r="N501" s="198"/>
      <c r="O501" s="198"/>
      <c r="P501" s="198"/>
      <c r="Q501" s="198"/>
      <c r="R501" s="198"/>
      <c r="S501" s="198"/>
      <c r="T501" s="199"/>
      <c r="AT501" s="194" t="s">
        <v>175</v>
      </c>
      <c r="AU501" s="194" t="s">
        <v>79</v>
      </c>
      <c r="AV501" s="191" t="s">
        <v>81</v>
      </c>
      <c r="AW501" s="191" t="s">
        <v>33</v>
      </c>
      <c r="AX501" s="191" t="s">
        <v>72</v>
      </c>
      <c r="AY501" s="194" t="s">
        <v>159</v>
      </c>
    </row>
    <row r="502" spans="1:65" s="191" customFormat="1" x14ac:dyDescent="0.2">
      <c r="B502" s="192"/>
      <c r="D502" s="193" t="s">
        <v>175</v>
      </c>
      <c r="E502" s="194" t="s">
        <v>3</v>
      </c>
      <c r="F502" s="195" t="s">
        <v>736</v>
      </c>
      <c r="H502" s="196">
        <v>0.68600000000000005</v>
      </c>
      <c r="L502" s="192"/>
      <c r="M502" s="197"/>
      <c r="N502" s="198"/>
      <c r="O502" s="198"/>
      <c r="P502" s="198"/>
      <c r="Q502" s="198"/>
      <c r="R502" s="198"/>
      <c r="S502" s="198"/>
      <c r="T502" s="199"/>
      <c r="AT502" s="194" t="s">
        <v>175</v>
      </c>
      <c r="AU502" s="194" t="s">
        <v>79</v>
      </c>
      <c r="AV502" s="191" t="s">
        <v>81</v>
      </c>
      <c r="AW502" s="191" t="s">
        <v>33</v>
      </c>
      <c r="AX502" s="191" t="s">
        <v>72</v>
      </c>
      <c r="AY502" s="194" t="s">
        <v>159</v>
      </c>
    </row>
    <row r="503" spans="1:65" s="191" customFormat="1" x14ac:dyDescent="0.2">
      <c r="B503" s="192"/>
      <c r="D503" s="193" t="s">
        <v>175</v>
      </c>
      <c r="E503" s="194" t="s">
        <v>3</v>
      </c>
      <c r="F503" s="195" t="s">
        <v>737</v>
      </c>
      <c r="H503" s="196">
        <v>2.4889999999999999</v>
      </c>
      <c r="L503" s="192"/>
      <c r="M503" s="197"/>
      <c r="N503" s="198"/>
      <c r="O503" s="198"/>
      <c r="P503" s="198"/>
      <c r="Q503" s="198"/>
      <c r="R503" s="198"/>
      <c r="S503" s="198"/>
      <c r="T503" s="199"/>
      <c r="AT503" s="194" t="s">
        <v>175</v>
      </c>
      <c r="AU503" s="194" t="s">
        <v>79</v>
      </c>
      <c r="AV503" s="191" t="s">
        <v>81</v>
      </c>
      <c r="AW503" s="191" t="s">
        <v>33</v>
      </c>
      <c r="AX503" s="191" t="s">
        <v>72</v>
      </c>
      <c r="AY503" s="194" t="s">
        <v>159</v>
      </c>
    </row>
    <row r="504" spans="1:65" s="217" customFormat="1" ht="22.5" x14ac:dyDescent="0.2">
      <c r="B504" s="218"/>
      <c r="D504" s="193" t="s">
        <v>175</v>
      </c>
      <c r="E504" s="219" t="s">
        <v>3</v>
      </c>
      <c r="F504" s="220" t="s">
        <v>548</v>
      </c>
      <c r="H504" s="219" t="s">
        <v>3</v>
      </c>
      <c r="L504" s="218"/>
      <c r="M504" s="221"/>
      <c r="N504" s="222"/>
      <c r="O504" s="222"/>
      <c r="P504" s="222"/>
      <c r="Q504" s="222"/>
      <c r="R504" s="222"/>
      <c r="S504" s="222"/>
      <c r="T504" s="223"/>
      <c r="AT504" s="219" t="s">
        <v>175</v>
      </c>
      <c r="AU504" s="219" t="s">
        <v>79</v>
      </c>
      <c r="AV504" s="217" t="s">
        <v>79</v>
      </c>
      <c r="AW504" s="217" t="s">
        <v>33</v>
      </c>
      <c r="AX504" s="217" t="s">
        <v>72</v>
      </c>
      <c r="AY504" s="219" t="s">
        <v>159</v>
      </c>
    </row>
    <row r="505" spans="1:65" s="191" customFormat="1" x14ac:dyDescent="0.2">
      <c r="B505" s="192"/>
      <c r="D505" s="193" t="s">
        <v>175</v>
      </c>
      <c r="E505" s="194" t="s">
        <v>3</v>
      </c>
      <c r="F505" s="195" t="s">
        <v>738</v>
      </c>
      <c r="H505" s="196">
        <v>2.649</v>
      </c>
      <c r="L505" s="192"/>
      <c r="M505" s="197"/>
      <c r="N505" s="198"/>
      <c r="O505" s="198"/>
      <c r="P505" s="198"/>
      <c r="Q505" s="198"/>
      <c r="R505" s="198"/>
      <c r="S505" s="198"/>
      <c r="T505" s="199"/>
      <c r="AT505" s="194" t="s">
        <v>175</v>
      </c>
      <c r="AU505" s="194" t="s">
        <v>79</v>
      </c>
      <c r="AV505" s="191" t="s">
        <v>81</v>
      </c>
      <c r="AW505" s="191" t="s">
        <v>33</v>
      </c>
      <c r="AX505" s="191" t="s">
        <v>72</v>
      </c>
      <c r="AY505" s="194" t="s">
        <v>159</v>
      </c>
    </row>
    <row r="506" spans="1:65" s="191" customFormat="1" x14ac:dyDescent="0.2">
      <c r="B506" s="192"/>
      <c r="D506" s="193" t="s">
        <v>175</v>
      </c>
      <c r="E506" s="194" t="s">
        <v>3</v>
      </c>
      <c r="F506" s="195" t="s">
        <v>739</v>
      </c>
      <c r="H506" s="196">
        <v>0.39400000000000002</v>
      </c>
      <c r="L506" s="192"/>
      <c r="M506" s="197"/>
      <c r="N506" s="198"/>
      <c r="O506" s="198"/>
      <c r="P506" s="198"/>
      <c r="Q506" s="198"/>
      <c r="R506" s="198"/>
      <c r="S506" s="198"/>
      <c r="T506" s="199"/>
      <c r="AT506" s="194" t="s">
        <v>175</v>
      </c>
      <c r="AU506" s="194" t="s">
        <v>79</v>
      </c>
      <c r="AV506" s="191" t="s">
        <v>81</v>
      </c>
      <c r="AW506" s="191" t="s">
        <v>33</v>
      </c>
      <c r="AX506" s="191" t="s">
        <v>72</v>
      </c>
      <c r="AY506" s="194" t="s">
        <v>159</v>
      </c>
    </row>
    <row r="507" spans="1:65" s="200" customFormat="1" x14ac:dyDescent="0.2">
      <c r="B507" s="201"/>
      <c r="D507" s="193" t="s">
        <v>175</v>
      </c>
      <c r="E507" s="202" t="s">
        <v>3</v>
      </c>
      <c r="F507" s="203" t="s">
        <v>197</v>
      </c>
      <c r="H507" s="204">
        <v>10</v>
      </c>
      <c r="L507" s="201"/>
      <c r="M507" s="205"/>
      <c r="N507" s="206"/>
      <c r="O507" s="206"/>
      <c r="P507" s="206"/>
      <c r="Q507" s="206"/>
      <c r="R507" s="206"/>
      <c r="S507" s="206"/>
      <c r="T507" s="207"/>
      <c r="AT507" s="202" t="s">
        <v>175</v>
      </c>
      <c r="AU507" s="202" t="s">
        <v>79</v>
      </c>
      <c r="AV507" s="200" t="s">
        <v>164</v>
      </c>
      <c r="AW507" s="200" t="s">
        <v>33</v>
      </c>
      <c r="AX507" s="200" t="s">
        <v>79</v>
      </c>
      <c r="AY507" s="202" t="s">
        <v>159</v>
      </c>
    </row>
    <row r="508" spans="1:65" s="113" customFormat="1" ht="16.5" customHeight="1" x14ac:dyDescent="0.2">
      <c r="A508" s="109"/>
      <c r="B508" s="110"/>
      <c r="C508" s="178" t="s">
        <v>740</v>
      </c>
      <c r="D508" s="178" t="s">
        <v>160</v>
      </c>
      <c r="E508" s="179" t="s">
        <v>741</v>
      </c>
      <c r="F508" s="180" t="s">
        <v>742</v>
      </c>
      <c r="G508" s="181" t="s">
        <v>173</v>
      </c>
      <c r="H508" s="182">
        <v>2.6</v>
      </c>
      <c r="I508" s="4"/>
      <c r="J508" s="183">
        <f>ROUND(I508*H508,2)</f>
        <v>0</v>
      </c>
      <c r="K508" s="180" t="s">
        <v>3</v>
      </c>
      <c r="L508" s="110"/>
      <c r="M508" s="184" t="s">
        <v>3</v>
      </c>
      <c r="N508" s="185" t="s">
        <v>43</v>
      </c>
      <c r="O508" s="186"/>
      <c r="P508" s="187">
        <f>O508*H508</f>
        <v>0</v>
      </c>
      <c r="Q508" s="187">
        <v>4.3800000000000002E-3</v>
      </c>
      <c r="R508" s="187">
        <f>Q508*H508</f>
        <v>1.1388000000000001E-2</v>
      </c>
      <c r="S508" s="187">
        <v>0</v>
      </c>
      <c r="T508" s="188">
        <f>S508*H508</f>
        <v>0</v>
      </c>
      <c r="U508" s="109"/>
      <c r="V508" s="109"/>
      <c r="W508" s="109"/>
      <c r="X508" s="109"/>
      <c r="Y508" s="109"/>
      <c r="Z508" s="109"/>
      <c r="AA508" s="109"/>
      <c r="AB508" s="109"/>
      <c r="AC508" s="109"/>
      <c r="AD508" s="109"/>
      <c r="AE508" s="109"/>
      <c r="AR508" s="189" t="s">
        <v>164</v>
      </c>
      <c r="AT508" s="189" t="s">
        <v>160</v>
      </c>
      <c r="AU508" s="189" t="s">
        <v>79</v>
      </c>
      <c r="AY508" s="100" t="s">
        <v>159</v>
      </c>
      <c r="BE508" s="190">
        <f>IF(N508="základní",J508,0)</f>
        <v>0</v>
      </c>
      <c r="BF508" s="190">
        <f>IF(N508="snížená",J508,0)</f>
        <v>0</v>
      </c>
      <c r="BG508" s="190">
        <f>IF(N508="zákl. přenesená",J508,0)</f>
        <v>0</v>
      </c>
      <c r="BH508" s="190">
        <f>IF(N508="sníž. přenesená",J508,0)</f>
        <v>0</v>
      </c>
      <c r="BI508" s="190">
        <f>IF(N508="nulová",J508,0)</f>
        <v>0</v>
      </c>
      <c r="BJ508" s="100" t="s">
        <v>79</v>
      </c>
      <c r="BK508" s="190">
        <f>ROUND(I508*H508,2)</f>
        <v>0</v>
      </c>
      <c r="BL508" s="100" t="s">
        <v>164</v>
      </c>
      <c r="BM508" s="189" t="s">
        <v>743</v>
      </c>
    </row>
    <row r="509" spans="1:65" s="191" customFormat="1" x14ac:dyDescent="0.2">
      <c r="B509" s="192"/>
      <c r="D509" s="193" t="s">
        <v>175</v>
      </c>
      <c r="E509" s="194" t="s">
        <v>3</v>
      </c>
      <c r="F509" s="195" t="s">
        <v>744</v>
      </c>
      <c r="H509" s="196">
        <v>2.54</v>
      </c>
      <c r="L509" s="192"/>
      <c r="M509" s="197"/>
      <c r="N509" s="198"/>
      <c r="O509" s="198"/>
      <c r="P509" s="198"/>
      <c r="Q509" s="198"/>
      <c r="R509" s="198"/>
      <c r="S509" s="198"/>
      <c r="T509" s="199"/>
      <c r="AT509" s="194" t="s">
        <v>175</v>
      </c>
      <c r="AU509" s="194" t="s">
        <v>79</v>
      </c>
      <c r="AV509" s="191" t="s">
        <v>81</v>
      </c>
      <c r="AW509" s="191" t="s">
        <v>33</v>
      </c>
      <c r="AX509" s="191" t="s">
        <v>72</v>
      </c>
      <c r="AY509" s="194" t="s">
        <v>159</v>
      </c>
    </row>
    <row r="510" spans="1:65" s="191" customFormat="1" x14ac:dyDescent="0.2">
      <c r="B510" s="192"/>
      <c r="D510" s="193" t="s">
        <v>175</v>
      </c>
      <c r="E510" s="194" t="s">
        <v>3</v>
      </c>
      <c r="F510" s="195" t="s">
        <v>745</v>
      </c>
      <c r="H510" s="196">
        <v>0.06</v>
      </c>
      <c r="L510" s="192"/>
      <c r="M510" s="197"/>
      <c r="N510" s="198"/>
      <c r="O510" s="198"/>
      <c r="P510" s="198"/>
      <c r="Q510" s="198"/>
      <c r="R510" s="198"/>
      <c r="S510" s="198"/>
      <c r="T510" s="199"/>
      <c r="AT510" s="194" t="s">
        <v>175</v>
      </c>
      <c r="AU510" s="194" t="s">
        <v>79</v>
      </c>
      <c r="AV510" s="191" t="s">
        <v>81</v>
      </c>
      <c r="AW510" s="191" t="s">
        <v>33</v>
      </c>
      <c r="AX510" s="191" t="s">
        <v>72</v>
      </c>
      <c r="AY510" s="194" t="s">
        <v>159</v>
      </c>
    </row>
    <row r="511" spans="1:65" s="200" customFormat="1" x14ac:dyDescent="0.2">
      <c r="B511" s="201"/>
      <c r="D511" s="193" t="s">
        <v>175</v>
      </c>
      <c r="E511" s="202" t="s">
        <v>3</v>
      </c>
      <c r="F511" s="203" t="s">
        <v>197</v>
      </c>
      <c r="H511" s="204">
        <v>2.6</v>
      </c>
      <c r="L511" s="201"/>
      <c r="M511" s="205"/>
      <c r="N511" s="206"/>
      <c r="O511" s="206"/>
      <c r="P511" s="206"/>
      <c r="Q511" s="206"/>
      <c r="R511" s="206"/>
      <c r="S511" s="206"/>
      <c r="T511" s="207"/>
      <c r="AT511" s="202" t="s">
        <v>175</v>
      </c>
      <c r="AU511" s="202" t="s">
        <v>79</v>
      </c>
      <c r="AV511" s="200" t="s">
        <v>164</v>
      </c>
      <c r="AW511" s="200" t="s">
        <v>33</v>
      </c>
      <c r="AX511" s="200" t="s">
        <v>79</v>
      </c>
      <c r="AY511" s="202" t="s">
        <v>159</v>
      </c>
    </row>
    <row r="512" spans="1:65" s="113" customFormat="1" ht="24" x14ac:dyDescent="0.2">
      <c r="A512" s="109"/>
      <c r="B512" s="110"/>
      <c r="C512" s="178" t="s">
        <v>463</v>
      </c>
      <c r="D512" s="178" t="s">
        <v>160</v>
      </c>
      <c r="E512" s="179" t="s">
        <v>746</v>
      </c>
      <c r="F512" s="180" t="s">
        <v>747</v>
      </c>
      <c r="G512" s="181" t="s">
        <v>191</v>
      </c>
      <c r="H512" s="182">
        <v>3.5</v>
      </c>
      <c r="I512" s="4"/>
      <c r="J512" s="183">
        <f>ROUND(I512*H512,2)</f>
        <v>0</v>
      </c>
      <c r="K512" s="180" t="s">
        <v>3</v>
      </c>
      <c r="L512" s="110"/>
      <c r="M512" s="184" t="s">
        <v>3</v>
      </c>
      <c r="N512" s="185" t="s">
        <v>43</v>
      </c>
      <c r="O512" s="186"/>
      <c r="P512" s="187">
        <f>O512*H512</f>
        <v>0</v>
      </c>
      <c r="Q512" s="187">
        <v>1E-4</v>
      </c>
      <c r="R512" s="187">
        <f>Q512*H512</f>
        <v>3.5E-4</v>
      </c>
      <c r="S512" s="187">
        <v>0</v>
      </c>
      <c r="T512" s="188">
        <f>S512*H512</f>
        <v>0</v>
      </c>
      <c r="U512" s="109"/>
      <c r="V512" s="109"/>
      <c r="W512" s="109"/>
      <c r="X512" s="109"/>
      <c r="Y512" s="109"/>
      <c r="Z512" s="109"/>
      <c r="AA512" s="109"/>
      <c r="AB512" s="109"/>
      <c r="AC512" s="109"/>
      <c r="AD512" s="109"/>
      <c r="AE512" s="109"/>
      <c r="AR512" s="189" t="s">
        <v>164</v>
      </c>
      <c r="AT512" s="189" t="s">
        <v>160</v>
      </c>
      <c r="AU512" s="189" t="s">
        <v>79</v>
      </c>
      <c r="AY512" s="100" t="s">
        <v>159</v>
      </c>
      <c r="BE512" s="190">
        <f>IF(N512="základní",J512,0)</f>
        <v>0</v>
      </c>
      <c r="BF512" s="190">
        <f>IF(N512="snížená",J512,0)</f>
        <v>0</v>
      </c>
      <c r="BG512" s="190">
        <f>IF(N512="zákl. přenesená",J512,0)</f>
        <v>0</v>
      </c>
      <c r="BH512" s="190">
        <f>IF(N512="sníž. přenesená",J512,0)</f>
        <v>0</v>
      </c>
      <c r="BI512" s="190">
        <f>IF(N512="nulová",J512,0)</f>
        <v>0</v>
      </c>
      <c r="BJ512" s="100" t="s">
        <v>79</v>
      </c>
      <c r="BK512" s="190">
        <f>ROUND(I512*H512,2)</f>
        <v>0</v>
      </c>
      <c r="BL512" s="100" t="s">
        <v>164</v>
      </c>
      <c r="BM512" s="189" t="s">
        <v>748</v>
      </c>
    </row>
    <row r="513" spans="1:65" s="217" customFormat="1" ht="22.5" x14ac:dyDescent="0.2">
      <c r="B513" s="218"/>
      <c r="D513" s="193" t="s">
        <v>175</v>
      </c>
      <c r="E513" s="219" t="s">
        <v>3</v>
      </c>
      <c r="F513" s="220" t="s">
        <v>544</v>
      </c>
      <c r="H513" s="219" t="s">
        <v>3</v>
      </c>
      <c r="L513" s="218"/>
      <c r="M513" s="221"/>
      <c r="N513" s="222"/>
      <c r="O513" s="222"/>
      <c r="P513" s="222"/>
      <c r="Q513" s="222"/>
      <c r="R513" s="222"/>
      <c r="S513" s="222"/>
      <c r="T513" s="223"/>
      <c r="AT513" s="219" t="s">
        <v>175</v>
      </c>
      <c r="AU513" s="219" t="s">
        <v>79</v>
      </c>
      <c r="AV513" s="217" t="s">
        <v>79</v>
      </c>
      <c r="AW513" s="217" t="s">
        <v>33</v>
      </c>
      <c r="AX513" s="217" t="s">
        <v>72</v>
      </c>
      <c r="AY513" s="219" t="s">
        <v>159</v>
      </c>
    </row>
    <row r="514" spans="1:65" s="191" customFormat="1" x14ac:dyDescent="0.2">
      <c r="B514" s="192"/>
      <c r="D514" s="193" t="s">
        <v>175</v>
      </c>
      <c r="E514" s="194" t="s">
        <v>3</v>
      </c>
      <c r="F514" s="195" t="s">
        <v>749</v>
      </c>
      <c r="H514" s="196">
        <v>0.78400000000000003</v>
      </c>
      <c r="L514" s="192"/>
      <c r="M514" s="197"/>
      <c r="N514" s="198"/>
      <c r="O514" s="198"/>
      <c r="P514" s="198"/>
      <c r="Q514" s="198"/>
      <c r="R514" s="198"/>
      <c r="S514" s="198"/>
      <c r="T514" s="199"/>
      <c r="AT514" s="194" t="s">
        <v>175</v>
      </c>
      <c r="AU514" s="194" t="s">
        <v>79</v>
      </c>
      <c r="AV514" s="191" t="s">
        <v>81</v>
      </c>
      <c r="AW514" s="191" t="s">
        <v>33</v>
      </c>
      <c r="AX514" s="191" t="s">
        <v>72</v>
      </c>
      <c r="AY514" s="194" t="s">
        <v>159</v>
      </c>
    </row>
    <row r="515" spans="1:65" s="217" customFormat="1" ht="22.5" x14ac:dyDescent="0.2">
      <c r="B515" s="218"/>
      <c r="D515" s="193" t="s">
        <v>175</v>
      </c>
      <c r="E515" s="219" t="s">
        <v>3</v>
      </c>
      <c r="F515" s="220" t="s">
        <v>548</v>
      </c>
      <c r="H515" s="219" t="s">
        <v>3</v>
      </c>
      <c r="L515" s="218"/>
      <c r="M515" s="221"/>
      <c r="N515" s="222"/>
      <c r="O515" s="222"/>
      <c r="P515" s="222"/>
      <c r="Q515" s="222"/>
      <c r="R515" s="222"/>
      <c r="S515" s="222"/>
      <c r="T515" s="223"/>
      <c r="AT515" s="219" t="s">
        <v>175</v>
      </c>
      <c r="AU515" s="219" t="s">
        <v>79</v>
      </c>
      <c r="AV515" s="217" t="s">
        <v>79</v>
      </c>
      <c r="AW515" s="217" t="s">
        <v>33</v>
      </c>
      <c r="AX515" s="217" t="s">
        <v>72</v>
      </c>
      <c r="AY515" s="219" t="s">
        <v>159</v>
      </c>
    </row>
    <row r="516" spans="1:65" s="191" customFormat="1" x14ac:dyDescent="0.2">
      <c r="B516" s="192"/>
      <c r="D516" s="193" t="s">
        <v>175</v>
      </c>
      <c r="E516" s="194" t="s">
        <v>3</v>
      </c>
      <c r="F516" s="195" t="s">
        <v>738</v>
      </c>
      <c r="H516" s="196">
        <v>2.649</v>
      </c>
      <c r="L516" s="192"/>
      <c r="M516" s="197"/>
      <c r="N516" s="198"/>
      <c r="O516" s="198"/>
      <c r="P516" s="198"/>
      <c r="Q516" s="198"/>
      <c r="R516" s="198"/>
      <c r="S516" s="198"/>
      <c r="T516" s="199"/>
      <c r="AT516" s="194" t="s">
        <v>175</v>
      </c>
      <c r="AU516" s="194" t="s">
        <v>79</v>
      </c>
      <c r="AV516" s="191" t="s">
        <v>81</v>
      </c>
      <c r="AW516" s="191" t="s">
        <v>33</v>
      </c>
      <c r="AX516" s="191" t="s">
        <v>72</v>
      </c>
      <c r="AY516" s="194" t="s">
        <v>159</v>
      </c>
    </row>
    <row r="517" spans="1:65" s="191" customFormat="1" x14ac:dyDescent="0.2">
      <c r="B517" s="192"/>
      <c r="D517" s="193" t="s">
        <v>175</v>
      </c>
      <c r="E517" s="194" t="s">
        <v>3</v>
      </c>
      <c r="F517" s="195" t="s">
        <v>750</v>
      </c>
      <c r="H517" s="196">
        <v>6.7000000000000004E-2</v>
      </c>
      <c r="L517" s="192"/>
      <c r="M517" s="197"/>
      <c r="N517" s="198"/>
      <c r="O517" s="198"/>
      <c r="P517" s="198"/>
      <c r="Q517" s="198"/>
      <c r="R517" s="198"/>
      <c r="S517" s="198"/>
      <c r="T517" s="199"/>
      <c r="AT517" s="194" t="s">
        <v>175</v>
      </c>
      <c r="AU517" s="194" t="s">
        <v>79</v>
      </c>
      <c r="AV517" s="191" t="s">
        <v>81</v>
      </c>
      <c r="AW517" s="191" t="s">
        <v>33</v>
      </c>
      <c r="AX517" s="191" t="s">
        <v>72</v>
      </c>
      <c r="AY517" s="194" t="s">
        <v>159</v>
      </c>
    </row>
    <row r="518" spans="1:65" s="200" customFormat="1" x14ac:dyDescent="0.2">
      <c r="B518" s="201"/>
      <c r="D518" s="193" t="s">
        <v>175</v>
      </c>
      <c r="E518" s="202" t="s">
        <v>3</v>
      </c>
      <c r="F518" s="203" t="s">
        <v>197</v>
      </c>
      <c r="H518" s="204">
        <v>3.5</v>
      </c>
      <c r="L518" s="201"/>
      <c r="M518" s="205"/>
      <c r="N518" s="206"/>
      <c r="O518" s="206"/>
      <c r="P518" s="206"/>
      <c r="Q518" s="206"/>
      <c r="R518" s="206"/>
      <c r="S518" s="206"/>
      <c r="T518" s="207"/>
      <c r="AT518" s="202" t="s">
        <v>175</v>
      </c>
      <c r="AU518" s="202" t="s">
        <v>79</v>
      </c>
      <c r="AV518" s="200" t="s">
        <v>164</v>
      </c>
      <c r="AW518" s="200" t="s">
        <v>33</v>
      </c>
      <c r="AX518" s="200" t="s">
        <v>79</v>
      </c>
      <c r="AY518" s="202" t="s">
        <v>159</v>
      </c>
    </row>
    <row r="519" spans="1:65" s="113" customFormat="1" ht="24" x14ac:dyDescent="0.2">
      <c r="A519" s="109"/>
      <c r="B519" s="110"/>
      <c r="C519" s="178" t="s">
        <v>751</v>
      </c>
      <c r="D519" s="178" t="s">
        <v>160</v>
      </c>
      <c r="E519" s="179" t="s">
        <v>752</v>
      </c>
      <c r="F519" s="180" t="s">
        <v>753</v>
      </c>
      <c r="G519" s="181" t="s">
        <v>191</v>
      </c>
      <c r="H519" s="182">
        <v>10</v>
      </c>
      <c r="I519" s="4"/>
      <c r="J519" s="183">
        <f>ROUND(I519*H519,2)</f>
        <v>0</v>
      </c>
      <c r="K519" s="180" t="s">
        <v>3</v>
      </c>
      <c r="L519" s="110"/>
      <c r="M519" s="184" t="s">
        <v>3</v>
      </c>
      <c r="N519" s="185" t="s">
        <v>43</v>
      </c>
      <c r="O519" s="186"/>
      <c r="P519" s="187">
        <f>O519*H519</f>
        <v>0</v>
      </c>
      <c r="Q519" s="187">
        <v>0</v>
      </c>
      <c r="R519" s="187">
        <f>Q519*H519</f>
        <v>0</v>
      </c>
      <c r="S519" s="187">
        <v>0</v>
      </c>
      <c r="T519" s="188">
        <f>S519*H519</f>
        <v>0</v>
      </c>
      <c r="U519" s="109"/>
      <c r="V519" s="109"/>
      <c r="W519" s="109"/>
      <c r="X519" s="109"/>
      <c r="Y519" s="109"/>
      <c r="Z519" s="109"/>
      <c r="AA519" s="109"/>
      <c r="AB519" s="109"/>
      <c r="AC519" s="109"/>
      <c r="AD519" s="109"/>
      <c r="AE519" s="109"/>
      <c r="AR519" s="189" t="s">
        <v>164</v>
      </c>
      <c r="AT519" s="189" t="s">
        <v>160</v>
      </c>
      <c r="AU519" s="189" t="s">
        <v>79</v>
      </c>
      <c r="AY519" s="100" t="s">
        <v>159</v>
      </c>
      <c r="BE519" s="190">
        <f>IF(N519="základní",J519,0)</f>
        <v>0</v>
      </c>
      <c r="BF519" s="190">
        <f>IF(N519="snížená",J519,0)</f>
        <v>0</v>
      </c>
      <c r="BG519" s="190">
        <f>IF(N519="zákl. přenesená",J519,0)</f>
        <v>0</v>
      </c>
      <c r="BH519" s="190">
        <f>IF(N519="sníž. přenesená",J519,0)</f>
        <v>0</v>
      </c>
      <c r="BI519" s="190">
        <f>IF(N519="nulová",J519,0)</f>
        <v>0</v>
      </c>
      <c r="BJ519" s="100" t="s">
        <v>79</v>
      </c>
      <c r="BK519" s="190">
        <f>ROUND(I519*H519,2)</f>
        <v>0</v>
      </c>
      <c r="BL519" s="100" t="s">
        <v>164</v>
      </c>
      <c r="BM519" s="189" t="s">
        <v>754</v>
      </c>
    </row>
    <row r="520" spans="1:65" s="113" customFormat="1" ht="24" x14ac:dyDescent="0.2">
      <c r="A520" s="109"/>
      <c r="B520" s="110"/>
      <c r="C520" s="178" t="s">
        <v>468</v>
      </c>
      <c r="D520" s="178" t="s">
        <v>160</v>
      </c>
      <c r="E520" s="179" t="s">
        <v>755</v>
      </c>
      <c r="F520" s="180" t="s">
        <v>756</v>
      </c>
      <c r="G520" s="181" t="s">
        <v>191</v>
      </c>
      <c r="H520" s="182">
        <v>11</v>
      </c>
      <c r="I520" s="4"/>
      <c r="J520" s="183">
        <f>ROUND(I520*H520,2)</f>
        <v>0</v>
      </c>
      <c r="K520" s="180" t="s">
        <v>3</v>
      </c>
      <c r="L520" s="110"/>
      <c r="M520" s="184" t="s">
        <v>3</v>
      </c>
      <c r="N520" s="185" t="s">
        <v>43</v>
      </c>
      <c r="O520" s="186"/>
      <c r="P520" s="187">
        <f>O520*H520</f>
        <v>0</v>
      </c>
      <c r="Q520" s="187">
        <v>1E-4</v>
      </c>
      <c r="R520" s="187">
        <f>Q520*H520</f>
        <v>1.1000000000000001E-3</v>
      </c>
      <c r="S520" s="187">
        <v>0</v>
      </c>
      <c r="T520" s="188">
        <f>S520*H520</f>
        <v>0</v>
      </c>
      <c r="U520" s="109"/>
      <c r="V520" s="109"/>
      <c r="W520" s="109"/>
      <c r="X520" s="109"/>
      <c r="Y520" s="109"/>
      <c r="Z520" s="109"/>
      <c r="AA520" s="109"/>
      <c r="AB520" s="109"/>
      <c r="AC520" s="109"/>
      <c r="AD520" s="109"/>
      <c r="AE520" s="109"/>
      <c r="AR520" s="189" t="s">
        <v>164</v>
      </c>
      <c r="AT520" s="189" t="s">
        <v>160</v>
      </c>
      <c r="AU520" s="189" t="s">
        <v>79</v>
      </c>
      <c r="AY520" s="100" t="s">
        <v>159</v>
      </c>
      <c r="BE520" s="190">
        <f>IF(N520="základní",J520,0)</f>
        <v>0</v>
      </c>
      <c r="BF520" s="190">
        <f>IF(N520="snížená",J520,0)</f>
        <v>0</v>
      </c>
      <c r="BG520" s="190">
        <f>IF(N520="zákl. přenesená",J520,0)</f>
        <v>0</v>
      </c>
      <c r="BH520" s="190">
        <f>IF(N520="sníž. přenesená",J520,0)</f>
        <v>0</v>
      </c>
      <c r="BI520" s="190">
        <f>IF(N520="nulová",J520,0)</f>
        <v>0</v>
      </c>
      <c r="BJ520" s="100" t="s">
        <v>79</v>
      </c>
      <c r="BK520" s="190">
        <f>ROUND(I520*H520,2)</f>
        <v>0</v>
      </c>
      <c r="BL520" s="100" t="s">
        <v>164</v>
      </c>
      <c r="BM520" s="189" t="s">
        <v>757</v>
      </c>
    </row>
    <row r="521" spans="1:65" s="113" customFormat="1" ht="24" x14ac:dyDescent="0.2">
      <c r="A521" s="109"/>
      <c r="B521" s="110"/>
      <c r="C521" s="178" t="s">
        <v>758</v>
      </c>
      <c r="D521" s="178" t="s">
        <v>160</v>
      </c>
      <c r="E521" s="179" t="s">
        <v>759</v>
      </c>
      <c r="F521" s="180" t="s">
        <v>760</v>
      </c>
      <c r="G521" s="181" t="s">
        <v>191</v>
      </c>
      <c r="H521" s="182">
        <v>11</v>
      </c>
      <c r="I521" s="4"/>
      <c r="J521" s="183">
        <f>ROUND(I521*H521,2)</f>
        <v>0</v>
      </c>
      <c r="K521" s="180" t="s">
        <v>3</v>
      </c>
      <c r="L521" s="110"/>
      <c r="M521" s="184" t="s">
        <v>3</v>
      </c>
      <c r="N521" s="185" t="s">
        <v>43</v>
      </c>
      <c r="O521" s="186"/>
      <c r="P521" s="187">
        <f>O521*H521</f>
        <v>0</v>
      </c>
      <c r="Q521" s="187">
        <v>6.9999999999999999E-4</v>
      </c>
      <c r="R521" s="187">
        <f>Q521*H521</f>
        <v>7.7000000000000002E-3</v>
      </c>
      <c r="S521" s="187">
        <v>0</v>
      </c>
      <c r="T521" s="188">
        <f>S521*H521</f>
        <v>0</v>
      </c>
      <c r="U521" s="109"/>
      <c r="V521" s="109"/>
      <c r="W521" s="109"/>
      <c r="X521" s="109"/>
      <c r="Y521" s="109"/>
      <c r="Z521" s="109"/>
      <c r="AA521" s="109"/>
      <c r="AB521" s="109"/>
      <c r="AC521" s="109"/>
      <c r="AD521" s="109"/>
      <c r="AE521" s="109"/>
      <c r="AR521" s="189" t="s">
        <v>164</v>
      </c>
      <c r="AT521" s="189" t="s">
        <v>160</v>
      </c>
      <c r="AU521" s="189" t="s">
        <v>79</v>
      </c>
      <c r="AY521" s="100" t="s">
        <v>159</v>
      </c>
      <c r="BE521" s="190">
        <f>IF(N521="základní",J521,0)</f>
        <v>0</v>
      </c>
      <c r="BF521" s="190">
        <f>IF(N521="snížená",J521,0)</f>
        <v>0</v>
      </c>
      <c r="BG521" s="190">
        <f>IF(N521="zákl. přenesená",J521,0)</f>
        <v>0</v>
      </c>
      <c r="BH521" s="190">
        <f>IF(N521="sníž. přenesená",J521,0)</f>
        <v>0</v>
      </c>
      <c r="BI521" s="190">
        <f>IF(N521="nulová",J521,0)</f>
        <v>0</v>
      </c>
      <c r="BJ521" s="100" t="s">
        <v>79</v>
      </c>
      <c r="BK521" s="190">
        <f>ROUND(I521*H521,2)</f>
        <v>0</v>
      </c>
      <c r="BL521" s="100" t="s">
        <v>164</v>
      </c>
      <c r="BM521" s="189" t="s">
        <v>761</v>
      </c>
    </row>
    <row r="522" spans="1:65" s="113" customFormat="1" ht="24" x14ac:dyDescent="0.2">
      <c r="A522" s="109"/>
      <c r="B522" s="110"/>
      <c r="C522" s="178" t="s">
        <v>471</v>
      </c>
      <c r="D522" s="178" t="s">
        <v>160</v>
      </c>
      <c r="E522" s="179" t="s">
        <v>762</v>
      </c>
      <c r="F522" s="180" t="s">
        <v>763</v>
      </c>
      <c r="G522" s="181" t="s">
        <v>621</v>
      </c>
      <c r="H522" s="182">
        <v>1.234</v>
      </c>
      <c r="I522" s="4"/>
      <c r="J522" s="183">
        <f>ROUND(I522*H522,2)</f>
        <v>0</v>
      </c>
      <c r="K522" s="180" t="s">
        <v>3</v>
      </c>
      <c r="L522" s="110"/>
      <c r="M522" s="184" t="s">
        <v>3</v>
      </c>
      <c r="N522" s="185" t="s">
        <v>43</v>
      </c>
      <c r="O522" s="186"/>
      <c r="P522" s="187">
        <f>O522*H522</f>
        <v>0</v>
      </c>
      <c r="Q522" s="187">
        <v>0</v>
      </c>
      <c r="R522" s="187">
        <f>Q522*H522</f>
        <v>0</v>
      </c>
      <c r="S522" s="187">
        <v>0</v>
      </c>
      <c r="T522" s="188">
        <f>S522*H522</f>
        <v>0</v>
      </c>
      <c r="U522" s="109"/>
      <c r="V522" s="109"/>
      <c r="W522" s="109"/>
      <c r="X522" s="109"/>
      <c r="Y522" s="109"/>
      <c r="Z522" s="109"/>
      <c r="AA522" s="109"/>
      <c r="AB522" s="109"/>
      <c r="AC522" s="109"/>
      <c r="AD522" s="109"/>
      <c r="AE522" s="109"/>
      <c r="AR522" s="189" t="s">
        <v>164</v>
      </c>
      <c r="AT522" s="189" t="s">
        <v>160</v>
      </c>
      <c r="AU522" s="189" t="s">
        <v>79</v>
      </c>
      <c r="AY522" s="100" t="s">
        <v>159</v>
      </c>
      <c r="BE522" s="190">
        <f>IF(N522="základní",J522,0)</f>
        <v>0</v>
      </c>
      <c r="BF522" s="190">
        <f>IF(N522="snížená",J522,0)</f>
        <v>0</v>
      </c>
      <c r="BG522" s="190">
        <f>IF(N522="zákl. přenesená",J522,0)</f>
        <v>0</v>
      </c>
      <c r="BH522" s="190">
        <f>IF(N522="sníž. přenesená",J522,0)</f>
        <v>0</v>
      </c>
      <c r="BI522" s="190">
        <f>IF(N522="nulová",J522,0)</f>
        <v>0</v>
      </c>
      <c r="BJ522" s="100" t="s">
        <v>79</v>
      </c>
      <c r="BK522" s="190">
        <f>ROUND(I522*H522,2)</f>
        <v>0</v>
      </c>
      <c r="BL522" s="100" t="s">
        <v>164</v>
      </c>
      <c r="BM522" s="189" t="s">
        <v>764</v>
      </c>
    </row>
    <row r="523" spans="1:65" s="167" customFormat="1" ht="25.9" customHeight="1" x14ac:dyDescent="0.2">
      <c r="B523" s="168"/>
      <c r="D523" s="169" t="s">
        <v>71</v>
      </c>
      <c r="E523" s="170" t="s">
        <v>765</v>
      </c>
      <c r="F523" s="170" t="s">
        <v>766</v>
      </c>
      <c r="J523" s="171">
        <f>BK523</f>
        <v>0</v>
      </c>
      <c r="L523" s="168"/>
      <c r="M523" s="172"/>
      <c r="N523" s="173"/>
      <c r="O523" s="173"/>
      <c r="P523" s="174">
        <f>SUM(P524:P530)</f>
        <v>0</v>
      </c>
      <c r="Q523" s="173"/>
      <c r="R523" s="174">
        <f>SUM(R524:R530)</f>
        <v>0.15995999999999999</v>
      </c>
      <c r="S523" s="173"/>
      <c r="T523" s="175">
        <f>SUM(T524:T530)</f>
        <v>0</v>
      </c>
      <c r="AR523" s="169" t="s">
        <v>79</v>
      </c>
      <c r="AT523" s="176" t="s">
        <v>71</v>
      </c>
      <c r="AU523" s="176" t="s">
        <v>72</v>
      </c>
      <c r="AY523" s="169" t="s">
        <v>159</v>
      </c>
      <c r="BK523" s="177">
        <f>SUM(BK524:BK530)</f>
        <v>0</v>
      </c>
    </row>
    <row r="524" spans="1:65" s="113" customFormat="1" ht="48" x14ac:dyDescent="0.2">
      <c r="A524" s="109"/>
      <c r="B524" s="110"/>
      <c r="C524" s="178" t="s">
        <v>767</v>
      </c>
      <c r="D524" s="178" t="s">
        <v>160</v>
      </c>
      <c r="E524" s="179" t="s">
        <v>768</v>
      </c>
      <c r="F524" s="180" t="s">
        <v>769</v>
      </c>
      <c r="G524" s="181" t="s">
        <v>163</v>
      </c>
      <c r="H524" s="182">
        <v>3</v>
      </c>
      <c r="I524" s="4"/>
      <c r="J524" s="183">
        <f t="shared" ref="J524:J530" si="10">ROUND(I524*H524,2)</f>
        <v>0</v>
      </c>
      <c r="K524" s="180" t="s">
        <v>3</v>
      </c>
      <c r="L524" s="110"/>
      <c r="M524" s="184" t="s">
        <v>3</v>
      </c>
      <c r="N524" s="185" t="s">
        <v>43</v>
      </c>
      <c r="O524" s="186"/>
      <c r="P524" s="187">
        <f t="shared" ref="P524:P530" si="11">O524*H524</f>
        <v>0</v>
      </c>
      <c r="Q524" s="187">
        <v>0</v>
      </c>
      <c r="R524" s="187">
        <f t="shared" ref="R524:R530" si="12">Q524*H524</f>
        <v>0</v>
      </c>
      <c r="S524" s="187">
        <v>0</v>
      </c>
      <c r="T524" s="188">
        <f t="shared" ref="T524:T530" si="13">S524*H524</f>
        <v>0</v>
      </c>
      <c r="U524" s="109"/>
      <c r="V524" s="109"/>
      <c r="W524" s="109"/>
      <c r="X524" s="109"/>
      <c r="Y524" s="109"/>
      <c r="Z524" s="109"/>
      <c r="AA524" s="109"/>
      <c r="AB524" s="109"/>
      <c r="AC524" s="109"/>
      <c r="AD524" s="109"/>
      <c r="AE524" s="109"/>
      <c r="AR524" s="189" t="s">
        <v>164</v>
      </c>
      <c r="AT524" s="189" t="s">
        <v>160</v>
      </c>
      <c r="AU524" s="189" t="s">
        <v>79</v>
      </c>
      <c r="AY524" s="100" t="s">
        <v>159</v>
      </c>
      <c r="BE524" s="190">
        <f t="shared" ref="BE524:BE530" si="14">IF(N524="základní",J524,0)</f>
        <v>0</v>
      </c>
      <c r="BF524" s="190">
        <f t="shared" ref="BF524:BF530" si="15">IF(N524="snížená",J524,0)</f>
        <v>0</v>
      </c>
      <c r="BG524" s="190">
        <f t="shared" ref="BG524:BG530" si="16">IF(N524="zákl. přenesená",J524,0)</f>
        <v>0</v>
      </c>
      <c r="BH524" s="190">
        <f t="shared" ref="BH524:BH530" si="17">IF(N524="sníž. přenesená",J524,0)</f>
        <v>0</v>
      </c>
      <c r="BI524" s="190">
        <f t="shared" ref="BI524:BI530" si="18">IF(N524="nulová",J524,0)</f>
        <v>0</v>
      </c>
      <c r="BJ524" s="100" t="s">
        <v>79</v>
      </c>
      <c r="BK524" s="190">
        <f t="shared" ref="BK524:BK530" si="19">ROUND(I524*H524,2)</f>
        <v>0</v>
      </c>
      <c r="BL524" s="100" t="s">
        <v>164</v>
      </c>
      <c r="BM524" s="189" t="s">
        <v>770</v>
      </c>
    </row>
    <row r="525" spans="1:65" s="113" customFormat="1" ht="96" x14ac:dyDescent="0.2">
      <c r="A525" s="109"/>
      <c r="B525" s="110"/>
      <c r="C525" s="208" t="s">
        <v>481</v>
      </c>
      <c r="D525" s="208" t="s">
        <v>400</v>
      </c>
      <c r="E525" s="209" t="s">
        <v>771</v>
      </c>
      <c r="F525" s="210" t="s">
        <v>772</v>
      </c>
      <c r="G525" s="211" t="s">
        <v>163</v>
      </c>
      <c r="H525" s="212">
        <v>3</v>
      </c>
      <c r="I525" s="5"/>
      <c r="J525" s="213">
        <f t="shared" si="10"/>
        <v>0</v>
      </c>
      <c r="K525" s="210" t="s">
        <v>3</v>
      </c>
      <c r="L525" s="214"/>
      <c r="M525" s="215" t="s">
        <v>3</v>
      </c>
      <c r="N525" s="216" t="s">
        <v>43</v>
      </c>
      <c r="O525" s="186"/>
      <c r="P525" s="187">
        <f t="shared" si="11"/>
        <v>0</v>
      </c>
      <c r="Q525" s="187">
        <v>2.1319999999999999E-2</v>
      </c>
      <c r="R525" s="187">
        <f t="shared" si="12"/>
        <v>6.3959999999999989E-2</v>
      </c>
      <c r="S525" s="187">
        <v>0</v>
      </c>
      <c r="T525" s="188">
        <f t="shared" si="13"/>
        <v>0</v>
      </c>
      <c r="U525" s="109"/>
      <c r="V525" s="109"/>
      <c r="W525" s="109"/>
      <c r="X525" s="109"/>
      <c r="Y525" s="109"/>
      <c r="Z525" s="109"/>
      <c r="AA525" s="109"/>
      <c r="AB525" s="109"/>
      <c r="AC525" s="109"/>
      <c r="AD525" s="109"/>
      <c r="AE525" s="109"/>
      <c r="AR525" s="189" t="s">
        <v>174</v>
      </c>
      <c r="AT525" s="189" t="s">
        <v>400</v>
      </c>
      <c r="AU525" s="189" t="s">
        <v>79</v>
      </c>
      <c r="AY525" s="100" t="s">
        <v>159</v>
      </c>
      <c r="BE525" s="190">
        <f t="shared" si="14"/>
        <v>0</v>
      </c>
      <c r="BF525" s="190">
        <f t="shared" si="15"/>
        <v>0</v>
      </c>
      <c r="BG525" s="190">
        <f t="shared" si="16"/>
        <v>0</v>
      </c>
      <c r="BH525" s="190">
        <f t="shared" si="17"/>
        <v>0</v>
      </c>
      <c r="BI525" s="190">
        <f t="shared" si="18"/>
        <v>0</v>
      </c>
      <c r="BJ525" s="100" t="s">
        <v>79</v>
      </c>
      <c r="BK525" s="190">
        <f t="shared" si="19"/>
        <v>0</v>
      </c>
      <c r="BL525" s="100" t="s">
        <v>164</v>
      </c>
      <c r="BM525" s="189" t="s">
        <v>773</v>
      </c>
    </row>
    <row r="526" spans="1:65" s="113" customFormat="1" ht="48" x14ac:dyDescent="0.2">
      <c r="A526" s="109"/>
      <c r="B526" s="110"/>
      <c r="C526" s="178" t="s">
        <v>774</v>
      </c>
      <c r="D526" s="178" t="s">
        <v>160</v>
      </c>
      <c r="E526" s="179" t="s">
        <v>775</v>
      </c>
      <c r="F526" s="180" t="s">
        <v>776</v>
      </c>
      <c r="G526" s="181" t="s">
        <v>163</v>
      </c>
      <c r="H526" s="182">
        <v>1</v>
      </c>
      <c r="I526" s="4"/>
      <c r="J526" s="183">
        <f t="shared" si="10"/>
        <v>0</v>
      </c>
      <c r="K526" s="180" t="s">
        <v>3</v>
      </c>
      <c r="L526" s="110"/>
      <c r="M526" s="184" t="s">
        <v>3</v>
      </c>
      <c r="N526" s="185" t="s">
        <v>43</v>
      </c>
      <c r="O526" s="186"/>
      <c r="P526" s="187">
        <f t="shared" si="11"/>
        <v>0</v>
      </c>
      <c r="Q526" s="187">
        <v>0</v>
      </c>
      <c r="R526" s="187">
        <f t="shared" si="12"/>
        <v>0</v>
      </c>
      <c r="S526" s="187">
        <v>0</v>
      </c>
      <c r="T526" s="188">
        <f t="shared" si="13"/>
        <v>0</v>
      </c>
      <c r="U526" s="109"/>
      <c r="V526" s="109"/>
      <c r="W526" s="109"/>
      <c r="X526" s="109"/>
      <c r="Y526" s="109"/>
      <c r="Z526" s="109"/>
      <c r="AA526" s="109"/>
      <c r="AB526" s="109"/>
      <c r="AC526" s="109"/>
      <c r="AD526" s="109"/>
      <c r="AE526" s="109"/>
      <c r="AR526" s="189" t="s">
        <v>164</v>
      </c>
      <c r="AT526" s="189" t="s">
        <v>160</v>
      </c>
      <c r="AU526" s="189" t="s">
        <v>79</v>
      </c>
      <c r="AY526" s="100" t="s">
        <v>159</v>
      </c>
      <c r="BE526" s="190">
        <f t="shared" si="14"/>
        <v>0</v>
      </c>
      <c r="BF526" s="190">
        <f t="shared" si="15"/>
        <v>0</v>
      </c>
      <c r="BG526" s="190">
        <f t="shared" si="16"/>
        <v>0</v>
      </c>
      <c r="BH526" s="190">
        <f t="shared" si="17"/>
        <v>0</v>
      </c>
      <c r="BI526" s="190">
        <f t="shared" si="18"/>
        <v>0</v>
      </c>
      <c r="BJ526" s="100" t="s">
        <v>79</v>
      </c>
      <c r="BK526" s="190">
        <f t="shared" si="19"/>
        <v>0</v>
      </c>
      <c r="BL526" s="100" t="s">
        <v>164</v>
      </c>
      <c r="BM526" s="189" t="s">
        <v>777</v>
      </c>
    </row>
    <row r="527" spans="1:65" s="113" customFormat="1" ht="96" x14ac:dyDescent="0.2">
      <c r="A527" s="109"/>
      <c r="B527" s="110"/>
      <c r="C527" s="208" t="s">
        <v>484</v>
      </c>
      <c r="D527" s="208" t="s">
        <v>400</v>
      </c>
      <c r="E527" s="209" t="s">
        <v>778</v>
      </c>
      <c r="F527" s="210" t="s">
        <v>779</v>
      </c>
      <c r="G527" s="211" t="s">
        <v>163</v>
      </c>
      <c r="H527" s="212">
        <v>1</v>
      </c>
      <c r="I527" s="5"/>
      <c r="J527" s="213">
        <f t="shared" si="10"/>
        <v>0</v>
      </c>
      <c r="K527" s="210" t="s">
        <v>3</v>
      </c>
      <c r="L527" s="214"/>
      <c r="M527" s="215" t="s">
        <v>3</v>
      </c>
      <c r="N527" s="216" t="s">
        <v>43</v>
      </c>
      <c r="O527" s="186"/>
      <c r="P527" s="187">
        <f t="shared" si="11"/>
        <v>0</v>
      </c>
      <c r="Q527" s="187">
        <v>2.5649999999999999E-2</v>
      </c>
      <c r="R527" s="187">
        <f t="shared" si="12"/>
        <v>2.5649999999999999E-2</v>
      </c>
      <c r="S527" s="187">
        <v>0</v>
      </c>
      <c r="T527" s="188">
        <f t="shared" si="13"/>
        <v>0</v>
      </c>
      <c r="U527" s="109"/>
      <c r="V527" s="109"/>
      <c r="W527" s="109"/>
      <c r="X527" s="109"/>
      <c r="Y527" s="109"/>
      <c r="Z527" s="109"/>
      <c r="AA527" s="109"/>
      <c r="AB527" s="109"/>
      <c r="AC527" s="109"/>
      <c r="AD527" s="109"/>
      <c r="AE527" s="109"/>
      <c r="AR527" s="189" t="s">
        <v>174</v>
      </c>
      <c r="AT527" s="189" t="s">
        <v>400</v>
      </c>
      <c r="AU527" s="189" t="s">
        <v>79</v>
      </c>
      <c r="AY527" s="100" t="s">
        <v>159</v>
      </c>
      <c r="BE527" s="190">
        <f t="shared" si="14"/>
        <v>0</v>
      </c>
      <c r="BF527" s="190">
        <f t="shared" si="15"/>
        <v>0</v>
      </c>
      <c r="BG527" s="190">
        <f t="shared" si="16"/>
        <v>0</v>
      </c>
      <c r="BH527" s="190">
        <f t="shared" si="17"/>
        <v>0</v>
      </c>
      <c r="BI527" s="190">
        <f t="shared" si="18"/>
        <v>0</v>
      </c>
      <c r="BJ527" s="100" t="s">
        <v>79</v>
      </c>
      <c r="BK527" s="190">
        <f t="shared" si="19"/>
        <v>0</v>
      </c>
      <c r="BL527" s="100" t="s">
        <v>164</v>
      </c>
      <c r="BM527" s="189" t="s">
        <v>780</v>
      </c>
    </row>
    <row r="528" spans="1:65" s="113" customFormat="1" ht="48" x14ac:dyDescent="0.2">
      <c r="A528" s="109"/>
      <c r="B528" s="110"/>
      <c r="C528" s="178" t="s">
        <v>781</v>
      </c>
      <c r="D528" s="178" t="s">
        <v>160</v>
      </c>
      <c r="E528" s="179" t="s">
        <v>782</v>
      </c>
      <c r="F528" s="180" t="s">
        <v>783</v>
      </c>
      <c r="G528" s="181" t="s">
        <v>163</v>
      </c>
      <c r="H528" s="182">
        <v>3</v>
      </c>
      <c r="I528" s="4"/>
      <c r="J528" s="183">
        <f t="shared" si="10"/>
        <v>0</v>
      </c>
      <c r="K528" s="180" t="s">
        <v>3</v>
      </c>
      <c r="L528" s="110"/>
      <c r="M528" s="184" t="s">
        <v>3</v>
      </c>
      <c r="N528" s="185" t="s">
        <v>43</v>
      </c>
      <c r="O528" s="186"/>
      <c r="P528" s="187">
        <f t="shared" si="11"/>
        <v>0</v>
      </c>
      <c r="Q528" s="187">
        <v>0</v>
      </c>
      <c r="R528" s="187">
        <f t="shared" si="12"/>
        <v>0</v>
      </c>
      <c r="S528" s="187">
        <v>0</v>
      </c>
      <c r="T528" s="188">
        <f t="shared" si="13"/>
        <v>0</v>
      </c>
      <c r="U528" s="109"/>
      <c r="V528" s="109"/>
      <c r="W528" s="109"/>
      <c r="X528" s="109"/>
      <c r="Y528" s="109"/>
      <c r="Z528" s="109"/>
      <c r="AA528" s="109"/>
      <c r="AB528" s="109"/>
      <c r="AC528" s="109"/>
      <c r="AD528" s="109"/>
      <c r="AE528" s="109"/>
      <c r="AR528" s="189" t="s">
        <v>164</v>
      </c>
      <c r="AT528" s="189" t="s">
        <v>160</v>
      </c>
      <c r="AU528" s="189" t="s">
        <v>79</v>
      </c>
      <c r="AY528" s="100" t="s">
        <v>159</v>
      </c>
      <c r="BE528" s="190">
        <f t="shared" si="14"/>
        <v>0</v>
      </c>
      <c r="BF528" s="190">
        <f t="shared" si="15"/>
        <v>0</v>
      </c>
      <c r="BG528" s="190">
        <f t="shared" si="16"/>
        <v>0</v>
      </c>
      <c r="BH528" s="190">
        <f t="shared" si="17"/>
        <v>0</v>
      </c>
      <c r="BI528" s="190">
        <f t="shared" si="18"/>
        <v>0</v>
      </c>
      <c r="BJ528" s="100" t="s">
        <v>79</v>
      </c>
      <c r="BK528" s="190">
        <f t="shared" si="19"/>
        <v>0</v>
      </c>
      <c r="BL528" s="100" t="s">
        <v>164</v>
      </c>
      <c r="BM528" s="189" t="s">
        <v>784</v>
      </c>
    </row>
    <row r="529" spans="1:65" s="113" customFormat="1" ht="96" x14ac:dyDescent="0.2">
      <c r="A529" s="109"/>
      <c r="B529" s="110"/>
      <c r="C529" s="208" t="s">
        <v>502</v>
      </c>
      <c r="D529" s="208" t="s">
        <v>400</v>
      </c>
      <c r="E529" s="209" t="s">
        <v>785</v>
      </c>
      <c r="F529" s="210" t="s">
        <v>786</v>
      </c>
      <c r="G529" s="211" t="s">
        <v>163</v>
      </c>
      <c r="H529" s="212">
        <v>3</v>
      </c>
      <c r="I529" s="5"/>
      <c r="J529" s="213">
        <f t="shared" si="10"/>
        <v>0</v>
      </c>
      <c r="K529" s="210" t="s">
        <v>3</v>
      </c>
      <c r="L529" s="214"/>
      <c r="M529" s="215" t="s">
        <v>3</v>
      </c>
      <c r="N529" s="216" t="s">
        <v>43</v>
      </c>
      <c r="O529" s="186"/>
      <c r="P529" s="187">
        <f t="shared" si="11"/>
        <v>0</v>
      </c>
      <c r="Q529" s="187">
        <v>2.3449999999999999E-2</v>
      </c>
      <c r="R529" s="187">
        <f t="shared" si="12"/>
        <v>7.0349999999999996E-2</v>
      </c>
      <c r="S529" s="187">
        <v>0</v>
      </c>
      <c r="T529" s="188">
        <f t="shared" si="13"/>
        <v>0</v>
      </c>
      <c r="U529" s="109"/>
      <c r="V529" s="109"/>
      <c r="W529" s="109"/>
      <c r="X529" s="109"/>
      <c r="Y529" s="109"/>
      <c r="Z529" s="109"/>
      <c r="AA529" s="109"/>
      <c r="AB529" s="109"/>
      <c r="AC529" s="109"/>
      <c r="AD529" s="109"/>
      <c r="AE529" s="109"/>
      <c r="AR529" s="189" t="s">
        <v>174</v>
      </c>
      <c r="AT529" s="189" t="s">
        <v>400</v>
      </c>
      <c r="AU529" s="189" t="s">
        <v>79</v>
      </c>
      <c r="AY529" s="100" t="s">
        <v>159</v>
      </c>
      <c r="BE529" s="190">
        <f t="shared" si="14"/>
        <v>0</v>
      </c>
      <c r="BF529" s="190">
        <f t="shared" si="15"/>
        <v>0</v>
      </c>
      <c r="BG529" s="190">
        <f t="shared" si="16"/>
        <v>0</v>
      </c>
      <c r="BH529" s="190">
        <f t="shared" si="17"/>
        <v>0</v>
      </c>
      <c r="BI529" s="190">
        <f t="shared" si="18"/>
        <v>0</v>
      </c>
      <c r="BJ529" s="100" t="s">
        <v>79</v>
      </c>
      <c r="BK529" s="190">
        <f t="shared" si="19"/>
        <v>0</v>
      </c>
      <c r="BL529" s="100" t="s">
        <v>164</v>
      </c>
      <c r="BM529" s="189" t="s">
        <v>787</v>
      </c>
    </row>
    <row r="530" spans="1:65" s="113" customFormat="1" ht="24" x14ac:dyDescent="0.2">
      <c r="A530" s="109"/>
      <c r="B530" s="110"/>
      <c r="C530" s="178" t="s">
        <v>788</v>
      </c>
      <c r="D530" s="178" t="s">
        <v>160</v>
      </c>
      <c r="E530" s="179" t="s">
        <v>789</v>
      </c>
      <c r="F530" s="180" t="s">
        <v>790</v>
      </c>
      <c r="G530" s="181" t="s">
        <v>621</v>
      </c>
      <c r="H530" s="182">
        <v>0.16</v>
      </c>
      <c r="I530" s="4"/>
      <c r="J530" s="183">
        <f t="shared" si="10"/>
        <v>0</v>
      </c>
      <c r="K530" s="180" t="s">
        <v>3</v>
      </c>
      <c r="L530" s="110"/>
      <c r="M530" s="184" t="s">
        <v>3</v>
      </c>
      <c r="N530" s="185" t="s">
        <v>43</v>
      </c>
      <c r="O530" s="186"/>
      <c r="P530" s="187">
        <f t="shared" si="11"/>
        <v>0</v>
      </c>
      <c r="Q530" s="187">
        <v>0</v>
      </c>
      <c r="R530" s="187">
        <f t="shared" si="12"/>
        <v>0</v>
      </c>
      <c r="S530" s="187">
        <v>0</v>
      </c>
      <c r="T530" s="188">
        <f t="shared" si="13"/>
        <v>0</v>
      </c>
      <c r="U530" s="109"/>
      <c r="V530" s="109"/>
      <c r="W530" s="109"/>
      <c r="X530" s="109"/>
      <c r="Y530" s="109"/>
      <c r="Z530" s="109"/>
      <c r="AA530" s="109"/>
      <c r="AB530" s="109"/>
      <c r="AC530" s="109"/>
      <c r="AD530" s="109"/>
      <c r="AE530" s="109"/>
      <c r="AR530" s="189" t="s">
        <v>164</v>
      </c>
      <c r="AT530" s="189" t="s">
        <v>160</v>
      </c>
      <c r="AU530" s="189" t="s">
        <v>79</v>
      </c>
      <c r="AY530" s="100" t="s">
        <v>159</v>
      </c>
      <c r="BE530" s="190">
        <f t="shared" si="14"/>
        <v>0</v>
      </c>
      <c r="BF530" s="190">
        <f t="shared" si="15"/>
        <v>0</v>
      </c>
      <c r="BG530" s="190">
        <f t="shared" si="16"/>
        <v>0</v>
      </c>
      <c r="BH530" s="190">
        <f t="shared" si="17"/>
        <v>0</v>
      </c>
      <c r="BI530" s="190">
        <f t="shared" si="18"/>
        <v>0</v>
      </c>
      <c r="BJ530" s="100" t="s">
        <v>79</v>
      </c>
      <c r="BK530" s="190">
        <f t="shared" si="19"/>
        <v>0</v>
      </c>
      <c r="BL530" s="100" t="s">
        <v>164</v>
      </c>
      <c r="BM530" s="189" t="s">
        <v>791</v>
      </c>
    </row>
    <row r="531" spans="1:65" s="167" customFormat="1" ht="25.9" customHeight="1" x14ac:dyDescent="0.2">
      <c r="B531" s="168"/>
      <c r="D531" s="169" t="s">
        <v>71</v>
      </c>
      <c r="E531" s="170" t="s">
        <v>792</v>
      </c>
      <c r="F531" s="170" t="s">
        <v>793</v>
      </c>
      <c r="J531" s="171">
        <f>BK531</f>
        <v>0</v>
      </c>
      <c r="L531" s="168"/>
      <c r="M531" s="172"/>
      <c r="N531" s="173"/>
      <c r="O531" s="173"/>
      <c r="P531" s="174">
        <f>SUM(P532:P537)</f>
        <v>0</v>
      </c>
      <c r="Q531" s="173"/>
      <c r="R531" s="174">
        <f>SUM(R532:R537)</f>
        <v>1.575E-3</v>
      </c>
      <c r="S531" s="173"/>
      <c r="T531" s="175">
        <f>SUM(T532:T537)</f>
        <v>0</v>
      </c>
      <c r="AR531" s="169" t="s">
        <v>79</v>
      </c>
      <c r="AT531" s="176" t="s">
        <v>71</v>
      </c>
      <c r="AU531" s="176" t="s">
        <v>72</v>
      </c>
      <c r="AY531" s="169" t="s">
        <v>159</v>
      </c>
      <c r="BK531" s="177">
        <f>SUM(BK532:BK537)</f>
        <v>0</v>
      </c>
    </row>
    <row r="532" spans="1:65" s="113" customFormat="1" ht="48" x14ac:dyDescent="0.2">
      <c r="A532" s="109"/>
      <c r="B532" s="110"/>
      <c r="C532" s="178" t="s">
        <v>505</v>
      </c>
      <c r="D532" s="178" t="s">
        <v>160</v>
      </c>
      <c r="E532" s="179" t="s">
        <v>794</v>
      </c>
      <c r="F532" s="180" t="s">
        <v>795</v>
      </c>
      <c r="G532" s="181" t="s">
        <v>191</v>
      </c>
      <c r="H532" s="182">
        <v>17.5</v>
      </c>
      <c r="I532" s="4"/>
      <c r="J532" s="183">
        <f>ROUND(I532*H532,2)</f>
        <v>0</v>
      </c>
      <c r="K532" s="180" t="s">
        <v>3</v>
      </c>
      <c r="L532" s="110"/>
      <c r="M532" s="184" t="s">
        <v>3</v>
      </c>
      <c r="N532" s="185" t="s">
        <v>43</v>
      </c>
      <c r="O532" s="186"/>
      <c r="P532" s="187">
        <f>O532*H532</f>
        <v>0</v>
      </c>
      <c r="Q532" s="187">
        <v>9.0000000000000006E-5</v>
      </c>
      <c r="R532" s="187">
        <f>Q532*H532</f>
        <v>1.575E-3</v>
      </c>
      <c r="S532" s="187">
        <v>0</v>
      </c>
      <c r="T532" s="188">
        <f>S532*H532</f>
        <v>0</v>
      </c>
      <c r="U532" s="109"/>
      <c r="V532" s="109"/>
      <c r="W532" s="109"/>
      <c r="X532" s="109"/>
      <c r="Y532" s="109"/>
      <c r="Z532" s="109"/>
      <c r="AA532" s="109"/>
      <c r="AB532" s="109"/>
      <c r="AC532" s="109"/>
      <c r="AD532" s="109"/>
      <c r="AE532" s="109"/>
      <c r="AR532" s="189" t="s">
        <v>164</v>
      </c>
      <c r="AT532" s="189" t="s">
        <v>160</v>
      </c>
      <c r="AU532" s="189" t="s">
        <v>79</v>
      </c>
      <c r="AY532" s="100" t="s">
        <v>159</v>
      </c>
      <c r="BE532" s="190">
        <f>IF(N532="základní",J532,0)</f>
        <v>0</v>
      </c>
      <c r="BF532" s="190">
        <f>IF(N532="snížená",J532,0)</f>
        <v>0</v>
      </c>
      <c r="BG532" s="190">
        <f>IF(N532="zákl. přenesená",J532,0)</f>
        <v>0</v>
      </c>
      <c r="BH532" s="190">
        <f>IF(N532="sníž. přenesená",J532,0)</f>
        <v>0</v>
      </c>
      <c r="BI532" s="190">
        <f>IF(N532="nulová",J532,0)</f>
        <v>0</v>
      </c>
      <c r="BJ532" s="100" t="s">
        <v>79</v>
      </c>
      <c r="BK532" s="190">
        <f>ROUND(I532*H532,2)</f>
        <v>0</v>
      </c>
      <c r="BL532" s="100" t="s">
        <v>164</v>
      </c>
      <c r="BM532" s="189" t="s">
        <v>796</v>
      </c>
    </row>
    <row r="533" spans="1:65" s="191" customFormat="1" x14ac:dyDescent="0.2">
      <c r="B533" s="192"/>
      <c r="D533" s="193" t="s">
        <v>175</v>
      </c>
      <c r="E533" s="194" t="s">
        <v>3</v>
      </c>
      <c r="F533" s="195" t="s">
        <v>797</v>
      </c>
      <c r="H533" s="196">
        <v>17.475000000000001</v>
      </c>
      <c r="L533" s="192"/>
      <c r="M533" s="197"/>
      <c r="N533" s="198"/>
      <c r="O533" s="198"/>
      <c r="P533" s="198"/>
      <c r="Q533" s="198"/>
      <c r="R533" s="198"/>
      <c r="S533" s="198"/>
      <c r="T533" s="199"/>
      <c r="AT533" s="194" t="s">
        <v>175</v>
      </c>
      <c r="AU533" s="194" t="s">
        <v>79</v>
      </c>
      <c r="AV533" s="191" t="s">
        <v>81</v>
      </c>
      <c r="AW533" s="191" t="s">
        <v>33</v>
      </c>
      <c r="AX533" s="191" t="s">
        <v>72</v>
      </c>
      <c r="AY533" s="194" t="s">
        <v>159</v>
      </c>
    </row>
    <row r="534" spans="1:65" s="191" customFormat="1" x14ac:dyDescent="0.2">
      <c r="B534" s="192"/>
      <c r="D534" s="193" t="s">
        <v>175</v>
      </c>
      <c r="E534" s="194" t="s">
        <v>3</v>
      </c>
      <c r="F534" s="195" t="s">
        <v>359</v>
      </c>
      <c r="H534" s="196">
        <v>2.5000000000000001E-2</v>
      </c>
      <c r="L534" s="192"/>
      <c r="M534" s="197"/>
      <c r="N534" s="198"/>
      <c r="O534" s="198"/>
      <c r="P534" s="198"/>
      <c r="Q534" s="198"/>
      <c r="R534" s="198"/>
      <c r="S534" s="198"/>
      <c r="T534" s="199"/>
      <c r="AT534" s="194" t="s">
        <v>175</v>
      </c>
      <c r="AU534" s="194" t="s">
        <v>79</v>
      </c>
      <c r="AV534" s="191" t="s">
        <v>81</v>
      </c>
      <c r="AW534" s="191" t="s">
        <v>33</v>
      </c>
      <c r="AX534" s="191" t="s">
        <v>72</v>
      </c>
      <c r="AY534" s="194" t="s">
        <v>159</v>
      </c>
    </row>
    <row r="535" spans="1:65" s="200" customFormat="1" x14ac:dyDescent="0.2">
      <c r="B535" s="201"/>
      <c r="D535" s="193" t="s">
        <v>175</v>
      </c>
      <c r="E535" s="202" t="s">
        <v>3</v>
      </c>
      <c r="F535" s="203" t="s">
        <v>197</v>
      </c>
      <c r="H535" s="204">
        <v>17.5</v>
      </c>
      <c r="L535" s="201"/>
      <c r="M535" s="205"/>
      <c r="N535" s="206"/>
      <c r="O535" s="206"/>
      <c r="P535" s="206"/>
      <c r="Q535" s="206"/>
      <c r="R535" s="206"/>
      <c r="S535" s="206"/>
      <c r="T535" s="207"/>
      <c r="AT535" s="202" t="s">
        <v>175</v>
      </c>
      <c r="AU535" s="202" t="s">
        <v>79</v>
      </c>
      <c r="AV535" s="200" t="s">
        <v>164</v>
      </c>
      <c r="AW535" s="200" t="s">
        <v>33</v>
      </c>
      <c r="AX535" s="200" t="s">
        <v>79</v>
      </c>
      <c r="AY535" s="202" t="s">
        <v>159</v>
      </c>
    </row>
    <row r="536" spans="1:65" s="113" customFormat="1" ht="36" x14ac:dyDescent="0.2">
      <c r="A536" s="109"/>
      <c r="B536" s="110"/>
      <c r="C536" s="178" t="s">
        <v>798</v>
      </c>
      <c r="D536" s="178" t="s">
        <v>160</v>
      </c>
      <c r="E536" s="179" t="s">
        <v>799</v>
      </c>
      <c r="F536" s="180" t="s">
        <v>800</v>
      </c>
      <c r="G536" s="181" t="s">
        <v>163</v>
      </c>
      <c r="H536" s="182">
        <v>1</v>
      </c>
      <c r="I536" s="4"/>
      <c r="J536" s="183">
        <f>ROUND(I536*H536,2)</f>
        <v>0</v>
      </c>
      <c r="K536" s="180" t="s">
        <v>3</v>
      </c>
      <c r="L536" s="110"/>
      <c r="M536" s="184" t="s">
        <v>3</v>
      </c>
      <c r="N536" s="185" t="s">
        <v>43</v>
      </c>
      <c r="O536" s="186"/>
      <c r="P536" s="187">
        <f>O536*H536</f>
        <v>0</v>
      </c>
      <c r="Q536" s="187">
        <v>0</v>
      </c>
      <c r="R536" s="187">
        <f>Q536*H536</f>
        <v>0</v>
      </c>
      <c r="S536" s="187">
        <v>0</v>
      </c>
      <c r="T536" s="188">
        <f>S536*H536</f>
        <v>0</v>
      </c>
      <c r="U536" s="109"/>
      <c r="V536" s="109"/>
      <c r="W536" s="109"/>
      <c r="X536" s="109"/>
      <c r="Y536" s="109"/>
      <c r="Z536" s="109"/>
      <c r="AA536" s="109"/>
      <c r="AB536" s="109"/>
      <c r="AC536" s="109"/>
      <c r="AD536" s="109"/>
      <c r="AE536" s="109"/>
      <c r="AR536" s="189" t="s">
        <v>164</v>
      </c>
      <c r="AT536" s="189" t="s">
        <v>160</v>
      </c>
      <c r="AU536" s="189" t="s">
        <v>79</v>
      </c>
      <c r="AY536" s="100" t="s">
        <v>159</v>
      </c>
      <c r="BE536" s="190">
        <f>IF(N536="základní",J536,0)</f>
        <v>0</v>
      </c>
      <c r="BF536" s="190">
        <f>IF(N536="snížená",J536,0)</f>
        <v>0</v>
      </c>
      <c r="BG536" s="190">
        <f>IF(N536="zákl. přenesená",J536,0)</f>
        <v>0</v>
      </c>
      <c r="BH536" s="190">
        <f>IF(N536="sníž. přenesená",J536,0)</f>
        <v>0</v>
      </c>
      <c r="BI536" s="190">
        <f>IF(N536="nulová",J536,0)</f>
        <v>0</v>
      </c>
      <c r="BJ536" s="100" t="s">
        <v>79</v>
      </c>
      <c r="BK536" s="190">
        <f>ROUND(I536*H536,2)</f>
        <v>0</v>
      </c>
      <c r="BL536" s="100" t="s">
        <v>164</v>
      </c>
      <c r="BM536" s="189" t="s">
        <v>801</v>
      </c>
    </row>
    <row r="537" spans="1:65" s="113" customFormat="1" ht="264" x14ac:dyDescent="0.2">
      <c r="A537" s="109"/>
      <c r="B537" s="110"/>
      <c r="C537" s="208" t="s">
        <v>512</v>
      </c>
      <c r="D537" s="208" t="s">
        <v>400</v>
      </c>
      <c r="E537" s="209" t="s">
        <v>802</v>
      </c>
      <c r="F537" s="210" t="s">
        <v>803</v>
      </c>
      <c r="G537" s="211" t="s">
        <v>163</v>
      </c>
      <c r="H537" s="212">
        <v>1</v>
      </c>
      <c r="I537" s="5"/>
      <c r="J537" s="213">
        <f>ROUND(I537*H537,2)</f>
        <v>0</v>
      </c>
      <c r="K537" s="210" t="s">
        <v>3</v>
      </c>
      <c r="L537" s="214"/>
      <c r="M537" s="215" t="s">
        <v>3</v>
      </c>
      <c r="N537" s="216" t="s">
        <v>43</v>
      </c>
      <c r="O537" s="186"/>
      <c r="P537" s="187">
        <f>O537*H537</f>
        <v>0</v>
      </c>
      <c r="Q537" s="187">
        <v>0</v>
      </c>
      <c r="R537" s="187">
        <f>Q537*H537</f>
        <v>0</v>
      </c>
      <c r="S537" s="187">
        <v>0</v>
      </c>
      <c r="T537" s="188">
        <f>S537*H537</f>
        <v>0</v>
      </c>
      <c r="U537" s="109"/>
      <c r="V537" s="109"/>
      <c r="W537" s="109"/>
      <c r="X537" s="109"/>
      <c r="Y537" s="109"/>
      <c r="Z537" s="109"/>
      <c r="AA537" s="109"/>
      <c r="AB537" s="109"/>
      <c r="AC537" s="109"/>
      <c r="AD537" s="109"/>
      <c r="AE537" s="109"/>
      <c r="AR537" s="189" t="s">
        <v>174</v>
      </c>
      <c r="AT537" s="189" t="s">
        <v>400</v>
      </c>
      <c r="AU537" s="189" t="s">
        <v>79</v>
      </c>
      <c r="AY537" s="100" t="s">
        <v>159</v>
      </c>
      <c r="BE537" s="190">
        <f>IF(N537="základní",J537,0)</f>
        <v>0</v>
      </c>
      <c r="BF537" s="190">
        <f>IF(N537="snížená",J537,0)</f>
        <v>0</v>
      </c>
      <c r="BG537" s="190">
        <f>IF(N537="zákl. přenesená",J537,0)</f>
        <v>0</v>
      </c>
      <c r="BH537" s="190">
        <f>IF(N537="sníž. přenesená",J537,0)</f>
        <v>0</v>
      </c>
      <c r="BI537" s="190">
        <f>IF(N537="nulová",J537,0)</f>
        <v>0</v>
      </c>
      <c r="BJ537" s="100" t="s">
        <v>79</v>
      </c>
      <c r="BK537" s="190">
        <f>ROUND(I537*H537,2)</f>
        <v>0</v>
      </c>
      <c r="BL537" s="100" t="s">
        <v>164</v>
      </c>
      <c r="BM537" s="189" t="s">
        <v>804</v>
      </c>
    </row>
    <row r="538" spans="1:65" s="167" customFormat="1" ht="25.9" customHeight="1" x14ac:dyDescent="0.2">
      <c r="B538" s="168"/>
      <c r="D538" s="169" t="s">
        <v>71</v>
      </c>
      <c r="E538" s="170" t="s">
        <v>805</v>
      </c>
      <c r="F538" s="170" t="s">
        <v>806</v>
      </c>
      <c r="J538" s="171">
        <f>BK538</f>
        <v>0</v>
      </c>
      <c r="L538" s="168"/>
      <c r="M538" s="172"/>
      <c r="N538" s="173"/>
      <c r="O538" s="173"/>
      <c r="P538" s="174">
        <f>SUM(P539:P629)</f>
        <v>0</v>
      </c>
      <c r="Q538" s="173"/>
      <c r="R538" s="174">
        <f>SUM(R539:R629)</f>
        <v>2.6347519999999998</v>
      </c>
      <c r="S538" s="173"/>
      <c r="T538" s="175">
        <f>SUM(T539:T629)</f>
        <v>0</v>
      </c>
      <c r="AR538" s="169" t="s">
        <v>79</v>
      </c>
      <c r="AT538" s="176" t="s">
        <v>71</v>
      </c>
      <c r="AU538" s="176" t="s">
        <v>72</v>
      </c>
      <c r="AY538" s="169" t="s">
        <v>159</v>
      </c>
      <c r="BK538" s="177">
        <f>SUM(BK539:BK629)</f>
        <v>0</v>
      </c>
    </row>
    <row r="539" spans="1:65" s="113" customFormat="1" ht="24" x14ac:dyDescent="0.2">
      <c r="A539" s="109"/>
      <c r="B539" s="110"/>
      <c r="C539" s="178" t="s">
        <v>807</v>
      </c>
      <c r="D539" s="178" t="s">
        <v>160</v>
      </c>
      <c r="E539" s="179" t="s">
        <v>808</v>
      </c>
      <c r="F539" s="180" t="s">
        <v>809</v>
      </c>
      <c r="G539" s="181" t="s">
        <v>191</v>
      </c>
      <c r="H539" s="182">
        <v>35.200000000000003</v>
      </c>
      <c r="I539" s="4"/>
      <c r="J539" s="183">
        <f>ROUND(I539*H539,2)</f>
        <v>0</v>
      </c>
      <c r="K539" s="180" t="s">
        <v>3</v>
      </c>
      <c r="L539" s="110"/>
      <c r="M539" s="184" t="s">
        <v>3</v>
      </c>
      <c r="N539" s="185" t="s">
        <v>43</v>
      </c>
      <c r="O539" s="186"/>
      <c r="P539" s="187">
        <f>O539*H539</f>
        <v>0</v>
      </c>
      <c r="Q539" s="187">
        <v>0</v>
      </c>
      <c r="R539" s="187">
        <f>Q539*H539</f>
        <v>0</v>
      </c>
      <c r="S539" s="187">
        <v>0</v>
      </c>
      <c r="T539" s="188">
        <f>S539*H539</f>
        <v>0</v>
      </c>
      <c r="U539" s="109"/>
      <c r="V539" s="109"/>
      <c r="W539" s="109"/>
      <c r="X539" s="109"/>
      <c r="Y539" s="109"/>
      <c r="Z539" s="109"/>
      <c r="AA539" s="109"/>
      <c r="AB539" s="109"/>
      <c r="AC539" s="109"/>
      <c r="AD539" s="109"/>
      <c r="AE539" s="109"/>
      <c r="AR539" s="189" t="s">
        <v>164</v>
      </c>
      <c r="AT539" s="189" t="s">
        <v>160</v>
      </c>
      <c r="AU539" s="189" t="s">
        <v>79</v>
      </c>
      <c r="AY539" s="100" t="s">
        <v>159</v>
      </c>
      <c r="BE539" s="190">
        <f>IF(N539="základní",J539,0)</f>
        <v>0</v>
      </c>
      <c r="BF539" s="190">
        <f>IF(N539="snížená",J539,0)</f>
        <v>0</v>
      </c>
      <c r="BG539" s="190">
        <f>IF(N539="zákl. přenesená",J539,0)</f>
        <v>0</v>
      </c>
      <c r="BH539" s="190">
        <f>IF(N539="sníž. přenesená",J539,0)</f>
        <v>0</v>
      </c>
      <c r="BI539" s="190">
        <f>IF(N539="nulová",J539,0)</f>
        <v>0</v>
      </c>
      <c r="BJ539" s="100" t="s">
        <v>79</v>
      </c>
      <c r="BK539" s="190">
        <f>ROUND(I539*H539,2)</f>
        <v>0</v>
      </c>
      <c r="BL539" s="100" t="s">
        <v>164</v>
      </c>
      <c r="BM539" s="189" t="s">
        <v>810</v>
      </c>
    </row>
    <row r="540" spans="1:65" s="113" customFormat="1" ht="24" x14ac:dyDescent="0.2">
      <c r="A540" s="109"/>
      <c r="B540" s="110"/>
      <c r="C540" s="178" t="s">
        <v>515</v>
      </c>
      <c r="D540" s="178" t="s">
        <v>160</v>
      </c>
      <c r="E540" s="179" t="s">
        <v>811</v>
      </c>
      <c r="F540" s="180" t="s">
        <v>812</v>
      </c>
      <c r="G540" s="181" t="s">
        <v>191</v>
      </c>
      <c r="H540" s="182">
        <v>91.8</v>
      </c>
      <c r="I540" s="4"/>
      <c r="J540" s="183">
        <f>ROUND(I540*H540,2)</f>
        <v>0</v>
      </c>
      <c r="K540" s="180" t="s">
        <v>3</v>
      </c>
      <c r="L540" s="110"/>
      <c r="M540" s="184" t="s">
        <v>3</v>
      </c>
      <c r="N540" s="185" t="s">
        <v>43</v>
      </c>
      <c r="O540" s="186"/>
      <c r="P540" s="187">
        <f>O540*H540</f>
        <v>0</v>
      </c>
      <c r="Q540" s="187">
        <v>4.0000000000000003E-5</v>
      </c>
      <c r="R540" s="187">
        <f>Q540*H540</f>
        <v>3.6720000000000004E-3</v>
      </c>
      <c r="S540" s="187">
        <v>0</v>
      </c>
      <c r="T540" s="188">
        <f>S540*H540</f>
        <v>0</v>
      </c>
      <c r="U540" s="109"/>
      <c r="V540" s="109"/>
      <c r="W540" s="109"/>
      <c r="X540" s="109"/>
      <c r="Y540" s="109"/>
      <c r="Z540" s="109"/>
      <c r="AA540" s="109"/>
      <c r="AB540" s="109"/>
      <c r="AC540" s="109"/>
      <c r="AD540" s="109"/>
      <c r="AE540" s="109"/>
      <c r="AR540" s="189" t="s">
        <v>164</v>
      </c>
      <c r="AT540" s="189" t="s">
        <v>160</v>
      </c>
      <c r="AU540" s="189" t="s">
        <v>79</v>
      </c>
      <c r="AY540" s="100" t="s">
        <v>159</v>
      </c>
      <c r="BE540" s="190">
        <f>IF(N540="základní",J540,0)</f>
        <v>0</v>
      </c>
      <c r="BF540" s="190">
        <f>IF(N540="snížená",J540,0)</f>
        <v>0</v>
      </c>
      <c r="BG540" s="190">
        <f>IF(N540="zákl. přenesená",J540,0)</f>
        <v>0</v>
      </c>
      <c r="BH540" s="190">
        <f>IF(N540="sníž. přenesená",J540,0)</f>
        <v>0</v>
      </c>
      <c r="BI540" s="190">
        <f>IF(N540="nulová",J540,0)</f>
        <v>0</v>
      </c>
      <c r="BJ540" s="100" t="s">
        <v>79</v>
      </c>
      <c r="BK540" s="190">
        <f>ROUND(I540*H540,2)</f>
        <v>0</v>
      </c>
      <c r="BL540" s="100" t="s">
        <v>164</v>
      </c>
      <c r="BM540" s="189" t="s">
        <v>813</v>
      </c>
    </row>
    <row r="541" spans="1:65" s="113" customFormat="1" ht="48" x14ac:dyDescent="0.2">
      <c r="A541" s="109"/>
      <c r="B541" s="110"/>
      <c r="C541" s="178" t="s">
        <v>814</v>
      </c>
      <c r="D541" s="178" t="s">
        <v>160</v>
      </c>
      <c r="E541" s="179" t="s">
        <v>815</v>
      </c>
      <c r="F541" s="180" t="s">
        <v>816</v>
      </c>
      <c r="G541" s="181" t="s">
        <v>191</v>
      </c>
      <c r="H541" s="182">
        <v>127</v>
      </c>
      <c r="I541" s="4"/>
      <c r="J541" s="183">
        <f>ROUND(I541*H541,2)</f>
        <v>0</v>
      </c>
      <c r="K541" s="180" t="s">
        <v>3</v>
      </c>
      <c r="L541" s="110"/>
      <c r="M541" s="184" t="s">
        <v>3</v>
      </c>
      <c r="N541" s="185" t="s">
        <v>43</v>
      </c>
      <c r="O541" s="186"/>
      <c r="P541" s="187">
        <f>O541*H541</f>
        <v>0</v>
      </c>
      <c r="Q541" s="187">
        <v>1.3999999999999999E-4</v>
      </c>
      <c r="R541" s="187">
        <f>Q541*H541</f>
        <v>1.7779999999999997E-2</v>
      </c>
      <c r="S541" s="187">
        <v>0</v>
      </c>
      <c r="T541" s="188">
        <f>S541*H541</f>
        <v>0</v>
      </c>
      <c r="U541" s="109"/>
      <c r="V541" s="109"/>
      <c r="W541" s="109"/>
      <c r="X541" s="109"/>
      <c r="Y541" s="109"/>
      <c r="Z541" s="109"/>
      <c r="AA541" s="109"/>
      <c r="AB541" s="109"/>
      <c r="AC541" s="109"/>
      <c r="AD541" s="109"/>
      <c r="AE541" s="109"/>
      <c r="AR541" s="189" t="s">
        <v>164</v>
      </c>
      <c r="AT541" s="189" t="s">
        <v>160</v>
      </c>
      <c r="AU541" s="189" t="s">
        <v>79</v>
      </c>
      <c r="AY541" s="100" t="s">
        <v>159</v>
      </c>
      <c r="BE541" s="190">
        <f>IF(N541="základní",J541,0)</f>
        <v>0</v>
      </c>
      <c r="BF541" s="190">
        <f>IF(N541="snížená",J541,0)</f>
        <v>0</v>
      </c>
      <c r="BG541" s="190">
        <f>IF(N541="zákl. přenesená",J541,0)</f>
        <v>0</v>
      </c>
      <c r="BH541" s="190">
        <f>IF(N541="sníž. přenesená",J541,0)</f>
        <v>0</v>
      </c>
      <c r="BI541" s="190">
        <f>IF(N541="nulová",J541,0)</f>
        <v>0</v>
      </c>
      <c r="BJ541" s="100" t="s">
        <v>79</v>
      </c>
      <c r="BK541" s="190">
        <f>ROUND(I541*H541,2)</f>
        <v>0</v>
      </c>
      <c r="BL541" s="100" t="s">
        <v>164</v>
      </c>
      <c r="BM541" s="189" t="s">
        <v>817</v>
      </c>
    </row>
    <row r="542" spans="1:65" s="191" customFormat="1" x14ac:dyDescent="0.2">
      <c r="B542" s="192"/>
      <c r="D542" s="193" t="s">
        <v>175</v>
      </c>
      <c r="E542" s="194" t="s">
        <v>3</v>
      </c>
      <c r="F542" s="195" t="s">
        <v>344</v>
      </c>
      <c r="H542" s="196">
        <v>65.629000000000005</v>
      </c>
      <c r="L542" s="192"/>
      <c r="M542" s="197"/>
      <c r="N542" s="198"/>
      <c r="O542" s="198"/>
      <c r="P542" s="198"/>
      <c r="Q542" s="198"/>
      <c r="R542" s="198"/>
      <c r="S542" s="198"/>
      <c r="T542" s="199"/>
      <c r="AT542" s="194" t="s">
        <v>175</v>
      </c>
      <c r="AU542" s="194" t="s">
        <v>79</v>
      </c>
      <c r="AV542" s="191" t="s">
        <v>81</v>
      </c>
      <c r="AW542" s="191" t="s">
        <v>33</v>
      </c>
      <c r="AX542" s="191" t="s">
        <v>72</v>
      </c>
      <c r="AY542" s="194" t="s">
        <v>159</v>
      </c>
    </row>
    <row r="543" spans="1:65" s="191" customFormat="1" x14ac:dyDescent="0.2">
      <c r="B543" s="192"/>
      <c r="D543" s="193" t="s">
        <v>175</v>
      </c>
      <c r="E543" s="194" t="s">
        <v>3</v>
      </c>
      <c r="F543" s="195" t="s">
        <v>818</v>
      </c>
      <c r="H543" s="196">
        <v>7.2089999999999996</v>
      </c>
      <c r="L543" s="192"/>
      <c r="M543" s="197"/>
      <c r="N543" s="198"/>
      <c r="O543" s="198"/>
      <c r="P543" s="198"/>
      <c r="Q543" s="198"/>
      <c r="R543" s="198"/>
      <c r="S543" s="198"/>
      <c r="T543" s="199"/>
      <c r="AT543" s="194" t="s">
        <v>175</v>
      </c>
      <c r="AU543" s="194" t="s">
        <v>79</v>
      </c>
      <c r="AV543" s="191" t="s">
        <v>81</v>
      </c>
      <c r="AW543" s="191" t="s">
        <v>33</v>
      </c>
      <c r="AX543" s="191" t="s">
        <v>72</v>
      </c>
      <c r="AY543" s="194" t="s">
        <v>159</v>
      </c>
    </row>
    <row r="544" spans="1:65" s="191" customFormat="1" x14ac:dyDescent="0.2">
      <c r="B544" s="192"/>
      <c r="D544" s="193" t="s">
        <v>175</v>
      </c>
      <c r="E544" s="194" t="s">
        <v>3</v>
      </c>
      <c r="F544" s="195" t="s">
        <v>345</v>
      </c>
      <c r="H544" s="196">
        <v>61.652999999999999</v>
      </c>
      <c r="L544" s="192"/>
      <c r="M544" s="197"/>
      <c r="N544" s="198"/>
      <c r="O544" s="198"/>
      <c r="P544" s="198"/>
      <c r="Q544" s="198"/>
      <c r="R544" s="198"/>
      <c r="S544" s="198"/>
      <c r="T544" s="199"/>
      <c r="AT544" s="194" t="s">
        <v>175</v>
      </c>
      <c r="AU544" s="194" t="s">
        <v>79</v>
      </c>
      <c r="AV544" s="191" t="s">
        <v>81</v>
      </c>
      <c r="AW544" s="191" t="s">
        <v>33</v>
      </c>
      <c r="AX544" s="191" t="s">
        <v>72</v>
      </c>
      <c r="AY544" s="194" t="s">
        <v>159</v>
      </c>
    </row>
    <row r="545" spans="1:65" s="191" customFormat="1" x14ac:dyDescent="0.2">
      <c r="B545" s="192"/>
      <c r="D545" s="193" t="s">
        <v>175</v>
      </c>
      <c r="E545" s="194" t="s">
        <v>3</v>
      </c>
      <c r="F545" s="195" t="s">
        <v>346</v>
      </c>
      <c r="H545" s="196">
        <v>-7.4450000000000003</v>
      </c>
      <c r="L545" s="192"/>
      <c r="M545" s="197"/>
      <c r="N545" s="198"/>
      <c r="O545" s="198"/>
      <c r="P545" s="198"/>
      <c r="Q545" s="198"/>
      <c r="R545" s="198"/>
      <c r="S545" s="198"/>
      <c r="T545" s="199"/>
      <c r="AT545" s="194" t="s">
        <v>175</v>
      </c>
      <c r="AU545" s="194" t="s">
        <v>79</v>
      </c>
      <c r="AV545" s="191" t="s">
        <v>81</v>
      </c>
      <c r="AW545" s="191" t="s">
        <v>33</v>
      </c>
      <c r="AX545" s="191" t="s">
        <v>72</v>
      </c>
      <c r="AY545" s="194" t="s">
        <v>159</v>
      </c>
    </row>
    <row r="546" spans="1:65" s="191" customFormat="1" x14ac:dyDescent="0.2">
      <c r="B546" s="192"/>
      <c r="D546" s="193" t="s">
        <v>175</v>
      </c>
      <c r="E546" s="194" t="s">
        <v>3</v>
      </c>
      <c r="F546" s="195" t="s">
        <v>819</v>
      </c>
      <c r="H546" s="196">
        <v>-4.5999999999999999E-2</v>
      </c>
      <c r="L546" s="192"/>
      <c r="M546" s="197"/>
      <c r="N546" s="198"/>
      <c r="O546" s="198"/>
      <c r="P546" s="198"/>
      <c r="Q546" s="198"/>
      <c r="R546" s="198"/>
      <c r="S546" s="198"/>
      <c r="T546" s="199"/>
      <c r="AT546" s="194" t="s">
        <v>175</v>
      </c>
      <c r="AU546" s="194" t="s">
        <v>79</v>
      </c>
      <c r="AV546" s="191" t="s">
        <v>81</v>
      </c>
      <c r="AW546" s="191" t="s">
        <v>33</v>
      </c>
      <c r="AX546" s="191" t="s">
        <v>72</v>
      </c>
      <c r="AY546" s="194" t="s">
        <v>159</v>
      </c>
    </row>
    <row r="547" spans="1:65" s="200" customFormat="1" x14ac:dyDescent="0.2">
      <c r="B547" s="201"/>
      <c r="D547" s="193" t="s">
        <v>175</v>
      </c>
      <c r="E547" s="202" t="s">
        <v>3</v>
      </c>
      <c r="F547" s="203" t="s">
        <v>197</v>
      </c>
      <c r="H547" s="204">
        <v>127</v>
      </c>
      <c r="L547" s="201"/>
      <c r="M547" s="205"/>
      <c r="N547" s="206"/>
      <c r="O547" s="206"/>
      <c r="P547" s="206"/>
      <c r="Q547" s="206"/>
      <c r="R547" s="206"/>
      <c r="S547" s="206"/>
      <c r="T547" s="207"/>
      <c r="AT547" s="202" t="s">
        <v>175</v>
      </c>
      <c r="AU547" s="202" t="s">
        <v>79</v>
      </c>
      <c r="AV547" s="200" t="s">
        <v>164</v>
      </c>
      <c r="AW547" s="200" t="s">
        <v>33</v>
      </c>
      <c r="AX547" s="200" t="s">
        <v>79</v>
      </c>
      <c r="AY547" s="202" t="s">
        <v>159</v>
      </c>
    </row>
    <row r="548" spans="1:65" s="113" customFormat="1" ht="48" x14ac:dyDescent="0.2">
      <c r="A548" s="109"/>
      <c r="B548" s="110"/>
      <c r="C548" s="178" t="s">
        <v>535</v>
      </c>
      <c r="D548" s="178" t="s">
        <v>160</v>
      </c>
      <c r="E548" s="179" t="s">
        <v>820</v>
      </c>
      <c r="F548" s="180" t="s">
        <v>821</v>
      </c>
      <c r="G548" s="181" t="s">
        <v>191</v>
      </c>
      <c r="H548" s="182">
        <v>43.3</v>
      </c>
      <c r="I548" s="4"/>
      <c r="J548" s="183">
        <f t="shared" ref="J548:J555" si="20">ROUND(I548*H548,2)</f>
        <v>0</v>
      </c>
      <c r="K548" s="180" t="s">
        <v>3</v>
      </c>
      <c r="L548" s="110"/>
      <c r="M548" s="184" t="s">
        <v>3</v>
      </c>
      <c r="N548" s="185" t="s">
        <v>43</v>
      </c>
      <c r="O548" s="186"/>
      <c r="P548" s="187">
        <f t="shared" ref="P548:P555" si="21">O548*H548</f>
        <v>0</v>
      </c>
      <c r="Q548" s="187">
        <v>4.4999999999999997E-3</v>
      </c>
      <c r="R548" s="187">
        <f t="shared" ref="R548:R555" si="22">Q548*H548</f>
        <v>0.19484999999999997</v>
      </c>
      <c r="S548" s="187">
        <v>0</v>
      </c>
      <c r="T548" s="188">
        <f t="shared" ref="T548:T555" si="23">S548*H548</f>
        <v>0</v>
      </c>
      <c r="U548" s="109"/>
      <c r="V548" s="109"/>
      <c r="W548" s="109"/>
      <c r="X548" s="109"/>
      <c r="Y548" s="109"/>
      <c r="Z548" s="109"/>
      <c r="AA548" s="109"/>
      <c r="AB548" s="109"/>
      <c r="AC548" s="109"/>
      <c r="AD548" s="109"/>
      <c r="AE548" s="109"/>
      <c r="AR548" s="189" t="s">
        <v>164</v>
      </c>
      <c r="AT548" s="189" t="s">
        <v>160</v>
      </c>
      <c r="AU548" s="189" t="s">
        <v>79</v>
      </c>
      <c r="AY548" s="100" t="s">
        <v>159</v>
      </c>
      <c r="BE548" s="190">
        <f t="shared" ref="BE548:BE555" si="24">IF(N548="základní",J548,0)</f>
        <v>0</v>
      </c>
      <c r="BF548" s="190">
        <f t="shared" ref="BF548:BF555" si="25">IF(N548="snížená",J548,0)</f>
        <v>0</v>
      </c>
      <c r="BG548" s="190">
        <f t="shared" ref="BG548:BG555" si="26">IF(N548="zákl. přenesená",J548,0)</f>
        <v>0</v>
      </c>
      <c r="BH548" s="190">
        <f t="shared" ref="BH548:BH555" si="27">IF(N548="sníž. přenesená",J548,0)</f>
        <v>0</v>
      </c>
      <c r="BI548" s="190">
        <f t="shared" ref="BI548:BI555" si="28">IF(N548="nulová",J548,0)</f>
        <v>0</v>
      </c>
      <c r="BJ548" s="100" t="s">
        <v>79</v>
      </c>
      <c r="BK548" s="190">
        <f t="shared" ref="BK548:BK555" si="29">ROUND(I548*H548,2)</f>
        <v>0</v>
      </c>
      <c r="BL548" s="100" t="s">
        <v>164</v>
      </c>
      <c r="BM548" s="189" t="s">
        <v>822</v>
      </c>
    </row>
    <row r="549" spans="1:65" s="113" customFormat="1" ht="48" x14ac:dyDescent="0.2">
      <c r="A549" s="109"/>
      <c r="B549" s="110"/>
      <c r="C549" s="178" t="s">
        <v>823</v>
      </c>
      <c r="D549" s="178" t="s">
        <v>160</v>
      </c>
      <c r="E549" s="179" t="s">
        <v>824</v>
      </c>
      <c r="F549" s="180" t="s">
        <v>825</v>
      </c>
      <c r="G549" s="181" t="s">
        <v>191</v>
      </c>
      <c r="H549" s="182">
        <v>83.7</v>
      </c>
      <c r="I549" s="4"/>
      <c r="J549" s="183">
        <f t="shared" si="20"/>
        <v>0</v>
      </c>
      <c r="K549" s="180" t="s">
        <v>3</v>
      </c>
      <c r="L549" s="110"/>
      <c r="M549" s="184" t="s">
        <v>3</v>
      </c>
      <c r="N549" s="185" t="s">
        <v>43</v>
      </c>
      <c r="O549" s="186"/>
      <c r="P549" s="187">
        <f t="shared" si="21"/>
        <v>0</v>
      </c>
      <c r="Q549" s="187">
        <v>1.95E-2</v>
      </c>
      <c r="R549" s="187">
        <f t="shared" si="22"/>
        <v>1.63215</v>
      </c>
      <c r="S549" s="187">
        <v>0</v>
      </c>
      <c r="T549" s="188">
        <f t="shared" si="23"/>
        <v>0</v>
      </c>
      <c r="U549" s="109"/>
      <c r="V549" s="109"/>
      <c r="W549" s="109"/>
      <c r="X549" s="109"/>
      <c r="Y549" s="109"/>
      <c r="Z549" s="109"/>
      <c r="AA549" s="109"/>
      <c r="AB549" s="109"/>
      <c r="AC549" s="109"/>
      <c r="AD549" s="109"/>
      <c r="AE549" s="109"/>
      <c r="AR549" s="189" t="s">
        <v>164</v>
      </c>
      <c r="AT549" s="189" t="s">
        <v>160</v>
      </c>
      <c r="AU549" s="189" t="s">
        <v>79</v>
      </c>
      <c r="AY549" s="100" t="s">
        <v>159</v>
      </c>
      <c r="BE549" s="190">
        <f t="shared" si="24"/>
        <v>0</v>
      </c>
      <c r="BF549" s="190">
        <f t="shared" si="25"/>
        <v>0</v>
      </c>
      <c r="BG549" s="190">
        <f t="shared" si="26"/>
        <v>0</v>
      </c>
      <c r="BH549" s="190">
        <f t="shared" si="27"/>
        <v>0</v>
      </c>
      <c r="BI549" s="190">
        <f t="shared" si="28"/>
        <v>0</v>
      </c>
      <c r="BJ549" s="100" t="s">
        <v>79</v>
      </c>
      <c r="BK549" s="190">
        <f t="shared" si="29"/>
        <v>0</v>
      </c>
      <c r="BL549" s="100" t="s">
        <v>164</v>
      </c>
      <c r="BM549" s="189" t="s">
        <v>826</v>
      </c>
    </row>
    <row r="550" spans="1:65" s="113" customFormat="1" ht="36" x14ac:dyDescent="0.2">
      <c r="A550" s="109"/>
      <c r="B550" s="110"/>
      <c r="C550" s="178" t="s">
        <v>538</v>
      </c>
      <c r="D550" s="178" t="s">
        <v>160</v>
      </c>
      <c r="E550" s="179" t="s">
        <v>827</v>
      </c>
      <c r="F550" s="180" t="s">
        <v>828</v>
      </c>
      <c r="G550" s="181" t="s">
        <v>191</v>
      </c>
      <c r="H550" s="182">
        <v>0</v>
      </c>
      <c r="I550" s="4"/>
      <c r="J550" s="183">
        <f t="shared" si="20"/>
        <v>0</v>
      </c>
      <c r="K550" s="180" t="s">
        <v>3</v>
      </c>
      <c r="L550" s="110"/>
      <c r="M550" s="184" t="s">
        <v>3</v>
      </c>
      <c r="N550" s="185" t="s">
        <v>43</v>
      </c>
      <c r="O550" s="186"/>
      <c r="P550" s="187">
        <f t="shared" si="21"/>
        <v>0</v>
      </c>
      <c r="Q550" s="187">
        <v>1.5E-3</v>
      </c>
      <c r="R550" s="187">
        <f t="shared" si="22"/>
        <v>0</v>
      </c>
      <c r="S550" s="187">
        <v>0</v>
      </c>
      <c r="T550" s="188">
        <f t="shared" si="23"/>
        <v>0</v>
      </c>
      <c r="U550" s="109"/>
      <c r="V550" s="109"/>
      <c r="W550" s="109"/>
      <c r="X550" s="109"/>
      <c r="Y550" s="109"/>
      <c r="Z550" s="109"/>
      <c r="AA550" s="109"/>
      <c r="AB550" s="109"/>
      <c r="AC550" s="109"/>
      <c r="AD550" s="109"/>
      <c r="AE550" s="109"/>
      <c r="AR550" s="189" t="s">
        <v>164</v>
      </c>
      <c r="AT550" s="189" t="s">
        <v>160</v>
      </c>
      <c r="AU550" s="189" t="s">
        <v>79</v>
      </c>
      <c r="AY550" s="100" t="s">
        <v>159</v>
      </c>
      <c r="BE550" s="190">
        <f t="shared" si="24"/>
        <v>0</v>
      </c>
      <c r="BF550" s="190">
        <f t="shared" si="25"/>
        <v>0</v>
      </c>
      <c r="BG550" s="190">
        <f t="shared" si="26"/>
        <v>0</v>
      </c>
      <c r="BH550" s="190">
        <f t="shared" si="27"/>
        <v>0</v>
      </c>
      <c r="BI550" s="190">
        <f t="shared" si="28"/>
        <v>0</v>
      </c>
      <c r="BJ550" s="100" t="s">
        <v>79</v>
      </c>
      <c r="BK550" s="190">
        <f t="shared" si="29"/>
        <v>0</v>
      </c>
      <c r="BL550" s="100" t="s">
        <v>164</v>
      </c>
      <c r="BM550" s="189" t="s">
        <v>829</v>
      </c>
    </row>
    <row r="551" spans="1:65" s="113" customFormat="1" ht="24" x14ac:dyDescent="0.2">
      <c r="A551" s="109"/>
      <c r="B551" s="110"/>
      <c r="C551" s="178" t="s">
        <v>830</v>
      </c>
      <c r="D551" s="178" t="s">
        <v>160</v>
      </c>
      <c r="E551" s="179" t="s">
        <v>831</v>
      </c>
      <c r="F551" s="180" t="s">
        <v>832</v>
      </c>
      <c r="G551" s="181" t="s">
        <v>191</v>
      </c>
      <c r="H551" s="182">
        <v>0</v>
      </c>
      <c r="I551" s="4"/>
      <c r="J551" s="183">
        <f t="shared" si="20"/>
        <v>0</v>
      </c>
      <c r="K551" s="180" t="s">
        <v>3</v>
      </c>
      <c r="L551" s="110"/>
      <c r="M551" s="184" t="s">
        <v>3</v>
      </c>
      <c r="N551" s="185" t="s">
        <v>43</v>
      </c>
      <c r="O551" s="186"/>
      <c r="P551" s="187">
        <f t="shared" si="21"/>
        <v>0</v>
      </c>
      <c r="Q551" s="187">
        <v>4.0000000000000003E-5</v>
      </c>
      <c r="R551" s="187">
        <f t="shared" si="22"/>
        <v>0</v>
      </c>
      <c r="S551" s="187">
        <v>0</v>
      </c>
      <c r="T551" s="188">
        <f t="shared" si="23"/>
        <v>0</v>
      </c>
      <c r="U551" s="109"/>
      <c r="V551" s="109"/>
      <c r="W551" s="109"/>
      <c r="X551" s="109"/>
      <c r="Y551" s="109"/>
      <c r="Z551" s="109"/>
      <c r="AA551" s="109"/>
      <c r="AB551" s="109"/>
      <c r="AC551" s="109"/>
      <c r="AD551" s="109"/>
      <c r="AE551" s="109"/>
      <c r="AR551" s="189" t="s">
        <v>164</v>
      </c>
      <c r="AT551" s="189" t="s">
        <v>160</v>
      </c>
      <c r="AU551" s="189" t="s">
        <v>79</v>
      </c>
      <c r="AY551" s="100" t="s">
        <v>159</v>
      </c>
      <c r="BE551" s="190">
        <f t="shared" si="24"/>
        <v>0</v>
      </c>
      <c r="BF551" s="190">
        <f t="shared" si="25"/>
        <v>0</v>
      </c>
      <c r="BG551" s="190">
        <f t="shared" si="26"/>
        <v>0</v>
      </c>
      <c r="BH551" s="190">
        <f t="shared" si="27"/>
        <v>0</v>
      </c>
      <c r="BI551" s="190">
        <f t="shared" si="28"/>
        <v>0</v>
      </c>
      <c r="BJ551" s="100" t="s">
        <v>79</v>
      </c>
      <c r="BK551" s="190">
        <f t="shared" si="29"/>
        <v>0</v>
      </c>
      <c r="BL551" s="100" t="s">
        <v>164</v>
      </c>
      <c r="BM551" s="189" t="s">
        <v>833</v>
      </c>
    </row>
    <row r="552" spans="1:65" s="113" customFormat="1" ht="24" x14ac:dyDescent="0.2">
      <c r="A552" s="109"/>
      <c r="B552" s="110"/>
      <c r="C552" s="178" t="s">
        <v>542</v>
      </c>
      <c r="D552" s="178" t="s">
        <v>160</v>
      </c>
      <c r="E552" s="179" t="s">
        <v>834</v>
      </c>
      <c r="F552" s="180" t="s">
        <v>835</v>
      </c>
      <c r="G552" s="181" t="s">
        <v>173</v>
      </c>
      <c r="H552" s="182">
        <v>0</v>
      </c>
      <c r="I552" s="4"/>
      <c r="J552" s="183">
        <f t="shared" si="20"/>
        <v>0</v>
      </c>
      <c r="K552" s="180" t="s">
        <v>3</v>
      </c>
      <c r="L552" s="110"/>
      <c r="M552" s="184" t="s">
        <v>3</v>
      </c>
      <c r="N552" s="185" t="s">
        <v>43</v>
      </c>
      <c r="O552" s="186"/>
      <c r="P552" s="187">
        <f t="shared" si="21"/>
        <v>0</v>
      </c>
      <c r="Q552" s="187">
        <v>2.0000000000000002E-5</v>
      </c>
      <c r="R552" s="187">
        <f t="shared" si="22"/>
        <v>0</v>
      </c>
      <c r="S552" s="187">
        <v>0</v>
      </c>
      <c r="T552" s="188">
        <f t="shared" si="23"/>
        <v>0</v>
      </c>
      <c r="U552" s="109"/>
      <c r="V552" s="109"/>
      <c r="W552" s="109"/>
      <c r="X552" s="109"/>
      <c r="Y552" s="109"/>
      <c r="Z552" s="109"/>
      <c r="AA552" s="109"/>
      <c r="AB552" s="109"/>
      <c r="AC552" s="109"/>
      <c r="AD552" s="109"/>
      <c r="AE552" s="109"/>
      <c r="AR552" s="189" t="s">
        <v>164</v>
      </c>
      <c r="AT552" s="189" t="s">
        <v>160</v>
      </c>
      <c r="AU552" s="189" t="s">
        <v>79</v>
      </c>
      <c r="AY552" s="100" t="s">
        <v>159</v>
      </c>
      <c r="BE552" s="190">
        <f t="shared" si="24"/>
        <v>0</v>
      </c>
      <c r="BF552" s="190">
        <f t="shared" si="25"/>
        <v>0</v>
      </c>
      <c r="BG552" s="190">
        <f t="shared" si="26"/>
        <v>0</v>
      </c>
      <c r="BH552" s="190">
        <f t="shared" si="27"/>
        <v>0</v>
      </c>
      <c r="BI552" s="190">
        <f t="shared" si="28"/>
        <v>0</v>
      </c>
      <c r="BJ552" s="100" t="s">
        <v>79</v>
      </c>
      <c r="BK552" s="190">
        <f t="shared" si="29"/>
        <v>0</v>
      </c>
      <c r="BL552" s="100" t="s">
        <v>164</v>
      </c>
      <c r="BM552" s="189" t="s">
        <v>836</v>
      </c>
    </row>
    <row r="553" spans="1:65" s="113" customFormat="1" ht="24" x14ac:dyDescent="0.2">
      <c r="A553" s="109"/>
      <c r="B553" s="110"/>
      <c r="C553" s="178" t="s">
        <v>837</v>
      </c>
      <c r="D553" s="178" t="s">
        <v>160</v>
      </c>
      <c r="E553" s="179" t="s">
        <v>838</v>
      </c>
      <c r="F553" s="180" t="s">
        <v>839</v>
      </c>
      <c r="G553" s="181" t="s">
        <v>191</v>
      </c>
      <c r="H553" s="182">
        <v>119</v>
      </c>
      <c r="I553" s="4"/>
      <c r="J553" s="183">
        <f t="shared" si="20"/>
        <v>0</v>
      </c>
      <c r="K553" s="180" t="s">
        <v>3</v>
      </c>
      <c r="L553" s="110"/>
      <c r="M553" s="184" t="s">
        <v>3</v>
      </c>
      <c r="N553" s="185" t="s">
        <v>43</v>
      </c>
      <c r="O553" s="186"/>
      <c r="P553" s="187">
        <f t="shared" si="21"/>
        <v>0</v>
      </c>
      <c r="Q553" s="187">
        <v>0</v>
      </c>
      <c r="R553" s="187">
        <f t="shared" si="22"/>
        <v>0</v>
      </c>
      <c r="S553" s="187">
        <v>0</v>
      </c>
      <c r="T553" s="188">
        <f t="shared" si="23"/>
        <v>0</v>
      </c>
      <c r="U553" s="109"/>
      <c r="V553" s="109"/>
      <c r="W553" s="109"/>
      <c r="X553" s="109"/>
      <c r="Y553" s="109"/>
      <c r="Z553" s="109"/>
      <c r="AA553" s="109"/>
      <c r="AB553" s="109"/>
      <c r="AC553" s="109"/>
      <c r="AD553" s="109"/>
      <c r="AE553" s="109"/>
      <c r="AR553" s="189" t="s">
        <v>164</v>
      </c>
      <c r="AT553" s="189" t="s">
        <v>160</v>
      </c>
      <c r="AU553" s="189" t="s">
        <v>79</v>
      </c>
      <c r="AY553" s="100" t="s">
        <v>159</v>
      </c>
      <c r="BE553" s="190">
        <f t="shared" si="24"/>
        <v>0</v>
      </c>
      <c r="BF553" s="190">
        <f t="shared" si="25"/>
        <v>0</v>
      </c>
      <c r="BG553" s="190">
        <f t="shared" si="26"/>
        <v>0</v>
      </c>
      <c r="BH553" s="190">
        <f t="shared" si="27"/>
        <v>0</v>
      </c>
      <c r="BI553" s="190">
        <f t="shared" si="28"/>
        <v>0</v>
      </c>
      <c r="BJ553" s="100" t="s">
        <v>79</v>
      </c>
      <c r="BK553" s="190">
        <f t="shared" si="29"/>
        <v>0</v>
      </c>
      <c r="BL553" s="100" t="s">
        <v>164</v>
      </c>
      <c r="BM553" s="189" t="s">
        <v>840</v>
      </c>
    </row>
    <row r="554" spans="1:65" s="113" customFormat="1" ht="84" x14ac:dyDescent="0.2">
      <c r="A554" s="109"/>
      <c r="B554" s="110"/>
      <c r="C554" s="178" t="s">
        <v>553</v>
      </c>
      <c r="D554" s="178" t="s">
        <v>160</v>
      </c>
      <c r="E554" s="179" t="s">
        <v>841</v>
      </c>
      <c r="F554" s="180" t="s">
        <v>842</v>
      </c>
      <c r="G554" s="181" t="s">
        <v>191</v>
      </c>
      <c r="H554" s="182">
        <v>119</v>
      </c>
      <c r="I554" s="4"/>
      <c r="J554" s="183">
        <f t="shared" si="20"/>
        <v>0</v>
      </c>
      <c r="K554" s="180" t="s">
        <v>3</v>
      </c>
      <c r="L554" s="110"/>
      <c r="M554" s="184" t="s">
        <v>3</v>
      </c>
      <c r="N554" s="185" t="s">
        <v>43</v>
      </c>
      <c r="O554" s="186"/>
      <c r="P554" s="187">
        <f t="shared" si="21"/>
        <v>0</v>
      </c>
      <c r="Q554" s="187">
        <v>1.1000000000000001E-3</v>
      </c>
      <c r="R554" s="187">
        <f t="shared" si="22"/>
        <v>0.13090000000000002</v>
      </c>
      <c r="S554" s="187">
        <v>0</v>
      </c>
      <c r="T554" s="188">
        <f t="shared" si="23"/>
        <v>0</v>
      </c>
      <c r="U554" s="109"/>
      <c r="V554" s="109"/>
      <c r="W554" s="109"/>
      <c r="X554" s="109"/>
      <c r="Y554" s="109"/>
      <c r="Z554" s="109"/>
      <c r="AA554" s="109"/>
      <c r="AB554" s="109"/>
      <c r="AC554" s="109"/>
      <c r="AD554" s="109"/>
      <c r="AE554" s="109"/>
      <c r="AR554" s="189" t="s">
        <v>164</v>
      </c>
      <c r="AT554" s="189" t="s">
        <v>160</v>
      </c>
      <c r="AU554" s="189" t="s">
        <v>79</v>
      </c>
      <c r="AY554" s="100" t="s">
        <v>159</v>
      </c>
      <c r="BE554" s="190">
        <f t="shared" si="24"/>
        <v>0</v>
      </c>
      <c r="BF554" s="190">
        <f t="shared" si="25"/>
        <v>0</v>
      </c>
      <c r="BG554" s="190">
        <f t="shared" si="26"/>
        <v>0</v>
      </c>
      <c r="BH554" s="190">
        <f t="shared" si="27"/>
        <v>0</v>
      </c>
      <c r="BI554" s="190">
        <f t="shared" si="28"/>
        <v>0</v>
      </c>
      <c r="BJ554" s="100" t="s">
        <v>79</v>
      </c>
      <c r="BK554" s="190">
        <f t="shared" si="29"/>
        <v>0</v>
      </c>
      <c r="BL554" s="100" t="s">
        <v>164</v>
      </c>
      <c r="BM554" s="189" t="s">
        <v>843</v>
      </c>
    </row>
    <row r="555" spans="1:65" s="113" customFormat="1" ht="168" x14ac:dyDescent="0.2">
      <c r="A555" s="109"/>
      <c r="B555" s="110"/>
      <c r="C555" s="178" t="s">
        <v>844</v>
      </c>
      <c r="D555" s="178" t="s">
        <v>160</v>
      </c>
      <c r="E555" s="179" t="s">
        <v>845</v>
      </c>
      <c r="F555" s="180" t="s">
        <v>846</v>
      </c>
      <c r="G555" s="181" t="s">
        <v>191</v>
      </c>
      <c r="H555" s="182">
        <v>119</v>
      </c>
      <c r="I555" s="4"/>
      <c r="J555" s="183">
        <f t="shared" si="20"/>
        <v>0</v>
      </c>
      <c r="K555" s="180" t="s">
        <v>3</v>
      </c>
      <c r="L555" s="110"/>
      <c r="M555" s="184" t="s">
        <v>3</v>
      </c>
      <c r="N555" s="185" t="s">
        <v>43</v>
      </c>
      <c r="O555" s="186"/>
      <c r="P555" s="187">
        <f t="shared" si="21"/>
        <v>0</v>
      </c>
      <c r="Q555" s="187">
        <v>5.0800000000000003E-3</v>
      </c>
      <c r="R555" s="187">
        <f t="shared" si="22"/>
        <v>0.60452000000000006</v>
      </c>
      <c r="S555" s="187">
        <v>0</v>
      </c>
      <c r="T555" s="188">
        <f t="shared" si="23"/>
        <v>0</v>
      </c>
      <c r="U555" s="109"/>
      <c r="V555" s="109"/>
      <c r="W555" s="109"/>
      <c r="X555" s="109"/>
      <c r="Y555" s="109"/>
      <c r="Z555" s="109"/>
      <c r="AA555" s="109"/>
      <c r="AB555" s="109"/>
      <c r="AC555" s="109"/>
      <c r="AD555" s="109"/>
      <c r="AE555" s="109"/>
      <c r="AR555" s="189" t="s">
        <v>164</v>
      </c>
      <c r="AT555" s="189" t="s">
        <v>160</v>
      </c>
      <c r="AU555" s="189" t="s">
        <v>79</v>
      </c>
      <c r="AY555" s="100" t="s">
        <v>159</v>
      </c>
      <c r="BE555" s="190">
        <f t="shared" si="24"/>
        <v>0</v>
      </c>
      <c r="BF555" s="190">
        <f t="shared" si="25"/>
        <v>0</v>
      </c>
      <c r="BG555" s="190">
        <f t="shared" si="26"/>
        <v>0</v>
      </c>
      <c r="BH555" s="190">
        <f t="shared" si="27"/>
        <v>0</v>
      </c>
      <c r="BI555" s="190">
        <f t="shared" si="28"/>
        <v>0</v>
      </c>
      <c r="BJ555" s="100" t="s">
        <v>79</v>
      </c>
      <c r="BK555" s="190">
        <f t="shared" si="29"/>
        <v>0</v>
      </c>
      <c r="BL555" s="100" t="s">
        <v>164</v>
      </c>
      <c r="BM555" s="189" t="s">
        <v>847</v>
      </c>
    </row>
    <row r="556" spans="1:65" s="217" customFormat="1" ht="22.5" x14ac:dyDescent="0.2">
      <c r="B556" s="218"/>
      <c r="D556" s="193" t="s">
        <v>175</v>
      </c>
      <c r="E556" s="219" t="s">
        <v>3</v>
      </c>
      <c r="F556" s="220" t="s">
        <v>516</v>
      </c>
      <c r="H556" s="219" t="s">
        <v>3</v>
      </c>
      <c r="L556" s="218"/>
      <c r="M556" s="221"/>
      <c r="N556" s="222"/>
      <c r="O556" s="222"/>
      <c r="P556" s="222"/>
      <c r="Q556" s="222"/>
      <c r="R556" s="222"/>
      <c r="S556" s="222"/>
      <c r="T556" s="223"/>
      <c r="AT556" s="219" t="s">
        <v>175</v>
      </c>
      <c r="AU556" s="219" t="s">
        <v>79</v>
      </c>
      <c r="AV556" s="217" t="s">
        <v>79</v>
      </c>
      <c r="AW556" s="217" t="s">
        <v>33</v>
      </c>
      <c r="AX556" s="217" t="s">
        <v>72</v>
      </c>
      <c r="AY556" s="219" t="s">
        <v>159</v>
      </c>
    </row>
    <row r="557" spans="1:65" s="217" customFormat="1" ht="22.5" x14ac:dyDescent="0.2">
      <c r="B557" s="218"/>
      <c r="D557" s="193" t="s">
        <v>175</v>
      </c>
      <c r="E557" s="219" t="s">
        <v>3</v>
      </c>
      <c r="F557" s="220" t="s">
        <v>517</v>
      </c>
      <c r="H557" s="219" t="s">
        <v>3</v>
      </c>
      <c r="L557" s="218"/>
      <c r="M557" s="221"/>
      <c r="N557" s="222"/>
      <c r="O557" s="222"/>
      <c r="P557" s="222"/>
      <c r="Q557" s="222"/>
      <c r="R557" s="222"/>
      <c r="S557" s="222"/>
      <c r="T557" s="223"/>
      <c r="AT557" s="219" t="s">
        <v>175</v>
      </c>
      <c r="AU557" s="219" t="s">
        <v>79</v>
      </c>
      <c r="AV557" s="217" t="s">
        <v>79</v>
      </c>
      <c r="AW557" s="217" t="s">
        <v>33</v>
      </c>
      <c r="AX557" s="217" t="s">
        <v>72</v>
      </c>
      <c r="AY557" s="219" t="s">
        <v>159</v>
      </c>
    </row>
    <row r="558" spans="1:65" s="191" customFormat="1" x14ac:dyDescent="0.2">
      <c r="B558" s="192"/>
      <c r="D558" s="193" t="s">
        <v>175</v>
      </c>
      <c r="E558" s="194" t="s">
        <v>3</v>
      </c>
      <c r="F558" s="195" t="s">
        <v>518</v>
      </c>
      <c r="H558" s="196">
        <v>44.685000000000002</v>
      </c>
      <c r="L558" s="192"/>
      <c r="M558" s="197"/>
      <c r="N558" s="198"/>
      <c r="O558" s="198"/>
      <c r="P558" s="198"/>
      <c r="Q558" s="198"/>
      <c r="R558" s="198"/>
      <c r="S558" s="198"/>
      <c r="T558" s="199"/>
      <c r="AT558" s="194" t="s">
        <v>175</v>
      </c>
      <c r="AU558" s="194" t="s">
        <v>79</v>
      </c>
      <c r="AV558" s="191" t="s">
        <v>81</v>
      </c>
      <c r="AW558" s="191" t="s">
        <v>33</v>
      </c>
      <c r="AX558" s="191" t="s">
        <v>72</v>
      </c>
      <c r="AY558" s="194" t="s">
        <v>159</v>
      </c>
    </row>
    <row r="559" spans="1:65" s="191" customFormat="1" x14ac:dyDescent="0.2">
      <c r="B559" s="192"/>
      <c r="D559" s="193" t="s">
        <v>175</v>
      </c>
      <c r="E559" s="194" t="s">
        <v>3</v>
      </c>
      <c r="F559" s="195" t="s">
        <v>519</v>
      </c>
      <c r="H559" s="196">
        <v>-0.80900000000000005</v>
      </c>
      <c r="L559" s="192"/>
      <c r="M559" s="197"/>
      <c r="N559" s="198"/>
      <c r="O559" s="198"/>
      <c r="P559" s="198"/>
      <c r="Q559" s="198"/>
      <c r="R559" s="198"/>
      <c r="S559" s="198"/>
      <c r="T559" s="199"/>
      <c r="AT559" s="194" t="s">
        <v>175</v>
      </c>
      <c r="AU559" s="194" t="s">
        <v>79</v>
      </c>
      <c r="AV559" s="191" t="s">
        <v>81</v>
      </c>
      <c r="AW559" s="191" t="s">
        <v>33</v>
      </c>
      <c r="AX559" s="191" t="s">
        <v>72</v>
      </c>
      <c r="AY559" s="194" t="s">
        <v>159</v>
      </c>
    </row>
    <row r="560" spans="1:65" s="191" customFormat="1" x14ac:dyDescent="0.2">
      <c r="B560" s="192"/>
      <c r="D560" s="193" t="s">
        <v>175</v>
      </c>
      <c r="E560" s="194" t="s">
        <v>3</v>
      </c>
      <c r="F560" s="195" t="s">
        <v>520</v>
      </c>
      <c r="H560" s="196">
        <v>19.396000000000001</v>
      </c>
      <c r="L560" s="192"/>
      <c r="M560" s="197"/>
      <c r="N560" s="198"/>
      <c r="O560" s="198"/>
      <c r="P560" s="198"/>
      <c r="Q560" s="198"/>
      <c r="R560" s="198"/>
      <c r="S560" s="198"/>
      <c r="T560" s="199"/>
      <c r="AT560" s="194" t="s">
        <v>175</v>
      </c>
      <c r="AU560" s="194" t="s">
        <v>79</v>
      </c>
      <c r="AV560" s="191" t="s">
        <v>81</v>
      </c>
      <c r="AW560" s="191" t="s">
        <v>33</v>
      </c>
      <c r="AX560" s="191" t="s">
        <v>72</v>
      </c>
      <c r="AY560" s="194" t="s">
        <v>159</v>
      </c>
    </row>
    <row r="561" spans="2:51" s="191" customFormat="1" x14ac:dyDescent="0.2">
      <c r="B561" s="192"/>
      <c r="D561" s="193" t="s">
        <v>175</v>
      </c>
      <c r="E561" s="194" t="s">
        <v>3</v>
      </c>
      <c r="F561" s="195" t="s">
        <v>521</v>
      </c>
      <c r="H561" s="196">
        <v>0.74199999999999999</v>
      </c>
      <c r="L561" s="192"/>
      <c r="M561" s="197"/>
      <c r="N561" s="198"/>
      <c r="O561" s="198"/>
      <c r="P561" s="198"/>
      <c r="Q561" s="198"/>
      <c r="R561" s="198"/>
      <c r="S561" s="198"/>
      <c r="T561" s="199"/>
      <c r="AT561" s="194" t="s">
        <v>175</v>
      </c>
      <c r="AU561" s="194" t="s">
        <v>79</v>
      </c>
      <c r="AV561" s="191" t="s">
        <v>81</v>
      </c>
      <c r="AW561" s="191" t="s">
        <v>33</v>
      </c>
      <c r="AX561" s="191" t="s">
        <v>72</v>
      </c>
      <c r="AY561" s="194" t="s">
        <v>159</v>
      </c>
    </row>
    <row r="562" spans="2:51" s="191" customFormat="1" x14ac:dyDescent="0.2">
      <c r="B562" s="192"/>
      <c r="D562" s="193" t="s">
        <v>175</v>
      </c>
      <c r="E562" s="194" t="s">
        <v>3</v>
      </c>
      <c r="F562" s="195" t="s">
        <v>848</v>
      </c>
      <c r="H562" s="196">
        <v>3.5150000000000001</v>
      </c>
      <c r="L562" s="192"/>
      <c r="M562" s="197"/>
      <c r="N562" s="198"/>
      <c r="O562" s="198"/>
      <c r="P562" s="198"/>
      <c r="Q562" s="198"/>
      <c r="R562" s="198"/>
      <c r="S562" s="198"/>
      <c r="T562" s="199"/>
      <c r="AT562" s="194" t="s">
        <v>175</v>
      </c>
      <c r="AU562" s="194" t="s">
        <v>79</v>
      </c>
      <c r="AV562" s="191" t="s">
        <v>81</v>
      </c>
      <c r="AW562" s="191" t="s">
        <v>33</v>
      </c>
      <c r="AX562" s="191" t="s">
        <v>72</v>
      </c>
      <c r="AY562" s="194" t="s">
        <v>159</v>
      </c>
    </row>
    <row r="563" spans="2:51" s="191" customFormat="1" x14ac:dyDescent="0.2">
      <c r="B563" s="192"/>
      <c r="D563" s="193" t="s">
        <v>175</v>
      </c>
      <c r="E563" s="194" t="s">
        <v>3</v>
      </c>
      <c r="F563" s="195" t="s">
        <v>849</v>
      </c>
      <c r="H563" s="196">
        <v>1.47</v>
      </c>
      <c r="L563" s="192"/>
      <c r="M563" s="197"/>
      <c r="N563" s="198"/>
      <c r="O563" s="198"/>
      <c r="P563" s="198"/>
      <c r="Q563" s="198"/>
      <c r="R563" s="198"/>
      <c r="S563" s="198"/>
      <c r="T563" s="199"/>
      <c r="AT563" s="194" t="s">
        <v>175</v>
      </c>
      <c r="AU563" s="194" t="s">
        <v>79</v>
      </c>
      <c r="AV563" s="191" t="s">
        <v>81</v>
      </c>
      <c r="AW563" s="191" t="s">
        <v>33</v>
      </c>
      <c r="AX563" s="191" t="s">
        <v>72</v>
      </c>
      <c r="AY563" s="194" t="s">
        <v>159</v>
      </c>
    </row>
    <row r="564" spans="2:51" s="191" customFormat="1" x14ac:dyDescent="0.2">
      <c r="B564" s="192"/>
      <c r="D564" s="193" t="s">
        <v>175</v>
      </c>
      <c r="E564" s="194" t="s">
        <v>3</v>
      </c>
      <c r="F564" s="195" t="s">
        <v>850</v>
      </c>
      <c r="H564" s="196">
        <v>0.80600000000000005</v>
      </c>
      <c r="L564" s="192"/>
      <c r="M564" s="197"/>
      <c r="N564" s="198"/>
      <c r="O564" s="198"/>
      <c r="P564" s="198"/>
      <c r="Q564" s="198"/>
      <c r="R564" s="198"/>
      <c r="S564" s="198"/>
      <c r="T564" s="199"/>
      <c r="AT564" s="194" t="s">
        <v>175</v>
      </c>
      <c r="AU564" s="194" t="s">
        <v>79</v>
      </c>
      <c r="AV564" s="191" t="s">
        <v>81</v>
      </c>
      <c r="AW564" s="191" t="s">
        <v>33</v>
      </c>
      <c r="AX564" s="191" t="s">
        <v>72</v>
      </c>
      <c r="AY564" s="194" t="s">
        <v>159</v>
      </c>
    </row>
    <row r="565" spans="2:51" s="191" customFormat="1" x14ac:dyDescent="0.2">
      <c r="B565" s="192"/>
      <c r="D565" s="193" t="s">
        <v>175</v>
      </c>
      <c r="E565" s="194" t="s">
        <v>3</v>
      </c>
      <c r="F565" s="195" t="s">
        <v>851</v>
      </c>
      <c r="H565" s="196">
        <v>-0.61</v>
      </c>
      <c r="L565" s="192"/>
      <c r="M565" s="197"/>
      <c r="N565" s="198"/>
      <c r="O565" s="198"/>
      <c r="P565" s="198"/>
      <c r="Q565" s="198"/>
      <c r="R565" s="198"/>
      <c r="S565" s="198"/>
      <c r="T565" s="199"/>
      <c r="AT565" s="194" t="s">
        <v>175</v>
      </c>
      <c r="AU565" s="194" t="s">
        <v>79</v>
      </c>
      <c r="AV565" s="191" t="s">
        <v>81</v>
      </c>
      <c r="AW565" s="191" t="s">
        <v>33</v>
      </c>
      <c r="AX565" s="191" t="s">
        <v>72</v>
      </c>
      <c r="AY565" s="194" t="s">
        <v>159</v>
      </c>
    </row>
    <row r="566" spans="2:51" s="191" customFormat="1" x14ac:dyDescent="0.2">
      <c r="B566" s="192"/>
      <c r="D566" s="193" t="s">
        <v>175</v>
      </c>
      <c r="E566" s="194" t="s">
        <v>3</v>
      </c>
      <c r="F566" s="195" t="s">
        <v>852</v>
      </c>
      <c r="H566" s="196">
        <v>0.13800000000000001</v>
      </c>
      <c r="L566" s="192"/>
      <c r="M566" s="197"/>
      <c r="N566" s="198"/>
      <c r="O566" s="198"/>
      <c r="P566" s="198"/>
      <c r="Q566" s="198"/>
      <c r="R566" s="198"/>
      <c r="S566" s="198"/>
      <c r="T566" s="199"/>
      <c r="AT566" s="194" t="s">
        <v>175</v>
      </c>
      <c r="AU566" s="194" t="s">
        <v>79</v>
      </c>
      <c r="AV566" s="191" t="s">
        <v>81</v>
      </c>
      <c r="AW566" s="191" t="s">
        <v>33</v>
      </c>
      <c r="AX566" s="191" t="s">
        <v>72</v>
      </c>
      <c r="AY566" s="194" t="s">
        <v>159</v>
      </c>
    </row>
    <row r="567" spans="2:51" s="191" customFormat="1" x14ac:dyDescent="0.2">
      <c r="B567" s="192"/>
      <c r="D567" s="193" t="s">
        <v>175</v>
      </c>
      <c r="E567" s="194" t="s">
        <v>3</v>
      </c>
      <c r="F567" s="195" t="s">
        <v>853</v>
      </c>
      <c r="H567" s="196">
        <v>0.104</v>
      </c>
      <c r="L567" s="192"/>
      <c r="M567" s="197"/>
      <c r="N567" s="198"/>
      <c r="O567" s="198"/>
      <c r="P567" s="198"/>
      <c r="Q567" s="198"/>
      <c r="R567" s="198"/>
      <c r="S567" s="198"/>
      <c r="T567" s="199"/>
      <c r="AT567" s="194" t="s">
        <v>175</v>
      </c>
      <c r="AU567" s="194" t="s">
        <v>79</v>
      </c>
      <c r="AV567" s="191" t="s">
        <v>81</v>
      </c>
      <c r="AW567" s="191" t="s">
        <v>33</v>
      </c>
      <c r="AX567" s="191" t="s">
        <v>72</v>
      </c>
      <c r="AY567" s="194" t="s">
        <v>159</v>
      </c>
    </row>
    <row r="568" spans="2:51" s="191" customFormat="1" x14ac:dyDescent="0.2">
      <c r="B568" s="192"/>
      <c r="D568" s="193" t="s">
        <v>175</v>
      </c>
      <c r="E568" s="194" t="s">
        <v>3</v>
      </c>
      <c r="F568" s="195" t="s">
        <v>854</v>
      </c>
      <c r="H568" s="196">
        <v>0.184</v>
      </c>
      <c r="L568" s="192"/>
      <c r="M568" s="197"/>
      <c r="N568" s="198"/>
      <c r="O568" s="198"/>
      <c r="P568" s="198"/>
      <c r="Q568" s="198"/>
      <c r="R568" s="198"/>
      <c r="S568" s="198"/>
      <c r="T568" s="199"/>
      <c r="AT568" s="194" t="s">
        <v>175</v>
      </c>
      <c r="AU568" s="194" t="s">
        <v>79</v>
      </c>
      <c r="AV568" s="191" t="s">
        <v>81</v>
      </c>
      <c r="AW568" s="191" t="s">
        <v>33</v>
      </c>
      <c r="AX568" s="191" t="s">
        <v>72</v>
      </c>
      <c r="AY568" s="194" t="s">
        <v>159</v>
      </c>
    </row>
    <row r="569" spans="2:51" s="224" customFormat="1" x14ac:dyDescent="0.2">
      <c r="B569" s="225"/>
      <c r="D569" s="193" t="s">
        <v>175</v>
      </c>
      <c r="E569" s="226" t="s">
        <v>3</v>
      </c>
      <c r="F569" s="227" t="s">
        <v>855</v>
      </c>
      <c r="H569" s="228">
        <v>69.620999999999995</v>
      </c>
      <c r="L569" s="225"/>
      <c r="M569" s="229"/>
      <c r="N569" s="230"/>
      <c r="O569" s="230"/>
      <c r="P569" s="230"/>
      <c r="Q569" s="230"/>
      <c r="R569" s="230"/>
      <c r="S569" s="230"/>
      <c r="T569" s="231"/>
      <c r="AT569" s="226" t="s">
        <v>175</v>
      </c>
      <c r="AU569" s="226" t="s">
        <v>79</v>
      </c>
      <c r="AV569" s="224" t="s">
        <v>167</v>
      </c>
      <c r="AW569" s="224" t="s">
        <v>33</v>
      </c>
      <c r="AX569" s="224" t="s">
        <v>72</v>
      </c>
      <c r="AY569" s="226" t="s">
        <v>159</v>
      </c>
    </row>
    <row r="570" spans="2:51" s="217" customFormat="1" ht="22.5" x14ac:dyDescent="0.2">
      <c r="B570" s="218"/>
      <c r="D570" s="193" t="s">
        <v>175</v>
      </c>
      <c r="E570" s="219" t="s">
        <v>3</v>
      </c>
      <c r="F570" s="220" t="s">
        <v>523</v>
      </c>
      <c r="H570" s="219" t="s">
        <v>3</v>
      </c>
      <c r="L570" s="218"/>
      <c r="M570" s="221"/>
      <c r="N570" s="222"/>
      <c r="O570" s="222"/>
      <c r="P570" s="222"/>
      <c r="Q570" s="222"/>
      <c r="R570" s="222"/>
      <c r="S570" s="222"/>
      <c r="T570" s="223"/>
      <c r="AT570" s="219" t="s">
        <v>175</v>
      </c>
      <c r="AU570" s="219" t="s">
        <v>79</v>
      </c>
      <c r="AV570" s="217" t="s">
        <v>79</v>
      </c>
      <c r="AW570" s="217" t="s">
        <v>33</v>
      </c>
      <c r="AX570" s="217" t="s">
        <v>72</v>
      </c>
      <c r="AY570" s="219" t="s">
        <v>159</v>
      </c>
    </row>
    <row r="571" spans="2:51" s="191" customFormat="1" x14ac:dyDescent="0.2">
      <c r="B571" s="192"/>
      <c r="D571" s="193" t="s">
        <v>175</v>
      </c>
      <c r="E571" s="194" t="s">
        <v>3</v>
      </c>
      <c r="F571" s="195" t="s">
        <v>524</v>
      </c>
      <c r="H571" s="196">
        <v>6.1609999999999996</v>
      </c>
      <c r="L571" s="192"/>
      <c r="M571" s="197"/>
      <c r="N571" s="198"/>
      <c r="O571" s="198"/>
      <c r="P571" s="198"/>
      <c r="Q571" s="198"/>
      <c r="R571" s="198"/>
      <c r="S571" s="198"/>
      <c r="T571" s="199"/>
      <c r="AT571" s="194" t="s">
        <v>175</v>
      </c>
      <c r="AU571" s="194" t="s">
        <v>79</v>
      </c>
      <c r="AV571" s="191" t="s">
        <v>81</v>
      </c>
      <c r="AW571" s="191" t="s">
        <v>33</v>
      </c>
      <c r="AX571" s="191" t="s">
        <v>72</v>
      </c>
      <c r="AY571" s="194" t="s">
        <v>159</v>
      </c>
    </row>
    <row r="572" spans="2:51" s="217" customFormat="1" ht="33.75" x14ac:dyDescent="0.2">
      <c r="B572" s="218"/>
      <c r="D572" s="193" t="s">
        <v>175</v>
      </c>
      <c r="E572" s="219" t="s">
        <v>3</v>
      </c>
      <c r="F572" s="220" t="s">
        <v>525</v>
      </c>
      <c r="H572" s="219" t="s">
        <v>3</v>
      </c>
      <c r="L572" s="218"/>
      <c r="M572" s="221"/>
      <c r="N572" s="222"/>
      <c r="O572" s="222"/>
      <c r="P572" s="222"/>
      <c r="Q572" s="222"/>
      <c r="R572" s="222"/>
      <c r="S572" s="222"/>
      <c r="T572" s="223"/>
      <c r="AT572" s="219" t="s">
        <v>175</v>
      </c>
      <c r="AU572" s="219" t="s">
        <v>79</v>
      </c>
      <c r="AV572" s="217" t="s">
        <v>79</v>
      </c>
      <c r="AW572" s="217" t="s">
        <v>33</v>
      </c>
      <c r="AX572" s="217" t="s">
        <v>72</v>
      </c>
      <c r="AY572" s="219" t="s">
        <v>159</v>
      </c>
    </row>
    <row r="573" spans="2:51" s="191" customFormat="1" x14ac:dyDescent="0.2">
      <c r="B573" s="192"/>
      <c r="D573" s="193" t="s">
        <v>175</v>
      </c>
      <c r="E573" s="194" t="s">
        <v>3</v>
      </c>
      <c r="F573" s="195" t="s">
        <v>526</v>
      </c>
      <c r="H573" s="196">
        <v>12.019</v>
      </c>
      <c r="L573" s="192"/>
      <c r="M573" s="197"/>
      <c r="N573" s="198"/>
      <c r="O573" s="198"/>
      <c r="P573" s="198"/>
      <c r="Q573" s="198"/>
      <c r="R573" s="198"/>
      <c r="S573" s="198"/>
      <c r="T573" s="199"/>
      <c r="AT573" s="194" t="s">
        <v>175</v>
      </c>
      <c r="AU573" s="194" t="s">
        <v>79</v>
      </c>
      <c r="AV573" s="191" t="s">
        <v>81</v>
      </c>
      <c r="AW573" s="191" t="s">
        <v>33</v>
      </c>
      <c r="AX573" s="191" t="s">
        <v>72</v>
      </c>
      <c r="AY573" s="194" t="s">
        <v>159</v>
      </c>
    </row>
    <row r="574" spans="2:51" s="191" customFormat="1" x14ac:dyDescent="0.2">
      <c r="B574" s="192"/>
      <c r="D574" s="193" t="s">
        <v>175</v>
      </c>
      <c r="E574" s="194" t="s">
        <v>3</v>
      </c>
      <c r="F574" s="195" t="s">
        <v>853</v>
      </c>
      <c r="H574" s="196">
        <v>0.104</v>
      </c>
      <c r="L574" s="192"/>
      <c r="M574" s="197"/>
      <c r="N574" s="198"/>
      <c r="O574" s="198"/>
      <c r="P574" s="198"/>
      <c r="Q574" s="198"/>
      <c r="R574" s="198"/>
      <c r="S574" s="198"/>
      <c r="T574" s="199"/>
      <c r="AT574" s="194" t="s">
        <v>175</v>
      </c>
      <c r="AU574" s="194" t="s">
        <v>79</v>
      </c>
      <c r="AV574" s="191" t="s">
        <v>81</v>
      </c>
      <c r="AW574" s="191" t="s">
        <v>33</v>
      </c>
      <c r="AX574" s="191" t="s">
        <v>72</v>
      </c>
      <c r="AY574" s="194" t="s">
        <v>159</v>
      </c>
    </row>
    <row r="575" spans="2:51" s="217" customFormat="1" ht="22.5" x14ac:dyDescent="0.2">
      <c r="B575" s="218"/>
      <c r="D575" s="193" t="s">
        <v>175</v>
      </c>
      <c r="E575" s="219" t="s">
        <v>3</v>
      </c>
      <c r="F575" s="220" t="s">
        <v>527</v>
      </c>
      <c r="H575" s="219" t="s">
        <v>3</v>
      </c>
      <c r="L575" s="218"/>
      <c r="M575" s="221"/>
      <c r="N575" s="222"/>
      <c r="O575" s="222"/>
      <c r="P575" s="222"/>
      <c r="Q575" s="222"/>
      <c r="R575" s="222"/>
      <c r="S575" s="222"/>
      <c r="T575" s="223"/>
      <c r="AT575" s="219" t="s">
        <v>175</v>
      </c>
      <c r="AU575" s="219" t="s">
        <v>79</v>
      </c>
      <c r="AV575" s="217" t="s">
        <v>79</v>
      </c>
      <c r="AW575" s="217" t="s">
        <v>33</v>
      </c>
      <c r="AX575" s="217" t="s">
        <v>72</v>
      </c>
      <c r="AY575" s="219" t="s">
        <v>159</v>
      </c>
    </row>
    <row r="576" spans="2:51" s="191" customFormat="1" x14ac:dyDescent="0.2">
      <c r="B576" s="192"/>
      <c r="D576" s="193" t="s">
        <v>175</v>
      </c>
      <c r="E576" s="194" t="s">
        <v>3</v>
      </c>
      <c r="F576" s="195" t="s">
        <v>528</v>
      </c>
      <c r="H576" s="196">
        <v>12.519</v>
      </c>
      <c r="L576" s="192"/>
      <c r="M576" s="197"/>
      <c r="N576" s="198"/>
      <c r="O576" s="198"/>
      <c r="P576" s="198"/>
      <c r="Q576" s="198"/>
      <c r="R576" s="198"/>
      <c r="S576" s="198"/>
      <c r="T576" s="199"/>
      <c r="AT576" s="194" t="s">
        <v>175</v>
      </c>
      <c r="AU576" s="194" t="s">
        <v>79</v>
      </c>
      <c r="AV576" s="191" t="s">
        <v>81</v>
      </c>
      <c r="AW576" s="191" t="s">
        <v>33</v>
      </c>
      <c r="AX576" s="191" t="s">
        <v>72</v>
      </c>
      <c r="AY576" s="194" t="s">
        <v>159</v>
      </c>
    </row>
    <row r="577" spans="1:65" s="191" customFormat="1" x14ac:dyDescent="0.2">
      <c r="B577" s="192"/>
      <c r="D577" s="193" t="s">
        <v>175</v>
      </c>
      <c r="E577" s="194" t="s">
        <v>3</v>
      </c>
      <c r="F577" s="195" t="s">
        <v>853</v>
      </c>
      <c r="H577" s="196">
        <v>0.104</v>
      </c>
      <c r="L577" s="192"/>
      <c r="M577" s="197"/>
      <c r="N577" s="198"/>
      <c r="O577" s="198"/>
      <c r="P577" s="198"/>
      <c r="Q577" s="198"/>
      <c r="R577" s="198"/>
      <c r="S577" s="198"/>
      <c r="T577" s="199"/>
      <c r="AT577" s="194" t="s">
        <v>175</v>
      </c>
      <c r="AU577" s="194" t="s">
        <v>79</v>
      </c>
      <c r="AV577" s="191" t="s">
        <v>81</v>
      </c>
      <c r="AW577" s="191" t="s">
        <v>33</v>
      </c>
      <c r="AX577" s="191" t="s">
        <v>72</v>
      </c>
      <c r="AY577" s="194" t="s">
        <v>159</v>
      </c>
    </row>
    <row r="578" spans="1:65" s="217" customFormat="1" ht="22.5" x14ac:dyDescent="0.2">
      <c r="B578" s="218"/>
      <c r="D578" s="193" t="s">
        <v>175</v>
      </c>
      <c r="E578" s="219" t="s">
        <v>3</v>
      </c>
      <c r="F578" s="220" t="s">
        <v>529</v>
      </c>
      <c r="H578" s="219" t="s">
        <v>3</v>
      </c>
      <c r="L578" s="218"/>
      <c r="M578" s="221"/>
      <c r="N578" s="222"/>
      <c r="O578" s="222"/>
      <c r="P578" s="222"/>
      <c r="Q578" s="222"/>
      <c r="R578" s="222"/>
      <c r="S578" s="222"/>
      <c r="T578" s="223"/>
      <c r="AT578" s="219" t="s">
        <v>175</v>
      </c>
      <c r="AU578" s="219" t="s">
        <v>79</v>
      </c>
      <c r="AV578" s="217" t="s">
        <v>79</v>
      </c>
      <c r="AW578" s="217" t="s">
        <v>33</v>
      </c>
      <c r="AX578" s="217" t="s">
        <v>72</v>
      </c>
      <c r="AY578" s="219" t="s">
        <v>159</v>
      </c>
    </row>
    <row r="579" spans="1:65" s="191" customFormat="1" x14ac:dyDescent="0.2">
      <c r="B579" s="192"/>
      <c r="D579" s="193" t="s">
        <v>175</v>
      </c>
      <c r="E579" s="194" t="s">
        <v>3</v>
      </c>
      <c r="F579" s="195" t="s">
        <v>530</v>
      </c>
      <c r="H579" s="196">
        <v>9.9849999999999994</v>
      </c>
      <c r="L579" s="192"/>
      <c r="M579" s="197"/>
      <c r="N579" s="198"/>
      <c r="O579" s="198"/>
      <c r="P579" s="198"/>
      <c r="Q579" s="198"/>
      <c r="R579" s="198"/>
      <c r="S579" s="198"/>
      <c r="T579" s="199"/>
      <c r="AT579" s="194" t="s">
        <v>175</v>
      </c>
      <c r="AU579" s="194" t="s">
        <v>79</v>
      </c>
      <c r="AV579" s="191" t="s">
        <v>81</v>
      </c>
      <c r="AW579" s="191" t="s">
        <v>33</v>
      </c>
      <c r="AX579" s="191" t="s">
        <v>72</v>
      </c>
      <c r="AY579" s="194" t="s">
        <v>159</v>
      </c>
    </row>
    <row r="580" spans="1:65" s="217" customFormat="1" ht="22.5" x14ac:dyDescent="0.2">
      <c r="B580" s="218"/>
      <c r="D580" s="193" t="s">
        <v>175</v>
      </c>
      <c r="E580" s="219" t="s">
        <v>3</v>
      </c>
      <c r="F580" s="220" t="s">
        <v>544</v>
      </c>
      <c r="H580" s="219" t="s">
        <v>3</v>
      </c>
      <c r="L580" s="218"/>
      <c r="M580" s="221"/>
      <c r="N580" s="222"/>
      <c r="O580" s="222"/>
      <c r="P580" s="222"/>
      <c r="Q580" s="222"/>
      <c r="R580" s="222"/>
      <c r="S580" s="222"/>
      <c r="T580" s="223"/>
      <c r="AT580" s="219" t="s">
        <v>175</v>
      </c>
      <c r="AU580" s="219" t="s">
        <v>79</v>
      </c>
      <c r="AV580" s="217" t="s">
        <v>79</v>
      </c>
      <c r="AW580" s="217" t="s">
        <v>33</v>
      </c>
      <c r="AX580" s="217" t="s">
        <v>72</v>
      </c>
      <c r="AY580" s="219" t="s">
        <v>159</v>
      </c>
    </row>
    <row r="581" spans="1:65" s="217" customFormat="1" ht="22.5" x14ac:dyDescent="0.2">
      <c r="B581" s="218"/>
      <c r="D581" s="193" t="s">
        <v>175</v>
      </c>
      <c r="E581" s="219" t="s">
        <v>3</v>
      </c>
      <c r="F581" s="220" t="s">
        <v>545</v>
      </c>
      <c r="H581" s="219" t="s">
        <v>3</v>
      </c>
      <c r="L581" s="218"/>
      <c r="M581" s="221"/>
      <c r="N581" s="222"/>
      <c r="O581" s="222"/>
      <c r="P581" s="222"/>
      <c r="Q581" s="222"/>
      <c r="R581" s="222"/>
      <c r="S581" s="222"/>
      <c r="T581" s="223"/>
      <c r="AT581" s="219" t="s">
        <v>175</v>
      </c>
      <c r="AU581" s="219" t="s">
        <v>79</v>
      </c>
      <c r="AV581" s="217" t="s">
        <v>79</v>
      </c>
      <c r="AW581" s="217" t="s">
        <v>33</v>
      </c>
      <c r="AX581" s="217" t="s">
        <v>72</v>
      </c>
      <c r="AY581" s="219" t="s">
        <v>159</v>
      </c>
    </row>
    <row r="582" spans="1:65" s="191" customFormat="1" x14ac:dyDescent="0.2">
      <c r="B582" s="192"/>
      <c r="D582" s="193" t="s">
        <v>175</v>
      </c>
      <c r="E582" s="194" t="s">
        <v>3</v>
      </c>
      <c r="F582" s="195" t="s">
        <v>856</v>
      </c>
      <c r="H582" s="196">
        <v>2.2770000000000001</v>
      </c>
      <c r="L582" s="192"/>
      <c r="M582" s="197"/>
      <c r="N582" s="198"/>
      <c r="O582" s="198"/>
      <c r="P582" s="198"/>
      <c r="Q582" s="198"/>
      <c r="R582" s="198"/>
      <c r="S582" s="198"/>
      <c r="T582" s="199"/>
      <c r="AT582" s="194" t="s">
        <v>175</v>
      </c>
      <c r="AU582" s="194" t="s">
        <v>79</v>
      </c>
      <c r="AV582" s="191" t="s">
        <v>81</v>
      </c>
      <c r="AW582" s="191" t="s">
        <v>33</v>
      </c>
      <c r="AX582" s="191" t="s">
        <v>72</v>
      </c>
      <c r="AY582" s="194" t="s">
        <v>159</v>
      </c>
    </row>
    <row r="583" spans="1:65" s="191" customFormat="1" x14ac:dyDescent="0.2">
      <c r="B583" s="192"/>
      <c r="D583" s="193" t="s">
        <v>175</v>
      </c>
      <c r="E583" s="194" t="s">
        <v>3</v>
      </c>
      <c r="F583" s="195" t="s">
        <v>736</v>
      </c>
      <c r="H583" s="196">
        <v>0.68600000000000005</v>
      </c>
      <c r="L583" s="192"/>
      <c r="M583" s="197"/>
      <c r="N583" s="198"/>
      <c r="O583" s="198"/>
      <c r="P583" s="198"/>
      <c r="Q583" s="198"/>
      <c r="R583" s="198"/>
      <c r="S583" s="198"/>
      <c r="T583" s="199"/>
      <c r="AT583" s="194" t="s">
        <v>175</v>
      </c>
      <c r="AU583" s="194" t="s">
        <v>79</v>
      </c>
      <c r="AV583" s="191" t="s">
        <v>81</v>
      </c>
      <c r="AW583" s="191" t="s">
        <v>33</v>
      </c>
      <c r="AX583" s="191" t="s">
        <v>72</v>
      </c>
      <c r="AY583" s="194" t="s">
        <v>159</v>
      </c>
    </row>
    <row r="584" spans="1:65" s="191" customFormat="1" x14ac:dyDescent="0.2">
      <c r="B584" s="192"/>
      <c r="D584" s="193" t="s">
        <v>175</v>
      </c>
      <c r="E584" s="194" t="s">
        <v>3</v>
      </c>
      <c r="F584" s="195" t="s">
        <v>857</v>
      </c>
      <c r="H584" s="196">
        <v>2.2639999999999998</v>
      </c>
      <c r="L584" s="192"/>
      <c r="M584" s="197"/>
      <c r="N584" s="198"/>
      <c r="O584" s="198"/>
      <c r="P584" s="198"/>
      <c r="Q584" s="198"/>
      <c r="R584" s="198"/>
      <c r="S584" s="198"/>
      <c r="T584" s="199"/>
      <c r="AT584" s="194" t="s">
        <v>175</v>
      </c>
      <c r="AU584" s="194" t="s">
        <v>79</v>
      </c>
      <c r="AV584" s="191" t="s">
        <v>81</v>
      </c>
      <c r="AW584" s="191" t="s">
        <v>33</v>
      </c>
      <c r="AX584" s="191" t="s">
        <v>72</v>
      </c>
      <c r="AY584" s="194" t="s">
        <v>159</v>
      </c>
    </row>
    <row r="585" spans="1:65" s="191" customFormat="1" x14ac:dyDescent="0.2">
      <c r="B585" s="192"/>
      <c r="D585" s="193" t="s">
        <v>175</v>
      </c>
      <c r="E585" s="194" t="s">
        <v>3</v>
      </c>
      <c r="F585" s="195" t="s">
        <v>858</v>
      </c>
      <c r="H585" s="196">
        <v>9.1999999999999998E-2</v>
      </c>
      <c r="L585" s="192"/>
      <c r="M585" s="197"/>
      <c r="N585" s="198"/>
      <c r="O585" s="198"/>
      <c r="P585" s="198"/>
      <c r="Q585" s="198"/>
      <c r="R585" s="198"/>
      <c r="S585" s="198"/>
      <c r="T585" s="199"/>
      <c r="AT585" s="194" t="s">
        <v>175</v>
      </c>
      <c r="AU585" s="194" t="s">
        <v>79</v>
      </c>
      <c r="AV585" s="191" t="s">
        <v>81</v>
      </c>
      <c r="AW585" s="191" t="s">
        <v>33</v>
      </c>
      <c r="AX585" s="191" t="s">
        <v>72</v>
      </c>
      <c r="AY585" s="194" t="s">
        <v>159</v>
      </c>
    </row>
    <row r="586" spans="1:65" s="217" customFormat="1" ht="22.5" x14ac:dyDescent="0.2">
      <c r="B586" s="218"/>
      <c r="D586" s="193" t="s">
        <v>175</v>
      </c>
      <c r="E586" s="219" t="s">
        <v>3</v>
      </c>
      <c r="F586" s="220" t="s">
        <v>548</v>
      </c>
      <c r="H586" s="219" t="s">
        <v>3</v>
      </c>
      <c r="L586" s="218"/>
      <c r="M586" s="221"/>
      <c r="N586" s="222"/>
      <c r="O586" s="222"/>
      <c r="P586" s="222"/>
      <c r="Q586" s="222"/>
      <c r="R586" s="222"/>
      <c r="S586" s="222"/>
      <c r="T586" s="223"/>
      <c r="AT586" s="219" t="s">
        <v>175</v>
      </c>
      <c r="AU586" s="219" t="s">
        <v>79</v>
      </c>
      <c r="AV586" s="217" t="s">
        <v>79</v>
      </c>
      <c r="AW586" s="217" t="s">
        <v>33</v>
      </c>
      <c r="AX586" s="217" t="s">
        <v>72</v>
      </c>
      <c r="AY586" s="219" t="s">
        <v>159</v>
      </c>
    </row>
    <row r="587" spans="1:65" s="191" customFormat="1" x14ac:dyDescent="0.2">
      <c r="B587" s="192"/>
      <c r="D587" s="193" t="s">
        <v>175</v>
      </c>
      <c r="E587" s="194" t="s">
        <v>3</v>
      </c>
      <c r="F587" s="195" t="s">
        <v>859</v>
      </c>
      <c r="H587" s="196">
        <v>2.488</v>
      </c>
      <c r="L587" s="192"/>
      <c r="M587" s="197"/>
      <c r="N587" s="198"/>
      <c r="O587" s="198"/>
      <c r="P587" s="198"/>
      <c r="Q587" s="198"/>
      <c r="R587" s="198"/>
      <c r="S587" s="198"/>
      <c r="T587" s="199"/>
      <c r="AT587" s="194" t="s">
        <v>175</v>
      </c>
      <c r="AU587" s="194" t="s">
        <v>79</v>
      </c>
      <c r="AV587" s="191" t="s">
        <v>81</v>
      </c>
      <c r="AW587" s="191" t="s">
        <v>33</v>
      </c>
      <c r="AX587" s="191" t="s">
        <v>72</v>
      </c>
      <c r="AY587" s="194" t="s">
        <v>159</v>
      </c>
    </row>
    <row r="588" spans="1:65" s="191" customFormat="1" x14ac:dyDescent="0.2">
      <c r="B588" s="192"/>
      <c r="D588" s="193" t="s">
        <v>175</v>
      </c>
      <c r="E588" s="194" t="s">
        <v>3</v>
      </c>
      <c r="F588" s="195" t="s">
        <v>853</v>
      </c>
      <c r="H588" s="196">
        <v>0.104</v>
      </c>
      <c r="L588" s="192"/>
      <c r="M588" s="197"/>
      <c r="N588" s="198"/>
      <c r="O588" s="198"/>
      <c r="P588" s="198"/>
      <c r="Q588" s="198"/>
      <c r="R588" s="198"/>
      <c r="S588" s="198"/>
      <c r="T588" s="199"/>
      <c r="AT588" s="194" t="s">
        <v>175</v>
      </c>
      <c r="AU588" s="194" t="s">
        <v>79</v>
      </c>
      <c r="AV588" s="191" t="s">
        <v>81</v>
      </c>
      <c r="AW588" s="191" t="s">
        <v>33</v>
      </c>
      <c r="AX588" s="191" t="s">
        <v>72</v>
      </c>
      <c r="AY588" s="194" t="s">
        <v>159</v>
      </c>
    </row>
    <row r="589" spans="1:65" s="191" customFormat="1" x14ac:dyDescent="0.2">
      <c r="B589" s="192"/>
      <c r="D589" s="193" t="s">
        <v>175</v>
      </c>
      <c r="E589" s="194" t="s">
        <v>3</v>
      </c>
      <c r="F589" s="195" t="s">
        <v>860</v>
      </c>
      <c r="H589" s="196">
        <v>0.57599999999999996</v>
      </c>
      <c r="L589" s="192"/>
      <c r="M589" s="197"/>
      <c r="N589" s="198"/>
      <c r="O589" s="198"/>
      <c r="P589" s="198"/>
      <c r="Q589" s="198"/>
      <c r="R589" s="198"/>
      <c r="S589" s="198"/>
      <c r="T589" s="199"/>
      <c r="AT589" s="194" t="s">
        <v>175</v>
      </c>
      <c r="AU589" s="194" t="s">
        <v>79</v>
      </c>
      <c r="AV589" s="191" t="s">
        <v>81</v>
      </c>
      <c r="AW589" s="191" t="s">
        <v>33</v>
      </c>
      <c r="AX589" s="191" t="s">
        <v>72</v>
      </c>
      <c r="AY589" s="194" t="s">
        <v>159</v>
      </c>
    </row>
    <row r="590" spans="1:65" s="200" customFormat="1" x14ac:dyDescent="0.2">
      <c r="B590" s="201"/>
      <c r="D590" s="193" t="s">
        <v>175</v>
      </c>
      <c r="E590" s="202" t="s">
        <v>3</v>
      </c>
      <c r="F590" s="203" t="s">
        <v>197</v>
      </c>
      <c r="H590" s="204">
        <v>119</v>
      </c>
      <c r="L590" s="201"/>
      <c r="M590" s="205"/>
      <c r="N590" s="206"/>
      <c r="O590" s="206"/>
      <c r="P590" s="206"/>
      <c r="Q590" s="206"/>
      <c r="R590" s="206"/>
      <c r="S590" s="206"/>
      <c r="T590" s="207"/>
      <c r="AT590" s="202" t="s">
        <v>175</v>
      </c>
      <c r="AU590" s="202" t="s">
        <v>79</v>
      </c>
      <c r="AV590" s="200" t="s">
        <v>164</v>
      </c>
      <c r="AW590" s="200" t="s">
        <v>33</v>
      </c>
      <c r="AX590" s="200" t="s">
        <v>79</v>
      </c>
      <c r="AY590" s="202" t="s">
        <v>159</v>
      </c>
    </row>
    <row r="591" spans="1:65" s="113" customFormat="1" ht="48" x14ac:dyDescent="0.2">
      <c r="A591" s="109"/>
      <c r="B591" s="110"/>
      <c r="C591" s="178" t="s">
        <v>559</v>
      </c>
      <c r="D591" s="178" t="s">
        <v>160</v>
      </c>
      <c r="E591" s="179" t="s">
        <v>861</v>
      </c>
      <c r="F591" s="180" t="s">
        <v>862</v>
      </c>
      <c r="G591" s="181" t="s">
        <v>173</v>
      </c>
      <c r="H591" s="182">
        <v>106</v>
      </c>
      <c r="I591" s="4"/>
      <c r="J591" s="183">
        <f>ROUND(I591*H591,2)</f>
        <v>0</v>
      </c>
      <c r="K591" s="180" t="s">
        <v>3</v>
      </c>
      <c r="L591" s="110"/>
      <c r="M591" s="184" t="s">
        <v>3</v>
      </c>
      <c r="N591" s="185" t="s">
        <v>43</v>
      </c>
      <c r="O591" s="186"/>
      <c r="P591" s="187">
        <f>O591*H591</f>
        <v>0</v>
      </c>
      <c r="Q591" s="187">
        <v>4.8000000000000001E-4</v>
      </c>
      <c r="R591" s="187">
        <f>Q591*H591</f>
        <v>5.0880000000000002E-2</v>
      </c>
      <c r="S591" s="187">
        <v>0</v>
      </c>
      <c r="T591" s="188">
        <f>S591*H591</f>
        <v>0</v>
      </c>
      <c r="U591" s="109"/>
      <c r="V591" s="109"/>
      <c r="W591" s="109"/>
      <c r="X591" s="109"/>
      <c r="Y591" s="109"/>
      <c r="Z591" s="109"/>
      <c r="AA591" s="109"/>
      <c r="AB591" s="109"/>
      <c r="AC591" s="109"/>
      <c r="AD591" s="109"/>
      <c r="AE591" s="109"/>
      <c r="AR591" s="189" t="s">
        <v>164</v>
      </c>
      <c r="AT591" s="189" t="s">
        <v>160</v>
      </c>
      <c r="AU591" s="189" t="s">
        <v>79</v>
      </c>
      <c r="AY591" s="100" t="s">
        <v>159</v>
      </c>
      <c r="BE591" s="190">
        <f>IF(N591="základní",J591,0)</f>
        <v>0</v>
      </c>
      <c r="BF591" s="190">
        <f>IF(N591="snížená",J591,0)</f>
        <v>0</v>
      </c>
      <c r="BG591" s="190">
        <f>IF(N591="zákl. přenesená",J591,0)</f>
        <v>0</v>
      </c>
      <c r="BH591" s="190">
        <f>IF(N591="sníž. přenesená",J591,0)</f>
        <v>0</v>
      </c>
      <c r="BI591" s="190">
        <f>IF(N591="nulová",J591,0)</f>
        <v>0</v>
      </c>
      <c r="BJ591" s="100" t="s">
        <v>79</v>
      </c>
      <c r="BK591" s="190">
        <f>ROUND(I591*H591,2)</f>
        <v>0</v>
      </c>
      <c r="BL591" s="100" t="s">
        <v>164</v>
      </c>
      <c r="BM591" s="189" t="s">
        <v>863</v>
      </c>
    </row>
    <row r="592" spans="1:65" s="217" customFormat="1" ht="22.5" x14ac:dyDescent="0.2">
      <c r="B592" s="218"/>
      <c r="D592" s="193" t="s">
        <v>175</v>
      </c>
      <c r="E592" s="219" t="s">
        <v>3</v>
      </c>
      <c r="F592" s="220" t="s">
        <v>516</v>
      </c>
      <c r="H592" s="219" t="s">
        <v>3</v>
      </c>
      <c r="L592" s="218"/>
      <c r="M592" s="221"/>
      <c r="N592" s="222"/>
      <c r="O592" s="222"/>
      <c r="P592" s="222"/>
      <c r="Q592" s="222"/>
      <c r="R592" s="222"/>
      <c r="S592" s="222"/>
      <c r="T592" s="223"/>
      <c r="AT592" s="219" t="s">
        <v>175</v>
      </c>
      <c r="AU592" s="219" t="s">
        <v>79</v>
      </c>
      <c r="AV592" s="217" t="s">
        <v>79</v>
      </c>
      <c r="AW592" s="217" t="s">
        <v>33</v>
      </c>
      <c r="AX592" s="217" t="s">
        <v>72</v>
      </c>
      <c r="AY592" s="219" t="s">
        <v>159</v>
      </c>
    </row>
    <row r="593" spans="2:51" s="191" customFormat="1" x14ac:dyDescent="0.2">
      <c r="B593" s="192"/>
      <c r="D593" s="193" t="s">
        <v>175</v>
      </c>
      <c r="E593" s="194" t="s">
        <v>3</v>
      </c>
      <c r="F593" s="195" t="s">
        <v>864</v>
      </c>
      <c r="H593" s="196">
        <v>15.676</v>
      </c>
      <c r="L593" s="192"/>
      <c r="M593" s="197"/>
      <c r="N593" s="198"/>
      <c r="O593" s="198"/>
      <c r="P593" s="198"/>
      <c r="Q593" s="198"/>
      <c r="R593" s="198"/>
      <c r="S593" s="198"/>
      <c r="T593" s="199"/>
      <c r="AT593" s="194" t="s">
        <v>175</v>
      </c>
      <c r="AU593" s="194" t="s">
        <v>79</v>
      </c>
      <c r="AV593" s="191" t="s">
        <v>81</v>
      </c>
      <c r="AW593" s="191" t="s">
        <v>33</v>
      </c>
      <c r="AX593" s="191" t="s">
        <v>72</v>
      </c>
      <c r="AY593" s="194" t="s">
        <v>159</v>
      </c>
    </row>
    <row r="594" spans="2:51" s="191" customFormat="1" x14ac:dyDescent="0.2">
      <c r="B594" s="192"/>
      <c r="D594" s="193" t="s">
        <v>175</v>
      </c>
      <c r="E594" s="194" t="s">
        <v>3</v>
      </c>
      <c r="F594" s="195" t="s">
        <v>865</v>
      </c>
      <c r="H594" s="196">
        <v>-2.62</v>
      </c>
      <c r="L594" s="192"/>
      <c r="M594" s="197"/>
      <c r="N594" s="198"/>
      <c r="O594" s="198"/>
      <c r="P594" s="198"/>
      <c r="Q594" s="198"/>
      <c r="R594" s="198"/>
      <c r="S594" s="198"/>
      <c r="T594" s="199"/>
      <c r="AT594" s="194" t="s">
        <v>175</v>
      </c>
      <c r="AU594" s="194" t="s">
        <v>79</v>
      </c>
      <c r="AV594" s="191" t="s">
        <v>81</v>
      </c>
      <c r="AW594" s="191" t="s">
        <v>33</v>
      </c>
      <c r="AX594" s="191" t="s">
        <v>72</v>
      </c>
      <c r="AY594" s="194" t="s">
        <v>159</v>
      </c>
    </row>
    <row r="595" spans="2:51" s="191" customFormat="1" x14ac:dyDescent="0.2">
      <c r="B595" s="192"/>
      <c r="D595" s="193" t="s">
        <v>175</v>
      </c>
      <c r="E595" s="194" t="s">
        <v>3</v>
      </c>
      <c r="F595" s="195" t="s">
        <v>866</v>
      </c>
      <c r="H595" s="196">
        <v>24.09</v>
      </c>
      <c r="L595" s="192"/>
      <c r="M595" s="197"/>
      <c r="N595" s="198"/>
      <c r="O595" s="198"/>
      <c r="P595" s="198"/>
      <c r="Q595" s="198"/>
      <c r="R595" s="198"/>
      <c r="S595" s="198"/>
      <c r="T595" s="199"/>
      <c r="AT595" s="194" t="s">
        <v>175</v>
      </c>
      <c r="AU595" s="194" t="s">
        <v>79</v>
      </c>
      <c r="AV595" s="191" t="s">
        <v>81</v>
      </c>
      <c r="AW595" s="191" t="s">
        <v>33</v>
      </c>
      <c r="AX595" s="191" t="s">
        <v>72</v>
      </c>
      <c r="AY595" s="194" t="s">
        <v>159</v>
      </c>
    </row>
    <row r="596" spans="2:51" s="191" customFormat="1" x14ac:dyDescent="0.2">
      <c r="B596" s="192"/>
      <c r="D596" s="193" t="s">
        <v>175</v>
      </c>
      <c r="E596" s="194" t="s">
        <v>3</v>
      </c>
      <c r="F596" s="195" t="s">
        <v>867</v>
      </c>
      <c r="H596" s="196">
        <v>-6</v>
      </c>
      <c r="L596" s="192"/>
      <c r="M596" s="197"/>
      <c r="N596" s="198"/>
      <c r="O596" s="198"/>
      <c r="P596" s="198"/>
      <c r="Q596" s="198"/>
      <c r="R596" s="198"/>
      <c r="S596" s="198"/>
      <c r="T596" s="199"/>
      <c r="AT596" s="194" t="s">
        <v>175</v>
      </c>
      <c r="AU596" s="194" t="s">
        <v>79</v>
      </c>
      <c r="AV596" s="191" t="s">
        <v>81</v>
      </c>
      <c r="AW596" s="191" t="s">
        <v>33</v>
      </c>
      <c r="AX596" s="191" t="s">
        <v>72</v>
      </c>
      <c r="AY596" s="194" t="s">
        <v>159</v>
      </c>
    </row>
    <row r="597" spans="2:51" s="191" customFormat="1" x14ac:dyDescent="0.2">
      <c r="B597" s="192"/>
      <c r="D597" s="193" t="s">
        <v>175</v>
      </c>
      <c r="E597" s="194" t="s">
        <v>3</v>
      </c>
      <c r="F597" s="195" t="s">
        <v>868</v>
      </c>
      <c r="H597" s="196">
        <v>1.04</v>
      </c>
      <c r="L597" s="192"/>
      <c r="M597" s="197"/>
      <c r="N597" s="198"/>
      <c r="O597" s="198"/>
      <c r="P597" s="198"/>
      <c r="Q597" s="198"/>
      <c r="R597" s="198"/>
      <c r="S597" s="198"/>
      <c r="T597" s="199"/>
      <c r="AT597" s="194" t="s">
        <v>175</v>
      </c>
      <c r="AU597" s="194" t="s">
        <v>79</v>
      </c>
      <c r="AV597" s="191" t="s">
        <v>81</v>
      </c>
      <c r="AW597" s="191" t="s">
        <v>33</v>
      </c>
      <c r="AX597" s="191" t="s">
        <v>72</v>
      </c>
      <c r="AY597" s="194" t="s">
        <v>159</v>
      </c>
    </row>
    <row r="598" spans="2:51" s="191" customFormat="1" x14ac:dyDescent="0.2">
      <c r="B598" s="192"/>
      <c r="D598" s="193" t="s">
        <v>175</v>
      </c>
      <c r="E598" s="194" t="s">
        <v>3</v>
      </c>
      <c r="F598" s="195" t="s">
        <v>869</v>
      </c>
      <c r="H598" s="196">
        <v>-3.26</v>
      </c>
      <c r="L598" s="192"/>
      <c r="M598" s="197"/>
      <c r="N598" s="198"/>
      <c r="O598" s="198"/>
      <c r="P598" s="198"/>
      <c r="Q598" s="198"/>
      <c r="R598" s="198"/>
      <c r="S598" s="198"/>
      <c r="T598" s="199"/>
      <c r="AT598" s="194" t="s">
        <v>175</v>
      </c>
      <c r="AU598" s="194" t="s">
        <v>79</v>
      </c>
      <c r="AV598" s="191" t="s">
        <v>81</v>
      </c>
      <c r="AW598" s="191" t="s">
        <v>33</v>
      </c>
      <c r="AX598" s="191" t="s">
        <v>72</v>
      </c>
      <c r="AY598" s="194" t="s">
        <v>159</v>
      </c>
    </row>
    <row r="599" spans="2:51" s="191" customFormat="1" x14ac:dyDescent="0.2">
      <c r="B599" s="192"/>
      <c r="D599" s="193" t="s">
        <v>175</v>
      </c>
      <c r="E599" s="194" t="s">
        <v>3</v>
      </c>
      <c r="F599" s="195" t="s">
        <v>870</v>
      </c>
      <c r="H599" s="196">
        <v>-6.181</v>
      </c>
      <c r="L599" s="192"/>
      <c r="M599" s="197"/>
      <c r="N599" s="198"/>
      <c r="O599" s="198"/>
      <c r="P599" s="198"/>
      <c r="Q599" s="198"/>
      <c r="R599" s="198"/>
      <c r="S599" s="198"/>
      <c r="T599" s="199"/>
      <c r="AT599" s="194" t="s">
        <v>175</v>
      </c>
      <c r="AU599" s="194" t="s">
        <v>79</v>
      </c>
      <c r="AV599" s="191" t="s">
        <v>81</v>
      </c>
      <c r="AW599" s="191" t="s">
        <v>33</v>
      </c>
      <c r="AX599" s="191" t="s">
        <v>72</v>
      </c>
      <c r="AY599" s="194" t="s">
        <v>159</v>
      </c>
    </row>
    <row r="600" spans="2:51" s="217" customFormat="1" ht="22.5" x14ac:dyDescent="0.2">
      <c r="B600" s="218"/>
      <c r="D600" s="193" t="s">
        <v>175</v>
      </c>
      <c r="E600" s="219" t="s">
        <v>3</v>
      </c>
      <c r="F600" s="220" t="s">
        <v>517</v>
      </c>
      <c r="H600" s="219" t="s">
        <v>3</v>
      </c>
      <c r="L600" s="218"/>
      <c r="M600" s="221"/>
      <c r="N600" s="222"/>
      <c r="O600" s="222"/>
      <c r="P600" s="222"/>
      <c r="Q600" s="222"/>
      <c r="R600" s="222"/>
      <c r="S600" s="222"/>
      <c r="T600" s="223"/>
      <c r="AT600" s="219" t="s">
        <v>175</v>
      </c>
      <c r="AU600" s="219" t="s">
        <v>79</v>
      </c>
      <c r="AV600" s="217" t="s">
        <v>79</v>
      </c>
      <c r="AW600" s="217" t="s">
        <v>33</v>
      </c>
      <c r="AX600" s="217" t="s">
        <v>72</v>
      </c>
      <c r="AY600" s="219" t="s">
        <v>159</v>
      </c>
    </row>
    <row r="601" spans="2:51" s="191" customFormat="1" x14ac:dyDescent="0.2">
      <c r="B601" s="192"/>
      <c r="D601" s="193" t="s">
        <v>175</v>
      </c>
      <c r="E601" s="194" t="s">
        <v>3</v>
      </c>
      <c r="F601" s="195" t="s">
        <v>871</v>
      </c>
      <c r="H601" s="196">
        <v>18.989999999999998</v>
      </c>
      <c r="L601" s="192"/>
      <c r="M601" s="197"/>
      <c r="N601" s="198"/>
      <c r="O601" s="198"/>
      <c r="P601" s="198"/>
      <c r="Q601" s="198"/>
      <c r="R601" s="198"/>
      <c r="S601" s="198"/>
      <c r="T601" s="199"/>
      <c r="AT601" s="194" t="s">
        <v>175</v>
      </c>
      <c r="AU601" s="194" t="s">
        <v>79</v>
      </c>
      <c r="AV601" s="191" t="s">
        <v>81</v>
      </c>
      <c r="AW601" s="191" t="s">
        <v>33</v>
      </c>
      <c r="AX601" s="191" t="s">
        <v>72</v>
      </c>
      <c r="AY601" s="194" t="s">
        <v>159</v>
      </c>
    </row>
    <row r="602" spans="2:51" s="191" customFormat="1" x14ac:dyDescent="0.2">
      <c r="B602" s="192"/>
      <c r="D602" s="193" t="s">
        <v>175</v>
      </c>
      <c r="E602" s="194" t="s">
        <v>3</v>
      </c>
      <c r="F602" s="195" t="s">
        <v>872</v>
      </c>
      <c r="H602" s="196">
        <v>3.8479999999999999</v>
      </c>
      <c r="L602" s="192"/>
      <c r="M602" s="197"/>
      <c r="N602" s="198"/>
      <c r="O602" s="198"/>
      <c r="P602" s="198"/>
      <c r="Q602" s="198"/>
      <c r="R602" s="198"/>
      <c r="S602" s="198"/>
      <c r="T602" s="199"/>
      <c r="AT602" s="194" t="s">
        <v>175</v>
      </c>
      <c r="AU602" s="194" t="s">
        <v>79</v>
      </c>
      <c r="AV602" s="191" t="s">
        <v>81</v>
      </c>
      <c r="AW602" s="191" t="s">
        <v>33</v>
      </c>
      <c r="AX602" s="191" t="s">
        <v>72</v>
      </c>
      <c r="AY602" s="194" t="s">
        <v>159</v>
      </c>
    </row>
    <row r="603" spans="2:51" s="191" customFormat="1" x14ac:dyDescent="0.2">
      <c r="B603" s="192"/>
      <c r="D603" s="193" t="s">
        <v>175</v>
      </c>
      <c r="E603" s="194" t="s">
        <v>3</v>
      </c>
      <c r="F603" s="195" t="s">
        <v>873</v>
      </c>
      <c r="H603" s="196">
        <v>1.0149999999999999</v>
      </c>
      <c r="L603" s="192"/>
      <c r="M603" s="197"/>
      <c r="N603" s="198"/>
      <c r="O603" s="198"/>
      <c r="P603" s="198"/>
      <c r="Q603" s="198"/>
      <c r="R603" s="198"/>
      <c r="S603" s="198"/>
      <c r="T603" s="199"/>
      <c r="AT603" s="194" t="s">
        <v>175</v>
      </c>
      <c r="AU603" s="194" t="s">
        <v>79</v>
      </c>
      <c r="AV603" s="191" t="s">
        <v>81</v>
      </c>
      <c r="AW603" s="191" t="s">
        <v>33</v>
      </c>
      <c r="AX603" s="191" t="s">
        <v>72</v>
      </c>
      <c r="AY603" s="194" t="s">
        <v>159</v>
      </c>
    </row>
    <row r="604" spans="2:51" s="191" customFormat="1" x14ac:dyDescent="0.2">
      <c r="B604" s="192"/>
      <c r="D604" s="193" t="s">
        <v>175</v>
      </c>
      <c r="E604" s="194" t="s">
        <v>3</v>
      </c>
      <c r="F604" s="195" t="s">
        <v>874</v>
      </c>
      <c r="H604" s="196">
        <v>-1.8</v>
      </c>
      <c r="L604" s="192"/>
      <c r="M604" s="197"/>
      <c r="N604" s="198"/>
      <c r="O604" s="198"/>
      <c r="P604" s="198"/>
      <c r="Q604" s="198"/>
      <c r="R604" s="198"/>
      <c r="S604" s="198"/>
      <c r="T604" s="199"/>
      <c r="AT604" s="194" t="s">
        <v>175</v>
      </c>
      <c r="AU604" s="194" t="s">
        <v>79</v>
      </c>
      <c r="AV604" s="191" t="s">
        <v>81</v>
      </c>
      <c r="AW604" s="191" t="s">
        <v>33</v>
      </c>
      <c r="AX604" s="191" t="s">
        <v>72</v>
      </c>
      <c r="AY604" s="194" t="s">
        <v>159</v>
      </c>
    </row>
    <row r="605" spans="2:51" s="191" customFormat="1" x14ac:dyDescent="0.2">
      <c r="B605" s="192"/>
      <c r="D605" s="193" t="s">
        <v>175</v>
      </c>
      <c r="E605" s="194" t="s">
        <v>3</v>
      </c>
      <c r="F605" s="195" t="s">
        <v>875</v>
      </c>
      <c r="H605" s="196">
        <v>-6.0229999999999997</v>
      </c>
      <c r="L605" s="192"/>
      <c r="M605" s="197"/>
      <c r="N605" s="198"/>
      <c r="O605" s="198"/>
      <c r="P605" s="198"/>
      <c r="Q605" s="198"/>
      <c r="R605" s="198"/>
      <c r="S605" s="198"/>
      <c r="T605" s="199"/>
      <c r="AT605" s="194" t="s">
        <v>175</v>
      </c>
      <c r="AU605" s="194" t="s">
        <v>79</v>
      </c>
      <c r="AV605" s="191" t="s">
        <v>81</v>
      </c>
      <c r="AW605" s="191" t="s">
        <v>33</v>
      </c>
      <c r="AX605" s="191" t="s">
        <v>72</v>
      </c>
      <c r="AY605" s="194" t="s">
        <v>159</v>
      </c>
    </row>
    <row r="606" spans="2:51" s="217" customFormat="1" ht="22.5" x14ac:dyDescent="0.2">
      <c r="B606" s="218"/>
      <c r="D606" s="193" t="s">
        <v>175</v>
      </c>
      <c r="E606" s="219" t="s">
        <v>3</v>
      </c>
      <c r="F606" s="220" t="s">
        <v>523</v>
      </c>
      <c r="H606" s="219" t="s">
        <v>3</v>
      </c>
      <c r="L606" s="218"/>
      <c r="M606" s="221"/>
      <c r="N606" s="222"/>
      <c r="O606" s="222"/>
      <c r="P606" s="222"/>
      <c r="Q606" s="222"/>
      <c r="R606" s="222"/>
      <c r="S606" s="222"/>
      <c r="T606" s="223"/>
      <c r="AT606" s="219" t="s">
        <v>175</v>
      </c>
      <c r="AU606" s="219" t="s">
        <v>79</v>
      </c>
      <c r="AV606" s="217" t="s">
        <v>79</v>
      </c>
      <c r="AW606" s="217" t="s">
        <v>33</v>
      </c>
      <c r="AX606" s="217" t="s">
        <v>72</v>
      </c>
      <c r="AY606" s="219" t="s">
        <v>159</v>
      </c>
    </row>
    <row r="607" spans="2:51" s="191" customFormat="1" x14ac:dyDescent="0.2">
      <c r="B607" s="192"/>
      <c r="D607" s="193" t="s">
        <v>175</v>
      </c>
      <c r="E607" s="194" t="s">
        <v>3</v>
      </c>
      <c r="F607" s="195" t="s">
        <v>876</v>
      </c>
      <c r="H607" s="196">
        <v>10.130000000000001</v>
      </c>
      <c r="L607" s="192"/>
      <c r="M607" s="197"/>
      <c r="N607" s="198"/>
      <c r="O607" s="198"/>
      <c r="P607" s="198"/>
      <c r="Q607" s="198"/>
      <c r="R607" s="198"/>
      <c r="S607" s="198"/>
      <c r="T607" s="199"/>
      <c r="AT607" s="194" t="s">
        <v>175</v>
      </c>
      <c r="AU607" s="194" t="s">
        <v>79</v>
      </c>
      <c r="AV607" s="191" t="s">
        <v>81</v>
      </c>
      <c r="AW607" s="191" t="s">
        <v>33</v>
      </c>
      <c r="AX607" s="191" t="s">
        <v>72</v>
      </c>
      <c r="AY607" s="194" t="s">
        <v>159</v>
      </c>
    </row>
    <row r="608" spans="2:51" s="191" customFormat="1" x14ac:dyDescent="0.2">
      <c r="B608" s="192"/>
      <c r="D608" s="193" t="s">
        <v>175</v>
      </c>
      <c r="E608" s="194" t="s">
        <v>3</v>
      </c>
      <c r="F608" s="195" t="s">
        <v>877</v>
      </c>
      <c r="H608" s="196">
        <v>-0.8</v>
      </c>
      <c r="L608" s="192"/>
      <c r="M608" s="197"/>
      <c r="N608" s="198"/>
      <c r="O608" s="198"/>
      <c r="P608" s="198"/>
      <c r="Q608" s="198"/>
      <c r="R608" s="198"/>
      <c r="S608" s="198"/>
      <c r="T608" s="199"/>
      <c r="AT608" s="194" t="s">
        <v>175</v>
      </c>
      <c r="AU608" s="194" t="s">
        <v>79</v>
      </c>
      <c r="AV608" s="191" t="s">
        <v>81</v>
      </c>
      <c r="AW608" s="191" t="s">
        <v>33</v>
      </c>
      <c r="AX608" s="191" t="s">
        <v>72</v>
      </c>
      <c r="AY608" s="194" t="s">
        <v>159</v>
      </c>
    </row>
    <row r="609" spans="2:51" s="217" customFormat="1" ht="33.75" x14ac:dyDescent="0.2">
      <c r="B609" s="218"/>
      <c r="D609" s="193" t="s">
        <v>175</v>
      </c>
      <c r="E609" s="219" t="s">
        <v>3</v>
      </c>
      <c r="F609" s="220" t="s">
        <v>525</v>
      </c>
      <c r="H609" s="219" t="s">
        <v>3</v>
      </c>
      <c r="L609" s="218"/>
      <c r="M609" s="221"/>
      <c r="N609" s="222"/>
      <c r="O609" s="222"/>
      <c r="P609" s="222"/>
      <c r="Q609" s="222"/>
      <c r="R609" s="222"/>
      <c r="S609" s="222"/>
      <c r="T609" s="223"/>
      <c r="AT609" s="219" t="s">
        <v>175</v>
      </c>
      <c r="AU609" s="219" t="s">
        <v>79</v>
      </c>
      <c r="AV609" s="217" t="s">
        <v>79</v>
      </c>
      <c r="AW609" s="217" t="s">
        <v>33</v>
      </c>
      <c r="AX609" s="217" t="s">
        <v>72</v>
      </c>
      <c r="AY609" s="219" t="s">
        <v>159</v>
      </c>
    </row>
    <row r="610" spans="2:51" s="191" customFormat="1" x14ac:dyDescent="0.2">
      <c r="B610" s="192"/>
      <c r="D610" s="193" t="s">
        <v>175</v>
      </c>
      <c r="E610" s="194" t="s">
        <v>3</v>
      </c>
      <c r="F610" s="195" t="s">
        <v>878</v>
      </c>
      <c r="H610" s="196">
        <v>13.99</v>
      </c>
      <c r="L610" s="192"/>
      <c r="M610" s="197"/>
      <c r="N610" s="198"/>
      <c r="O610" s="198"/>
      <c r="P610" s="198"/>
      <c r="Q610" s="198"/>
      <c r="R610" s="198"/>
      <c r="S610" s="198"/>
      <c r="T610" s="199"/>
      <c r="AT610" s="194" t="s">
        <v>175</v>
      </c>
      <c r="AU610" s="194" t="s">
        <v>79</v>
      </c>
      <c r="AV610" s="191" t="s">
        <v>81</v>
      </c>
      <c r="AW610" s="191" t="s">
        <v>33</v>
      </c>
      <c r="AX610" s="191" t="s">
        <v>72</v>
      </c>
      <c r="AY610" s="194" t="s">
        <v>159</v>
      </c>
    </row>
    <row r="611" spans="2:51" s="191" customFormat="1" x14ac:dyDescent="0.2">
      <c r="B611" s="192"/>
      <c r="D611" s="193" t="s">
        <v>175</v>
      </c>
      <c r="E611" s="194" t="s">
        <v>3</v>
      </c>
      <c r="F611" s="195" t="s">
        <v>879</v>
      </c>
      <c r="H611" s="196">
        <v>-0.9</v>
      </c>
      <c r="L611" s="192"/>
      <c r="M611" s="197"/>
      <c r="N611" s="198"/>
      <c r="O611" s="198"/>
      <c r="P611" s="198"/>
      <c r="Q611" s="198"/>
      <c r="R611" s="198"/>
      <c r="S611" s="198"/>
      <c r="T611" s="199"/>
      <c r="AT611" s="194" t="s">
        <v>175</v>
      </c>
      <c r="AU611" s="194" t="s">
        <v>79</v>
      </c>
      <c r="AV611" s="191" t="s">
        <v>81</v>
      </c>
      <c r="AW611" s="191" t="s">
        <v>33</v>
      </c>
      <c r="AX611" s="191" t="s">
        <v>72</v>
      </c>
      <c r="AY611" s="194" t="s">
        <v>159</v>
      </c>
    </row>
    <row r="612" spans="2:51" s="217" customFormat="1" ht="22.5" x14ac:dyDescent="0.2">
      <c r="B612" s="218"/>
      <c r="D612" s="193" t="s">
        <v>175</v>
      </c>
      <c r="E612" s="219" t="s">
        <v>3</v>
      </c>
      <c r="F612" s="220" t="s">
        <v>527</v>
      </c>
      <c r="H612" s="219" t="s">
        <v>3</v>
      </c>
      <c r="L612" s="218"/>
      <c r="M612" s="221"/>
      <c r="N612" s="222"/>
      <c r="O612" s="222"/>
      <c r="P612" s="222"/>
      <c r="Q612" s="222"/>
      <c r="R612" s="222"/>
      <c r="S612" s="222"/>
      <c r="T612" s="223"/>
      <c r="AT612" s="219" t="s">
        <v>175</v>
      </c>
      <c r="AU612" s="219" t="s">
        <v>79</v>
      </c>
      <c r="AV612" s="217" t="s">
        <v>79</v>
      </c>
      <c r="AW612" s="217" t="s">
        <v>33</v>
      </c>
      <c r="AX612" s="217" t="s">
        <v>72</v>
      </c>
      <c r="AY612" s="219" t="s">
        <v>159</v>
      </c>
    </row>
    <row r="613" spans="2:51" s="191" customFormat="1" x14ac:dyDescent="0.2">
      <c r="B613" s="192"/>
      <c r="D613" s="193" t="s">
        <v>175</v>
      </c>
      <c r="E613" s="194" t="s">
        <v>3</v>
      </c>
      <c r="F613" s="195" t="s">
        <v>880</v>
      </c>
      <c r="H613" s="196">
        <v>14.32</v>
      </c>
      <c r="L613" s="192"/>
      <c r="M613" s="197"/>
      <c r="N613" s="198"/>
      <c r="O613" s="198"/>
      <c r="P613" s="198"/>
      <c r="Q613" s="198"/>
      <c r="R613" s="198"/>
      <c r="S613" s="198"/>
      <c r="T613" s="199"/>
      <c r="AT613" s="194" t="s">
        <v>175</v>
      </c>
      <c r="AU613" s="194" t="s">
        <v>79</v>
      </c>
      <c r="AV613" s="191" t="s">
        <v>81</v>
      </c>
      <c r="AW613" s="191" t="s">
        <v>33</v>
      </c>
      <c r="AX613" s="191" t="s">
        <v>72</v>
      </c>
      <c r="AY613" s="194" t="s">
        <v>159</v>
      </c>
    </row>
    <row r="614" spans="2:51" s="191" customFormat="1" x14ac:dyDescent="0.2">
      <c r="B614" s="192"/>
      <c r="D614" s="193" t="s">
        <v>175</v>
      </c>
      <c r="E614" s="194" t="s">
        <v>3</v>
      </c>
      <c r="F614" s="195" t="s">
        <v>879</v>
      </c>
      <c r="H614" s="196">
        <v>-0.9</v>
      </c>
      <c r="L614" s="192"/>
      <c r="M614" s="197"/>
      <c r="N614" s="198"/>
      <c r="O614" s="198"/>
      <c r="P614" s="198"/>
      <c r="Q614" s="198"/>
      <c r="R614" s="198"/>
      <c r="S614" s="198"/>
      <c r="T614" s="199"/>
      <c r="AT614" s="194" t="s">
        <v>175</v>
      </c>
      <c r="AU614" s="194" t="s">
        <v>79</v>
      </c>
      <c r="AV614" s="191" t="s">
        <v>81</v>
      </c>
      <c r="AW614" s="191" t="s">
        <v>33</v>
      </c>
      <c r="AX614" s="191" t="s">
        <v>72</v>
      </c>
      <c r="AY614" s="194" t="s">
        <v>159</v>
      </c>
    </row>
    <row r="615" spans="2:51" s="217" customFormat="1" ht="22.5" x14ac:dyDescent="0.2">
      <c r="B615" s="218"/>
      <c r="D615" s="193" t="s">
        <v>175</v>
      </c>
      <c r="E615" s="219" t="s">
        <v>3</v>
      </c>
      <c r="F615" s="220" t="s">
        <v>529</v>
      </c>
      <c r="H615" s="219" t="s">
        <v>3</v>
      </c>
      <c r="L615" s="218"/>
      <c r="M615" s="221"/>
      <c r="N615" s="222"/>
      <c r="O615" s="222"/>
      <c r="P615" s="222"/>
      <c r="Q615" s="222"/>
      <c r="R615" s="222"/>
      <c r="S615" s="222"/>
      <c r="T615" s="223"/>
      <c r="AT615" s="219" t="s">
        <v>175</v>
      </c>
      <c r="AU615" s="219" t="s">
        <v>79</v>
      </c>
      <c r="AV615" s="217" t="s">
        <v>79</v>
      </c>
      <c r="AW615" s="217" t="s">
        <v>33</v>
      </c>
      <c r="AX615" s="217" t="s">
        <v>72</v>
      </c>
      <c r="AY615" s="219" t="s">
        <v>159</v>
      </c>
    </row>
    <row r="616" spans="2:51" s="191" customFormat="1" x14ac:dyDescent="0.2">
      <c r="B616" s="192"/>
      <c r="D616" s="193" t="s">
        <v>175</v>
      </c>
      <c r="E616" s="194" t="s">
        <v>3</v>
      </c>
      <c r="F616" s="195" t="s">
        <v>881</v>
      </c>
      <c r="H616" s="196">
        <v>12.65</v>
      </c>
      <c r="L616" s="192"/>
      <c r="M616" s="197"/>
      <c r="N616" s="198"/>
      <c r="O616" s="198"/>
      <c r="P616" s="198"/>
      <c r="Q616" s="198"/>
      <c r="R616" s="198"/>
      <c r="S616" s="198"/>
      <c r="T616" s="199"/>
      <c r="AT616" s="194" t="s">
        <v>175</v>
      </c>
      <c r="AU616" s="194" t="s">
        <v>79</v>
      </c>
      <c r="AV616" s="191" t="s">
        <v>81</v>
      </c>
      <c r="AW616" s="191" t="s">
        <v>33</v>
      </c>
      <c r="AX616" s="191" t="s">
        <v>72</v>
      </c>
      <c r="AY616" s="194" t="s">
        <v>159</v>
      </c>
    </row>
    <row r="617" spans="2:51" s="191" customFormat="1" x14ac:dyDescent="0.2">
      <c r="B617" s="192"/>
      <c r="D617" s="193" t="s">
        <v>175</v>
      </c>
      <c r="E617" s="194" t="s">
        <v>3</v>
      </c>
      <c r="F617" s="195" t="s">
        <v>877</v>
      </c>
      <c r="H617" s="196">
        <v>-0.8</v>
      </c>
      <c r="L617" s="192"/>
      <c r="M617" s="197"/>
      <c r="N617" s="198"/>
      <c r="O617" s="198"/>
      <c r="P617" s="198"/>
      <c r="Q617" s="198"/>
      <c r="R617" s="198"/>
      <c r="S617" s="198"/>
      <c r="T617" s="199"/>
      <c r="AT617" s="194" t="s">
        <v>175</v>
      </c>
      <c r="AU617" s="194" t="s">
        <v>79</v>
      </c>
      <c r="AV617" s="191" t="s">
        <v>81</v>
      </c>
      <c r="AW617" s="191" t="s">
        <v>33</v>
      </c>
      <c r="AX617" s="191" t="s">
        <v>72</v>
      </c>
      <c r="AY617" s="194" t="s">
        <v>159</v>
      </c>
    </row>
    <row r="618" spans="2:51" s="217" customFormat="1" ht="22.5" x14ac:dyDescent="0.2">
      <c r="B618" s="218"/>
      <c r="D618" s="193" t="s">
        <v>175</v>
      </c>
      <c r="E618" s="219" t="s">
        <v>3</v>
      </c>
      <c r="F618" s="220" t="s">
        <v>544</v>
      </c>
      <c r="H618" s="219" t="s">
        <v>3</v>
      </c>
      <c r="L618" s="218"/>
      <c r="M618" s="221"/>
      <c r="N618" s="222"/>
      <c r="O618" s="222"/>
      <c r="P618" s="222"/>
      <c r="Q618" s="222"/>
      <c r="R618" s="222"/>
      <c r="S618" s="222"/>
      <c r="T618" s="223"/>
      <c r="AT618" s="219" t="s">
        <v>175</v>
      </c>
      <c r="AU618" s="219" t="s">
        <v>79</v>
      </c>
      <c r="AV618" s="217" t="s">
        <v>79</v>
      </c>
      <c r="AW618" s="217" t="s">
        <v>33</v>
      </c>
      <c r="AX618" s="217" t="s">
        <v>72</v>
      </c>
      <c r="AY618" s="219" t="s">
        <v>159</v>
      </c>
    </row>
    <row r="619" spans="2:51" s="217" customFormat="1" ht="22.5" x14ac:dyDescent="0.2">
      <c r="B619" s="218"/>
      <c r="D619" s="193" t="s">
        <v>175</v>
      </c>
      <c r="E619" s="219" t="s">
        <v>3</v>
      </c>
      <c r="F619" s="220" t="s">
        <v>545</v>
      </c>
      <c r="H619" s="219" t="s">
        <v>3</v>
      </c>
      <c r="L619" s="218"/>
      <c r="M619" s="221"/>
      <c r="N619" s="222"/>
      <c r="O619" s="222"/>
      <c r="P619" s="222"/>
      <c r="Q619" s="222"/>
      <c r="R619" s="222"/>
      <c r="S619" s="222"/>
      <c r="T619" s="223"/>
      <c r="AT619" s="219" t="s">
        <v>175</v>
      </c>
      <c r="AU619" s="219" t="s">
        <v>79</v>
      </c>
      <c r="AV619" s="217" t="s">
        <v>79</v>
      </c>
      <c r="AW619" s="217" t="s">
        <v>33</v>
      </c>
      <c r="AX619" s="217" t="s">
        <v>72</v>
      </c>
      <c r="AY619" s="219" t="s">
        <v>159</v>
      </c>
    </row>
    <row r="620" spans="2:51" s="191" customFormat="1" x14ac:dyDescent="0.2">
      <c r="B620" s="192"/>
      <c r="D620" s="193" t="s">
        <v>175</v>
      </c>
      <c r="E620" s="194" t="s">
        <v>3</v>
      </c>
      <c r="F620" s="195" t="s">
        <v>882</v>
      </c>
      <c r="H620" s="196">
        <v>6.92</v>
      </c>
      <c r="L620" s="192"/>
      <c r="M620" s="197"/>
      <c r="N620" s="198"/>
      <c r="O620" s="198"/>
      <c r="P620" s="198"/>
      <c r="Q620" s="198"/>
      <c r="R620" s="198"/>
      <c r="S620" s="198"/>
      <c r="T620" s="199"/>
      <c r="AT620" s="194" t="s">
        <v>175</v>
      </c>
      <c r="AU620" s="194" t="s">
        <v>79</v>
      </c>
      <c r="AV620" s="191" t="s">
        <v>81</v>
      </c>
      <c r="AW620" s="191" t="s">
        <v>33</v>
      </c>
      <c r="AX620" s="191" t="s">
        <v>72</v>
      </c>
      <c r="AY620" s="194" t="s">
        <v>159</v>
      </c>
    </row>
    <row r="621" spans="2:51" s="191" customFormat="1" x14ac:dyDescent="0.2">
      <c r="B621" s="192"/>
      <c r="D621" s="193" t="s">
        <v>175</v>
      </c>
      <c r="E621" s="194" t="s">
        <v>3</v>
      </c>
      <c r="F621" s="195" t="s">
        <v>883</v>
      </c>
      <c r="H621" s="196">
        <v>1.78</v>
      </c>
      <c r="L621" s="192"/>
      <c r="M621" s="197"/>
      <c r="N621" s="198"/>
      <c r="O621" s="198"/>
      <c r="P621" s="198"/>
      <c r="Q621" s="198"/>
      <c r="R621" s="198"/>
      <c r="S621" s="198"/>
      <c r="T621" s="199"/>
      <c r="AT621" s="194" t="s">
        <v>175</v>
      </c>
      <c r="AU621" s="194" t="s">
        <v>79</v>
      </c>
      <c r="AV621" s="191" t="s">
        <v>81</v>
      </c>
      <c r="AW621" s="191" t="s">
        <v>33</v>
      </c>
      <c r="AX621" s="191" t="s">
        <v>72</v>
      </c>
      <c r="AY621" s="194" t="s">
        <v>159</v>
      </c>
    </row>
    <row r="622" spans="2:51" s="191" customFormat="1" x14ac:dyDescent="0.2">
      <c r="B622" s="192"/>
      <c r="D622" s="193" t="s">
        <v>175</v>
      </c>
      <c r="E622" s="194" t="s">
        <v>3</v>
      </c>
      <c r="F622" s="195" t="s">
        <v>884</v>
      </c>
      <c r="H622" s="196">
        <v>5.1100000000000003</v>
      </c>
      <c r="L622" s="192"/>
      <c r="M622" s="197"/>
      <c r="N622" s="198"/>
      <c r="O622" s="198"/>
      <c r="P622" s="198"/>
      <c r="Q622" s="198"/>
      <c r="R622" s="198"/>
      <c r="S622" s="198"/>
      <c r="T622" s="199"/>
      <c r="AT622" s="194" t="s">
        <v>175</v>
      </c>
      <c r="AU622" s="194" t="s">
        <v>79</v>
      </c>
      <c r="AV622" s="191" t="s">
        <v>81</v>
      </c>
      <c r="AW622" s="191" t="s">
        <v>33</v>
      </c>
      <c r="AX622" s="191" t="s">
        <v>72</v>
      </c>
      <c r="AY622" s="194" t="s">
        <v>159</v>
      </c>
    </row>
    <row r="623" spans="2:51" s="191" customFormat="1" x14ac:dyDescent="0.2">
      <c r="B623" s="192"/>
      <c r="D623" s="193" t="s">
        <v>175</v>
      </c>
      <c r="E623" s="194" t="s">
        <v>3</v>
      </c>
      <c r="F623" s="195" t="s">
        <v>877</v>
      </c>
      <c r="H623" s="196">
        <v>-0.8</v>
      </c>
      <c r="L623" s="192"/>
      <c r="M623" s="197"/>
      <c r="N623" s="198"/>
      <c r="O623" s="198"/>
      <c r="P623" s="198"/>
      <c r="Q623" s="198"/>
      <c r="R623" s="198"/>
      <c r="S623" s="198"/>
      <c r="T623" s="199"/>
      <c r="AT623" s="194" t="s">
        <v>175</v>
      </c>
      <c r="AU623" s="194" t="s">
        <v>79</v>
      </c>
      <c r="AV623" s="191" t="s">
        <v>81</v>
      </c>
      <c r="AW623" s="191" t="s">
        <v>33</v>
      </c>
      <c r="AX623" s="191" t="s">
        <v>72</v>
      </c>
      <c r="AY623" s="194" t="s">
        <v>159</v>
      </c>
    </row>
    <row r="624" spans="2:51" s="217" customFormat="1" ht="22.5" x14ac:dyDescent="0.2">
      <c r="B624" s="218"/>
      <c r="D624" s="193" t="s">
        <v>175</v>
      </c>
      <c r="E624" s="219" t="s">
        <v>3</v>
      </c>
      <c r="F624" s="220" t="s">
        <v>548</v>
      </c>
      <c r="H624" s="219" t="s">
        <v>3</v>
      </c>
      <c r="L624" s="218"/>
      <c r="M624" s="221"/>
      <c r="N624" s="222"/>
      <c r="O624" s="222"/>
      <c r="P624" s="222"/>
      <c r="Q624" s="222"/>
      <c r="R624" s="222"/>
      <c r="S624" s="222"/>
      <c r="T624" s="223"/>
      <c r="AT624" s="219" t="s">
        <v>175</v>
      </c>
      <c r="AU624" s="219" t="s">
        <v>79</v>
      </c>
      <c r="AV624" s="217" t="s">
        <v>79</v>
      </c>
      <c r="AW624" s="217" t="s">
        <v>33</v>
      </c>
      <c r="AX624" s="217" t="s">
        <v>72</v>
      </c>
      <c r="AY624" s="219" t="s">
        <v>159</v>
      </c>
    </row>
    <row r="625" spans="1:65" s="191" customFormat="1" x14ac:dyDescent="0.2">
      <c r="B625" s="192"/>
      <c r="D625" s="193" t="s">
        <v>175</v>
      </c>
      <c r="E625" s="194" t="s">
        <v>3</v>
      </c>
      <c r="F625" s="195" t="s">
        <v>885</v>
      </c>
      <c r="H625" s="196">
        <v>6.51</v>
      </c>
      <c r="L625" s="192"/>
      <c r="M625" s="197"/>
      <c r="N625" s="198"/>
      <c r="O625" s="198"/>
      <c r="P625" s="198"/>
      <c r="Q625" s="198"/>
      <c r="R625" s="198"/>
      <c r="S625" s="198"/>
      <c r="T625" s="199"/>
      <c r="AT625" s="194" t="s">
        <v>175</v>
      </c>
      <c r="AU625" s="194" t="s">
        <v>79</v>
      </c>
      <c r="AV625" s="191" t="s">
        <v>81</v>
      </c>
      <c r="AW625" s="191" t="s">
        <v>33</v>
      </c>
      <c r="AX625" s="191" t="s">
        <v>72</v>
      </c>
      <c r="AY625" s="194" t="s">
        <v>159</v>
      </c>
    </row>
    <row r="626" spans="1:65" s="191" customFormat="1" x14ac:dyDescent="0.2">
      <c r="B626" s="192"/>
      <c r="D626" s="193" t="s">
        <v>175</v>
      </c>
      <c r="E626" s="194" t="s">
        <v>3</v>
      </c>
      <c r="F626" s="195" t="s">
        <v>879</v>
      </c>
      <c r="H626" s="196">
        <v>-0.9</v>
      </c>
      <c r="L626" s="192"/>
      <c r="M626" s="197"/>
      <c r="N626" s="198"/>
      <c r="O626" s="198"/>
      <c r="P626" s="198"/>
      <c r="Q626" s="198"/>
      <c r="R626" s="198"/>
      <c r="S626" s="198"/>
      <c r="T626" s="199"/>
      <c r="AT626" s="194" t="s">
        <v>175</v>
      </c>
      <c r="AU626" s="194" t="s">
        <v>79</v>
      </c>
      <c r="AV626" s="191" t="s">
        <v>81</v>
      </c>
      <c r="AW626" s="191" t="s">
        <v>33</v>
      </c>
      <c r="AX626" s="191" t="s">
        <v>72</v>
      </c>
      <c r="AY626" s="194" t="s">
        <v>159</v>
      </c>
    </row>
    <row r="627" spans="1:65" s="191" customFormat="1" x14ac:dyDescent="0.2">
      <c r="B627" s="192"/>
      <c r="D627" s="193" t="s">
        <v>175</v>
      </c>
      <c r="E627" s="194" t="s">
        <v>3</v>
      </c>
      <c r="F627" s="195" t="s">
        <v>886</v>
      </c>
      <c r="H627" s="196">
        <v>0.91500000000000004</v>
      </c>
      <c r="L627" s="192"/>
      <c r="M627" s="197"/>
      <c r="N627" s="198"/>
      <c r="O627" s="198"/>
      <c r="P627" s="198"/>
      <c r="Q627" s="198"/>
      <c r="R627" s="198"/>
      <c r="S627" s="198"/>
      <c r="T627" s="199"/>
      <c r="AT627" s="194" t="s">
        <v>175</v>
      </c>
      <c r="AU627" s="194" t="s">
        <v>79</v>
      </c>
      <c r="AV627" s="191" t="s">
        <v>81</v>
      </c>
      <c r="AW627" s="191" t="s">
        <v>33</v>
      </c>
      <c r="AX627" s="191" t="s">
        <v>72</v>
      </c>
      <c r="AY627" s="194" t="s">
        <v>159</v>
      </c>
    </row>
    <row r="628" spans="1:65" s="200" customFormat="1" x14ac:dyDescent="0.2">
      <c r="B628" s="201"/>
      <c r="D628" s="193" t="s">
        <v>175</v>
      </c>
      <c r="E628" s="202" t="s">
        <v>3</v>
      </c>
      <c r="F628" s="203" t="s">
        <v>197</v>
      </c>
      <c r="H628" s="204">
        <v>106</v>
      </c>
      <c r="L628" s="201"/>
      <c r="M628" s="205"/>
      <c r="N628" s="206"/>
      <c r="O628" s="206"/>
      <c r="P628" s="206"/>
      <c r="Q628" s="206"/>
      <c r="R628" s="206"/>
      <c r="S628" s="206"/>
      <c r="T628" s="207"/>
      <c r="AT628" s="202" t="s">
        <v>175</v>
      </c>
      <c r="AU628" s="202" t="s">
        <v>79</v>
      </c>
      <c r="AV628" s="200" t="s">
        <v>164</v>
      </c>
      <c r="AW628" s="200" t="s">
        <v>33</v>
      </c>
      <c r="AX628" s="200" t="s">
        <v>79</v>
      </c>
      <c r="AY628" s="202" t="s">
        <v>159</v>
      </c>
    </row>
    <row r="629" spans="1:65" s="113" customFormat="1" ht="16.5" customHeight="1" x14ac:dyDescent="0.2">
      <c r="A629" s="109"/>
      <c r="B629" s="110"/>
      <c r="C629" s="178" t="s">
        <v>887</v>
      </c>
      <c r="D629" s="178" t="s">
        <v>160</v>
      </c>
      <c r="E629" s="179" t="s">
        <v>888</v>
      </c>
      <c r="F629" s="180" t="s">
        <v>889</v>
      </c>
      <c r="G629" s="181" t="s">
        <v>621</v>
      </c>
      <c r="H629" s="182">
        <v>3.4820000000000002</v>
      </c>
      <c r="I629" s="4"/>
      <c r="J629" s="183">
        <f>ROUND(I629*H629,2)</f>
        <v>0</v>
      </c>
      <c r="K629" s="180" t="s">
        <v>3</v>
      </c>
      <c r="L629" s="110"/>
      <c r="M629" s="184" t="s">
        <v>3</v>
      </c>
      <c r="N629" s="185" t="s">
        <v>43</v>
      </c>
      <c r="O629" s="186"/>
      <c r="P629" s="187">
        <f>O629*H629</f>
        <v>0</v>
      </c>
      <c r="Q629" s="187">
        <v>0</v>
      </c>
      <c r="R629" s="187">
        <f>Q629*H629</f>
        <v>0</v>
      </c>
      <c r="S629" s="187">
        <v>0</v>
      </c>
      <c r="T629" s="188">
        <f>S629*H629</f>
        <v>0</v>
      </c>
      <c r="U629" s="109"/>
      <c r="V629" s="109"/>
      <c r="W629" s="109"/>
      <c r="X629" s="109"/>
      <c r="Y629" s="109"/>
      <c r="Z629" s="109"/>
      <c r="AA629" s="109"/>
      <c r="AB629" s="109"/>
      <c r="AC629" s="109"/>
      <c r="AD629" s="109"/>
      <c r="AE629" s="109"/>
      <c r="AR629" s="189" t="s">
        <v>164</v>
      </c>
      <c r="AT629" s="189" t="s">
        <v>160</v>
      </c>
      <c r="AU629" s="189" t="s">
        <v>79</v>
      </c>
      <c r="AY629" s="100" t="s">
        <v>159</v>
      </c>
      <c r="BE629" s="190">
        <f>IF(N629="základní",J629,0)</f>
        <v>0</v>
      </c>
      <c r="BF629" s="190">
        <f>IF(N629="snížená",J629,0)</f>
        <v>0</v>
      </c>
      <c r="BG629" s="190">
        <f>IF(N629="zákl. přenesená",J629,0)</f>
        <v>0</v>
      </c>
      <c r="BH629" s="190">
        <f>IF(N629="sníž. přenesená",J629,0)</f>
        <v>0</v>
      </c>
      <c r="BI629" s="190">
        <f>IF(N629="nulová",J629,0)</f>
        <v>0</v>
      </c>
      <c r="BJ629" s="100" t="s">
        <v>79</v>
      </c>
      <c r="BK629" s="190">
        <f>ROUND(I629*H629,2)</f>
        <v>0</v>
      </c>
      <c r="BL629" s="100" t="s">
        <v>164</v>
      </c>
      <c r="BM629" s="189" t="s">
        <v>890</v>
      </c>
    </row>
    <row r="630" spans="1:65" s="167" customFormat="1" ht="25.9" customHeight="1" x14ac:dyDescent="0.2">
      <c r="B630" s="168"/>
      <c r="D630" s="169" t="s">
        <v>71</v>
      </c>
      <c r="E630" s="170" t="s">
        <v>891</v>
      </c>
      <c r="F630" s="170" t="s">
        <v>892</v>
      </c>
      <c r="J630" s="171">
        <f>BK630</f>
        <v>0</v>
      </c>
      <c r="L630" s="168"/>
      <c r="M630" s="172"/>
      <c r="N630" s="173"/>
      <c r="O630" s="173"/>
      <c r="P630" s="174">
        <f>SUM(P631:P682)</f>
        <v>0</v>
      </c>
      <c r="Q630" s="173"/>
      <c r="R630" s="174">
        <f>SUM(R631:R682)</f>
        <v>0.45501999999999992</v>
      </c>
      <c r="S630" s="173"/>
      <c r="T630" s="175">
        <f>SUM(T631:T682)</f>
        <v>0</v>
      </c>
      <c r="AR630" s="169" t="s">
        <v>79</v>
      </c>
      <c r="AT630" s="176" t="s">
        <v>71</v>
      </c>
      <c r="AU630" s="176" t="s">
        <v>72</v>
      </c>
      <c r="AY630" s="169" t="s">
        <v>159</v>
      </c>
      <c r="BK630" s="177">
        <f>SUM(BK631:BK682)</f>
        <v>0</v>
      </c>
    </row>
    <row r="631" spans="1:65" s="113" customFormat="1" ht="72" x14ac:dyDescent="0.2">
      <c r="A631" s="109"/>
      <c r="B631" s="110"/>
      <c r="C631" s="178" t="s">
        <v>571</v>
      </c>
      <c r="D631" s="178" t="s">
        <v>160</v>
      </c>
      <c r="E631" s="179" t="s">
        <v>893</v>
      </c>
      <c r="F631" s="180" t="s">
        <v>894</v>
      </c>
      <c r="G631" s="181" t="s">
        <v>191</v>
      </c>
      <c r="H631" s="182">
        <v>23</v>
      </c>
      <c r="I631" s="4"/>
      <c r="J631" s="183">
        <f>ROUND(I631*H631,2)</f>
        <v>0</v>
      </c>
      <c r="K631" s="180" t="s">
        <v>3</v>
      </c>
      <c r="L631" s="110"/>
      <c r="M631" s="184" t="s">
        <v>3</v>
      </c>
      <c r="N631" s="185" t="s">
        <v>43</v>
      </c>
      <c r="O631" s="186"/>
      <c r="P631" s="187">
        <f>O631*H631</f>
        <v>0</v>
      </c>
      <c r="Q631" s="187">
        <v>5.0200000000000002E-3</v>
      </c>
      <c r="R631" s="187">
        <f>Q631*H631</f>
        <v>0.11546000000000001</v>
      </c>
      <c r="S631" s="187">
        <v>0</v>
      </c>
      <c r="T631" s="188">
        <f>S631*H631</f>
        <v>0</v>
      </c>
      <c r="U631" s="109"/>
      <c r="V631" s="109"/>
      <c r="W631" s="109"/>
      <c r="X631" s="109"/>
      <c r="Y631" s="109"/>
      <c r="Z631" s="109"/>
      <c r="AA631" s="109"/>
      <c r="AB631" s="109"/>
      <c r="AC631" s="109"/>
      <c r="AD631" s="109"/>
      <c r="AE631" s="109"/>
      <c r="AR631" s="189" t="s">
        <v>164</v>
      </c>
      <c r="AT631" s="189" t="s">
        <v>160</v>
      </c>
      <c r="AU631" s="189" t="s">
        <v>79</v>
      </c>
      <c r="AY631" s="100" t="s">
        <v>159</v>
      </c>
      <c r="BE631" s="190">
        <f>IF(N631="základní",J631,0)</f>
        <v>0</v>
      </c>
      <c r="BF631" s="190">
        <f>IF(N631="snížená",J631,0)</f>
        <v>0</v>
      </c>
      <c r="BG631" s="190">
        <f>IF(N631="zákl. přenesená",J631,0)</f>
        <v>0</v>
      </c>
      <c r="BH631" s="190">
        <f>IF(N631="sníž. přenesená",J631,0)</f>
        <v>0</v>
      </c>
      <c r="BI631" s="190">
        <f>IF(N631="nulová",J631,0)</f>
        <v>0</v>
      </c>
      <c r="BJ631" s="100" t="s">
        <v>79</v>
      </c>
      <c r="BK631" s="190">
        <f>ROUND(I631*H631,2)</f>
        <v>0</v>
      </c>
      <c r="BL631" s="100" t="s">
        <v>164</v>
      </c>
      <c r="BM631" s="189" t="s">
        <v>895</v>
      </c>
    </row>
    <row r="632" spans="1:65" s="217" customFormat="1" x14ac:dyDescent="0.2">
      <c r="B632" s="218"/>
      <c r="D632" s="193" t="s">
        <v>175</v>
      </c>
      <c r="E632" s="219" t="s">
        <v>3</v>
      </c>
      <c r="F632" s="220" t="s">
        <v>896</v>
      </c>
      <c r="H632" s="219" t="s">
        <v>3</v>
      </c>
      <c r="L632" s="218"/>
      <c r="M632" s="221"/>
      <c r="N632" s="222"/>
      <c r="O632" s="222"/>
      <c r="P632" s="222"/>
      <c r="Q632" s="222"/>
      <c r="R632" s="222"/>
      <c r="S632" s="222"/>
      <c r="T632" s="223"/>
      <c r="AT632" s="219" t="s">
        <v>175</v>
      </c>
      <c r="AU632" s="219" t="s">
        <v>79</v>
      </c>
      <c r="AV632" s="217" t="s">
        <v>79</v>
      </c>
      <c r="AW632" s="217" t="s">
        <v>33</v>
      </c>
      <c r="AX632" s="217" t="s">
        <v>72</v>
      </c>
      <c r="AY632" s="219" t="s">
        <v>159</v>
      </c>
    </row>
    <row r="633" spans="1:65" s="217" customFormat="1" ht="22.5" x14ac:dyDescent="0.2">
      <c r="B633" s="218"/>
      <c r="D633" s="193" t="s">
        <v>175</v>
      </c>
      <c r="E633" s="219" t="s">
        <v>3</v>
      </c>
      <c r="F633" s="220" t="s">
        <v>517</v>
      </c>
      <c r="H633" s="219" t="s">
        <v>3</v>
      </c>
      <c r="L633" s="218"/>
      <c r="M633" s="221"/>
      <c r="N633" s="222"/>
      <c r="O633" s="222"/>
      <c r="P633" s="222"/>
      <c r="Q633" s="222"/>
      <c r="R633" s="222"/>
      <c r="S633" s="222"/>
      <c r="T633" s="223"/>
      <c r="AT633" s="219" t="s">
        <v>175</v>
      </c>
      <c r="AU633" s="219" t="s">
        <v>79</v>
      </c>
      <c r="AV633" s="217" t="s">
        <v>79</v>
      </c>
      <c r="AW633" s="217" t="s">
        <v>33</v>
      </c>
      <c r="AX633" s="217" t="s">
        <v>72</v>
      </c>
      <c r="AY633" s="219" t="s">
        <v>159</v>
      </c>
    </row>
    <row r="634" spans="1:65" s="191" customFormat="1" x14ac:dyDescent="0.2">
      <c r="B634" s="192"/>
      <c r="D634" s="193" t="s">
        <v>175</v>
      </c>
      <c r="E634" s="194" t="s">
        <v>3</v>
      </c>
      <c r="F634" s="195" t="s">
        <v>897</v>
      </c>
      <c r="H634" s="196">
        <v>3.12</v>
      </c>
      <c r="L634" s="192"/>
      <c r="M634" s="197"/>
      <c r="N634" s="198"/>
      <c r="O634" s="198"/>
      <c r="P634" s="198"/>
      <c r="Q634" s="198"/>
      <c r="R634" s="198"/>
      <c r="S634" s="198"/>
      <c r="T634" s="199"/>
      <c r="AT634" s="194" t="s">
        <v>175</v>
      </c>
      <c r="AU634" s="194" t="s">
        <v>79</v>
      </c>
      <c r="AV634" s="191" t="s">
        <v>81</v>
      </c>
      <c r="AW634" s="191" t="s">
        <v>33</v>
      </c>
      <c r="AX634" s="191" t="s">
        <v>72</v>
      </c>
      <c r="AY634" s="194" t="s">
        <v>159</v>
      </c>
    </row>
    <row r="635" spans="1:65" s="217" customFormat="1" ht="22.5" x14ac:dyDescent="0.2">
      <c r="B635" s="218"/>
      <c r="D635" s="193" t="s">
        <v>175</v>
      </c>
      <c r="E635" s="219" t="s">
        <v>3</v>
      </c>
      <c r="F635" s="220" t="s">
        <v>544</v>
      </c>
      <c r="H635" s="219" t="s">
        <v>3</v>
      </c>
      <c r="L635" s="218"/>
      <c r="M635" s="221"/>
      <c r="N635" s="222"/>
      <c r="O635" s="222"/>
      <c r="P635" s="222"/>
      <c r="Q635" s="222"/>
      <c r="R635" s="222"/>
      <c r="S635" s="222"/>
      <c r="T635" s="223"/>
      <c r="AT635" s="219" t="s">
        <v>175</v>
      </c>
      <c r="AU635" s="219" t="s">
        <v>79</v>
      </c>
      <c r="AV635" s="217" t="s">
        <v>79</v>
      </c>
      <c r="AW635" s="217" t="s">
        <v>33</v>
      </c>
      <c r="AX635" s="217" t="s">
        <v>72</v>
      </c>
      <c r="AY635" s="219" t="s">
        <v>159</v>
      </c>
    </row>
    <row r="636" spans="1:65" s="217" customFormat="1" ht="22.5" x14ac:dyDescent="0.2">
      <c r="B636" s="218"/>
      <c r="D636" s="193" t="s">
        <v>175</v>
      </c>
      <c r="E636" s="219" t="s">
        <v>3</v>
      </c>
      <c r="F636" s="220" t="s">
        <v>545</v>
      </c>
      <c r="H636" s="219" t="s">
        <v>3</v>
      </c>
      <c r="L636" s="218"/>
      <c r="M636" s="221"/>
      <c r="N636" s="222"/>
      <c r="O636" s="222"/>
      <c r="P636" s="222"/>
      <c r="Q636" s="222"/>
      <c r="R636" s="222"/>
      <c r="S636" s="222"/>
      <c r="T636" s="223"/>
      <c r="AT636" s="219" t="s">
        <v>175</v>
      </c>
      <c r="AU636" s="219" t="s">
        <v>79</v>
      </c>
      <c r="AV636" s="217" t="s">
        <v>79</v>
      </c>
      <c r="AW636" s="217" t="s">
        <v>33</v>
      </c>
      <c r="AX636" s="217" t="s">
        <v>72</v>
      </c>
      <c r="AY636" s="219" t="s">
        <v>159</v>
      </c>
    </row>
    <row r="637" spans="1:65" s="191" customFormat="1" x14ac:dyDescent="0.2">
      <c r="B637" s="192"/>
      <c r="D637" s="193" t="s">
        <v>175</v>
      </c>
      <c r="E637" s="194" t="s">
        <v>3</v>
      </c>
      <c r="F637" s="195" t="s">
        <v>898</v>
      </c>
      <c r="H637" s="196">
        <v>3.2759999999999998</v>
      </c>
      <c r="L637" s="192"/>
      <c r="M637" s="197"/>
      <c r="N637" s="198"/>
      <c r="O637" s="198"/>
      <c r="P637" s="198"/>
      <c r="Q637" s="198"/>
      <c r="R637" s="198"/>
      <c r="S637" s="198"/>
      <c r="T637" s="199"/>
      <c r="AT637" s="194" t="s">
        <v>175</v>
      </c>
      <c r="AU637" s="194" t="s">
        <v>79</v>
      </c>
      <c r="AV637" s="191" t="s">
        <v>81</v>
      </c>
      <c r="AW637" s="191" t="s">
        <v>33</v>
      </c>
      <c r="AX637" s="191" t="s">
        <v>72</v>
      </c>
      <c r="AY637" s="194" t="s">
        <v>159</v>
      </c>
    </row>
    <row r="638" spans="1:65" s="191" customFormat="1" x14ac:dyDescent="0.2">
      <c r="B638" s="192"/>
      <c r="D638" s="193" t="s">
        <v>175</v>
      </c>
      <c r="E638" s="194" t="s">
        <v>3</v>
      </c>
      <c r="F638" s="195" t="s">
        <v>899</v>
      </c>
      <c r="H638" s="196">
        <v>0.628</v>
      </c>
      <c r="L638" s="192"/>
      <c r="M638" s="197"/>
      <c r="N638" s="198"/>
      <c r="O638" s="198"/>
      <c r="P638" s="198"/>
      <c r="Q638" s="198"/>
      <c r="R638" s="198"/>
      <c r="S638" s="198"/>
      <c r="T638" s="199"/>
      <c r="AT638" s="194" t="s">
        <v>175</v>
      </c>
      <c r="AU638" s="194" t="s">
        <v>79</v>
      </c>
      <c r="AV638" s="191" t="s">
        <v>81</v>
      </c>
      <c r="AW638" s="191" t="s">
        <v>33</v>
      </c>
      <c r="AX638" s="191" t="s">
        <v>72</v>
      </c>
      <c r="AY638" s="194" t="s">
        <v>159</v>
      </c>
    </row>
    <row r="639" spans="1:65" s="191" customFormat="1" x14ac:dyDescent="0.2">
      <c r="B639" s="192"/>
      <c r="D639" s="193" t="s">
        <v>175</v>
      </c>
      <c r="E639" s="194" t="s">
        <v>3</v>
      </c>
      <c r="F639" s="195" t="s">
        <v>900</v>
      </c>
      <c r="H639" s="196">
        <v>2.052</v>
      </c>
      <c r="L639" s="192"/>
      <c r="M639" s="197"/>
      <c r="N639" s="198"/>
      <c r="O639" s="198"/>
      <c r="P639" s="198"/>
      <c r="Q639" s="198"/>
      <c r="R639" s="198"/>
      <c r="S639" s="198"/>
      <c r="T639" s="199"/>
      <c r="AT639" s="194" t="s">
        <v>175</v>
      </c>
      <c r="AU639" s="194" t="s">
        <v>79</v>
      </c>
      <c r="AV639" s="191" t="s">
        <v>81</v>
      </c>
      <c r="AW639" s="191" t="s">
        <v>33</v>
      </c>
      <c r="AX639" s="191" t="s">
        <v>72</v>
      </c>
      <c r="AY639" s="194" t="s">
        <v>159</v>
      </c>
    </row>
    <row r="640" spans="1:65" s="191" customFormat="1" x14ac:dyDescent="0.2">
      <c r="B640" s="192"/>
      <c r="D640" s="193" t="s">
        <v>175</v>
      </c>
      <c r="E640" s="194" t="s">
        <v>3</v>
      </c>
      <c r="F640" s="195" t="s">
        <v>901</v>
      </c>
      <c r="H640" s="196">
        <v>7.3920000000000003</v>
      </c>
      <c r="L640" s="192"/>
      <c r="M640" s="197"/>
      <c r="N640" s="198"/>
      <c r="O640" s="198"/>
      <c r="P640" s="198"/>
      <c r="Q640" s="198"/>
      <c r="R640" s="198"/>
      <c r="S640" s="198"/>
      <c r="T640" s="199"/>
      <c r="AT640" s="194" t="s">
        <v>175</v>
      </c>
      <c r="AU640" s="194" t="s">
        <v>79</v>
      </c>
      <c r="AV640" s="191" t="s">
        <v>81</v>
      </c>
      <c r="AW640" s="191" t="s">
        <v>33</v>
      </c>
      <c r="AX640" s="191" t="s">
        <v>72</v>
      </c>
      <c r="AY640" s="194" t="s">
        <v>159</v>
      </c>
    </row>
    <row r="641" spans="1:65" s="217" customFormat="1" ht="22.5" x14ac:dyDescent="0.2">
      <c r="B641" s="218"/>
      <c r="D641" s="193" t="s">
        <v>175</v>
      </c>
      <c r="E641" s="219" t="s">
        <v>3</v>
      </c>
      <c r="F641" s="220" t="s">
        <v>548</v>
      </c>
      <c r="H641" s="219" t="s">
        <v>3</v>
      </c>
      <c r="L641" s="218"/>
      <c r="M641" s="221"/>
      <c r="N641" s="222"/>
      <c r="O641" s="222"/>
      <c r="P641" s="222"/>
      <c r="Q641" s="222"/>
      <c r="R641" s="222"/>
      <c r="S641" s="222"/>
      <c r="T641" s="223"/>
      <c r="AT641" s="219" t="s">
        <v>175</v>
      </c>
      <c r="AU641" s="219" t="s">
        <v>79</v>
      </c>
      <c r="AV641" s="217" t="s">
        <v>79</v>
      </c>
      <c r="AW641" s="217" t="s">
        <v>33</v>
      </c>
      <c r="AX641" s="217" t="s">
        <v>72</v>
      </c>
      <c r="AY641" s="219" t="s">
        <v>159</v>
      </c>
    </row>
    <row r="642" spans="1:65" s="191" customFormat="1" x14ac:dyDescent="0.2">
      <c r="B642" s="192"/>
      <c r="D642" s="193" t="s">
        <v>175</v>
      </c>
      <c r="E642" s="194" t="s">
        <v>3</v>
      </c>
      <c r="F642" s="195" t="s">
        <v>902</v>
      </c>
      <c r="H642" s="196">
        <v>5.633</v>
      </c>
      <c r="L642" s="192"/>
      <c r="M642" s="197"/>
      <c r="N642" s="198"/>
      <c r="O642" s="198"/>
      <c r="P642" s="198"/>
      <c r="Q642" s="198"/>
      <c r="R642" s="198"/>
      <c r="S642" s="198"/>
      <c r="T642" s="199"/>
      <c r="AT642" s="194" t="s">
        <v>175</v>
      </c>
      <c r="AU642" s="194" t="s">
        <v>79</v>
      </c>
      <c r="AV642" s="191" t="s">
        <v>81</v>
      </c>
      <c r="AW642" s="191" t="s">
        <v>33</v>
      </c>
      <c r="AX642" s="191" t="s">
        <v>72</v>
      </c>
      <c r="AY642" s="194" t="s">
        <v>159</v>
      </c>
    </row>
    <row r="643" spans="1:65" s="191" customFormat="1" x14ac:dyDescent="0.2">
      <c r="B643" s="192"/>
      <c r="D643" s="193" t="s">
        <v>175</v>
      </c>
      <c r="E643" s="194" t="s">
        <v>3</v>
      </c>
      <c r="F643" s="195" t="s">
        <v>903</v>
      </c>
      <c r="H643" s="196">
        <v>0.23</v>
      </c>
      <c r="L643" s="192"/>
      <c r="M643" s="197"/>
      <c r="N643" s="198"/>
      <c r="O643" s="198"/>
      <c r="P643" s="198"/>
      <c r="Q643" s="198"/>
      <c r="R643" s="198"/>
      <c r="S643" s="198"/>
      <c r="T643" s="199"/>
      <c r="AT643" s="194" t="s">
        <v>175</v>
      </c>
      <c r="AU643" s="194" t="s">
        <v>79</v>
      </c>
      <c r="AV643" s="191" t="s">
        <v>81</v>
      </c>
      <c r="AW643" s="191" t="s">
        <v>33</v>
      </c>
      <c r="AX643" s="191" t="s">
        <v>72</v>
      </c>
      <c r="AY643" s="194" t="s">
        <v>159</v>
      </c>
    </row>
    <row r="644" spans="1:65" s="191" customFormat="1" x14ac:dyDescent="0.2">
      <c r="B644" s="192"/>
      <c r="D644" s="193" t="s">
        <v>175</v>
      </c>
      <c r="E644" s="194" t="s">
        <v>3</v>
      </c>
      <c r="F644" s="195" t="s">
        <v>904</v>
      </c>
      <c r="H644" s="196">
        <v>0.66900000000000004</v>
      </c>
      <c r="L644" s="192"/>
      <c r="M644" s="197"/>
      <c r="N644" s="198"/>
      <c r="O644" s="198"/>
      <c r="P644" s="198"/>
      <c r="Q644" s="198"/>
      <c r="R644" s="198"/>
      <c r="S644" s="198"/>
      <c r="T644" s="199"/>
      <c r="AT644" s="194" t="s">
        <v>175</v>
      </c>
      <c r="AU644" s="194" t="s">
        <v>79</v>
      </c>
      <c r="AV644" s="191" t="s">
        <v>81</v>
      </c>
      <c r="AW644" s="191" t="s">
        <v>33</v>
      </c>
      <c r="AX644" s="191" t="s">
        <v>72</v>
      </c>
      <c r="AY644" s="194" t="s">
        <v>159</v>
      </c>
    </row>
    <row r="645" spans="1:65" s="200" customFormat="1" x14ac:dyDescent="0.2">
      <c r="B645" s="201"/>
      <c r="D645" s="193" t="s">
        <v>175</v>
      </c>
      <c r="E645" s="202" t="s">
        <v>3</v>
      </c>
      <c r="F645" s="203" t="s">
        <v>197</v>
      </c>
      <c r="H645" s="204">
        <v>23</v>
      </c>
      <c r="L645" s="201"/>
      <c r="M645" s="205"/>
      <c r="N645" s="206"/>
      <c r="O645" s="206"/>
      <c r="P645" s="206"/>
      <c r="Q645" s="206"/>
      <c r="R645" s="206"/>
      <c r="S645" s="206"/>
      <c r="T645" s="207"/>
      <c r="AT645" s="202" t="s">
        <v>175</v>
      </c>
      <c r="AU645" s="202" t="s">
        <v>79</v>
      </c>
      <c r="AV645" s="200" t="s">
        <v>164</v>
      </c>
      <c r="AW645" s="200" t="s">
        <v>33</v>
      </c>
      <c r="AX645" s="200" t="s">
        <v>79</v>
      </c>
      <c r="AY645" s="202" t="s">
        <v>159</v>
      </c>
    </row>
    <row r="646" spans="1:65" s="113" customFormat="1" ht="48" x14ac:dyDescent="0.2">
      <c r="A646" s="109"/>
      <c r="B646" s="110"/>
      <c r="C646" s="208" t="s">
        <v>905</v>
      </c>
      <c r="D646" s="208" t="s">
        <v>400</v>
      </c>
      <c r="E646" s="209" t="s">
        <v>906</v>
      </c>
      <c r="F646" s="210" t="s">
        <v>907</v>
      </c>
      <c r="G646" s="211" t="s">
        <v>191</v>
      </c>
      <c r="H646" s="212">
        <v>25</v>
      </c>
      <c r="I646" s="5"/>
      <c r="J646" s="213">
        <f>ROUND(I646*H646,2)</f>
        <v>0</v>
      </c>
      <c r="K646" s="210" t="s">
        <v>3</v>
      </c>
      <c r="L646" s="214"/>
      <c r="M646" s="215" t="s">
        <v>3</v>
      </c>
      <c r="N646" s="216" t="s">
        <v>43</v>
      </c>
      <c r="O646" s="186"/>
      <c r="P646" s="187">
        <f>O646*H646</f>
        <v>0</v>
      </c>
      <c r="Q646" s="187">
        <v>1.18E-2</v>
      </c>
      <c r="R646" s="187">
        <f>Q646*H646</f>
        <v>0.29499999999999998</v>
      </c>
      <c r="S646" s="187">
        <v>0</v>
      </c>
      <c r="T646" s="188">
        <f>S646*H646</f>
        <v>0</v>
      </c>
      <c r="U646" s="109"/>
      <c r="V646" s="109"/>
      <c r="W646" s="109"/>
      <c r="X646" s="109"/>
      <c r="Y646" s="109"/>
      <c r="Z646" s="109"/>
      <c r="AA646" s="109"/>
      <c r="AB646" s="109"/>
      <c r="AC646" s="109"/>
      <c r="AD646" s="109"/>
      <c r="AE646" s="109"/>
      <c r="AR646" s="189" t="s">
        <v>174</v>
      </c>
      <c r="AT646" s="189" t="s">
        <v>400</v>
      </c>
      <c r="AU646" s="189" t="s">
        <v>79</v>
      </c>
      <c r="AY646" s="100" t="s">
        <v>159</v>
      </c>
      <c r="BE646" s="190">
        <f>IF(N646="základní",J646,0)</f>
        <v>0</v>
      </c>
      <c r="BF646" s="190">
        <f>IF(N646="snížená",J646,0)</f>
        <v>0</v>
      </c>
      <c r="BG646" s="190">
        <f>IF(N646="zákl. přenesená",J646,0)</f>
        <v>0</v>
      </c>
      <c r="BH646" s="190">
        <f>IF(N646="sníž. přenesená",J646,0)</f>
        <v>0</v>
      </c>
      <c r="BI646" s="190">
        <f>IF(N646="nulová",J646,0)</f>
        <v>0</v>
      </c>
      <c r="BJ646" s="100" t="s">
        <v>79</v>
      </c>
      <c r="BK646" s="190">
        <f>ROUND(I646*H646,2)</f>
        <v>0</v>
      </c>
      <c r="BL646" s="100" t="s">
        <v>164</v>
      </c>
      <c r="BM646" s="189" t="s">
        <v>908</v>
      </c>
    </row>
    <row r="647" spans="1:65" s="113" customFormat="1" ht="24" x14ac:dyDescent="0.2">
      <c r="A647" s="109"/>
      <c r="B647" s="110"/>
      <c r="C647" s="178" t="s">
        <v>578</v>
      </c>
      <c r="D647" s="178" t="s">
        <v>160</v>
      </c>
      <c r="E647" s="179" t="s">
        <v>909</v>
      </c>
      <c r="F647" s="180" t="s">
        <v>910</v>
      </c>
      <c r="G647" s="181" t="s">
        <v>191</v>
      </c>
      <c r="H647" s="182">
        <v>9</v>
      </c>
      <c r="I647" s="4"/>
      <c r="J647" s="183">
        <f>ROUND(I647*H647,2)</f>
        <v>0</v>
      </c>
      <c r="K647" s="180" t="s">
        <v>3</v>
      </c>
      <c r="L647" s="110"/>
      <c r="M647" s="184" t="s">
        <v>3</v>
      </c>
      <c r="N647" s="185" t="s">
        <v>43</v>
      </c>
      <c r="O647" s="186"/>
      <c r="P647" s="187">
        <f>O647*H647</f>
        <v>0</v>
      </c>
      <c r="Q647" s="187">
        <v>0</v>
      </c>
      <c r="R647" s="187">
        <f>Q647*H647</f>
        <v>0</v>
      </c>
      <c r="S647" s="187">
        <v>0</v>
      </c>
      <c r="T647" s="188">
        <f>S647*H647</f>
        <v>0</v>
      </c>
      <c r="U647" s="109"/>
      <c r="V647" s="109"/>
      <c r="W647" s="109"/>
      <c r="X647" s="109"/>
      <c r="Y647" s="109"/>
      <c r="Z647" s="109"/>
      <c r="AA647" s="109"/>
      <c r="AB647" s="109"/>
      <c r="AC647" s="109"/>
      <c r="AD647" s="109"/>
      <c r="AE647" s="109"/>
      <c r="AR647" s="189" t="s">
        <v>164</v>
      </c>
      <c r="AT647" s="189" t="s">
        <v>160</v>
      </c>
      <c r="AU647" s="189" t="s">
        <v>79</v>
      </c>
      <c r="AY647" s="100" t="s">
        <v>159</v>
      </c>
      <c r="BE647" s="190">
        <f>IF(N647="základní",J647,0)</f>
        <v>0</v>
      </c>
      <c r="BF647" s="190">
        <f>IF(N647="snížená",J647,0)</f>
        <v>0</v>
      </c>
      <c r="BG647" s="190">
        <f>IF(N647="zákl. přenesená",J647,0)</f>
        <v>0</v>
      </c>
      <c r="BH647" s="190">
        <f>IF(N647="sníž. přenesená",J647,0)</f>
        <v>0</v>
      </c>
      <c r="BI647" s="190">
        <f>IF(N647="nulová",J647,0)</f>
        <v>0</v>
      </c>
      <c r="BJ647" s="100" t="s">
        <v>79</v>
      </c>
      <c r="BK647" s="190">
        <f>ROUND(I647*H647,2)</f>
        <v>0</v>
      </c>
      <c r="BL647" s="100" t="s">
        <v>164</v>
      </c>
      <c r="BM647" s="189" t="s">
        <v>911</v>
      </c>
    </row>
    <row r="648" spans="1:65" s="217" customFormat="1" ht="22.5" x14ac:dyDescent="0.2">
      <c r="B648" s="218"/>
      <c r="D648" s="193" t="s">
        <v>175</v>
      </c>
      <c r="E648" s="219" t="s">
        <v>3</v>
      </c>
      <c r="F648" s="220" t="s">
        <v>517</v>
      </c>
      <c r="H648" s="219" t="s">
        <v>3</v>
      </c>
      <c r="L648" s="218"/>
      <c r="M648" s="221"/>
      <c r="N648" s="222"/>
      <c r="O648" s="222"/>
      <c r="P648" s="222"/>
      <c r="Q648" s="222"/>
      <c r="R648" s="222"/>
      <c r="S648" s="222"/>
      <c r="T648" s="223"/>
      <c r="AT648" s="219" t="s">
        <v>175</v>
      </c>
      <c r="AU648" s="219" t="s">
        <v>79</v>
      </c>
      <c r="AV648" s="217" t="s">
        <v>79</v>
      </c>
      <c r="AW648" s="217" t="s">
        <v>33</v>
      </c>
      <c r="AX648" s="217" t="s">
        <v>72</v>
      </c>
      <c r="AY648" s="219" t="s">
        <v>159</v>
      </c>
    </row>
    <row r="649" spans="1:65" s="191" customFormat="1" x14ac:dyDescent="0.2">
      <c r="B649" s="192"/>
      <c r="D649" s="193" t="s">
        <v>175</v>
      </c>
      <c r="E649" s="194" t="s">
        <v>3</v>
      </c>
      <c r="F649" s="195" t="s">
        <v>897</v>
      </c>
      <c r="H649" s="196">
        <v>3.12</v>
      </c>
      <c r="L649" s="192"/>
      <c r="M649" s="197"/>
      <c r="N649" s="198"/>
      <c r="O649" s="198"/>
      <c r="P649" s="198"/>
      <c r="Q649" s="198"/>
      <c r="R649" s="198"/>
      <c r="S649" s="198"/>
      <c r="T649" s="199"/>
      <c r="AT649" s="194" t="s">
        <v>175</v>
      </c>
      <c r="AU649" s="194" t="s">
        <v>79</v>
      </c>
      <c r="AV649" s="191" t="s">
        <v>81</v>
      </c>
      <c r="AW649" s="191" t="s">
        <v>33</v>
      </c>
      <c r="AX649" s="191" t="s">
        <v>72</v>
      </c>
      <c r="AY649" s="194" t="s">
        <v>159</v>
      </c>
    </row>
    <row r="650" spans="1:65" s="217" customFormat="1" ht="22.5" x14ac:dyDescent="0.2">
      <c r="B650" s="218"/>
      <c r="D650" s="193" t="s">
        <v>175</v>
      </c>
      <c r="E650" s="219" t="s">
        <v>3</v>
      </c>
      <c r="F650" s="220" t="s">
        <v>548</v>
      </c>
      <c r="H650" s="219" t="s">
        <v>3</v>
      </c>
      <c r="L650" s="218"/>
      <c r="M650" s="221"/>
      <c r="N650" s="222"/>
      <c r="O650" s="222"/>
      <c r="P650" s="222"/>
      <c r="Q650" s="222"/>
      <c r="R650" s="222"/>
      <c r="S650" s="222"/>
      <c r="T650" s="223"/>
      <c r="AT650" s="219" t="s">
        <v>175</v>
      </c>
      <c r="AU650" s="219" t="s">
        <v>79</v>
      </c>
      <c r="AV650" s="217" t="s">
        <v>79</v>
      </c>
      <c r="AW650" s="217" t="s">
        <v>33</v>
      </c>
      <c r="AX650" s="217" t="s">
        <v>72</v>
      </c>
      <c r="AY650" s="219" t="s">
        <v>159</v>
      </c>
    </row>
    <row r="651" spans="1:65" s="191" customFormat="1" x14ac:dyDescent="0.2">
      <c r="B651" s="192"/>
      <c r="D651" s="193" t="s">
        <v>175</v>
      </c>
      <c r="E651" s="194" t="s">
        <v>3</v>
      </c>
      <c r="F651" s="195" t="s">
        <v>902</v>
      </c>
      <c r="H651" s="196">
        <v>5.633</v>
      </c>
      <c r="L651" s="192"/>
      <c r="M651" s="197"/>
      <c r="N651" s="198"/>
      <c r="O651" s="198"/>
      <c r="P651" s="198"/>
      <c r="Q651" s="198"/>
      <c r="R651" s="198"/>
      <c r="S651" s="198"/>
      <c r="T651" s="199"/>
      <c r="AT651" s="194" t="s">
        <v>175</v>
      </c>
      <c r="AU651" s="194" t="s">
        <v>79</v>
      </c>
      <c r="AV651" s="191" t="s">
        <v>81</v>
      </c>
      <c r="AW651" s="191" t="s">
        <v>33</v>
      </c>
      <c r="AX651" s="191" t="s">
        <v>72</v>
      </c>
      <c r="AY651" s="194" t="s">
        <v>159</v>
      </c>
    </row>
    <row r="652" spans="1:65" s="191" customFormat="1" x14ac:dyDescent="0.2">
      <c r="B652" s="192"/>
      <c r="D652" s="193" t="s">
        <v>175</v>
      </c>
      <c r="E652" s="194" t="s">
        <v>3</v>
      </c>
      <c r="F652" s="195" t="s">
        <v>903</v>
      </c>
      <c r="H652" s="196">
        <v>0.23</v>
      </c>
      <c r="L652" s="192"/>
      <c r="M652" s="197"/>
      <c r="N652" s="198"/>
      <c r="O652" s="198"/>
      <c r="P652" s="198"/>
      <c r="Q652" s="198"/>
      <c r="R652" s="198"/>
      <c r="S652" s="198"/>
      <c r="T652" s="199"/>
      <c r="AT652" s="194" t="s">
        <v>175</v>
      </c>
      <c r="AU652" s="194" t="s">
        <v>79</v>
      </c>
      <c r="AV652" s="191" t="s">
        <v>81</v>
      </c>
      <c r="AW652" s="191" t="s">
        <v>33</v>
      </c>
      <c r="AX652" s="191" t="s">
        <v>72</v>
      </c>
      <c r="AY652" s="194" t="s">
        <v>159</v>
      </c>
    </row>
    <row r="653" spans="1:65" s="191" customFormat="1" x14ac:dyDescent="0.2">
      <c r="B653" s="192"/>
      <c r="D653" s="193" t="s">
        <v>175</v>
      </c>
      <c r="E653" s="194" t="s">
        <v>3</v>
      </c>
      <c r="F653" s="195" t="s">
        <v>912</v>
      </c>
      <c r="H653" s="196">
        <v>1.7000000000000001E-2</v>
      </c>
      <c r="L653" s="192"/>
      <c r="M653" s="197"/>
      <c r="N653" s="198"/>
      <c r="O653" s="198"/>
      <c r="P653" s="198"/>
      <c r="Q653" s="198"/>
      <c r="R653" s="198"/>
      <c r="S653" s="198"/>
      <c r="T653" s="199"/>
      <c r="AT653" s="194" t="s">
        <v>175</v>
      </c>
      <c r="AU653" s="194" t="s">
        <v>79</v>
      </c>
      <c r="AV653" s="191" t="s">
        <v>81</v>
      </c>
      <c r="AW653" s="191" t="s">
        <v>33</v>
      </c>
      <c r="AX653" s="191" t="s">
        <v>72</v>
      </c>
      <c r="AY653" s="194" t="s">
        <v>159</v>
      </c>
    </row>
    <row r="654" spans="1:65" s="200" customFormat="1" x14ac:dyDescent="0.2">
      <c r="B654" s="201"/>
      <c r="D654" s="193" t="s">
        <v>175</v>
      </c>
      <c r="E654" s="202" t="s">
        <v>3</v>
      </c>
      <c r="F654" s="203" t="s">
        <v>197</v>
      </c>
      <c r="H654" s="204">
        <v>9</v>
      </c>
      <c r="L654" s="201"/>
      <c r="M654" s="205"/>
      <c r="N654" s="206"/>
      <c r="O654" s="206"/>
      <c r="P654" s="206"/>
      <c r="Q654" s="206"/>
      <c r="R654" s="206"/>
      <c r="S654" s="206"/>
      <c r="T654" s="207"/>
      <c r="AT654" s="202" t="s">
        <v>175</v>
      </c>
      <c r="AU654" s="202" t="s">
        <v>79</v>
      </c>
      <c r="AV654" s="200" t="s">
        <v>164</v>
      </c>
      <c r="AW654" s="200" t="s">
        <v>33</v>
      </c>
      <c r="AX654" s="200" t="s">
        <v>79</v>
      </c>
      <c r="AY654" s="202" t="s">
        <v>159</v>
      </c>
    </row>
    <row r="655" spans="1:65" s="113" customFormat="1" ht="24" x14ac:dyDescent="0.2">
      <c r="A655" s="109"/>
      <c r="B655" s="110"/>
      <c r="C655" s="178" t="s">
        <v>913</v>
      </c>
      <c r="D655" s="178" t="s">
        <v>160</v>
      </c>
      <c r="E655" s="179" t="s">
        <v>914</v>
      </c>
      <c r="F655" s="180" t="s">
        <v>915</v>
      </c>
      <c r="G655" s="181" t="s">
        <v>173</v>
      </c>
      <c r="H655" s="182">
        <v>5.2</v>
      </c>
      <c r="I655" s="4"/>
      <c r="J655" s="183">
        <f>ROUND(I655*H655,2)</f>
        <v>0</v>
      </c>
      <c r="K655" s="180" t="s">
        <v>3</v>
      </c>
      <c r="L655" s="110"/>
      <c r="M655" s="184" t="s">
        <v>3</v>
      </c>
      <c r="N655" s="185" t="s">
        <v>43</v>
      </c>
      <c r="O655" s="186"/>
      <c r="P655" s="187">
        <f>O655*H655</f>
        <v>0</v>
      </c>
      <c r="Q655" s="187">
        <v>5.5000000000000003E-4</v>
      </c>
      <c r="R655" s="187">
        <f>Q655*H655</f>
        <v>2.8600000000000001E-3</v>
      </c>
      <c r="S655" s="187">
        <v>0</v>
      </c>
      <c r="T655" s="188">
        <f>S655*H655</f>
        <v>0</v>
      </c>
      <c r="U655" s="109"/>
      <c r="V655" s="109"/>
      <c r="W655" s="109"/>
      <c r="X655" s="109"/>
      <c r="Y655" s="109"/>
      <c r="Z655" s="109"/>
      <c r="AA655" s="109"/>
      <c r="AB655" s="109"/>
      <c r="AC655" s="109"/>
      <c r="AD655" s="109"/>
      <c r="AE655" s="109"/>
      <c r="AR655" s="189" t="s">
        <v>164</v>
      </c>
      <c r="AT655" s="189" t="s">
        <v>160</v>
      </c>
      <c r="AU655" s="189" t="s">
        <v>79</v>
      </c>
      <c r="AY655" s="100" t="s">
        <v>159</v>
      </c>
      <c r="BE655" s="190">
        <f>IF(N655="základní",J655,0)</f>
        <v>0</v>
      </c>
      <c r="BF655" s="190">
        <f>IF(N655="snížená",J655,0)</f>
        <v>0</v>
      </c>
      <c r="BG655" s="190">
        <f>IF(N655="zákl. přenesená",J655,0)</f>
        <v>0</v>
      </c>
      <c r="BH655" s="190">
        <f>IF(N655="sníž. přenesená",J655,0)</f>
        <v>0</v>
      </c>
      <c r="BI655" s="190">
        <f>IF(N655="nulová",J655,0)</f>
        <v>0</v>
      </c>
      <c r="BJ655" s="100" t="s">
        <v>79</v>
      </c>
      <c r="BK655" s="190">
        <f>ROUND(I655*H655,2)</f>
        <v>0</v>
      </c>
      <c r="BL655" s="100" t="s">
        <v>164</v>
      </c>
      <c r="BM655" s="189" t="s">
        <v>916</v>
      </c>
    </row>
    <row r="656" spans="1:65" s="217" customFormat="1" ht="22.5" x14ac:dyDescent="0.2">
      <c r="B656" s="218"/>
      <c r="D656" s="193" t="s">
        <v>175</v>
      </c>
      <c r="E656" s="219" t="s">
        <v>3</v>
      </c>
      <c r="F656" s="220" t="s">
        <v>544</v>
      </c>
      <c r="H656" s="219" t="s">
        <v>3</v>
      </c>
      <c r="L656" s="218"/>
      <c r="M656" s="221"/>
      <c r="N656" s="222"/>
      <c r="O656" s="222"/>
      <c r="P656" s="222"/>
      <c r="Q656" s="222"/>
      <c r="R656" s="222"/>
      <c r="S656" s="222"/>
      <c r="T656" s="223"/>
      <c r="AT656" s="219" t="s">
        <v>175</v>
      </c>
      <c r="AU656" s="219" t="s">
        <v>79</v>
      </c>
      <c r="AV656" s="217" t="s">
        <v>79</v>
      </c>
      <c r="AW656" s="217" t="s">
        <v>33</v>
      </c>
      <c r="AX656" s="217" t="s">
        <v>72</v>
      </c>
      <c r="AY656" s="219" t="s">
        <v>159</v>
      </c>
    </row>
    <row r="657" spans="1:65" s="217" customFormat="1" ht="22.5" x14ac:dyDescent="0.2">
      <c r="B657" s="218"/>
      <c r="D657" s="193" t="s">
        <v>175</v>
      </c>
      <c r="E657" s="219" t="s">
        <v>3</v>
      </c>
      <c r="F657" s="220" t="s">
        <v>545</v>
      </c>
      <c r="H657" s="219" t="s">
        <v>3</v>
      </c>
      <c r="L657" s="218"/>
      <c r="M657" s="221"/>
      <c r="N657" s="222"/>
      <c r="O657" s="222"/>
      <c r="P657" s="222"/>
      <c r="Q657" s="222"/>
      <c r="R657" s="222"/>
      <c r="S657" s="222"/>
      <c r="T657" s="223"/>
      <c r="AT657" s="219" t="s">
        <v>175</v>
      </c>
      <c r="AU657" s="219" t="s">
        <v>79</v>
      </c>
      <c r="AV657" s="217" t="s">
        <v>79</v>
      </c>
      <c r="AW657" s="217" t="s">
        <v>33</v>
      </c>
      <c r="AX657" s="217" t="s">
        <v>72</v>
      </c>
      <c r="AY657" s="219" t="s">
        <v>159</v>
      </c>
    </row>
    <row r="658" spans="1:65" s="191" customFormat="1" x14ac:dyDescent="0.2">
      <c r="B658" s="192"/>
      <c r="D658" s="193" t="s">
        <v>175</v>
      </c>
      <c r="E658" s="194" t="s">
        <v>3</v>
      </c>
      <c r="F658" s="195" t="s">
        <v>917</v>
      </c>
      <c r="H658" s="196">
        <v>3.93</v>
      </c>
      <c r="L658" s="192"/>
      <c r="M658" s="197"/>
      <c r="N658" s="198"/>
      <c r="O658" s="198"/>
      <c r="P658" s="198"/>
      <c r="Q658" s="198"/>
      <c r="R658" s="198"/>
      <c r="S658" s="198"/>
      <c r="T658" s="199"/>
      <c r="AT658" s="194" t="s">
        <v>175</v>
      </c>
      <c r="AU658" s="194" t="s">
        <v>79</v>
      </c>
      <c r="AV658" s="191" t="s">
        <v>81</v>
      </c>
      <c r="AW658" s="191" t="s">
        <v>33</v>
      </c>
      <c r="AX658" s="191" t="s">
        <v>72</v>
      </c>
      <c r="AY658" s="194" t="s">
        <v>159</v>
      </c>
    </row>
    <row r="659" spans="1:65" s="217" customFormat="1" ht="22.5" x14ac:dyDescent="0.2">
      <c r="B659" s="218"/>
      <c r="D659" s="193" t="s">
        <v>175</v>
      </c>
      <c r="E659" s="219" t="s">
        <v>3</v>
      </c>
      <c r="F659" s="220" t="s">
        <v>548</v>
      </c>
      <c r="H659" s="219" t="s">
        <v>3</v>
      </c>
      <c r="L659" s="218"/>
      <c r="M659" s="221"/>
      <c r="N659" s="222"/>
      <c r="O659" s="222"/>
      <c r="P659" s="222"/>
      <c r="Q659" s="222"/>
      <c r="R659" s="222"/>
      <c r="S659" s="222"/>
      <c r="T659" s="223"/>
      <c r="AT659" s="219" t="s">
        <v>175</v>
      </c>
      <c r="AU659" s="219" t="s">
        <v>79</v>
      </c>
      <c r="AV659" s="217" t="s">
        <v>79</v>
      </c>
      <c r="AW659" s="217" t="s">
        <v>33</v>
      </c>
      <c r="AX659" s="217" t="s">
        <v>72</v>
      </c>
      <c r="AY659" s="219" t="s">
        <v>159</v>
      </c>
    </row>
    <row r="660" spans="1:65" s="191" customFormat="1" x14ac:dyDescent="0.2">
      <c r="B660" s="192"/>
      <c r="D660" s="193" t="s">
        <v>175</v>
      </c>
      <c r="E660" s="194" t="s">
        <v>3</v>
      </c>
      <c r="F660" s="195" t="s">
        <v>918</v>
      </c>
      <c r="H660" s="196">
        <v>1.23</v>
      </c>
      <c r="L660" s="192"/>
      <c r="M660" s="197"/>
      <c r="N660" s="198"/>
      <c r="O660" s="198"/>
      <c r="P660" s="198"/>
      <c r="Q660" s="198"/>
      <c r="R660" s="198"/>
      <c r="S660" s="198"/>
      <c r="T660" s="199"/>
      <c r="AT660" s="194" t="s">
        <v>175</v>
      </c>
      <c r="AU660" s="194" t="s">
        <v>79</v>
      </c>
      <c r="AV660" s="191" t="s">
        <v>81</v>
      </c>
      <c r="AW660" s="191" t="s">
        <v>33</v>
      </c>
      <c r="AX660" s="191" t="s">
        <v>72</v>
      </c>
      <c r="AY660" s="194" t="s">
        <v>159</v>
      </c>
    </row>
    <row r="661" spans="1:65" s="191" customFormat="1" x14ac:dyDescent="0.2">
      <c r="B661" s="192"/>
      <c r="D661" s="193" t="s">
        <v>175</v>
      </c>
      <c r="E661" s="194" t="s">
        <v>3</v>
      </c>
      <c r="F661" s="195" t="s">
        <v>919</v>
      </c>
      <c r="H661" s="196">
        <v>0.04</v>
      </c>
      <c r="L661" s="192"/>
      <c r="M661" s="197"/>
      <c r="N661" s="198"/>
      <c r="O661" s="198"/>
      <c r="P661" s="198"/>
      <c r="Q661" s="198"/>
      <c r="R661" s="198"/>
      <c r="S661" s="198"/>
      <c r="T661" s="199"/>
      <c r="AT661" s="194" t="s">
        <v>175</v>
      </c>
      <c r="AU661" s="194" t="s">
        <v>79</v>
      </c>
      <c r="AV661" s="191" t="s">
        <v>81</v>
      </c>
      <c r="AW661" s="191" t="s">
        <v>33</v>
      </c>
      <c r="AX661" s="191" t="s">
        <v>72</v>
      </c>
      <c r="AY661" s="194" t="s">
        <v>159</v>
      </c>
    </row>
    <row r="662" spans="1:65" s="200" customFormat="1" x14ac:dyDescent="0.2">
      <c r="B662" s="201"/>
      <c r="D662" s="193" t="s">
        <v>175</v>
      </c>
      <c r="E662" s="202" t="s">
        <v>3</v>
      </c>
      <c r="F662" s="203" t="s">
        <v>197</v>
      </c>
      <c r="H662" s="204">
        <v>5.2</v>
      </c>
      <c r="L662" s="201"/>
      <c r="M662" s="205"/>
      <c r="N662" s="206"/>
      <c r="O662" s="206"/>
      <c r="P662" s="206"/>
      <c r="Q662" s="206"/>
      <c r="R662" s="206"/>
      <c r="S662" s="206"/>
      <c r="T662" s="207"/>
      <c r="AT662" s="202" t="s">
        <v>175</v>
      </c>
      <c r="AU662" s="202" t="s">
        <v>79</v>
      </c>
      <c r="AV662" s="200" t="s">
        <v>164</v>
      </c>
      <c r="AW662" s="200" t="s">
        <v>33</v>
      </c>
      <c r="AX662" s="200" t="s">
        <v>79</v>
      </c>
      <c r="AY662" s="202" t="s">
        <v>159</v>
      </c>
    </row>
    <row r="663" spans="1:65" s="113" customFormat="1" ht="24" x14ac:dyDescent="0.2">
      <c r="A663" s="109"/>
      <c r="B663" s="110"/>
      <c r="C663" s="178" t="s">
        <v>588</v>
      </c>
      <c r="D663" s="178" t="s">
        <v>160</v>
      </c>
      <c r="E663" s="179" t="s">
        <v>920</v>
      </c>
      <c r="F663" s="180" t="s">
        <v>921</v>
      </c>
      <c r="G663" s="181" t="s">
        <v>191</v>
      </c>
      <c r="H663" s="182">
        <v>20</v>
      </c>
      <c r="I663" s="4"/>
      <c r="J663" s="183">
        <f>ROUND(I663*H663,2)</f>
        <v>0</v>
      </c>
      <c r="K663" s="180" t="s">
        <v>3</v>
      </c>
      <c r="L663" s="110"/>
      <c r="M663" s="184" t="s">
        <v>3</v>
      </c>
      <c r="N663" s="185" t="s">
        <v>43</v>
      </c>
      <c r="O663" s="186"/>
      <c r="P663" s="187">
        <f>O663*H663</f>
        <v>0</v>
      </c>
      <c r="Q663" s="187">
        <v>1.5E-3</v>
      </c>
      <c r="R663" s="187">
        <f>Q663*H663</f>
        <v>0.03</v>
      </c>
      <c r="S663" s="187">
        <v>0</v>
      </c>
      <c r="T663" s="188">
        <f>S663*H663</f>
        <v>0</v>
      </c>
      <c r="U663" s="109"/>
      <c r="V663" s="109"/>
      <c r="W663" s="109"/>
      <c r="X663" s="109"/>
      <c r="Y663" s="109"/>
      <c r="Z663" s="109"/>
      <c r="AA663" s="109"/>
      <c r="AB663" s="109"/>
      <c r="AC663" s="109"/>
      <c r="AD663" s="109"/>
      <c r="AE663" s="109"/>
      <c r="AR663" s="189" t="s">
        <v>164</v>
      </c>
      <c r="AT663" s="189" t="s">
        <v>160</v>
      </c>
      <c r="AU663" s="189" t="s">
        <v>79</v>
      </c>
      <c r="AY663" s="100" t="s">
        <v>159</v>
      </c>
      <c r="BE663" s="190">
        <f>IF(N663="základní",J663,0)</f>
        <v>0</v>
      </c>
      <c r="BF663" s="190">
        <f>IF(N663="snížená",J663,0)</f>
        <v>0</v>
      </c>
      <c r="BG663" s="190">
        <f>IF(N663="zákl. přenesená",J663,0)</f>
        <v>0</v>
      </c>
      <c r="BH663" s="190">
        <f>IF(N663="sníž. přenesená",J663,0)</f>
        <v>0</v>
      </c>
      <c r="BI663" s="190">
        <f>IF(N663="nulová",J663,0)</f>
        <v>0</v>
      </c>
      <c r="BJ663" s="100" t="s">
        <v>79</v>
      </c>
      <c r="BK663" s="190">
        <f>ROUND(I663*H663,2)</f>
        <v>0</v>
      </c>
      <c r="BL663" s="100" t="s">
        <v>164</v>
      </c>
      <c r="BM663" s="189" t="s">
        <v>922</v>
      </c>
    </row>
    <row r="664" spans="1:65" s="217" customFormat="1" ht="22.5" x14ac:dyDescent="0.2">
      <c r="B664" s="218"/>
      <c r="D664" s="193" t="s">
        <v>175</v>
      </c>
      <c r="E664" s="219" t="s">
        <v>3</v>
      </c>
      <c r="F664" s="220" t="s">
        <v>544</v>
      </c>
      <c r="H664" s="219" t="s">
        <v>3</v>
      </c>
      <c r="L664" s="218"/>
      <c r="M664" s="221"/>
      <c r="N664" s="222"/>
      <c r="O664" s="222"/>
      <c r="P664" s="222"/>
      <c r="Q664" s="222"/>
      <c r="R664" s="222"/>
      <c r="S664" s="222"/>
      <c r="T664" s="223"/>
      <c r="AT664" s="219" t="s">
        <v>175</v>
      </c>
      <c r="AU664" s="219" t="s">
        <v>79</v>
      </c>
      <c r="AV664" s="217" t="s">
        <v>79</v>
      </c>
      <c r="AW664" s="217" t="s">
        <v>33</v>
      </c>
      <c r="AX664" s="217" t="s">
        <v>72</v>
      </c>
      <c r="AY664" s="219" t="s">
        <v>159</v>
      </c>
    </row>
    <row r="665" spans="1:65" s="217" customFormat="1" ht="22.5" x14ac:dyDescent="0.2">
      <c r="B665" s="218"/>
      <c r="D665" s="193" t="s">
        <v>175</v>
      </c>
      <c r="E665" s="219" t="s">
        <v>3</v>
      </c>
      <c r="F665" s="220" t="s">
        <v>545</v>
      </c>
      <c r="H665" s="219" t="s">
        <v>3</v>
      </c>
      <c r="L665" s="218"/>
      <c r="M665" s="221"/>
      <c r="N665" s="222"/>
      <c r="O665" s="222"/>
      <c r="P665" s="222"/>
      <c r="Q665" s="222"/>
      <c r="R665" s="222"/>
      <c r="S665" s="222"/>
      <c r="T665" s="223"/>
      <c r="AT665" s="219" t="s">
        <v>175</v>
      </c>
      <c r="AU665" s="219" t="s">
        <v>79</v>
      </c>
      <c r="AV665" s="217" t="s">
        <v>79</v>
      </c>
      <c r="AW665" s="217" t="s">
        <v>33</v>
      </c>
      <c r="AX665" s="217" t="s">
        <v>72</v>
      </c>
      <c r="AY665" s="219" t="s">
        <v>159</v>
      </c>
    </row>
    <row r="666" spans="1:65" s="191" customFormat="1" x14ac:dyDescent="0.2">
      <c r="B666" s="192"/>
      <c r="D666" s="193" t="s">
        <v>175</v>
      </c>
      <c r="E666" s="194" t="s">
        <v>3</v>
      </c>
      <c r="F666" s="195" t="s">
        <v>898</v>
      </c>
      <c r="H666" s="196">
        <v>3.2759999999999998</v>
      </c>
      <c r="L666" s="192"/>
      <c r="M666" s="197"/>
      <c r="N666" s="198"/>
      <c r="O666" s="198"/>
      <c r="P666" s="198"/>
      <c r="Q666" s="198"/>
      <c r="R666" s="198"/>
      <c r="S666" s="198"/>
      <c r="T666" s="199"/>
      <c r="AT666" s="194" t="s">
        <v>175</v>
      </c>
      <c r="AU666" s="194" t="s">
        <v>79</v>
      </c>
      <c r="AV666" s="191" t="s">
        <v>81</v>
      </c>
      <c r="AW666" s="191" t="s">
        <v>33</v>
      </c>
      <c r="AX666" s="191" t="s">
        <v>72</v>
      </c>
      <c r="AY666" s="194" t="s">
        <v>159</v>
      </c>
    </row>
    <row r="667" spans="1:65" s="191" customFormat="1" x14ac:dyDescent="0.2">
      <c r="B667" s="192"/>
      <c r="D667" s="193" t="s">
        <v>175</v>
      </c>
      <c r="E667" s="194" t="s">
        <v>3</v>
      </c>
      <c r="F667" s="195" t="s">
        <v>899</v>
      </c>
      <c r="H667" s="196">
        <v>0.628</v>
      </c>
      <c r="L667" s="192"/>
      <c r="M667" s="197"/>
      <c r="N667" s="198"/>
      <c r="O667" s="198"/>
      <c r="P667" s="198"/>
      <c r="Q667" s="198"/>
      <c r="R667" s="198"/>
      <c r="S667" s="198"/>
      <c r="T667" s="199"/>
      <c r="AT667" s="194" t="s">
        <v>175</v>
      </c>
      <c r="AU667" s="194" t="s">
        <v>79</v>
      </c>
      <c r="AV667" s="191" t="s">
        <v>81</v>
      </c>
      <c r="AW667" s="191" t="s">
        <v>33</v>
      </c>
      <c r="AX667" s="191" t="s">
        <v>72</v>
      </c>
      <c r="AY667" s="194" t="s">
        <v>159</v>
      </c>
    </row>
    <row r="668" spans="1:65" s="191" customFormat="1" x14ac:dyDescent="0.2">
      <c r="B668" s="192"/>
      <c r="D668" s="193" t="s">
        <v>175</v>
      </c>
      <c r="E668" s="194" t="s">
        <v>3</v>
      </c>
      <c r="F668" s="195" t="s">
        <v>900</v>
      </c>
      <c r="H668" s="196">
        <v>2.052</v>
      </c>
      <c r="L668" s="192"/>
      <c r="M668" s="197"/>
      <c r="N668" s="198"/>
      <c r="O668" s="198"/>
      <c r="P668" s="198"/>
      <c r="Q668" s="198"/>
      <c r="R668" s="198"/>
      <c r="S668" s="198"/>
      <c r="T668" s="199"/>
      <c r="AT668" s="194" t="s">
        <v>175</v>
      </c>
      <c r="AU668" s="194" t="s">
        <v>79</v>
      </c>
      <c r="AV668" s="191" t="s">
        <v>81</v>
      </c>
      <c r="AW668" s="191" t="s">
        <v>33</v>
      </c>
      <c r="AX668" s="191" t="s">
        <v>72</v>
      </c>
      <c r="AY668" s="194" t="s">
        <v>159</v>
      </c>
    </row>
    <row r="669" spans="1:65" s="191" customFormat="1" x14ac:dyDescent="0.2">
      <c r="B669" s="192"/>
      <c r="D669" s="193" t="s">
        <v>175</v>
      </c>
      <c r="E669" s="194" t="s">
        <v>3</v>
      </c>
      <c r="F669" s="195" t="s">
        <v>901</v>
      </c>
      <c r="H669" s="196">
        <v>7.3920000000000003</v>
      </c>
      <c r="L669" s="192"/>
      <c r="M669" s="197"/>
      <c r="N669" s="198"/>
      <c r="O669" s="198"/>
      <c r="P669" s="198"/>
      <c r="Q669" s="198"/>
      <c r="R669" s="198"/>
      <c r="S669" s="198"/>
      <c r="T669" s="199"/>
      <c r="AT669" s="194" t="s">
        <v>175</v>
      </c>
      <c r="AU669" s="194" t="s">
        <v>79</v>
      </c>
      <c r="AV669" s="191" t="s">
        <v>81</v>
      </c>
      <c r="AW669" s="191" t="s">
        <v>33</v>
      </c>
      <c r="AX669" s="191" t="s">
        <v>72</v>
      </c>
      <c r="AY669" s="194" t="s">
        <v>159</v>
      </c>
    </row>
    <row r="670" spans="1:65" s="217" customFormat="1" ht="22.5" x14ac:dyDescent="0.2">
      <c r="B670" s="218"/>
      <c r="D670" s="193" t="s">
        <v>175</v>
      </c>
      <c r="E670" s="219" t="s">
        <v>3</v>
      </c>
      <c r="F670" s="220" t="s">
        <v>548</v>
      </c>
      <c r="H670" s="219" t="s">
        <v>3</v>
      </c>
      <c r="L670" s="218"/>
      <c r="M670" s="221"/>
      <c r="N670" s="222"/>
      <c r="O670" s="222"/>
      <c r="P670" s="222"/>
      <c r="Q670" s="222"/>
      <c r="R670" s="222"/>
      <c r="S670" s="222"/>
      <c r="T670" s="223"/>
      <c r="AT670" s="219" t="s">
        <v>175</v>
      </c>
      <c r="AU670" s="219" t="s">
        <v>79</v>
      </c>
      <c r="AV670" s="217" t="s">
        <v>79</v>
      </c>
      <c r="AW670" s="217" t="s">
        <v>33</v>
      </c>
      <c r="AX670" s="217" t="s">
        <v>72</v>
      </c>
      <c r="AY670" s="219" t="s">
        <v>159</v>
      </c>
    </row>
    <row r="671" spans="1:65" s="191" customFormat="1" x14ac:dyDescent="0.2">
      <c r="B671" s="192"/>
      <c r="D671" s="193" t="s">
        <v>175</v>
      </c>
      <c r="E671" s="194" t="s">
        <v>3</v>
      </c>
      <c r="F671" s="195" t="s">
        <v>902</v>
      </c>
      <c r="H671" s="196">
        <v>5.633</v>
      </c>
      <c r="L671" s="192"/>
      <c r="M671" s="197"/>
      <c r="N671" s="198"/>
      <c r="O671" s="198"/>
      <c r="P671" s="198"/>
      <c r="Q671" s="198"/>
      <c r="R671" s="198"/>
      <c r="S671" s="198"/>
      <c r="T671" s="199"/>
      <c r="AT671" s="194" t="s">
        <v>175</v>
      </c>
      <c r="AU671" s="194" t="s">
        <v>79</v>
      </c>
      <c r="AV671" s="191" t="s">
        <v>81</v>
      </c>
      <c r="AW671" s="191" t="s">
        <v>33</v>
      </c>
      <c r="AX671" s="191" t="s">
        <v>72</v>
      </c>
      <c r="AY671" s="194" t="s">
        <v>159</v>
      </c>
    </row>
    <row r="672" spans="1:65" s="191" customFormat="1" x14ac:dyDescent="0.2">
      <c r="B672" s="192"/>
      <c r="D672" s="193" t="s">
        <v>175</v>
      </c>
      <c r="E672" s="194" t="s">
        <v>3</v>
      </c>
      <c r="F672" s="195" t="s">
        <v>903</v>
      </c>
      <c r="H672" s="196">
        <v>0.23</v>
      </c>
      <c r="L672" s="192"/>
      <c r="M672" s="197"/>
      <c r="N672" s="198"/>
      <c r="O672" s="198"/>
      <c r="P672" s="198"/>
      <c r="Q672" s="198"/>
      <c r="R672" s="198"/>
      <c r="S672" s="198"/>
      <c r="T672" s="199"/>
      <c r="AT672" s="194" t="s">
        <v>175</v>
      </c>
      <c r="AU672" s="194" t="s">
        <v>79</v>
      </c>
      <c r="AV672" s="191" t="s">
        <v>81</v>
      </c>
      <c r="AW672" s="191" t="s">
        <v>33</v>
      </c>
      <c r="AX672" s="191" t="s">
        <v>72</v>
      </c>
      <c r="AY672" s="194" t="s">
        <v>159</v>
      </c>
    </row>
    <row r="673" spans="1:65" s="191" customFormat="1" x14ac:dyDescent="0.2">
      <c r="B673" s="192"/>
      <c r="D673" s="193" t="s">
        <v>175</v>
      </c>
      <c r="E673" s="194" t="s">
        <v>3</v>
      </c>
      <c r="F673" s="195" t="s">
        <v>923</v>
      </c>
      <c r="H673" s="196">
        <v>0.78900000000000003</v>
      </c>
      <c r="L673" s="192"/>
      <c r="M673" s="197"/>
      <c r="N673" s="198"/>
      <c r="O673" s="198"/>
      <c r="P673" s="198"/>
      <c r="Q673" s="198"/>
      <c r="R673" s="198"/>
      <c r="S673" s="198"/>
      <c r="T673" s="199"/>
      <c r="AT673" s="194" t="s">
        <v>175</v>
      </c>
      <c r="AU673" s="194" t="s">
        <v>79</v>
      </c>
      <c r="AV673" s="191" t="s">
        <v>81</v>
      </c>
      <c r="AW673" s="191" t="s">
        <v>33</v>
      </c>
      <c r="AX673" s="191" t="s">
        <v>72</v>
      </c>
      <c r="AY673" s="194" t="s">
        <v>159</v>
      </c>
    </row>
    <row r="674" spans="1:65" s="200" customFormat="1" x14ac:dyDescent="0.2">
      <c r="B674" s="201"/>
      <c r="D674" s="193" t="s">
        <v>175</v>
      </c>
      <c r="E674" s="202" t="s">
        <v>3</v>
      </c>
      <c r="F674" s="203" t="s">
        <v>197</v>
      </c>
      <c r="H674" s="204">
        <v>20</v>
      </c>
      <c r="L674" s="201"/>
      <c r="M674" s="205"/>
      <c r="N674" s="206"/>
      <c r="O674" s="206"/>
      <c r="P674" s="206"/>
      <c r="Q674" s="206"/>
      <c r="R674" s="206"/>
      <c r="S674" s="206"/>
      <c r="T674" s="207"/>
      <c r="AT674" s="202" t="s">
        <v>175</v>
      </c>
      <c r="AU674" s="202" t="s">
        <v>79</v>
      </c>
      <c r="AV674" s="200" t="s">
        <v>164</v>
      </c>
      <c r="AW674" s="200" t="s">
        <v>33</v>
      </c>
      <c r="AX674" s="200" t="s">
        <v>79</v>
      </c>
      <c r="AY674" s="202" t="s">
        <v>159</v>
      </c>
    </row>
    <row r="675" spans="1:65" s="113" customFormat="1" ht="24" x14ac:dyDescent="0.2">
      <c r="A675" s="109"/>
      <c r="B675" s="110"/>
      <c r="C675" s="178" t="s">
        <v>924</v>
      </c>
      <c r="D675" s="178" t="s">
        <v>160</v>
      </c>
      <c r="E675" s="179" t="s">
        <v>925</v>
      </c>
      <c r="F675" s="180" t="s">
        <v>926</v>
      </c>
      <c r="G675" s="181" t="s">
        <v>191</v>
      </c>
      <c r="H675" s="182">
        <v>2.6</v>
      </c>
      <c r="I675" s="4"/>
      <c r="J675" s="183">
        <f>ROUND(I675*H675,2)</f>
        <v>0</v>
      </c>
      <c r="K675" s="180" t="s">
        <v>3</v>
      </c>
      <c r="L675" s="110"/>
      <c r="M675" s="184" t="s">
        <v>3</v>
      </c>
      <c r="N675" s="185" t="s">
        <v>43</v>
      </c>
      <c r="O675" s="186"/>
      <c r="P675" s="187">
        <f>O675*H675</f>
        <v>0</v>
      </c>
      <c r="Q675" s="187">
        <v>4.4999999999999997E-3</v>
      </c>
      <c r="R675" s="187">
        <f>Q675*H675</f>
        <v>1.17E-2</v>
      </c>
      <c r="S675" s="187">
        <v>0</v>
      </c>
      <c r="T675" s="188">
        <f>S675*H675</f>
        <v>0</v>
      </c>
      <c r="U675" s="109"/>
      <c r="V675" s="109"/>
      <c r="W675" s="109"/>
      <c r="X675" s="109"/>
      <c r="Y675" s="109"/>
      <c r="Z675" s="109"/>
      <c r="AA675" s="109"/>
      <c r="AB675" s="109"/>
      <c r="AC675" s="109"/>
      <c r="AD675" s="109"/>
      <c r="AE675" s="109"/>
      <c r="AR675" s="189" t="s">
        <v>164</v>
      </c>
      <c r="AT675" s="189" t="s">
        <v>160</v>
      </c>
      <c r="AU675" s="189" t="s">
        <v>79</v>
      </c>
      <c r="AY675" s="100" t="s">
        <v>159</v>
      </c>
      <c r="BE675" s="190">
        <f>IF(N675="základní",J675,0)</f>
        <v>0</v>
      </c>
      <c r="BF675" s="190">
        <f>IF(N675="snížená",J675,0)</f>
        <v>0</v>
      </c>
      <c r="BG675" s="190">
        <f>IF(N675="zákl. přenesená",J675,0)</f>
        <v>0</v>
      </c>
      <c r="BH675" s="190">
        <f>IF(N675="sníž. přenesená",J675,0)</f>
        <v>0</v>
      </c>
      <c r="BI675" s="190">
        <f>IF(N675="nulová",J675,0)</f>
        <v>0</v>
      </c>
      <c r="BJ675" s="100" t="s">
        <v>79</v>
      </c>
      <c r="BK675" s="190">
        <f>ROUND(I675*H675,2)</f>
        <v>0</v>
      </c>
      <c r="BL675" s="100" t="s">
        <v>164</v>
      </c>
      <c r="BM675" s="189" t="s">
        <v>927</v>
      </c>
    </row>
    <row r="676" spans="1:65" s="217" customFormat="1" ht="22.5" x14ac:dyDescent="0.2">
      <c r="B676" s="218"/>
      <c r="D676" s="193" t="s">
        <v>175</v>
      </c>
      <c r="E676" s="219" t="s">
        <v>3</v>
      </c>
      <c r="F676" s="220" t="s">
        <v>517</v>
      </c>
      <c r="H676" s="219" t="s">
        <v>3</v>
      </c>
      <c r="L676" s="218"/>
      <c r="M676" s="221"/>
      <c r="N676" s="222"/>
      <c r="O676" s="222"/>
      <c r="P676" s="222"/>
      <c r="Q676" s="222"/>
      <c r="R676" s="222"/>
      <c r="S676" s="222"/>
      <c r="T676" s="223"/>
      <c r="AT676" s="219" t="s">
        <v>175</v>
      </c>
      <c r="AU676" s="219" t="s">
        <v>79</v>
      </c>
      <c r="AV676" s="217" t="s">
        <v>79</v>
      </c>
      <c r="AW676" s="217" t="s">
        <v>33</v>
      </c>
      <c r="AX676" s="217" t="s">
        <v>72</v>
      </c>
      <c r="AY676" s="219" t="s">
        <v>159</v>
      </c>
    </row>
    <row r="677" spans="1:65" s="191" customFormat="1" x14ac:dyDescent="0.2">
      <c r="B677" s="192"/>
      <c r="D677" s="193" t="s">
        <v>175</v>
      </c>
      <c r="E677" s="194" t="s">
        <v>3</v>
      </c>
      <c r="F677" s="195" t="s">
        <v>928</v>
      </c>
      <c r="H677" s="196">
        <v>0.35099999999999998</v>
      </c>
      <c r="L677" s="192"/>
      <c r="M677" s="197"/>
      <c r="N677" s="198"/>
      <c r="O677" s="198"/>
      <c r="P677" s="198"/>
      <c r="Q677" s="198"/>
      <c r="R677" s="198"/>
      <c r="S677" s="198"/>
      <c r="T677" s="199"/>
      <c r="AT677" s="194" t="s">
        <v>175</v>
      </c>
      <c r="AU677" s="194" t="s">
        <v>79</v>
      </c>
      <c r="AV677" s="191" t="s">
        <v>81</v>
      </c>
      <c r="AW677" s="191" t="s">
        <v>33</v>
      </c>
      <c r="AX677" s="191" t="s">
        <v>72</v>
      </c>
      <c r="AY677" s="194" t="s">
        <v>159</v>
      </c>
    </row>
    <row r="678" spans="1:65" s="217" customFormat="1" ht="22.5" x14ac:dyDescent="0.2">
      <c r="B678" s="218"/>
      <c r="D678" s="193" t="s">
        <v>175</v>
      </c>
      <c r="E678" s="219" t="s">
        <v>3</v>
      </c>
      <c r="F678" s="220" t="s">
        <v>548</v>
      </c>
      <c r="H678" s="219" t="s">
        <v>3</v>
      </c>
      <c r="L678" s="218"/>
      <c r="M678" s="221"/>
      <c r="N678" s="222"/>
      <c r="O678" s="222"/>
      <c r="P678" s="222"/>
      <c r="Q678" s="222"/>
      <c r="R678" s="222"/>
      <c r="S678" s="222"/>
      <c r="T678" s="223"/>
      <c r="AT678" s="219" t="s">
        <v>175</v>
      </c>
      <c r="AU678" s="219" t="s">
        <v>79</v>
      </c>
      <c r="AV678" s="217" t="s">
        <v>79</v>
      </c>
      <c r="AW678" s="217" t="s">
        <v>33</v>
      </c>
      <c r="AX678" s="217" t="s">
        <v>72</v>
      </c>
      <c r="AY678" s="219" t="s">
        <v>159</v>
      </c>
    </row>
    <row r="679" spans="1:65" s="191" customFormat="1" x14ac:dyDescent="0.2">
      <c r="B679" s="192"/>
      <c r="D679" s="193" t="s">
        <v>175</v>
      </c>
      <c r="E679" s="194" t="s">
        <v>3</v>
      </c>
      <c r="F679" s="195" t="s">
        <v>929</v>
      </c>
      <c r="H679" s="196">
        <v>2.2349999999999999</v>
      </c>
      <c r="L679" s="192"/>
      <c r="M679" s="197"/>
      <c r="N679" s="198"/>
      <c r="O679" s="198"/>
      <c r="P679" s="198"/>
      <c r="Q679" s="198"/>
      <c r="R679" s="198"/>
      <c r="S679" s="198"/>
      <c r="T679" s="199"/>
      <c r="AT679" s="194" t="s">
        <v>175</v>
      </c>
      <c r="AU679" s="194" t="s">
        <v>79</v>
      </c>
      <c r="AV679" s="191" t="s">
        <v>81</v>
      </c>
      <c r="AW679" s="191" t="s">
        <v>33</v>
      </c>
      <c r="AX679" s="191" t="s">
        <v>72</v>
      </c>
      <c r="AY679" s="194" t="s">
        <v>159</v>
      </c>
    </row>
    <row r="680" spans="1:65" s="191" customFormat="1" x14ac:dyDescent="0.2">
      <c r="B680" s="192"/>
      <c r="D680" s="193" t="s">
        <v>175</v>
      </c>
      <c r="E680" s="194" t="s">
        <v>3</v>
      </c>
      <c r="F680" s="195" t="s">
        <v>930</v>
      </c>
      <c r="H680" s="196">
        <v>1.4E-2</v>
      </c>
      <c r="L680" s="192"/>
      <c r="M680" s="197"/>
      <c r="N680" s="198"/>
      <c r="O680" s="198"/>
      <c r="P680" s="198"/>
      <c r="Q680" s="198"/>
      <c r="R680" s="198"/>
      <c r="S680" s="198"/>
      <c r="T680" s="199"/>
      <c r="AT680" s="194" t="s">
        <v>175</v>
      </c>
      <c r="AU680" s="194" t="s">
        <v>79</v>
      </c>
      <c r="AV680" s="191" t="s">
        <v>81</v>
      </c>
      <c r="AW680" s="191" t="s">
        <v>33</v>
      </c>
      <c r="AX680" s="191" t="s">
        <v>72</v>
      </c>
      <c r="AY680" s="194" t="s">
        <v>159</v>
      </c>
    </row>
    <row r="681" spans="1:65" s="200" customFormat="1" x14ac:dyDescent="0.2">
      <c r="B681" s="201"/>
      <c r="D681" s="193" t="s">
        <v>175</v>
      </c>
      <c r="E681" s="202" t="s">
        <v>3</v>
      </c>
      <c r="F681" s="203" t="s">
        <v>197</v>
      </c>
      <c r="H681" s="204">
        <v>2.6</v>
      </c>
      <c r="L681" s="201"/>
      <c r="M681" s="205"/>
      <c r="N681" s="206"/>
      <c r="O681" s="206"/>
      <c r="P681" s="206"/>
      <c r="Q681" s="206"/>
      <c r="R681" s="206"/>
      <c r="S681" s="206"/>
      <c r="T681" s="207"/>
      <c r="AT681" s="202" t="s">
        <v>175</v>
      </c>
      <c r="AU681" s="202" t="s">
        <v>79</v>
      </c>
      <c r="AV681" s="200" t="s">
        <v>164</v>
      </c>
      <c r="AW681" s="200" t="s">
        <v>33</v>
      </c>
      <c r="AX681" s="200" t="s">
        <v>79</v>
      </c>
      <c r="AY681" s="202" t="s">
        <v>159</v>
      </c>
    </row>
    <row r="682" spans="1:65" s="113" customFormat="1" ht="16.5" customHeight="1" x14ac:dyDescent="0.2">
      <c r="A682" s="109"/>
      <c r="B682" s="110"/>
      <c r="C682" s="178" t="s">
        <v>592</v>
      </c>
      <c r="D682" s="178" t="s">
        <v>160</v>
      </c>
      <c r="E682" s="179" t="s">
        <v>931</v>
      </c>
      <c r="F682" s="180" t="s">
        <v>932</v>
      </c>
      <c r="G682" s="181" t="s">
        <v>621</v>
      </c>
      <c r="H682" s="182">
        <v>0.45500000000000002</v>
      </c>
      <c r="I682" s="4"/>
      <c r="J682" s="183">
        <f>ROUND(I682*H682,2)</f>
        <v>0</v>
      </c>
      <c r="K682" s="180" t="s">
        <v>3</v>
      </c>
      <c r="L682" s="110"/>
      <c r="M682" s="184" t="s">
        <v>3</v>
      </c>
      <c r="N682" s="185" t="s">
        <v>43</v>
      </c>
      <c r="O682" s="186"/>
      <c r="P682" s="187">
        <f>O682*H682</f>
        <v>0</v>
      </c>
      <c r="Q682" s="187">
        <v>0</v>
      </c>
      <c r="R682" s="187">
        <f>Q682*H682</f>
        <v>0</v>
      </c>
      <c r="S682" s="187">
        <v>0</v>
      </c>
      <c r="T682" s="188">
        <f>S682*H682</f>
        <v>0</v>
      </c>
      <c r="U682" s="109"/>
      <c r="V682" s="109"/>
      <c r="W682" s="109"/>
      <c r="X682" s="109"/>
      <c r="Y682" s="109"/>
      <c r="Z682" s="109"/>
      <c r="AA682" s="109"/>
      <c r="AB682" s="109"/>
      <c r="AC682" s="109"/>
      <c r="AD682" s="109"/>
      <c r="AE682" s="109"/>
      <c r="AR682" s="189" t="s">
        <v>164</v>
      </c>
      <c r="AT682" s="189" t="s">
        <v>160</v>
      </c>
      <c r="AU682" s="189" t="s">
        <v>79</v>
      </c>
      <c r="AY682" s="100" t="s">
        <v>159</v>
      </c>
      <c r="BE682" s="190">
        <f>IF(N682="základní",J682,0)</f>
        <v>0</v>
      </c>
      <c r="BF682" s="190">
        <f>IF(N682="snížená",J682,0)</f>
        <v>0</v>
      </c>
      <c r="BG682" s="190">
        <f>IF(N682="zákl. přenesená",J682,0)</f>
        <v>0</v>
      </c>
      <c r="BH682" s="190">
        <f>IF(N682="sníž. přenesená",J682,0)</f>
        <v>0</v>
      </c>
      <c r="BI682" s="190">
        <f>IF(N682="nulová",J682,0)</f>
        <v>0</v>
      </c>
      <c r="BJ682" s="100" t="s">
        <v>79</v>
      </c>
      <c r="BK682" s="190">
        <f>ROUND(I682*H682,2)</f>
        <v>0</v>
      </c>
      <c r="BL682" s="100" t="s">
        <v>164</v>
      </c>
      <c r="BM682" s="189" t="s">
        <v>933</v>
      </c>
    </row>
    <row r="683" spans="1:65" s="167" customFormat="1" ht="25.9" customHeight="1" x14ac:dyDescent="0.2">
      <c r="B683" s="168"/>
      <c r="D683" s="169" t="s">
        <v>71</v>
      </c>
      <c r="E683" s="170" t="s">
        <v>934</v>
      </c>
      <c r="F683" s="170" t="s">
        <v>935</v>
      </c>
      <c r="J683" s="171">
        <f>BK683</f>
        <v>0</v>
      </c>
      <c r="L683" s="168"/>
      <c r="M683" s="172"/>
      <c r="N683" s="173"/>
      <c r="O683" s="173"/>
      <c r="P683" s="174">
        <f>SUM(P684:P686)</f>
        <v>0</v>
      </c>
      <c r="Q683" s="173"/>
      <c r="R683" s="174">
        <f>SUM(R684:R686)</f>
        <v>6.6229999999999997E-2</v>
      </c>
      <c r="S683" s="173"/>
      <c r="T683" s="175">
        <f>SUM(T684:T686)</f>
        <v>0</v>
      </c>
      <c r="AR683" s="169" t="s">
        <v>79</v>
      </c>
      <c r="AT683" s="176" t="s">
        <v>71</v>
      </c>
      <c r="AU683" s="176" t="s">
        <v>72</v>
      </c>
      <c r="AY683" s="169" t="s">
        <v>159</v>
      </c>
      <c r="BK683" s="177">
        <f>SUM(BK684:BK686)</f>
        <v>0</v>
      </c>
    </row>
    <row r="684" spans="1:65" s="113" customFormat="1" ht="36" x14ac:dyDescent="0.2">
      <c r="A684" s="109"/>
      <c r="B684" s="110"/>
      <c r="C684" s="178" t="s">
        <v>936</v>
      </c>
      <c r="D684" s="178" t="s">
        <v>160</v>
      </c>
      <c r="E684" s="179" t="s">
        <v>937</v>
      </c>
      <c r="F684" s="180" t="s">
        <v>938</v>
      </c>
      <c r="G684" s="181" t="s">
        <v>191</v>
      </c>
      <c r="H684" s="182">
        <v>105</v>
      </c>
      <c r="I684" s="4"/>
      <c r="J684" s="183">
        <f>ROUND(I684*H684,2)</f>
        <v>0</v>
      </c>
      <c r="K684" s="180" t="s">
        <v>3</v>
      </c>
      <c r="L684" s="110"/>
      <c r="M684" s="184" t="s">
        <v>3</v>
      </c>
      <c r="N684" s="185" t="s">
        <v>43</v>
      </c>
      <c r="O684" s="186"/>
      <c r="P684" s="187">
        <f>O684*H684</f>
        <v>0</v>
      </c>
      <c r="Q684" s="187">
        <v>2.9999999999999997E-4</v>
      </c>
      <c r="R684" s="187">
        <f>Q684*H684</f>
        <v>3.15E-2</v>
      </c>
      <c r="S684" s="187">
        <v>0</v>
      </c>
      <c r="T684" s="188">
        <f>S684*H684</f>
        <v>0</v>
      </c>
      <c r="U684" s="109"/>
      <c r="V684" s="109"/>
      <c r="W684" s="109"/>
      <c r="X684" s="109"/>
      <c r="Y684" s="109"/>
      <c r="Z684" s="109"/>
      <c r="AA684" s="109"/>
      <c r="AB684" s="109"/>
      <c r="AC684" s="109"/>
      <c r="AD684" s="109"/>
      <c r="AE684" s="109"/>
      <c r="AR684" s="189" t="s">
        <v>164</v>
      </c>
      <c r="AT684" s="189" t="s">
        <v>160</v>
      </c>
      <c r="AU684" s="189" t="s">
        <v>79</v>
      </c>
      <c r="AY684" s="100" t="s">
        <v>159</v>
      </c>
      <c r="BE684" s="190">
        <f>IF(N684="základní",J684,0)</f>
        <v>0</v>
      </c>
      <c r="BF684" s="190">
        <f>IF(N684="snížená",J684,0)</f>
        <v>0</v>
      </c>
      <c r="BG684" s="190">
        <f>IF(N684="zákl. přenesená",J684,0)</f>
        <v>0</v>
      </c>
      <c r="BH684" s="190">
        <f>IF(N684="sníž. přenesená",J684,0)</f>
        <v>0</v>
      </c>
      <c r="BI684" s="190">
        <f>IF(N684="nulová",J684,0)</f>
        <v>0</v>
      </c>
      <c r="BJ684" s="100" t="s">
        <v>79</v>
      </c>
      <c r="BK684" s="190">
        <f>ROUND(I684*H684,2)</f>
        <v>0</v>
      </c>
      <c r="BL684" s="100" t="s">
        <v>164</v>
      </c>
      <c r="BM684" s="189" t="s">
        <v>939</v>
      </c>
    </row>
    <row r="685" spans="1:65" s="113" customFormat="1" ht="36" x14ac:dyDescent="0.2">
      <c r="A685" s="109"/>
      <c r="B685" s="110"/>
      <c r="C685" s="178" t="s">
        <v>595</v>
      </c>
      <c r="D685" s="178" t="s">
        <v>160</v>
      </c>
      <c r="E685" s="179" t="s">
        <v>940</v>
      </c>
      <c r="F685" s="180" t="s">
        <v>941</v>
      </c>
      <c r="G685" s="181" t="s">
        <v>191</v>
      </c>
      <c r="H685" s="182">
        <v>105</v>
      </c>
      <c r="I685" s="4"/>
      <c r="J685" s="183">
        <f>ROUND(I685*H685,2)</f>
        <v>0</v>
      </c>
      <c r="K685" s="180" t="s">
        <v>3</v>
      </c>
      <c r="L685" s="110"/>
      <c r="M685" s="184" t="s">
        <v>3</v>
      </c>
      <c r="N685" s="185" t="s">
        <v>43</v>
      </c>
      <c r="O685" s="186"/>
      <c r="P685" s="187">
        <f>O685*H685</f>
        <v>0</v>
      </c>
      <c r="Q685" s="187">
        <v>3.3E-4</v>
      </c>
      <c r="R685" s="187">
        <f>Q685*H685</f>
        <v>3.465E-2</v>
      </c>
      <c r="S685" s="187">
        <v>0</v>
      </c>
      <c r="T685" s="188">
        <f>S685*H685</f>
        <v>0</v>
      </c>
      <c r="U685" s="109"/>
      <c r="V685" s="109"/>
      <c r="W685" s="109"/>
      <c r="X685" s="109"/>
      <c r="Y685" s="109"/>
      <c r="Z685" s="109"/>
      <c r="AA685" s="109"/>
      <c r="AB685" s="109"/>
      <c r="AC685" s="109"/>
      <c r="AD685" s="109"/>
      <c r="AE685" s="109"/>
      <c r="AR685" s="189" t="s">
        <v>164</v>
      </c>
      <c r="AT685" s="189" t="s">
        <v>160</v>
      </c>
      <c r="AU685" s="189" t="s">
        <v>79</v>
      </c>
      <c r="AY685" s="100" t="s">
        <v>159</v>
      </c>
      <c r="BE685" s="190">
        <f>IF(N685="základní",J685,0)</f>
        <v>0</v>
      </c>
      <c r="BF685" s="190">
        <f>IF(N685="snížená",J685,0)</f>
        <v>0</v>
      </c>
      <c r="BG685" s="190">
        <f>IF(N685="zákl. přenesená",J685,0)</f>
        <v>0</v>
      </c>
      <c r="BH685" s="190">
        <f>IF(N685="sníž. přenesená",J685,0)</f>
        <v>0</v>
      </c>
      <c r="BI685" s="190">
        <f>IF(N685="nulová",J685,0)</f>
        <v>0</v>
      </c>
      <c r="BJ685" s="100" t="s">
        <v>79</v>
      </c>
      <c r="BK685" s="190">
        <f>ROUND(I685*H685,2)</f>
        <v>0</v>
      </c>
      <c r="BL685" s="100" t="s">
        <v>164</v>
      </c>
      <c r="BM685" s="189" t="s">
        <v>942</v>
      </c>
    </row>
    <row r="686" spans="1:65" s="113" customFormat="1" ht="24" x14ac:dyDescent="0.2">
      <c r="A686" s="109"/>
      <c r="B686" s="110"/>
      <c r="C686" s="178" t="s">
        <v>943</v>
      </c>
      <c r="D686" s="178" t="s">
        <v>160</v>
      </c>
      <c r="E686" s="179" t="s">
        <v>944</v>
      </c>
      <c r="F686" s="180" t="s">
        <v>945</v>
      </c>
      <c r="G686" s="181" t="s">
        <v>173</v>
      </c>
      <c r="H686" s="182">
        <v>1</v>
      </c>
      <c r="I686" s="4"/>
      <c r="J686" s="183">
        <f>ROUND(I686*H686,2)</f>
        <v>0</v>
      </c>
      <c r="K686" s="180" t="s">
        <v>3</v>
      </c>
      <c r="L686" s="110"/>
      <c r="M686" s="184" t="s">
        <v>3</v>
      </c>
      <c r="N686" s="185" t="s">
        <v>43</v>
      </c>
      <c r="O686" s="186"/>
      <c r="P686" s="187">
        <f>O686*H686</f>
        <v>0</v>
      </c>
      <c r="Q686" s="187">
        <v>8.0000000000000007E-5</v>
      </c>
      <c r="R686" s="187">
        <f>Q686*H686</f>
        <v>8.0000000000000007E-5</v>
      </c>
      <c r="S686" s="187">
        <v>0</v>
      </c>
      <c r="T686" s="188">
        <f>S686*H686</f>
        <v>0</v>
      </c>
      <c r="U686" s="109"/>
      <c r="V686" s="109"/>
      <c r="W686" s="109"/>
      <c r="X686" s="109"/>
      <c r="Y686" s="109"/>
      <c r="Z686" s="109"/>
      <c r="AA686" s="109"/>
      <c r="AB686" s="109"/>
      <c r="AC686" s="109"/>
      <c r="AD686" s="109"/>
      <c r="AE686" s="109"/>
      <c r="AR686" s="189" t="s">
        <v>164</v>
      </c>
      <c r="AT686" s="189" t="s">
        <v>160</v>
      </c>
      <c r="AU686" s="189" t="s">
        <v>79</v>
      </c>
      <c r="AY686" s="100" t="s">
        <v>159</v>
      </c>
      <c r="BE686" s="190">
        <f>IF(N686="základní",J686,0)</f>
        <v>0</v>
      </c>
      <c r="BF686" s="190">
        <f>IF(N686="snížená",J686,0)</f>
        <v>0</v>
      </c>
      <c r="BG686" s="190">
        <f>IF(N686="zákl. přenesená",J686,0)</f>
        <v>0</v>
      </c>
      <c r="BH686" s="190">
        <f>IF(N686="sníž. přenesená",J686,0)</f>
        <v>0</v>
      </c>
      <c r="BI686" s="190">
        <f>IF(N686="nulová",J686,0)</f>
        <v>0</v>
      </c>
      <c r="BJ686" s="100" t="s">
        <v>79</v>
      </c>
      <c r="BK686" s="190">
        <f>ROUND(I686*H686,2)</f>
        <v>0</v>
      </c>
      <c r="BL686" s="100" t="s">
        <v>164</v>
      </c>
      <c r="BM686" s="189" t="s">
        <v>946</v>
      </c>
    </row>
    <row r="687" spans="1:65" s="167" customFormat="1" ht="25.9" customHeight="1" x14ac:dyDescent="0.2">
      <c r="B687" s="168"/>
      <c r="D687" s="169" t="s">
        <v>71</v>
      </c>
      <c r="E687" s="170" t="s">
        <v>947</v>
      </c>
      <c r="F687" s="170" t="s">
        <v>948</v>
      </c>
      <c r="J687" s="171">
        <f>BK687</f>
        <v>0</v>
      </c>
      <c r="L687" s="168"/>
      <c r="M687" s="172"/>
      <c r="N687" s="173"/>
      <c r="O687" s="173"/>
      <c r="P687" s="174">
        <f>SUM(P688:P732)</f>
        <v>0</v>
      </c>
      <c r="Q687" s="173"/>
      <c r="R687" s="174">
        <f>SUM(R688:R732)</f>
        <v>0.27117000000000002</v>
      </c>
      <c r="S687" s="173"/>
      <c r="T687" s="175">
        <f>SUM(T688:T732)</f>
        <v>0</v>
      </c>
      <c r="AR687" s="169" t="s">
        <v>79</v>
      </c>
      <c r="AT687" s="176" t="s">
        <v>71</v>
      </c>
      <c r="AU687" s="176" t="s">
        <v>72</v>
      </c>
      <c r="AY687" s="169" t="s">
        <v>159</v>
      </c>
      <c r="BK687" s="177">
        <f>SUM(BK688:BK732)</f>
        <v>0</v>
      </c>
    </row>
    <row r="688" spans="1:65" s="113" customFormat="1" ht="36" x14ac:dyDescent="0.2">
      <c r="A688" s="109"/>
      <c r="B688" s="110"/>
      <c r="C688" s="178" t="s">
        <v>599</v>
      </c>
      <c r="D688" s="178" t="s">
        <v>160</v>
      </c>
      <c r="E688" s="179" t="s">
        <v>949</v>
      </c>
      <c r="F688" s="180" t="s">
        <v>950</v>
      </c>
      <c r="G688" s="181" t="s">
        <v>191</v>
      </c>
      <c r="H688" s="182">
        <v>183</v>
      </c>
      <c r="I688" s="4"/>
      <c r="J688" s="183">
        <f>ROUND(I688*H688,2)</f>
        <v>0</v>
      </c>
      <c r="K688" s="180" t="s">
        <v>3</v>
      </c>
      <c r="L688" s="110"/>
      <c r="M688" s="184" t="s">
        <v>3</v>
      </c>
      <c r="N688" s="185" t="s">
        <v>43</v>
      </c>
      <c r="O688" s="186"/>
      <c r="P688" s="187">
        <f>O688*H688</f>
        <v>0</v>
      </c>
      <c r="Q688" s="187">
        <v>2.9E-4</v>
      </c>
      <c r="R688" s="187">
        <f>Q688*H688</f>
        <v>5.3069999999999999E-2</v>
      </c>
      <c r="S688" s="187">
        <v>0</v>
      </c>
      <c r="T688" s="188">
        <f>S688*H688</f>
        <v>0</v>
      </c>
      <c r="U688" s="109"/>
      <c r="V688" s="109"/>
      <c r="W688" s="109"/>
      <c r="X688" s="109"/>
      <c r="Y688" s="109"/>
      <c r="Z688" s="109"/>
      <c r="AA688" s="109"/>
      <c r="AB688" s="109"/>
      <c r="AC688" s="109"/>
      <c r="AD688" s="109"/>
      <c r="AE688" s="109"/>
      <c r="AR688" s="189" t="s">
        <v>164</v>
      </c>
      <c r="AT688" s="189" t="s">
        <v>160</v>
      </c>
      <c r="AU688" s="189" t="s">
        <v>79</v>
      </c>
      <c r="AY688" s="100" t="s">
        <v>159</v>
      </c>
      <c r="BE688" s="190">
        <f>IF(N688="základní",J688,0)</f>
        <v>0</v>
      </c>
      <c r="BF688" s="190">
        <f>IF(N688="snížená",J688,0)</f>
        <v>0</v>
      </c>
      <c r="BG688" s="190">
        <f>IF(N688="zákl. přenesená",J688,0)</f>
        <v>0</v>
      </c>
      <c r="BH688" s="190">
        <f>IF(N688="sníž. přenesená",J688,0)</f>
        <v>0</v>
      </c>
      <c r="BI688" s="190">
        <f>IF(N688="nulová",J688,0)</f>
        <v>0</v>
      </c>
      <c r="BJ688" s="100" t="s">
        <v>79</v>
      </c>
      <c r="BK688" s="190">
        <f>ROUND(I688*H688,2)</f>
        <v>0</v>
      </c>
      <c r="BL688" s="100" t="s">
        <v>164</v>
      </c>
      <c r="BM688" s="189" t="s">
        <v>951</v>
      </c>
    </row>
    <row r="689" spans="2:51" s="191" customFormat="1" x14ac:dyDescent="0.2">
      <c r="B689" s="192"/>
      <c r="D689" s="193" t="s">
        <v>175</v>
      </c>
      <c r="E689" s="194" t="s">
        <v>3</v>
      </c>
      <c r="F689" s="195" t="s">
        <v>952</v>
      </c>
      <c r="H689" s="196">
        <v>57.054000000000002</v>
      </c>
      <c r="L689" s="192"/>
      <c r="M689" s="197"/>
      <c r="N689" s="198"/>
      <c r="O689" s="198"/>
      <c r="P689" s="198"/>
      <c r="Q689" s="198"/>
      <c r="R689" s="198"/>
      <c r="S689" s="198"/>
      <c r="T689" s="199"/>
      <c r="AT689" s="194" t="s">
        <v>175</v>
      </c>
      <c r="AU689" s="194" t="s">
        <v>79</v>
      </c>
      <c r="AV689" s="191" t="s">
        <v>81</v>
      </c>
      <c r="AW689" s="191" t="s">
        <v>33</v>
      </c>
      <c r="AX689" s="191" t="s">
        <v>72</v>
      </c>
      <c r="AY689" s="194" t="s">
        <v>159</v>
      </c>
    </row>
    <row r="690" spans="2:51" s="217" customFormat="1" x14ac:dyDescent="0.2">
      <c r="B690" s="218"/>
      <c r="D690" s="193" t="s">
        <v>175</v>
      </c>
      <c r="E690" s="219" t="s">
        <v>3</v>
      </c>
      <c r="F690" s="220" t="s">
        <v>953</v>
      </c>
      <c r="H690" s="219" t="s">
        <v>3</v>
      </c>
      <c r="L690" s="218"/>
      <c r="M690" s="221"/>
      <c r="N690" s="222"/>
      <c r="O690" s="222"/>
      <c r="P690" s="222"/>
      <c r="Q690" s="222"/>
      <c r="R690" s="222"/>
      <c r="S690" s="222"/>
      <c r="T690" s="223"/>
      <c r="AT690" s="219" t="s">
        <v>175</v>
      </c>
      <c r="AU690" s="219" t="s">
        <v>79</v>
      </c>
      <c r="AV690" s="217" t="s">
        <v>79</v>
      </c>
      <c r="AW690" s="217" t="s">
        <v>33</v>
      </c>
      <c r="AX690" s="217" t="s">
        <v>72</v>
      </c>
      <c r="AY690" s="219" t="s">
        <v>159</v>
      </c>
    </row>
    <row r="691" spans="2:51" s="217" customFormat="1" x14ac:dyDescent="0.2">
      <c r="B691" s="218"/>
      <c r="D691" s="193" t="s">
        <v>175</v>
      </c>
      <c r="E691" s="219" t="s">
        <v>3</v>
      </c>
      <c r="F691" s="220" t="s">
        <v>954</v>
      </c>
      <c r="H691" s="219" t="s">
        <v>3</v>
      </c>
      <c r="L691" s="218"/>
      <c r="M691" s="221"/>
      <c r="N691" s="222"/>
      <c r="O691" s="222"/>
      <c r="P691" s="222"/>
      <c r="Q691" s="222"/>
      <c r="R691" s="222"/>
      <c r="S691" s="222"/>
      <c r="T691" s="223"/>
      <c r="AT691" s="219" t="s">
        <v>175</v>
      </c>
      <c r="AU691" s="219" t="s">
        <v>79</v>
      </c>
      <c r="AV691" s="217" t="s">
        <v>79</v>
      </c>
      <c r="AW691" s="217" t="s">
        <v>33</v>
      </c>
      <c r="AX691" s="217" t="s">
        <v>72</v>
      </c>
      <c r="AY691" s="219" t="s">
        <v>159</v>
      </c>
    </row>
    <row r="692" spans="2:51" s="191" customFormat="1" x14ac:dyDescent="0.2">
      <c r="B692" s="192"/>
      <c r="D692" s="193" t="s">
        <v>175</v>
      </c>
      <c r="E692" s="194" t="s">
        <v>3</v>
      </c>
      <c r="F692" s="195" t="s">
        <v>955</v>
      </c>
      <c r="H692" s="196">
        <v>-4.7320000000000002</v>
      </c>
      <c r="L692" s="192"/>
      <c r="M692" s="197"/>
      <c r="N692" s="198"/>
      <c r="O692" s="198"/>
      <c r="P692" s="198"/>
      <c r="Q692" s="198"/>
      <c r="R692" s="198"/>
      <c r="S692" s="198"/>
      <c r="T692" s="199"/>
      <c r="AT692" s="194" t="s">
        <v>175</v>
      </c>
      <c r="AU692" s="194" t="s">
        <v>79</v>
      </c>
      <c r="AV692" s="191" t="s">
        <v>81</v>
      </c>
      <c r="AW692" s="191" t="s">
        <v>33</v>
      </c>
      <c r="AX692" s="191" t="s">
        <v>72</v>
      </c>
      <c r="AY692" s="194" t="s">
        <v>159</v>
      </c>
    </row>
    <row r="693" spans="2:51" s="217" customFormat="1" x14ac:dyDescent="0.2">
      <c r="B693" s="218"/>
      <c r="D693" s="193" t="s">
        <v>175</v>
      </c>
      <c r="E693" s="219" t="s">
        <v>3</v>
      </c>
      <c r="F693" s="220" t="s">
        <v>956</v>
      </c>
      <c r="H693" s="219" t="s">
        <v>3</v>
      </c>
      <c r="L693" s="218"/>
      <c r="M693" s="221"/>
      <c r="N693" s="222"/>
      <c r="O693" s="222"/>
      <c r="P693" s="222"/>
      <c r="Q693" s="222"/>
      <c r="R693" s="222"/>
      <c r="S693" s="222"/>
      <c r="T693" s="223"/>
      <c r="AT693" s="219" t="s">
        <v>175</v>
      </c>
      <c r="AU693" s="219" t="s">
        <v>79</v>
      </c>
      <c r="AV693" s="217" t="s">
        <v>79</v>
      </c>
      <c r="AW693" s="217" t="s">
        <v>33</v>
      </c>
      <c r="AX693" s="217" t="s">
        <v>72</v>
      </c>
      <c r="AY693" s="219" t="s">
        <v>159</v>
      </c>
    </row>
    <row r="694" spans="2:51" s="191" customFormat="1" x14ac:dyDescent="0.2">
      <c r="B694" s="192"/>
      <c r="D694" s="193" t="s">
        <v>175</v>
      </c>
      <c r="E694" s="194" t="s">
        <v>3</v>
      </c>
      <c r="F694" s="195" t="s">
        <v>957</v>
      </c>
      <c r="H694" s="196">
        <v>-9.6950000000000003</v>
      </c>
      <c r="L694" s="192"/>
      <c r="M694" s="197"/>
      <c r="N694" s="198"/>
      <c r="O694" s="198"/>
      <c r="P694" s="198"/>
      <c r="Q694" s="198"/>
      <c r="R694" s="198"/>
      <c r="S694" s="198"/>
      <c r="T694" s="199"/>
      <c r="AT694" s="194" t="s">
        <v>175</v>
      </c>
      <c r="AU694" s="194" t="s">
        <v>79</v>
      </c>
      <c r="AV694" s="191" t="s">
        <v>81</v>
      </c>
      <c r="AW694" s="191" t="s">
        <v>33</v>
      </c>
      <c r="AX694" s="191" t="s">
        <v>72</v>
      </c>
      <c r="AY694" s="194" t="s">
        <v>159</v>
      </c>
    </row>
    <row r="695" spans="2:51" s="191" customFormat="1" x14ac:dyDescent="0.2">
      <c r="B695" s="192"/>
      <c r="D695" s="193" t="s">
        <v>175</v>
      </c>
      <c r="E695" s="194" t="s">
        <v>3</v>
      </c>
      <c r="F695" s="195" t="s">
        <v>958</v>
      </c>
      <c r="H695" s="196">
        <v>4.8250000000000002</v>
      </c>
      <c r="L695" s="192"/>
      <c r="M695" s="197"/>
      <c r="N695" s="198"/>
      <c r="O695" s="198"/>
      <c r="P695" s="198"/>
      <c r="Q695" s="198"/>
      <c r="R695" s="198"/>
      <c r="S695" s="198"/>
      <c r="T695" s="199"/>
      <c r="AT695" s="194" t="s">
        <v>175</v>
      </c>
      <c r="AU695" s="194" t="s">
        <v>79</v>
      </c>
      <c r="AV695" s="191" t="s">
        <v>81</v>
      </c>
      <c r="AW695" s="191" t="s">
        <v>33</v>
      </c>
      <c r="AX695" s="191" t="s">
        <v>72</v>
      </c>
      <c r="AY695" s="194" t="s">
        <v>159</v>
      </c>
    </row>
    <row r="696" spans="2:51" s="191" customFormat="1" x14ac:dyDescent="0.2">
      <c r="B696" s="192"/>
      <c r="D696" s="193" t="s">
        <v>175</v>
      </c>
      <c r="E696" s="194" t="s">
        <v>3</v>
      </c>
      <c r="F696" s="195" t="s">
        <v>959</v>
      </c>
      <c r="H696" s="196">
        <v>64.643000000000001</v>
      </c>
      <c r="L696" s="192"/>
      <c r="M696" s="197"/>
      <c r="N696" s="198"/>
      <c r="O696" s="198"/>
      <c r="P696" s="198"/>
      <c r="Q696" s="198"/>
      <c r="R696" s="198"/>
      <c r="S696" s="198"/>
      <c r="T696" s="199"/>
      <c r="AT696" s="194" t="s">
        <v>175</v>
      </c>
      <c r="AU696" s="194" t="s">
        <v>79</v>
      </c>
      <c r="AV696" s="191" t="s">
        <v>81</v>
      </c>
      <c r="AW696" s="191" t="s">
        <v>33</v>
      </c>
      <c r="AX696" s="191" t="s">
        <v>72</v>
      </c>
      <c r="AY696" s="194" t="s">
        <v>159</v>
      </c>
    </row>
    <row r="697" spans="2:51" s="217" customFormat="1" x14ac:dyDescent="0.2">
      <c r="B697" s="218"/>
      <c r="D697" s="193" t="s">
        <v>175</v>
      </c>
      <c r="E697" s="219" t="s">
        <v>3</v>
      </c>
      <c r="F697" s="220" t="s">
        <v>960</v>
      </c>
      <c r="H697" s="219" t="s">
        <v>3</v>
      </c>
      <c r="L697" s="218"/>
      <c r="M697" s="221"/>
      <c r="N697" s="222"/>
      <c r="O697" s="222"/>
      <c r="P697" s="222"/>
      <c r="Q697" s="222"/>
      <c r="R697" s="222"/>
      <c r="S697" s="222"/>
      <c r="T697" s="223"/>
      <c r="AT697" s="219" t="s">
        <v>175</v>
      </c>
      <c r="AU697" s="219" t="s">
        <v>79</v>
      </c>
      <c r="AV697" s="217" t="s">
        <v>79</v>
      </c>
      <c r="AW697" s="217" t="s">
        <v>33</v>
      </c>
      <c r="AX697" s="217" t="s">
        <v>72</v>
      </c>
      <c r="AY697" s="219" t="s">
        <v>159</v>
      </c>
    </row>
    <row r="698" spans="2:51" s="191" customFormat="1" x14ac:dyDescent="0.2">
      <c r="B698" s="192"/>
      <c r="D698" s="193" t="s">
        <v>175</v>
      </c>
      <c r="E698" s="194" t="s">
        <v>3</v>
      </c>
      <c r="F698" s="195" t="s">
        <v>961</v>
      </c>
      <c r="H698" s="196">
        <v>8.9629999999999992</v>
      </c>
      <c r="L698" s="192"/>
      <c r="M698" s="197"/>
      <c r="N698" s="198"/>
      <c r="O698" s="198"/>
      <c r="P698" s="198"/>
      <c r="Q698" s="198"/>
      <c r="R698" s="198"/>
      <c r="S698" s="198"/>
      <c r="T698" s="199"/>
      <c r="AT698" s="194" t="s">
        <v>175</v>
      </c>
      <c r="AU698" s="194" t="s">
        <v>79</v>
      </c>
      <c r="AV698" s="191" t="s">
        <v>81</v>
      </c>
      <c r="AW698" s="191" t="s">
        <v>33</v>
      </c>
      <c r="AX698" s="191" t="s">
        <v>72</v>
      </c>
      <c r="AY698" s="194" t="s">
        <v>159</v>
      </c>
    </row>
    <row r="699" spans="2:51" s="217" customFormat="1" ht="22.5" x14ac:dyDescent="0.2">
      <c r="B699" s="218"/>
      <c r="D699" s="193" t="s">
        <v>175</v>
      </c>
      <c r="E699" s="219" t="s">
        <v>3</v>
      </c>
      <c r="F699" s="220" t="s">
        <v>544</v>
      </c>
      <c r="H699" s="219" t="s">
        <v>3</v>
      </c>
      <c r="L699" s="218"/>
      <c r="M699" s="221"/>
      <c r="N699" s="222"/>
      <c r="O699" s="222"/>
      <c r="P699" s="222"/>
      <c r="Q699" s="222"/>
      <c r="R699" s="222"/>
      <c r="S699" s="222"/>
      <c r="T699" s="223"/>
      <c r="AT699" s="219" t="s">
        <v>175</v>
      </c>
      <c r="AU699" s="219" t="s">
        <v>79</v>
      </c>
      <c r="AV699" s="217" t="s">
        <v>79</v>
      </c>
      <c r="AW699" s="217" t="s">
        <v>33</v>
      </c>
      <c r="AX699" s="217" t="s">
        <v>72</v>
      </c>
      <c r="AY699" s="219" t="s">
        <v>159</v>
      </c>
    </row>
    <row r="700" spans="2:51" s="217" customFormat="1" ht="22.5" x14ac:dyDescent="0.2">
      <c r="B700" s="218"/>
      <c r="D700" s="193" t="s">
        <v>175</v>
      </c>
      <c r="E700" s="219" t="s">
        <v>3</v>
      </c>
      <c r="F700" s="220" t="s">
        <v>545</v>
      </c>
      <c r="H700" s="219" t="s">
        <v>3</v>
      </c>
      <c r="L700" s="218"/>
      <c r="M700" s="221"/>
      <c r="N700" s="222"/>
      <c r="O700" s="222"/>
      <c r="P700" s="222"/>
      <c r="Q700" s="222"/>
      <c r="R700" s="222"/>
      <c r="S700" s="222"/>
      <c r="T700" s="223"/>
      <c r="AT700" s="219" t="s">
        <v>175</v>
      </c>
      <c r="AU700" s="219" t="s">
        <v>79</v>
      </c>
      <c r="AV700" s="217" t="s">
        <v>79</v>
      </c>
      <c r="AW700" s="217" t="s">
        <v>33</v>
      </c>
      <c r="AX700" s="217" t="s">
        <v>72</v>
      </c>
      <c r="AY700" s="219" t="s">
        <v>159</v>
      </c>
    </row>
    <row r="701" spans="2:51" s="191" customFormat="1" x14ac:dyDescent="0.2">
      <c r="B701" s="192"/>
      <c r="D701" s="193" t="s">
        <v>175</v>
      </c>
      <c r="E701" s="194" t="s">
        <v>3</v>
      </c>
      <c r="F701" s="195" t="s">
        <v>962</v>
      </c>
      <c r="H701" s="196">
        <v>11.363</v>
      </c>
      <c r="L701" s="192"/>
      <c r="M701" s="197"/>
      <c r="N701" s="198"/>
      <c r="O701" s="198"/>
      <c r="P701" s="198"/>
      <c r="Q701" s="198"/>
      <c r="R701" s="198"/>
      <c r="S701" s="198"/>
      <c r="T701" s="199"/>
      <c r="AT701" s="194" t="s">
        <v>175</v>
      </c>
      <c r="AU701" s="194" t="s">
        <v>79</v>
      </c>
      <c r="AV701" s="191" t="s">
        <v>81</v>
      </c>
      <c r="AW701" s="191" t="s">
        <v>33</v>
      </c>
      <c r="AX701" s="191" t="s">
        <v>72</v>
      </c>
      <c r="AY701" s="194" t="s">
        <v>159</v>
      </c>
    </row>
    <row r="702" spans="2:51" s="191" customFormat="1" x14ac:dyDescent="0.2">
      <c r="B702" s="192"/>
      <c r="D702" s="193" t="s">
        <v>175</v>
      </c>
      <c r="E702" s="194" t="s">
        <v>3</v>
      </c>
      <c r="F702" s="195" t="s">
        <v>963</v>
      </c>
      <c r="H702" s="196">
        <v>7.32</v>
      </c>
      <c r="L702" s="192"/>
      <c r="M702" s="197"/>
      <c r="N702" s="198"/>
      <c r="O702" s="198"/>
      <c r="P702" s="198"/>
      <c r="Q702" s="198"/>
      <c r="R702" s="198"/>
      <c r="S702" s="198"/>
      <c r="T702" s="199"/>
      <c r="AT702" s="194" t="s">
        <v>175</v>
      </c>
      <c r="AU702" s="194" t="s">
        <v>79</v>
      </c>
      <c r="AV702" s="191" t="s">
        <v>81</v>
      </c>
      <c r="AW702" s="191" t="s">
        <v>33</v>
      </c>
      <c r="AX702" s="191" t="s">
        <v>72</v>
      </c>
      <c r="AY702" s="194" t="s">
        <v>159</v>
      </c>
    </row>
    <row r="703" spans="2:51" s="191" customFormat="1" x14ac:dyDescent="0.2">
      <c r="B703" s="192"/>
      <c r="D703" s="193" t="s">
        <v>175</v>
      </c>
      <c r="E703" s="194" t="s">
        <v>3</v>
      </c>
      <c r="F703" s="195" t="s">
        <v>964</v>
      </c>
      <c r="H703" s="196">
        <v>20.954999999999998</v>
      </c>
      <c r="L703" s="192"/>
      <c r="M703" s="197"/>
      <c r="N703" s="198"/>
      <c r="O703" s="198"/>
      <c r="P703" s="198"/>
      <c r="Q703" s="198"/>
      <c r="R703" s="198"/>
      <c r="S703" s="198"/>
      <c r="T703" s="199"/>
      <c r="AT703" s="194" t="s">
        <v>175</v>
      </c>
      <c r="AU703" s="194" t="s">
        <v>79</v>
      </c>
      <c r="AV703" s="191" t="s">
        <v>81</v>
      </c>
      <c r="AW703" s="191" t="s">
        <v>33</v>
      </c>
      <c r="AX703" s="191" t="s">
        <v>72</v>
      </c>
      <c r="AY703" s="194" t="s">
        <v>159</v>
      </c>
    </row>
    <row r="704" spans="2:51" s="217" customFormat="1" x14ac:dyDescent="0.2">
      <c r="B704" s="218"/>
      <c r="D704" s="193" t="s">
        <v>175</v>
      </c>
      <c r="E704" s="219" t="s">
        <v>3</v>
      </c>
      <c r="F704" s="220" t="s">
        <v>965</v>
      </c>
      <c r="H704" s="219" t="s">
        <v>3</v>
      </c>
      <c r="L704" s="218"/>
      <c r="M704" s="221"/>
      <c r="N704" s="222"/>
      <c r="O704" s="222"/>
      <c r="P704" s="222"/>
      <c r="Q704" s="222"/>
      <c r="R704" s="222"/>
      <c r="S704" s="222"/>
      <c r="T704" s="223"/>
      <c r="AT704" s="219" t="s">
        <v>175</v>
      </c>
      <c r="AU704" s="219" t="s">
        <v>79</v>
      </c>
      <c r="AV704" s="217" t="s">
        <v>79</v>
      </c>
      <c r="AW704" s="217" t="s">
        <v>33</v>
      </c>
      <c r="AX704" s="217" t="s">
        <v>72</v>
      </c>
      <c r="AY704" s="219" t="s">
        <v>159</v>
      </c>
    </row>
    <row r="705" spans="2:51" s="191" customFormat="1" x14ac:dyDescent="0.2">
      <c r="B705" s="192"/>
      <c r="D705" s="193" t="s">
        <v>175</v>
      </c>
      <c r="E705" s="194" t="s">
        <v>3</v>
      </c>
      <c r="F705" s="195" t="s">
        <v>495</v>
      </c>
      <c r="H705" s="196">
        <v>0.66400000000000003</v>
      </c>
      <c r="L705" s="192"/>
      <c r="M705" s="197"/>
      <c r="N705" s="198"/>
      <c r="O705" s="198"/>
      <c r="P705" s="198"/>
      <c r="Q705" s="198"/>
      <c r="R705" s="198"/>
      <c r="S705" s="198"/>
      <c r="T705" s="199"/>
      <c r="AT705" s="194" t="s">
        <v>175</v>
      </c>
      <c r="AU705" s="194" t="s">
        <v>79</v>
      </c>
      <c r="AV705" s="191" t="s">
        <v>81</v>
      </c>
      <c r="AW705" s="191" t="s">
        <v>33</v>
      </c>
      <c r="AX705" s="191" t="s">
        <v>72</v>
      </c>
      <c r="AY705" s="194" t="s">
        <v>159</v>
      </c>
    </row>
    <row r="706" spans="2:51" s="191" customFormat="1" x14ac:dyDescent="0.2">
      <c r="B706" s="192"/>
      <c r="D706" s="193" t="s">
        <v>175</v>
      </c>
      <c r="E706" s="194" t="s">
        <v>3</v>
      </c>
      <c r="F706" s="195" t="s">
        <v>497</v>
      </c>
      <c r="H706" s="196">
        <v>0.67500000000000004</v>
      </c>
      <c r="L706" s="192"/>
      <c r="M706" s="197"/>
      <c r="N706" s="198"/>
      <c r="O706" s="198"/>
      <c r="P706" s="198"/>
      <c r="Q706" s="198"/>
      <c r="R706" s="198"/>
      <c r="S706" s="198"/>
      <c r="T706" s="199"/>
      <c r="AT706" s="194" t="s">
        <v>175</v>
      </c>
      <c r="AU706" s="194" t="s">
        <v>79</v>
      </c>
      <c r="AV706" s="191" t="s">
        <v>81</v>
      </c>
      <c r="AW706" s="191" t="s">
        <v>33</v>
      </c>
      <c r="AX706" s="191" t="s">
        <v>72</v>
      </c>
      <c r="AY706" s="194" t="s">
        <v>159</v>
      </c>
    </row>
    <row r="707" spans="2:51" s="191" customFormat="1" x14ac:dyDescent="0.2">
      <c r="B707" s="192"/>
      <c r="D707" s="193" t="s">
        <v>175</v>
      </c>
      <c r="E707" s="194" t="s">
        <v>3</v>
      </c>
      <c r="F707" s="195" t="s">
        <v>966</v>
      </c>
      <c r="H707" s="196">
        <v>-3.3919999999999999</v>
      </c>
      <c r="L707" s="192"/>
      <c r="M707" s="197"/>
      <c r="N707" s="198"/>
      <c r="O707" s="198"/>
      <c r="P707" s="198"/>
      <c r="Q707" s="198"/>
      <c r="R707" s="198"/>
      <c r="S707" s="198"/>
      <c r="T707" s="199"/>
      <c r="AT707" s="194" t="s">
        <v>175</v>
      </c>
      <c r="AU707" s="194" t="s">
        <v>79</v>
      </c>
      <c r="AV707" s="191" t="s">
        <v>81</v>
      </c>
      <c r="AW707" s="191" t="s">
        <v>33</v>
      </c>
      <c r="AX707" s="191" t="s">
        <v>72</v>
      </c>
      <c r="AY707" s="194" t="s">
        <v>159</v>
      </c>
    </row>
    <row r="708" spans="2:51" s="217" customFormat="1" x14ac:dyDescent="0.2">
      <c r="B708" s="218"/>
      <c r="D708" s="193" t="s">
        <v>175</v>
      </c>
      <c r="E708" s="219" t="s">
        <v>3</v>
      </c>
      <c r="F708" s="220" t="s">
        <v>967</v>
      </c>
      <c r="H708" s="219" t="s">
        <v>3</v>
      </c>
      <c r="L708" s="218"/>
      <c r="M708" s="221"/>
      <c r="N708" s="222"/>
      <c r="O708" s="222"/>
      <c r="P708" s="222"/>
      <c r="Q708" s="222"/>
      <c r="R708" s="222"/>
      <c r="S708" s="222"/>
      <c r="T708" s="223"/>
      <c r="AT708" s="219" t="s">
        <v>175</v>
      </c>
      <c r="AU708" s="219" t="s">
        <v>79</v>
      </c>
      <c r="AV708" s="217" t="s">
        <v>79</v>
      </c>
      <c r="AW708" s="217" t="s">
        <v>33</v>
      </c>
      <c r="AX708" s="217" t="s">
        <v>72</v>
      </c>
      <c r="AY708" s="219" t="s">
        <v>159</v>
      </c>
    </row>
    <row r="709" spans="2:51" s="191" customFormat="1" x14ac:dyDescent="0.2">
      <c r="B709" s="192"/>
      <c r="D709" s="193" t="s">
        <v>175</v>
      </c>
      <c r="E709" s="194" t="s">
        <v>3</v>
      </c>
      <c r="F709" s="195" t="s">
        <v>734</v>
      </c>
      <c r="H709" s="196">
        <v>2.3050000000000002</v>
      </c>
      <c r="L709" s="192"/>
      <c r="M709" s="197"/>
      <c r="N709" s="198"/>
      <c r="O709" s="198"/>
      <c r="P709" s="198"/>
      <c r="Q709" s="198"/>
      <c r="R709" s="198"/>
      <c r="S709" s="198"/>
      <c r="T709" s="199"/>
      <c r="AT709" s="194" t="s">
        <v>175</v>
      </c>
      <c r="AU709" s="194" t="s">
        <v>79</v>
      </c>
      <c r="AV709" s="191" t="s">
        <v>81</v>
      </c>
      <c r="AW709" s="191" t="s">
        <v>33</v>
      </c>
      <c r="AX709" s="191" t="s">
        <v>72</v>
      </c>
      <c r="AY709" s="194" t="s">
        <v>159</v>
      </c>
    </row>
    <row r="710" spans="2:51" s="191" customFormat="1" x14ac:dyDescent="0.2">
      <c r="B710" s="192"/>
      <c r="D710" s="193" t="s">
        <v>175</v>
      </c>
      <c r="E710" s="194" t="s">
        <v>3</v>
      </c>
      <c r="F710" s="195" t="s">
        <v>735</v>
      </c>
      <c r="H710" s="196">
        <v>1.4770000000000001</v>
      </c>
      <c r="L710" s="192"/>
      <c r="M710" s="197"/>
      <c r="N710" s="198"/>
      <c r="O710" s="198"/>
      <c r="P710" s="198"/>
      <c r="Q710" s="198"/>
      <c r="R710" s="198"/>
      <c r="S710" s="198"/>
      <c r="T710" s="199"/>
      <c r="AT710" s="194" t="s">
        <v>175</v>
      </c>
      <c r="AU710" s="194" t="s">
        <v>79</v>
      </c>
      <c r="AV710" s="191" t="s">
        <v>81</v>
      </c>
      <c r="AW710" s="191" t="s">
        <v>33</v>
      </c>
      <c r="AX710" s="191" t="s">
        <v>72</v>
      </c>
      <c r="AY710" s="194" t="s">
        <v>159</v>
      </c>
    </row>
    <row r="711" spans="2:51" s="191" customFormat="1" x14ac:dyDescent="0.2">
      <c r="B711" s="192"/>
      <c r="D711" s="193" t="s">
        <v>175</v>
      </c>
      <c r="E711" s="194" t="s">
        <v>3</v>
      </c>
      <c r="F711" s="195" t="s">
        <v>736</v>
      </c>
      <c r="H711" s="196">
        <v>0.68600000000000005</v>
      </c>
      <c r="L711" s="192"/>
      <c r="M711" s="197"/>
      <c r="N711" s="198"/>
      <c r="O711" s="198"/>
      <c r="P711" s="198"/>
      <c r="Q711" s="198"/>
      <c r="R711" s="198"/>
      <c r="S711" s="198"/>
      <c r="T711" s="199"/>
      <c r="AT711" s="194" t="s">
        <v>175</v>
      </c>
      <c r="AU711" s="194" t="s">
        <v>79</v>
      </c>
      <c r="AV711" s="191" t="s">
        <v>81</v>
      </c>
      <c r="AW711" s="191" t="s">
        <v>33</v>
      </c>
      <c r="AX711" s="191" t="s">
        <v>72</v>
      </c>
      <c r="AY711" s="194" t="s">
        <v>159</v>
      </c>
    </row>
    <row r="712" spans="2:51" s="191" customFormat="1" x14ac:dyDescent="0.2">
      <c r="B712" s="192"/>
      <c r="D712" s="193" t="s">
        <v>175</v>
      </c>
      <c r="E712" s="194" t="s">
        <v>3</v>
      </c>
      <c r="F712" s="195" t="s">
        <v>737</v>
      </c>
      <c r="H712" s="196">
        <v>2.4889999999999999</v>
      </c>
      <c r="L712" s="192"/>
      <c r="M712" s="197"/>
      <c r="N712" s="198"/>
      <c r="O712" s="198"/>
      <c r="P712" s="198"/>
      <c r="Q712" s="198"/>
      <c r="R712" s="198"/>
      <c r="S712" s="198"/>
      <c r="T712" s="199"/>
      <c r="AT712" s="194" t="s">
        <v>175</v>
      </c>
      <c r="AU712" s="194" t="s">
        <v>79</v>
      </c>
      <c r="AV712" s="191" t="s">
        <v>81</v>
      </c>
      <c r="AW712" s="191" t="s">
        <v>33</v>
      </c>
      <c r="AX712" s="191" t="s">
        <v>72</v>
      </c>
      <c r="AY712" s="194" t="s">
        <v>159</v>
      </c>
    </row>
    <row r="713" spans="2:51" s="217" customFormat="1" ht="22.5" x14ac:dyDescent="0.2">
      <c r="B713" s="218"/>
      <c r="D713" s="193" t="s">
        <v>175</v>
      </c>
      <c r="E713" s="219" t="s">
        <v>3</v>
      </c>
      <c r="F713" s="220" t="s">
        <v>548</v>
      </c>
      <c r="H713" s="219" t="s">
        <v>3</v>
      </c>
      <c r="L713" s="218"/>
      <c r="M713" s="221"/>
      <c r="N713" s="222"/>
      <c r="O713" s="222"/>
      <c r="P713" s="222"/>
      <c r="Q713" s="222"/>
      <c r="R713" s="222"/>
      <c r="S713" s="222"/>
      <c r="T713" s="223"/>
      <c r="AT713" s="219" t="s">
        <v>175</v>
      </c>
      <c r="AU713" s="219" t="s">
        <v>79</v>
      </c>
      <c r="AV713" s="217" t="s">
        <v>79</v>
      </c>
      <c r="AW713" s="217" t="s">
        <v>33</v>
      </c>
      <c r="AX713" s="217" t="s">
        <v>72</v>
      </c>
      <c r="AY713" s="219" t="s">
        <v>159</v>
      </c>
    </row>
    <row r="714" spans="2:51" s="191" customFormat="1" x14ac:dyDescent="0.2">
      <c r="B714" s="192"/>
      <c r="D714" s="193" t="s">
        <v>175</v>
      </c>
      <c r="E714" s="194" t="s">
        <v>3</v>
      </c>
      <c r="F714" s="195" t="s">
        <v>968</v>
      </c>
      <c r="H714" s="196">
        <v>16.274999999999999</v>
      </c>
      <c r="L714" s="192"/>
      <c r="M714" s="197"/>
      <c r="N714" s="198"/>
      <c r="O714" s="198"/>
      <c r="P714" s="198"/>
      <c r="Q714" s="198"/>
      <c r="R714" s="198"/>
      <c r="S714" s="198"/>
      <c r="T714" s="199"/>
      <c r="AT714" s="194" t="s">
        <v>175</v>
      </c>
      <c r="AU714" s="194" t="s">
        <v>79</v>
      </c>
      <c r="AV714" s="191" t="s">
        <v>81</v>
      </c>
      <c r="AW714" s="191" t="s">
        <v>33</v>
      </c>
      <c r="AX714" s="191" t="s">
        <v>72</v>
      </c>
      <c r="AY714" s="194" t="s">
        <v>159</v>
      </c>
    </row>
    <row r="715" spans="2:51" s="217" customFormat="1" x14ac:dyDescent="0.2">
      <c r="B715" s="218"/>
      <c r="D715" s="193" t="s">
        <v>175</v>
      </c>
      <c r="E715" s="219" t="s">
        <v>3</v>
      </c>
      <c r="F715" s="220" t="s">
        <v>969</v>
      </c>
      <c r="H715" s="219" t="s">
        <v>3</v>
      </c>
      <c r="L715" s="218"/>
      <c r="M715" s="221"/>
      <c r="N715" s="222"/>
      <c r="O715" s="222"/>
      <c r="P715" s="222"/>
      <c r="Q715" s="222"/>
      <c r="R715" s="222"/>
      <c r="S715" s="222"/>
      <c r="T715" s="223"/>
      <c r="AT715" s="219" t="s">
        <v>175</v>
      </c>
      <c r="AU715" s="219" t="s">
        <v>79</v>
      </c>
      <c r="AV715" s="217" t="s">
        <v>79</v>
      </c>
      <c r="AW715" s="217" t="s">
        <v>33</v>
      </c>
      <c r="AX715" s="217" t="s">
        <v>72</v>
      </c>
      <c r="AY715" s="219" t="s">
        <v>159</v>
      </c>
    </row>
    <row r="716" spans="2:51" s="191" customFormat="1" x14ac:dyDescent="0.2">
      <c r="B716" s="192"/>
      <c r="D716" s="193" t="s">
        <v>175</v>
      </c>
      <c r="E716" s="194" t="s">
        <v>3</v>
      </c>
      <c r="F716" s="195" t="s">
        <v>970</v>
      </c>
      <c r="H716" s="196">
        <v>-1.633</v>
      </c>
      <c r="L716" s="192"/>
      <c r="M716" s="197"/>
      <c r="N716" s="198"/>
      <c r="O716" s="198"/>
      <c r="P716" s="198"/>
      <c r="Q716" s="198"/>
      <c r="R716" s="198"/>
      <c r="S716" s="198"/>
      <c r="T716" s="199"/>
      <c r="AT716" s="194" t="s">
        <v>175</v>
      </c>
      <c r="AU716" s="194" t="s">
        <v>79</v>
      </c>
      <c r="AV716" s="191" t="s">
        <v>81</v>
      </c>
      <c r="AW716" s="191" t="s">
        <v>33</v>
      </c>
      <c r="AX716" s="191" t="s">
        <v>72</v>
      </c>
      <c r="AY716" s="194" t="s">
        <v>159</v>
      </c>
    </row>
    <row r="717" spans="2:51" s="217" customFormat="1" x14ac:dyDescent="0.2">
      <c r="B717" s="218"/>
      <c r="D717" s="193" t="s">
        <v>175</v>
      </c>
      <c r="E717" s="219" t="s">
        <v>3</v>
      </c>
      <c r="F717" s="220" t="s">
        <v>967</v>
      </c>
      <c r="H717" s="219" t="s">
        <v>3</v>
      </c>
      <c r="L717" s="218"/>
      <c r="M717" s="221"/>
      <c r="N717" s="222"/>
      <c r="O717" s="222"/>
      <c r="P717" s="222"/>
      <c r="Q717" s="222"/>
      <c r="R717" s="222"/>
      <c r="S717" s="222"/>
      <c r="T717" s="223"/>
      <c r="AT717" s="219" t="s">
        <v>175</v>
      </c>
      <c r="AU717" s="219" t="s">
        <v>79</v>
      </c>
      <c r="AV717" s="217" t="s">
        <v>79</v>
      </c>
      <c r="AW717" s="217" t="s">
        <v>33</v>
      </c>
      <c r="AX717" s="217" t="s">
        <v>72</v>
      </c>
      <c r="AY717" s="219" t="s">
        <v>159</v>
      </c>
    </row>
    <row r="718" spans="2:51" s="191" customFormat="1" x14ac:dyDescent="0.2">
      <c r="B718" s="192"/>
      <c r="D718" s="193" t="s">
        <v>175</v>
      </c>
      <c r="E718" s="194" t="s">
        <v>3</v>
      </c>
      <c r="F718" s="195" t="s">
        <v>738</v>
      </c>
      <c r="H718" s="196">
        <v>2.649</v>
      </c>
      <c r="L718" s="192"/>
      <c r="M718" s="197"/>
      <c r="N718" s="198"/>
      <c r="O718" s="198"/>
      <c r="P718" s="198"/>
      <c r="Q718" s="198"/>
      <c r="R718" s="198"/>
      <c r="S718" s="198"/>
      <c r="T718" s="199"/>
      <c r="AT718" s="194" t="s">
        <v>175</v>
      </c>
      <c r="AU718" s="194" t="s">
        <v>79</v>
      </c>
      <c r="AV718" s="191" t="s">
        <v>81</v>
      </c>
      <c r="AW718" s="191" t="s">
        <v>33</v>
      </c>
      <c r="AX718" s="191" t="s">
        <v>72</v>
      </c>
      <c r="AY718" s="194" t="s">
        <v>159</v>
      </c>
    </row>
    <row r="719" spans="2:51" s="191" customFormat="1" x14ac:dyDescent="0.2">
      <c r="B719" s="192"/>
      <c r="D719" s="193" t="s">
        <v>175</v>
      </c>
      <c r="E719" s="194" t="s">
        <v>3</v>
      </c>
      <c r="F719" s="195" t="s">
        <v>971</v>
      </c>
      <c r="H719" s="196">
        <v>0.109</v>
      </c>
      <c r="L719" s="192"/>
      <c r="M719" s="197"/>
      <c r="N719" s="198"/>
      <c r="O719" s="198"/>
      <c r="P719" s="198"/>
      <c r="Q719" s="198"/>
      <c r="R719" s="198"/>
      <c r="S719" s="198"/>
      <c r="T719" s="199"/>
      <c r="AT719" s="194" t="s">
        <v>175</v>
      </c>
      <c r="AU719" s="194" t="s">
        <v>79</v>
      </c>
      <c r="AV719" s="191" t="s">
        <v>81</v>
      </c>
      <c r="AW719" s="191" t="s">
        <v>33</v>
      </c>
      <c r="AX719" s="191" t="s">
        <v>72</v>
      </c>
      <c r="AY719" s="194" t="s">
        <v>159</v>
      </c>
    </row>
    <row r="720" spans="2:51" s="200" customFormat="1" x14ac:dyDescent="0.2">
      <c r="B720" s="201"/>
      <c r="D720" s="193" t="s">
        <v>175</v>
      </c>
      <c r="E720" s="202" t="s">
        <v>3</v>
      </c>
      <c r="F720" s="203" t="s">
        <v>197</v>
      </c>
      <c r="H720" s="204">
        <v>183</v>
      </c>
      <c r="L720" s="201"/>
      <c r="M720" s="205"/>
      <c r="N720" s="206"/>
      <c r="O720" s="206"/>
      <c r="P720" s="206"/>
      <c r="Q720" s="206"/>
      <c r="R720" s="206"/>
      <c r="S720" s="206"/>
      <c r="T720" s="207"/>
      <c r="AT720" s="202" t="s">
        <v>175</v>
      </c>
      <c r="AU720" s="202" t="s">
        <v>79</v>
      </c>
      <c r="AV720" s="200" t="s">
        <v>164</v>
      </c>
      <c r="AW720" s="200" t="s">
        <v>33</v>
      </c>
      <c r="AX720" s="200" t="s">
        <v>79</v>
      </c>
      <c r="AY720" s="202" t="s">
        <v>159</v>
      </c>
    </row>
    <row r="721" spans="1:65" s="113" customFormat="1" ht="24" x14ac:dyDescent="0.2">
      <c r="A721" s="109"/>
      <c r="B721" s="110"/>
      <c r="C721" s="178" t="s">
        <v>972</v>
      </c>
      <c r="D721" s="178" t="s">
        <v>160</v>
      </c>
      <c r="E721" s="179" t="s">
        <v>973</v>
      </c>
      <c r="F721" s="180" t="s">
        <v>974</v>
      </c>
      <c r="G721" s="181" t="s">
        <v>191</v>
      </c>
      <c r="H721" s="182">
        <v>24</v>
      </c>
      <c r="I721" s="4"/>
      <c r="J721" s="183">
        <f>ROUND(I721*H721,2)</f>
        <v>0</v>
      </c>
      <c r="K721" s="180" t="s">
        <v>3</v>
      </c>
      <c r="L721" s="110"/>
      <c r="M721" s="184" t="s">
        <v>3</v>
      </c>
      <c r="N721" s="185" t="s">
        <v>43</v>
      </c>
      <c r="O721" s="186"/>
      <c r="P721" s="187">
        <f>O721*H721</f>
        <v>0</v>
      </c>
      <c r="Q721" s="187">
        <v>2.9999999999999997E-4</v>
      </c>
      <c r="R721" s="187">
        <f>Q721*H721</f>
        <v>7.1999999999999998E-3</v>
      </c>
      <c r="S721" s="187">
        <v>0</v>
      </c>
      <c r="T721" s="188">
        <f>S721*H721</f>
        <v>0</v>
      </c>
      <c r="U721" s="109"/>
      <c r="V721" s="109"/>
      <c r="W721" s="109"/>
      <c r="X721" s="109"/>
      <c r="Y721" s="109"/>
      <c r="Z721" s="109"/>
      <c r="AA721" s="109"/>
      <c r="AB721" s="109"/>
      <c r="AC721" s="109"/>
      <c r="AD721" s="109"/>
      <c r="AE721" s="109"/>
      <c r="AR721" s="189" t="s">
        <v>164</v>
      </c>
      <c r="AT721" s="189" t="s">
        <v>160</v>
      </c>
      <c r="AU721" s="189" t="s">
        <v>79</v>
      </c>
      <c r="AY721" s="100" t="s">
        <v>159</v>
      </c>
      <c r="BE721" s="190">
        <f>IF(N721="základní",J721,0)</f>
        <v>0</v>
      </c>
      <c r="BF721" s="190">
        <f>IF(N721="snížená",J721,0)</f>
        <v>0</v>
      </c>
      <c r="BG721" s="190">
        <f>IF(N721="zákl. přenesená",J721,0)</f>
        <v>0</v>
      </c>
      <c r="BH721" s="190">
        <f>IF(N721="sníž. přenesená",J721,0)</f>
        <v>0</v>
      </c>
      <c r="BI721" s="190">
        <f>IF(N721="nulová",J721,0)</f>
        <v>0</v>
      </c>
      <c r="BJ721" s="100" t="s">
        <v>79</v>
      </c>
      <c r="BK721" s="190">
        <f>ROUND(I721*H721,2)</f>
        <v>0</v>
      </c>
      <c r="BL721" s="100" t="s">
        <v>164</v>
      </c>
      <c r="BM721" s="189" t="s">
        <v>975</v>
      </c>
    </row>
    <row r="722" spans="1:65" s="191" customFormat="1" x14ac:dyDescent="0.2">
      <c r="B722" s="192"/>
      <c r="D722" s="193" t="s">
        <v>175</v>
      </c>
      <c r="E722" s="194" t="s">
        <v>3</v>
      </c>
      <c r="F722" s="195" t="s">
        <v>976</v>
      </c>
      <c r="H722" s="196">
        <v>6.726</v>
      </c>
      <c r="L722" s="192"/>
      <c r="M722" s="197"/>
      <c r="N722" s="198"/>
      <c r="O722" s="198"/>
      <c r="P722" s="198"/>
      <c r="Q722" s="198"/>
      <c r="R722" s="198"/>
      <c r="S722" s="198"/>
      <c r="T722" s="199"/>
      <c r="AT722" s="194" t="s">
        <v>175</v>
      </c>
      <c r="AU722" s="194" t="s">
        <v>79</v>
      </c>
      <c r="AV722" s="191" t="s">
        <v>81</v>
      </c>
      <c r="AW722" s="191" t="s">
        <v>33</v>
      </c>
      <c r="AX722" s="191" t="s">
        <v>72</v>
      </c>
      <c r="AY722" s="194" t="s">
        <v>159</v>
      </c>
    </row>
    <row r="723" spans="1:65" s="191" customFormat="1" x14ac:dyDescent="0.2">
      <c r="B723" s="192"/>
      <c r="D723" s="193" t="s">
        <v>175</v>
      </c>
      <c r="E723" s="194" t="s">
        <v>3</v>
      </c>
      <c r="F723" s="195" t="s">
        <v>977</v>
      </c>
      <c r="H723" s="196">
        <v>5.3230000000000004</v>
      </c>
      <c r="L723" s="192"/>
      <c r="M723" s="197"/>
      <c r="N723" s="198"/>
      <c r="O723" s="198"/>
      <c r="P723" s="198"/>
      <c r="Q723" s="198"/>
      <c r="R723" s="198"/>
      <c r="S723" s="198"/>
      <c r="T723" s="199"/>
      <c r="AT723" s="194" t="s">
        <v>175</v>
      </c>
      <c r="AU723" s="194" t="s">
        <v>79</v>
      </c>
      <c r="AV723" s="191" t="s">
        <v>81</v>
      </c>
      <c r="AW723" s="191" t="s">
        <v>33</v>
      </c>
      <c r="AX723" s="191" t="s">
        <v>72</v>
      </c>
      <c r="AY723" s="194" t="s">
        <v>159</v>
      </c>
    </row>
    <row r="724" spans="1:65" s="191" customFormat="1" x14ac:dyDescent="0.2">
      <c r="B724" s="192"/>
      <c r="D724" s="193" t="s">
        <v>175</v>
      </c>
      <c r="E724" s="194" t="s">
        <v>3</v>
      </c>
      <c r="F724" s="195" t="s">
        <v>978</v>
      </c>
      <c r="H724" s="196">
        <v>3.5150000000000001</v>
      </c>
      <c r="L724" s="192"/>
      <c r="M724" s="197"/>
      <c r="N724" s="198"/>
      <c r="O724" s="198"/>
      <c r="P724" s="198"/>
      <c r="Q724" s="198"/>
      <c r="R724" s="198"/>
      <c r="S724" s="198"/>
      <c r="T724" s="199"/>
      <c r="AT724" s="194" t="s">
        <v>175</v>
      </c>
      <c r="AU724" s="194" t="s">
        <v>79</v>
      </c>
      <c r="AV724" s="191" t="s">
        <v>81</v>
      </c>
      <c r="AW724" s="191" t="s">
        <v>33</v>
      </c>
      <c r="AX724" s="191" t="s">
        <v>72</v>
      </c>
      <c r="AY724" s="194" t="s">
        <v>159</v>
      </c>
    </row>
    <row r="725" spans="1:65" s="191" customFormat="1" x14ac:dyDescent="0.2">
      <c r="B725" s="192"/>
      <c r="D725" s="193" t="s">
        <v>175</v>
      </c>
      <c r="E725" s="194" t="s">
        <v>3</v>
      </c>
      <c r="F725" s="195" t="s">
        <v>979</v>
      </c>
      <c r="H725" s="196">
        <v>1.367</v>
      </c>
      <c r="L725" s="192"/>
      <c r="M725" s="197"/>
      <c r="N725" s="198"/>
      <c r="O725" s="198"/>
      <c r="P725" s="198"/>
      <c r="Q725" s="198"/>
      <c r="R725" s="198"/>
      <c r="S725" s="198"/>
      <c r="T725" s="199"/>
      <c r="AT725" s="194" t="s">
        <v>175</v>
      </c>
      <c r="AU725" s="194" t="s">
        <v>79</v>
      </c>
      <c r="AV725" s="191" t="s">
        <v>81</v>
      </c>
      <c r="AW725" s="191" t="s">
        <v>33</v>
      </c>
      <c r="AX725" s="191" t="s">
        <v>72</v>
      </c>
      <c r="AY725" s="194" t="s">
        <v>159</v>
      </c>
    </row>
    <row r="726" spans="1:65" s="191" customFormat="1" x14ac:dyDescent="0.2">
      <c r="B726" s="192"/>
      <c r="D726" s="193" t="s">
        <v>175</v>
      </c>
      <c r="E726" s="194" t="s">
        <v>3</v>
      </c>
      <c r="F726" s="195" t="s">
        <v>980</v>
      </c>
      <c r="H726" s="196">
        <v>0.80600000000000005</v>
      </c>
      <c r="L726" s="192"/>
      <c r="M726" s="197"/>
      <c r="N726" s="198"/>
      <c r="O726" s="198"/>
      <c r="P726" s="198"/>
      <c r="Q726" s="198"/>
      <c r="R726" s="198"/>
      <c r="S726" s="198"/>
      <c r="T726" s="199"/>
      <c r="AT726" s="194" t="s">
        <v>175</v>
      </c>
      <c r="AU726" s="194" t="s">
        <v>79</v>
      </c>
      <c r="AV726" s="191" t="s">
        <v>81</v>
      </c>
      <c r="AW726" s="191" t="s">
        <v>33</v>
      </c>
      <c r="AX726" s="191" t="s">
        <v>72</v>
      </c>
      <c r="AY726" s="194" t="s">
        <v>159</v>
      </c>
    </row>
    <row r="727" spans="1:65" s="191" customFormat="1" x14ac:dyDescent="0.2">
      <c r="B727" s="192"/>
      <c r="D727" s="193" t="s">
        <v>175</v>
      </c>
      <c r="E727" s="194" t="s">
        <v>3</v>
      </c>
      <c r="F727" s="195" t="s">
        <v>981</v>
      </c>
      <c r="H727" s="196">
        <v>3.0630000000000002</v>
      </c>
      <c r="L727" s="192"/>
      <c r="M727" s="197"/>
      <c r="N727" s="198"/>
      <c r="O727" s="198"/>
      <c r="P727" s="198"/>
      <c r="Q727" s="198"/>
      <c r="R727" s="198"/>
      <c r="S727" s="198"/>
      <c r="T727" s="199"/>
      <c r="AT727" s="194" t="s">
        <v>175</v>
      </c>
      <c r="AU727" s="194" t="s">
        <v>79</v>
      </c>
      <c r="AV727" s="191" t="s">
        <v>81</v>
      </c>
      <c r="AW727" s="191" t="s">
        <v>33</v>
      </c>
      <c r="AX727" s="191" t="s">
        <v>72</v>
      </c>
      <c r="AY727" s="194" t="s">
        <v>159</v>
      </c>
    </row>
    <row r="728" spans="1:65" s="191" customFormat="1" x14ac:dyDescent="0.2">
      <c r="B728" s="192"/>
      <c r="D728" s="193" t="s">
        <v>175</v>
      </c>
      <c r="E728" s="194" t="s">
        <v>3</v>
      </c>
      <c r="F728" s="195" t="s">
        <v>982</v>
      </c>
      <c r="H728" s="196">
        <v>2.6</v>
      </c>
      <c r="L728" s="192"/>
      <c r="M728" s="197"/>
      <c r="N728" s="198"/>
      <c r="O728" s="198"/>
      <c r="P728" s="198"/>
      <c r="Q728" s="198"/>
      <c r="R728" s="198"/>
      <c r="S728" s="198"/>
      <c r="T728" s="199"/>
      <c r="AT728" s="194" t="s">
        <v>175</v>
      </c>
      <c r="AU728" s="194" t="s">
        <v>79</v>
      </c>
      <c r="AV728" s="191" t="s">
        <v>81</v>
      </c>
      <c r="AW728" s="191" t="s">
        <v>33</v>
      </c>
      <c r="AX728" s="191" t="s">
        <v>72</v>
      </c>
      <c r="AY728" s="194" t="s">
        <v>159</v>
      </c>
    </row>
    <row r="729" spans="1:65" s="191" customFormat="1" x14ac:dyDescent="0.2">
      <c r="B729" s="192"/>
      <c r="D729" s="193" t="s">
        <v>175</v>
      </c>
      <c r="E729" s="194" t="s">
        <v>3</v>
      </c>
      <c r="F729" s="195" t="s">
        <v>983</v>
      </c>
      <c r="H729" s="196">
        <v>0.6</v>
      </c>
      <c r="L729" s="192"/>
      <c r="M729" s="197"/>
      <c r="N729" s="198"/>
      <c r="O729" s="198"/>
      <c r="P729" s="198"/>
      <c r="Q729" s="198"/>
      <c r="R729" s="198"/>
      <c r="S729" s="198"/>
      <c r="T729" s="199"/>
      <c r="AT729" s="194" t="s">
        <v>175</v>
      </c>
      <c r="AU729" s="194" t="s">
        <v>79</v>
      </c>
      <c r="AV729" s="191" t="s">
        <v>81</v>
      </c>
      <c r="AW729" s="191" t="s">
        <v>33</v>
      </c>
      <c r="AX729" s="191" t="s">
        <v>72</v>
      </c>
      <c r="AY729" s="194" t="s">
        <v>159</v>
      </c>
    </row>
    <row r="730" spans="1:65" s="200" customFormat="1" x14ac:dyDescent="0.2">
      <c r="B730" s="201"/>
      <c r="D730" s="193" t="s">
        <v>175</v>
      </c>
      <c r="E730" s="202" t="s">
        <v>3</v>
      </c>
      <c r="F730" s="203" t="s">
        <v>197</v>
      </c>
      <c r="H730" s="204">
        <v>24</v>
      </c>
      <c r="L730" s="201"/>
      <c r="M730" s="205"/>
      <c r="N730" s="206"/>
      <c r="O730" s="206"/>
      <c r="P730" s="206"/>
      <c r="Q730" s="206"/>
      <c r="R730" s="206"/>
      <c r="S730" s="206"/>
      <c r="T730" s="207"/>
      <c r="AT730" s="202" t="s">
        <v>175</v>
      </c>
      <c r="AU730" s="202" t="s">
        <v>79</v>
      </c>
      <c r="AV730" s="200" t="s">
        <v>164</v>
      </c>
      <c r="AW730" s="200" t="s">
        <v>33</v>
      </c>
      <c r="AX730" s="200" t="s">
        <v>79</v>
      </c>
      <c r="AY730" s="202" t="s">
        <v>159</v>
      </c>
    </row>
    <row r="731" spans="1:65" s="113" customFormat="1" ht="36" x14ac:dyDescent="0.2">
      <c r="A731" s="109"/>
      <c r="B731" s="110"/>
      <c r="C731" s="178" t="s">
        <v>602</v>
      </c>
      <c r="D731" s="178" t="s">
        <v>160</v>
      </c>
      <c r="E731" s="179" t="s">
        <v>984</v>
      </c>
      <c r="F731" s="180" t="s">
        <v>985</v>
      </c>
      <c r="G731" s="181" t="s">
        <v>191</v>
      </c>
      <c r="H731" s="182">
        <v>183</v>
      </c>
      <c r="I731" s="4"/>
      <c r="J731" s="183">
        <f>ROUND(I731*H731,2)</f>
        <v>0</v>
      </c>
      <c r="K731" s="180" t="s">
        <v>3</v>
      </c>
      <c r="L731" s="110"/>
      <c r="M731" s="184" t="s">
        <v>3</v>
      </c>
      <c r="N731" s="185" t="s">
        <v>43</v>
      </c>
      <c r="O731" s="186"/>
      <c r="P731" s="187">
        <f>O731*H731</f>
        <v>0</v>
      </c>
      <c r="Q731" s="187">
        <v>2.9999999999999997E-4</v>
      </c>
      <c r="R731" s="187">
        <f>Q731*H731</f>
        <v>5.4899999999999997E-2</v>
      </c>
      <c r="S731" s="187">
        <v>0</v>
      </c>
      <c r="T731" s="188">
        <f>S731*H731</f>
        <v>0</v>
      </c>
      <c r="U731" s="109"/>
      <c r="V731" s="109"/>
      <c r="W731" s="109"/>
      <c r="X731" s="109"/>
      <c r="Y731" s="109"/>
      <c r="Z731" s="109"/>
      <c r="AA731" s="109"/>
      <c r="AB731" s="109"/>
      <c r="AC731" s="109"/>
      <c r="AD731" s="109"/>
      <c r="AE731" s="109"/>
      <c r="AR731" s="189" t="s">
        <v>164</v>
      </c>
      <c r="AT731" s="189" t="s">
        <v>160</v>
      </c>
      <c r="AU731" s="189" t="s">
        <v>79</v>
      </c>
      <c r="AY731" s="100" t="s">
        <v>159</v>
      </c>
      <c r="BE731" s="190">
        <f>IF(N731="základní",J731,0)</f>
        <v>0</v>
      </c>
      <c r="BF731" s="190">
        <f>IF(N731="snížená",J731,0)</f>
        <v>0</v>
      </c>
      <c r="BG731" s="190">
        <f>IF(N731="zákl. přenesená",J731,0)</f>
        <v>0</v>
      </c>
      <c r="BH731" s="190">
        <f>IF(N731="sníž. přenesená",J731,0)</f>
        <v>0</v>
      </c>
      <c r="BI731" s="190">
        <f>IF(N731="nulová",J731,0)</f>
        <v>0</v>
      </c>
      <c r="BJ731" s="100" t="s">
        <v>79</v>
      </c>
      <c r="BK731" s="190">
        <f>ROUND(I731*H731,2)</f>
        <v>0</v>
      </c>
      <c r="BL731" s="100" t="s">
        <v>164</v>
      </c>
      <c r="BM731" s="189" t="s">
        <v>986</v>
      </c>
    </row>
    <row r="732" spans="1:65" s="113" customFormat="1" ht="24" x14ac:dyDescent="0.2">
      <c r="A732" s="109"/>
      <c r="B732" s="110"/>
      <c r="C732" s="178" t="s">
        <v>987</v>
      </c>
      <c r="D732" s="178" t="s">
        <v>160</v>
      </c>
      <c r="E732" s="179" t="s">
        <v>988</v>
      </c>
      <c r="F732" s="180" t="s">
        <v>989</v>
      </c>
      <c r="G732" s="181" t="s">
        <v>191</v>
      </c>
      <c r="H732" s="182">
        <v>390</v>
      </c>
      <c r="I732" s="4"/>
      <c r="J732" s="183">
        <f>ROUND(I732*H732,2)</f>
        <v>0</v>
      </c>
      <c r="K732" s="180" t="s">
        <v>3</v>
      </c>
      <c r="L732" s="110"/>
      <c r="M732" s="232" t="s">
        <v>3</v>
      </c>
      <c r="N732" s="233" t="s">
        <v>43</v>
      </c>
      <c r="O732" s="234"/>
      <c r="P732" s="235">
        <f>O732*H732</f>
        <v>0</v>
      </c>
      <c r="Q732" s="235">
        <v>4.0000000000000002E-4</v>
      </c>
      <c r="R732" s="235">
        <f>Q732*H732</f>
        <v>0.156</v>
      </c>
      <c r="S732" s="235">
        <v>0</v>
      </c>
      <c r="T732" s="236">
        <f>S732*H732</f>
        <v>0</v>
      </c>
      <c r="U732" s="109"/>
      <c r="V732" s="109"/>
      <c r="W732" s="109"/>
      <c r="X732" s="109"/>
      <c r="Y732" s="109"/>
      <c r="Z732" s="109"/>
      <c r="AA732" s="109"/>
      <c r="AB732" s="109"/>
      <c r="AC732" s="109"/>
      <c r="AD732" s="109"/>
      <c r="AE732" s="109"/>
      <c r="AR732" s="189" t="s">
        <v>164</v>
      </c>
      <c r="AT732" s="189" t="s">
        <v>160</v>
      </c>
      <c r="AU732" s="189" t="s">
        <v>79</v>
      </c>
      <c r="AY732" s="100" t="s">
        <v>159</v>
      </c>
      <c r="BE732" s="190">
        <f>IF(N732="základní",J732,0)</f>
        <v>0</v>
      </c>
      <c r="BF732" s="190">
        <f>IF(N732="snížená",J732,0)</f>
        <v>0</v>
      </c>
      <c r="BG732" s="190">
        <f>IF(N732="zákl. přenesená",J732,0)</f>
        <v>0</v>
      </c>
      <c r="BH732" s="190">
        <f>IF(N732="sníž. přenesená",J732,0)</f>
        <v>0</v>
      </c>
      <c r="BI732" s="190">
        <f>IF(N732="nulová",J732,0)</f>
        <v>0</v>
      </c>
      <c r="BJ732" s="100" t="s">
        <v>79</v>
      </c>
      <c r="BK732" s="190">
        <f>ROUND(I732*H732,2)</f>
        <v>0</v>
      </c>
      <c r="BL732" s="100" t="s">
        <v>164</v>
      </c>
      <c r="BM732" s="189" t="s">
        <v>990</v>
      </c>
    </row>
    <row r="733" spans="1:65" s="113" customFormat="1" ht="6.95" customHeight="1" x14ac:dyDescent="0.2">
      <c r="A733" s="109"/>
      <c r="B733" s="137"/>
      <c r="C733" s="138"/>
      <c r="D733" s="138"/>
      <c r="E733" s="138"/>
      <c r="F733" s="138"/>
      <c r="G733" s="138"/>
      <c r="H733" s="138"/>
      <c r="I733" s="138"/>
      <c r="J733" s="138"/>
      <c r="K733" s="138"/>
      <c r="L733" s="110"/>
      <c r="M733" s="109"/>
      <c r="O733" s="109"/>
      <c r="P733" s="109"/>
      <c r="Q733" s="109"/>
      <c r="R733" s="109"/>
      <c r="S733" s="109"/>
      <c r="T733" s="109"/>
      <c r="U733" s="109"/>
      <c r="V733" s="109"/>
      <c r="W733" s="109"/>
      <c r="X733" s="109"/>
      <c r="Y733" s="109"/>
      <c r="Z733" s="109"/>
      <c r="AA733" s="109"/>
      <c r="AB733" s="109"/>
      <c r="AC733" s="109"/>
      <c r="AD733" s="109"/>
      <c r="AE733" s="109"/>
    </row>
  </sheetData>
  <sheetProtection password="CF0E" sheet="1" objects="1" scenarios="1" selectLockedCells="1"/>
  <autoFilter ref="C100:K732"/>
  <mergeCells count="12">
    <mergeCell ref="E93:H93"/>
    <mergeCell ref="L2:V2"/>
    <mergeCell ref="E50:H50"/>
    <mergeCell ref="E52:H52"/>
    <mergeCell ref="E54:H54"/>
    <mergeCell ref="E89:H89"/>
    <mergeCell ref="E91:H9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5"/>
  <sheetViews>
    <sheetView showGridLines="0" topLeftCell="A19" workbookViewId="0">
      <selection activeCell="J19" sqref="J19"/>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88</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ht="12" customHeight="1" x14ac:dyDescent="0.2">
      <c r="B8" s="103"/>
      <c r="D8" s="106" t="s">
        <v>120</v>
      </c>
      <c r="L8" s="103"/>
    </row>
    <row r="9" spans="1:46" s="113" customFormat="1" ht="16.5" customHeight="1" x14ac:dyDescent="0.2">
      <c r="A9" s="109"/>
      <c r="B9" s="110"/>
      <c r="C9" s="109"/>
      <c r="D9" s="109"/>
      <c r="E9" s="107" t="s">
        <v>121</v>
      </c>
      <c r="F9" s="111"/>
      <c r="G9" s="111"/>
      <c r="H9" s="111"/>
      <c r="I9" s="109"/>
      <c r="J9" s="109"/>
      <c r="K9" s="109"/>
      <c r="L9" s="112"/>
      <c r="S9" s="109"/>
      <c r="T9" s="109"/>
      <c r="U9" s="109"/>
      <c r="V9" s="109"/>
      <c r="W9" s="109"/>
      <c r="X9" s="109"/>
      <c r="Y9" s="109"/>
      <c r="Z9" s="109"/>
      <c r="AA9" s="109"/>
      <c r="AB9" s="109"/>
      <c r="AC9" s="109"/>
      <c r="AD9" s="109"/>
      <c r="AE9" s="109"/>
    </row>
    <row r="10" spans="1:46" s="113" customFormat="1" ht="12" customHeight="1" x14ac:dyDescent="0.2">
      <c r="A10" s="109"/>
      <c r="B10" s="110"/>
      <c r="C10" s="109"/>
      <c r="D10" s="106" t="s">
        <v>122</v>
      </c>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6.5" customHeight="1" x14ac:dyDescent="0.2">
      <c r="A11" s="109"/>
      <c r="B11" s="110"/>
      <c r="C11" s="109"/>
      <c r="D11" s="109"/>
      <c r="E11" s="114" t="s">
        <v>991</v>
      </c>
      <c r="F11" s="111"/>
      <c r="G11" s="111"/>
      <c r="H11" s="111"/>
      <c r="I11" s="109"/>
      <c r="J11" s="109"/>
      <c r="K11" s="109"/>
      <c r="L11" s="112"/>
      <c r="S11" s="109"/>
      <c r="T11" s="109"/>
      <c r="U11" s="109"/>
      <c r="V11" s="109"/>
      <c r="W11" s="109"/>
      <c r="X11" s="109"/>
      <c r="Y11" s="109"/>
      <c r="Z11" s="109"/>
      <c r="AA11" s="109"/>
      <c r="AB11" s="109"/>
      <c r="AC11" s="109"/>
      <c r="AD11" s="109"/>
      <c r="AE11" s="109"/>
    </row>
    <row r="12" spans="1:46" s="113" customFormat="1" x14ac:dyDescent="0.2">
      <c r="A12" s="109"/>
      <c r="B12" s="110"/>
      <c r="C12" s="109"/>
      <c r="D12" s="109"/>
      <c r="E12" s="109"/>
      <c r="F12" s="109"/>
      <c r="G12" s="109"/>
      <c r="H12" s="109"/>
      <c r="I12" s="109"/>
      <c r="J12" s="109"/>
      <c r="K12" s="109"/>
      <c r="L12" s="112"/>
      <c r="S12" s="109"/>
      <c r="T12" s="109"/>
      <c r="U12" s="109"/>
      <c r="V12" s="109"/>
      <c r="W12" s="109"/>
      <c r="X12" s="109"/>
      <c r="Y12" s="109"/>
      <c r="Z12" s="109"/>
      <c r="AA12" s="109"/>
      <c r="AB12" s="109"/>
      <c r="AC12" s="109"/>
      <c r="AD12" s="109"/>
      <c r="AE12" s="109"/>
    </row>
    <row r="13" spans="1:46" s="113" customFormat="1" ht="12" customHeight="1" x14ac:dyDescent="0.2">
      <c r="A13" s="109"/>
      <c r="B13" s="110"/>
      <c r="C13" s="109"/>
      <c r="D13" s="106" t="s">
        <v>19</v>
      </c>
      <c r="E13" s="109"/>
      <c r="F13" s="115" t="s">
        <v>3</v>
      </c>
      <c r="G13" s="109"/>
      <c r="H13" s="109"/>
      <c r="I13" s="106" t="s">
        <v>20</v>
      </c>
      <c r="J13" s="115" t="s">
        <v>3</v>
      </c>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21</v>
      </c>
      <c r="E14" s="109"/>
      <c r="F14" s="115" t="s">
        <v>22</v>
      </c>
      <c r="G14" s="109"/>
      <c r="H14" s="109"/>
      <c r="I14" s="106" t="s">
        <v>23</v>
      </c>
      <c r="J14" s="116" t="str">
        <f>'Rekapitulace stavby'!AN8</f>
        <v>25. 5. 2020</v>
      </c>
      <c r="K14" s="109"/>
      <c r="L14" s="112"/>
      <c r="S14" s="109"/>
      <c r="T14" s="109"/>
      <c r="U14" s="109"/>
      <c r="V14" s="109"/>
      <c r="W14" s="109"/>
      <c r="X14" s="109"/>
      <c r="Y14" s="109"/>
      <c r="Z14" s="109"/>
      <c r="AA14" s="109"/>
      <c r="AB14" s="109"/>
      <c r="AC14" s="109"/>
      <c r="AD14" s="109"/>
      <c r="AE14" s="109"/>
    </row>
    <row r="15" spans="1:46" s="113" customFormat="1" ht="10.9" customHeight="1" x14ac:dyDescent="0.2">
      <c r="A15" s="109"/>
      <c r="B15" s="110"/>
      <c r="C15" s="109"/>
      <c r="D15" s="109"/>
      <c r="E15" s="109"/>
      <c r="F15" s="109"/>
      <c r="G15" s="109"/>
      <c r="H15" s="109"/>
      <c r="I15" s="109"/>
      <c r="J15" s="109"/>
      <c r="K15" s="109"/>
      <c r="L15" s="112"/>
      <c r="S15" s="109"/>
      <c r="T15" s="109"/>
      <c r="U15" s="109"/>
      <c r="V15" s="109"/>
      <c r="W15" s="109"/>
      <c r="X15" s="109"/>
      <c r="Y15" s="109"/>
      <c r="Z15" s="109"/>
      <c r="AA15" s="109"/>
      <c r="AB15" s="109"/>
      <c r="AC15" s="109"/>
      <c r="AD15" s="109"/>
      <c r="AE15" s="109"/>
    </row>
    <row r="16" spans="1:46" s="113" customFormat="1" ht="12" customHeight="1" x14ac:dyDescent="0.2">
      <c r="A16" s="109"/>
      <c r="B16" s="110"/>
      <c r="C16" s="109"/>
      <c r="D16" s="106" t="s">
        <v>25</v>
      </c>
      <c r="E16" s="109"/>
      <c r="F16" s="109"/>
      <c r="G16" s="109"/>
      <c r="H16" s="109"/>
      <c r="I16" s="106" t="s">
        <v>26</v>
      </c>
      <c r="J16" s="115" t="s">
        <v>3</v>
      </c>
      <c r="K16" s="109"/>
      <c r="L16" s="112"/>
      <c r="S16" s="109"/>
      <c r="T16" s="109"/>
      <c r="U16" s="109"/>
      <c r="V16" s="109"/>
      <c r="W16" s="109"/>
      <c r="X16" s="109"/>
      <c r="Y16" s="109"/>
      <c r="Z16" s="109"/>
      <c r="AA16" s="109"/>
      <c r="AB16" s="109"/>
      <c r="AC16" s="109"/>
      <c r="AD16" s="109"/>
      <c r="AE16" s="109"/>
    </row>
    <row r="17" spans="1:31" s="113" customFormat="1" ht="18" customHeight="1" x14ac:dyDescent="0.2">
      <c r="A17" s="109"/>
      <c r="B17" s="110"/>
      <c r="C17" s="109"/>
      <c r="D17" s="109"/>
      <c r="E17" s="115" t="s">
        <v>27</v>
      </c>
      <c r="F17" s="109"/>
      <c r="G17" s="109"/>
      <c r="H17" s="109"/>
      <c r="I17" s="106" t="s">
        <v>28</v>
      </c>
      <c r="J17" s="115" t="s">
        <v>3</v>
      </c>
      <c r="K17" s="109"/>
      <c r="L17" s="112"/>
      <c r="S17" s="109"/>
      <c r="T17" s="109"/>
      <c r="U17" s="109"/>
      <c r="V17" s="109"/>
      <c r="W17" s="109"/>
      <c r="X17" s="109"/>
      <c r="Y17" s="109"/>
      <c r="Z17" s="109"/>
      <c r="AA17" s="109"/>
      <c r="AB17" s="109"/>
      <c r="AC17" s="109"/>
      <c r="AD17" s="109"/>
      <c r="AE17" s="109"/>
    </row>
    <row r="18" spans="1:31" s="113" customFormat="1" ht="6.95" customHeight="1" x14ac:dyDescent="0.2">
      <c r="A18" s="109"/>
      <c r="B18" s="110"/>
      <c r="C18" s="109"/>
      <c r="D18" s="109"/>
      <c r="E18" s="109"/>
      <c r="F18" s="109"/>
      <c r="G18" s="109"/>
      <c r="H18" s="109"/>
      <c r="I18" s="109"/>
      <c r="J18" s="109"/>
      <c r="K18" s="109"/>
      <c r="L18" s="112"/>
      <c r="S18" s="109"/>
      <c r="T18" s="109"/>
      <c r="U18" s="109"/>
      <c r="V18" s="109"/>
      <c r="W18" s="109"/>
      <c r="X18" s="109"/>
      <c r="Y18" s="109"/>
      <c r="Z18" s="109"/>
      <c r="AA18" s="109"/>
      <c r="AB18" s="109"/>
      <c r="AC18" s="109"/>
      <c r="AD18" s="109"/>
      <c r="AE18" s="109"/>
    </row>
    <row r="19" spans="1:31" s="113" customFormat="1" ht="12" customHeight="1" x14ac:dyDescent="0.2">
      <c r="A19" s="109"/>
      <c r="B19" s="110"/>
      <c r="C19" s="109"/>
      <c r="D19" s="106" t="s">
        <v>29</v>
      </c>
      <c r="E19" s="109"/>
      <c r="F19" s="109"/>
      <c r="G19" s="109"/>
      <c r="H19" s="109"/>
      <c r="I19" s="106" t="s">
        <v>26</v>
      </c>
      <c r="J19" s="85" t="str">
        <f>'Rekapitulace stavby'!AN13</f>
        <v>Vyplň údaj</v>
      </c>
      <c r="K19" s="109"/>
      <c r="L19" s="112"/>
      <c r="S19" s="109"/>
      <c r="T19" s="109"/>
      <c r="U19" s="109"/>
      <c r="V19" s="109"/>
      <c r="W19" s="109"/>
      <c r="X19" s="109"/>
      <c r="Y19" s="109"/>
      <c r="Z19" s="109"/>
      <c r="AA19" s="109"/>
      <c r="AB19" s="109"/>
      <c r="AC19" s="109"/>
      <c r="AD19" s="109"/>
      <c r="AE19" s="109"/>
    </row>
    <row r="20" spans="1:31" s="113" customFormat="1" ht="18" customHeight="1" x14ac:dyDescent="0.2">
      <c r="A20" s="109"/>
      <c r="B20" s="110"/>
      <c r="C20" s="109"/>
      <c r="D20" s="109"/>
      <c r="E20" s="87" t="str">
        <f>'Rekapitulace stavby'!E14</f>
        <v>Vyplň údaj</v>
      </c>
      <c r="F20" s="96"/>
      <c r="G20" s="96"/>
      <c r="H20" s="96"/>
      <c r="I20" s="106" t="s">
        <v>28</v>
      </c>
      <c r="J20" s="85" t="str">
        <f>'Rekapitulace stavby'!AN14</f>
        <v>Vyplň údaj</v>
      </c>
      <c r="K20" s="109"/>
      <c r="L20" s="112"/>
      <c r="S20" s="109"/>
      <c r="T20" s="109"/>
      <c r="U20" s="109"/>
      <c r="V20" s="109"/>
      <c r="W20" s="109"/>
      <c r="X20" s="109"/>
      <c r="Y20" s="109"/>
      <c r="Z20" s="109"/>
      <c r="AA20" s="109"/>
      <c r="AB20" s="109"/>
      <c r="AC20" s="109"/>
      <c r="AD20" s="109"/>
      <c r="AE20" s="109"/>
    </row>
    <row r="21" spans="1:31" s="113" customFormat="1" ht="6.95" customHeight="1" x14ac:dyDescent="0.2">
      <c r="A21" s="109"/>
      <c r="B21" s="110"/>
      <c r="C21" s="109"/>
      <c r="D21" s="109"/>
      <c r="E21" s="109"/>
      <c r="F21" s="109"/>
      <c r="G21" s="109"/>
      <c r="H21" s="109"/>
      <c r="I21" s="109"/>
      <c r="J21" s="109"/>
      <c r="K21" s="109"/>
      <c r="L21" s="112"/>
      <c r="S21" s="109"/>
      <c r="T21" s="109"/>
      <c r="U21" s="109"/>
      <c r="V21" s="109"/>
      <c r="W21" s="109"/>
      <c r="X21" s="109"/>
      <c r="Y21" s="109"/>
      <c r="Z21" s="109"/>
      <c r="AA21" s="109"/>
      <c r="AB21" s="109"/>
      <c r="AC21" s="109"/>
      <c r="AD21" s="109"/>
      <c r="AE21" s="109"/>
    </row>
    <row r="22" spans="1:31" s="113" customFormat="1" ht="12" customHeight="1" x14ac:dyDescent="0.2">
      <c r="A22" s="109"/>
      <c r="B22" s="110"/>
      <c r="C22" s="109"/>
      <c r="D22" s="106" t="s">
        <v>31</v>
      </c>
      <c r="E22" s="109"/>
      <c r="F22" s="109"/>
      <c r="G22" s="109"/>
      <c r="H22" s="109"/>
      <c r="I22" s="106" t="s">
        <v>26</v>
      </c>
      <c r="J22" s="115" t="s">
        <v>3</v>
      </c>
      <c r="K22" s="109"/>
      <c r="L22" s="112"/>
      <c r="S22" s="109"/>
      <c r="T22" s="109"/>
      <c r="U22" s="109"/>
      <c r="V22" s="109"/>
      <c r="W22" s="109"/>
      <c r="X22" s="109"/>
      <c r="Y22" s="109"/>
      <c r="Z22" s="109"/>
      <c r="AA22" s="109"/>
      <c r="AB22" s="109"/>
      <c r="AC22" s="109"/>
      <c r="AD22" s="109"/>
      <c r="AE22" s="109"/>
    </row>
    <row r="23" spans="1:31" s="113" customFormat="1" ht="18" customHeight="1" x14ac:dyDescent="0.2">
      <c r="A23" s="109"/>
      <c r="B23" s="110"/>
      <c r="C23" s="109"/>
      <c r="D23" s="109"/>
      <c r="E23" s="115" t="s">
        <v>32</v>
      </c>
      <c r="F23" s="109"/>
      <c r="G23" s="109"/>
      <c r="H23" s="109"/>
      <c r="I23" s="106" t="s">
        <v>28</v>
      </c>
      <c r="J23" s="115" t="s">
        <v>3</v>
      </c>
      <c r="K23" s="109"/>
      <c r="L23" s="112"/>
      <c r="S23" s="109"/>
      <c r="T23" s="109"/>
      <c r="U23" s="109"/>
      <c r="V23" s="109"/>
      <c r="W23" s="109"/>
      <c r="X23" s="109"/>
      <c r="Y23" s="109"/>
      <c r="Z23" s="109"/>
      <c r="AA23" s="109"/>
      <c r="AB23" s="109"/>
      <c r="AC23" s="109"/>
      <c r="AD23" s="109"/>
      <c r="AE23" s="109"/>
    </row>
    <row r="24" spans="1:31" s="113" customFormat="1" ht="6.95" customHeight="1" x14ac:dyDescent="0.2">
      <c r="A24" s="109"/>
      <c r="B24" s="110"/>
      <c r="C24" s="109"/>
      <c r="D24" s="109"/>
      <c r="E24" s="109"/>
      <c r="F24" s="109"/>
      <c r="G24" s="109"/>
      <c r="H24" s="109"/>
      <c r="I24" s="109"/>
      <c r="J24" s="109"/>
      <c r="K24" s="109"/>
      <c r="L24" s="112"/>
      <c r="S24" s="109"/>
      <c r="T24" s="109"/>
      <c r="U24" s="109"/>
      <c r="V24" s="109"/>
      <c r="W24" s="109"/>
      <c r="X24" s="109"/>
      <c r="Y24" s="109"/>
      <c r="Z24" s="109"/>
      <c r="AA24" s="109"/>
      <c r="AB24" s="109"/>
      <c r="AC24" s="109"/>
      <c r="AD24" s="109"/>
      <c r="AE24" s="109"/>
    </row>
    <row r="25" spans="1:31" s="113" customFormat="1" ht="12" customHeight="1" x14ac:dyDescent="0.2">
      <c r="A25" s="109"/>
      <c r="B25" s="110"/>
      <c r="C25" s="109"/>
      <c r="D25" s="106" t="s">
        <v>34</v>
      </c>
      <c r="E25" s="109"/>
      <c r="F25" s="109"/>
      <c r="G25" s="109"/>
      <c r="H25" s="109"/>
      <c r="I25" s="106" t="s">
        <v>26</v>
      </c>
      <c r="J25" s="115" t="str">
        <f>IF('Rekapitulace stavby'!AN19="","",'Rekapitulace stavby'!AN19)</f>
        <v/>
      </c>
      <c r="K25" s="109"/>
      <c r="L25" s="112"/>
      <c r="S25" s="109"/>
      <c r="T25" s="109"/>
      <c r="U25" s="109"/>
      <c r="V25" s="109"/>
      <c r="W25" s="109"/>
      <c r="X25" s="109"/>
      <c r="Y25" s="109"/>
      <c r="Z25" s="109"/>
      <c r="AA25" s="109"/>
      <c r="AB25" s="109"/>
      <c r="AC25" s="109"/>
      <c r="AD25" s="109"/>
      <c r="AE25" s="109"/>
    </row>
    <row r="26" spans="1:31" s="113" customFormat="1" ht="18" customHeight="1" x14ac:dyDescent="0.2">
      <c r="A26" s="109"/>
      <c r="B26" s="110"/>
      <c r="C26" s="109"/>
      <c r="D26" s="109"/>
      <c r="E26" s="115" t="str">
        <f>IF('Rekapitulace stavby'!E20="","",'Rekapitulace stavby'!E20)</f>
        <v xml:space="preserve"> </v>
      </c>
      <c r="F26" s="109"/>
      <c r="G26" s="109"/>
      <c r="H26" s="109"/>
      <c r="I26" s="106" t="s">
        <v>28</v>
      </c>
      <c r="J26" s="115" t="str">
        <f>IF('Rekapitulace stavby'!AN20="","",'Rekapitulace stavby'!AN20)</f>
        <v/>
      </c>
      <c r="K26" s="109"/>
      <c r="L26" s="112"/>
      <c r="S26" s="109"/>
      <c r="T26" s="109"/>
      <c r="U26" s="109"/>
      <c r="V26" s="109"/>
      <c r="W26" s="109"/>
      <c r="X26" s="109"/>
      <c r="Y26" s="109"/>
      <c r="Z26" s="109"/>
      <c r="AA26" s="109"/>
      <c r="AB26" s="109"/>
      <c r="AC26" s="109"/>
      <c r="AD26" s="109"/>
      <c r="AE26" s="109"/>
    </row>
    <row r="27" spans="1:31" s="113" customFormat="1" ht="6.95" customHeight="1" x14ac:dyDescent="0.2">
      <c r="A27" s="109"/>
      <c r="B27" s="110"/>
      <c r="C27" s="109"/>
      <c r="D27" s="109"/>
      <c r="E27" s="109"/>
      <c r="F27" s="109"/>
      <c r="G27" s="109"/>
      <c r="H27" s="109"/>
      <c r="I27" s="109"/>
      <c r="J27" s="109"/>
      <c r="K27" s="109"/>
      <c r="L27" s="112"/>
      <c r="S27" s="109"/>
      <c r="T27" s="109"/>
      <c r="U27" s="109"/>
      <c r="V27" s="109"/>
      <c r="W27" s="109"/>
      <c r="X27" s="109"/>
      <c r="Y27" s="109"/>
      <c r="Z27" s="109"/>
      <c r="AA27" s="109"/>
      <c r="AB27" s="109"/>
      <c r="AC27" s="109"/>
      <c r="AD27" s="109"/>
      <c r="AE27" s="109"/>
    </row>
    <row r="28" spans="1:31" s="113" customFormat="1" ht="12" customHeight="1" x14ac:dyDescent="0.2">
      <c r="A28" s="109"/>
      <c r="B28" s="110"/>
      <c r="C28" s="109"/>
      <c r="D28" s="106" t="s">
        <v>36</v>
      </c>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22" customFormat="1" ht="16.5" customHeight="1" x14ac:dyDescent="0.2">
      <c r="A29" s="118"/>
      <c r="B29" s="119"/>
      <c r="C29" s="118"/>
      <c r="D29" s="118"/>
      <c r="E29" s="120" t="s">
        <v>3</v>
      </c>
      <c r="F29" s="120"/>
      <c r="G29" s="120"/>
      <c r="H29" s="120"/>
      <c r="I29" s="118"/>
      <c r="J29" s="118"/>
      <c r="K29" s="118"/>
      <c r="L29" s="121"/>
      <c r="S29" s="118"/>
      <c r="T29" s="118"/>
      <c r="U29" s="118"/>
      <c r="V29" s="118"/>
      <c r="W29" s="118"/>
      <c r="X29" s="118"/>
      <c r="Y29" s="118"/>
      <c r="Z29" s="118"/>
      <c r="AA29" s="118"/>
      <c r="AB29" s="118"/>
      <c r="AC29" s="118"/>
      <c r="AD29" s="118"/>
      <c r="AE29" s="118"/>
    </row>
    <row r="30" spans="1:31" s="113" customFormat="1" ht="6.95" customHeight="1" x14ac:dyDescent="0.2">
      <c r="A30" s="109"/>
      <c r="B30" s="110"/>
      <c r="C30" s="109"/>
      <c r="D30" s="109"/>
      <c r="E30" s="109"/>
      <c r="F30" s="109"/>
      <c r="G30" s="109"/>
      <c r="H30" s="109"/>
      <c r="I30" s="109"/>
      <c r="J30" s="109"/>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25.35" customHeight="1" x14ac:dyDescent="0.2">
      <c r="A32" s="109"/>
      <c r="B32" s="110"/>
      <c r="C32" s="109"/>
      <c r="D32" s="124" t="s">
        <v>38</v>
      </c>
      <c r="E32" s="109"/>
      <c r="F32" s="109"/>
      <c r="G32" s="109"/>
      <c r="H32" s="109"/>
      <c r="I32" s="109"/>
      <c r="J32" s="125">
        <f>ROUND(J89, 2)</f>
        <v>0</v>
      </c>
      <c r="K32" s="109"/>
      <c r="L32" s="112"/>
      <c r="S32" s="109"/>
      <c r="T32" s="109"/>
      <c r="U32" s="109"/>
      <c r="V32" s="109"/>
      <c r="W32" s="109"/>
      <c r="X32" s="109"/>
      <c r="Y32" s="109"/>
      <c r="Z32" s="109"/>
      <c r="AA32" s="109"/>
      <c r="AB32" s="109"/>
      <c r="AC32" s="109"/>
      <c r="AD32" s="109"/>
      <c r="AE32" s="109"/>
    </row>
    <row r="33" spans="1:31" s="113" customFormat="1" ht="6.95" customHeight="1" x14ac:dyDescent="0.2">
      <c r="A33" s="109"/>
      <c r="B33" s="110"/>
      <c r="C33" s="109"/>
      <c r="D33" s="123"/>
      <c r="E33" s="123"/>
      <c r="F33" s="123"/>
      <c r="G33" s="123"/>
      <c r="H33" s="123"/>
      <c r="I33" s="123"/>
      <c r="J33" s="123"/>
      <c r="K33" s="123"/>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9"/>
      <c r="F34" s="126" t="s">
        <v>40</v>
      </c>
      <c r="G34" s="109"/>
      <c r="H34" s="109"/>
      <c r="I34" s="126" t="s">
        <v>39</v>
      </c>
      <c r="J34" s="126" t="s">
        <v>41</v>
      </c>
      <c r="K34" s="109"/>
      <c r="L34" s="112"/>
      <c r="S34" s="109"/>
      <c r="T34" s="109"/>
      <c r="U34" s="109"/>
      <c r="V34" s="109"/>
      <c r="W34" s="109"/>
      <c r="X34" s="109"/>
      <c r="Y34" s="109"/>
      <c r="Z34" s="109"/>
      <c r="AA34" s="109"/>
      <c r="AB34" s="109"/>
      <c r="AC34" s="109"/>
      <c r="AD34" s="109"/>
      <c r="AE34" s="109"/>
    </row>
    <row r="35" spans="1:31" s="113" customFormat="1" ht="14.45" customHeight="1" x14ac:dyDescent="0.2">
      <c r="A35" s="109"/>
      <c r="B35" s="110"/>
      <c r="C35" s="109"/>
      <c r="D35" s="127" t="s">
        <v>42</v>
      </c>
      <c r="E35" s="106" t="s">
        <v>43</v>
      </c>
      <c r="F35" s="128">
        <f>ROUND((SUM(BE89:BE144)),  2)</f>
        <v>0</v>
      </c>
      <c r="G35" s="109"/>
      <c r="H35" s="109"/>
      <c r="I35" s="129">
        <v>0.21</v>
      </c>
      <c r="J35" s="128">
        <f>ROUND(((SUM(BE89:BE144))*I35),  2)</f>
        <v>0</v>
      </c>
      <c r="K35" s="109"/>
      <c r="L35" s="112"/>
      <c r="S35" s="109"/>
      <c r="T35" s="109"/>
      <c r="U35" s="109"/>
      <c r="V35" s="109"/>
      <c r="W35" s="109"/>
      <c r="X35" s="109"/>
      <c r="Y35" s="109"/>
      <c r="Z35" s="109"/>
      <c r="AA35" s="109"/>
      <c r="AB35" s="109"/>
      <c r="AC35" s="109"/>
      <c r="AD35" s="109"/>
      <c r="AE35" s="109"/>
    </row>
    <row r="36" spans="1:31" s="113" customFormat="1" ht="14.45" customHeight="1" x14ac:dyDescent="0.2">
      <c r="A36" s="109"/>
      <c r="B36" s="110"/>
      <c r="C36" s="109"/>
      <c r="D36" s="109"/>
      <c r="E36" s="106" t="s">
        <v>44</v>
      </c>
      <c r="F36" s="128">
        <f>ROUND((SUM(BF89:BF144)),  2)</f>
        <v>0</v>
      </c>
      <c r="G36" s="109"/>
      <c r="H36" s="109"/>
      <c r="I36" s="129">
        <v>0.15</v>
      </c>
      <c r="J36" s="128">
        <f>ROUND(((SUM(BF89:BF144))*I36),  2)</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45</v>
      </c>
      <c r="F37" s="128">
        <f>ROUND((SUM(BG89:BG144)),  2)</f>
        <v>0</v>
      </c>
      <c r="G37" s="109"/>
      <c r="H37" s="109"/>
      <c r="I37" s="129">
        <v>0.21</v>
      </c>
      <c r="J37" s="128">
        <f>0</f>
        <v>0</v>
      </c>
      <c r="K37" s="109"/>
      <c r="L37" s="112"/>
      <c r="S37" s="109"/>
      <c r="T37" s="109"/>
      <c r="U37" s="109"/>
      <c r="V37" s="109"/>
      <c r="W37" s="109"/>
      <c r="X37" s="109"/>
      <c r="Y37" s="109"/>
      <c r="Z37" s="109"/>
      <c r="AA37" s="109"/>
      <c r="AB37" s="109"/>
      <c r="AC37" s="109"/>
      <c r="AD37" s="109"/>
      <c r="AE37" s="109"/>
    </row>
    <row r="38" spans="1:31" s="113" customFormat="1" ht="14.45" hidden="1" customHeight="1" x14ac:dyDescent="0.2">
      <c r="A38" s="109"/>
      <c r="B38" s="110"/>
      <c r="C38" s="109"/>
      <c r="D38" s="109"/>
      <c r="E38" s="106" t="s">
        <v>46</v>
      </c>
      <c r="F38" s="128">
        <f>ROUND((SUM(BH89:BH144)),  2)</f>
        <v>0</v>
      </c>
      <c r="G38" s="109"/>
      <c r="H38" s="109"/>
      <c r="I38" s="129">
        <v>0.15</v>
      </c>
      <c r="J38" s="128">
        <f>0</f>
        <v>0</v>
      </c>
      <c r="K38" s="109"/>
      <c r="L38" s="112"/>
      <c r="S38" s="109"/>
      <c r="T38" s="109"/>
      <c r="U38" s="109"/>
      <c r="V38" s="109"/>
      <c r="W38" s="109"/>
      <c r="X38" s="109"/>
      <c r="Y38" s="109"/>
      <c r="Z38" s="109"/>
      <c r="AA38" s="109"/>
      <c r="AB38" s="109"/>
      <c r="AC38" s="109"/>
      <c r="AD38" s="109"/>
      <c r="AE38" s="109"/>
    </row>
    <row r="39" spans="1:31" s="113" customFormat="1" ht="14.45" hidden="1" customHeight="1" x14ac:dyDescent="0.2">
      <c r="A39" s="109"/>
      <c r="B39" s="110"/>
      <c r="C39" s="109"/>
      <c r="D39" s="109"/>
      <c r="E39" s="106" t="s">
        <v>47</v>
      </c>
      <c r="F39" s="128">
        <f>ROUND((SUM(BI89:BI144)),  2)</f>
        <v>0</v>
      </c>
      <c r="G39" s="109"/>
      <c r="H39" s="109"/>
      <c r="I39" s="129">
        <v>0</v>
      </c>
      <c r="J39" s="128">
        <f>0</f>
        <v>0</v>
      </c>
      <c r="K39" s="109"/>
      <c r="L39" s="112"/>
      <c r="S39" s="109"/>
      <c r="T39" s="109"/>
      <c r="U39" s="109"/>
      <c r="V39" s="109"/>
      <c r="W39" s="109"/>
      <c r="X39" s="109"/>
      <c r="Y39" s="109"/>
      <c r="Z39" s="109"/>
      <c r="AA39" s="109"/>
      <c r="AB39" s="109"/>
      <c r="AC39" s="109"/>
      <c r="AD39" s="109"/>
      <c r="AE39" s="109"/>
    </row>
    <row r="40" spans="1:31" s="113" customFormat="1" ht="6.95" customHeight="1" x14ac:dyDescent="0.2">
      <c r="A40" s="109"/>
      <c r="B40" s="110"/>
      <c r="C40" s="109"/>
      <c r="D40" s="109"/>
      <c r="E40" s="109"/>
      <c r="F40" s="109"/>
      <c r="G40" s="109"/>
      <c r="H40" s="109"/>
      <c r="I40" s="109"/>
      <c r="J40" s="109"/>
      <c r="K40" s="109"/>
      <c r="L40" s="112"/>
      <c r="S40" s="109"/>
      <c r="T40" s="109"/>
      <c r="U40" s="109"/>
      <c r="V40" s="109"/>
      <c r="W40" s="109"/>
      <c r="X40" s="109"/>
      <c r="Y40" s="109"/>
      <c r="Z40" s="109"/>
      <c r="AA40" s="109"/>
      <c r="AB40" s="109"/>
      <c r="AC40" s="109"/>
      <c r="AD40" s="109"/>
      <c r="AE40" s="109"/>
    </row>
    <row r="41" spans="1:31" s="113" customFormat="1" ht="25.35" customHeight="1" x14ac:dyDescent="0.2">
      <c r="A41" s="109"/>
      <c r="B41" s="110"/>
      <c r="C41" s="130"/>
      <c r="D41" s="131" t="s">
        <v>48</v>
      </c>
      <c r="E41" s="132"/>
      <c r="F41" s="132"/>
      <c r="G41" s="133" t="s">
        <v>49</v>
      </c>
      <c r="H41" s="134" t="s">
        <v>50</v>
      </c>
      <c r="I41" s="132"/>
      <c r="J41" s="135">
        <f>SUM(J32:J39)</f>
        <v>0</v>
      </c>
      <c r="K41" s="136"/>
      <c r="L41" s="112"/>
      <c r="S41" s="109"/>
      <c r="T41" s="109"/>
      <c r="U41" s="109"/>
      <c r="V41" s="109"/>
      <c r="W41" s="109"/>
      <c r="X41" s="109"/>
      <c r="Y41" s="109"/>
      <c r="Z41" s="109"/>
      <c r="AA41" s="109"/>
      <c r="AB41" s="109"/>
      <c r="AC41" s="109"/>
      <c r="AD41" s="109"/>
      <c r="AE41" s="109"/>
    </row>
    <row r="42" spans="1:31" s="113" customFormat="1" ht="14.45" customHeight="1" x14ac:dyDescent="0.2">
      <c r="A42" s="109"/>
      <c r="B42" s="137"/>
      <c r="C42" s="138"/>
      <c r="D42" s="138"/>
      <c r="E42" s="138"/>
      <c r="F42" s="138"/>
      <c r="G42" s="138"/>
      <c r="H42" s="138"/>
      <c r="I42" s="138"/>
      <c r="J42" s="138"/>
      <c r="K42" s="138"/>
      <c r="L42" s="112"/>
      <c r="S42" s="109"/>
      <c r="T42" s="109"/>
      <c r="U42" s="109"/>
      <c r="V42" s="109"/>
      <c r="W42" s="109"/>
      <c r="X42" s="109"/>
      <c r="Y42" s="109"/>
      <c r="Z42" s="109"/>
      <c r="AA42" s="109"/>
      <c r="AB42" s="109"/>
      <c r="AC42" s="109"/>
      <c r="AD42" s="109"/>
      <c r="AE42" s="109"/>
    </row>
    <row r="46" spans="1:31" s="113" customFormat="1" ht="6.95" customHeight="1" x14ac:dyDescent="0.2">
      <c r="A46" s="109"/>
      <c r="B46" s="139"/>
      <c r="C46" s="140"/>
      <c r="D46" s="140"/>
      <c r="E46" s="140"/>
      <c r="F46" s="140"/>
      <c r="G46" s="140"/>
      <c r="H46" s="140"/>
      <c r="I46" s="140"/>
      <c r="J46" s="140"/>
      <c r="K46" s="140"/>
      <c r="L46" s="112"/>
      <c r="S46" s="109"/>
      <c r="T46" s="109"/>
      <c r="U46" s="109"/>
      <c r="V46" s="109"/>
      <c r="W46" s="109"/>
      <c r="X46" s="109"/>
      <c r="Y46" s="109"/>
      <c r="Z46" s="109"/>
      <c r="AA46" s="109"/>
      <c r="AB46" s="109"/>
      <c r="AC46" s="109"/>
      <c r="AD46" s="109"/>
      <c r="AE46" s="109"/>
    </row>
    <row r="47" spans="1:31" s="113" customFormat="1" ht="24.95" customHeight="1" x14ac:dyDescent="0.2">
      <c r="A47" s="109"/>
      <c r="B47" s="110"/>
      <c r="C47" s="104" t="s">
        <v>124</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6.95" customHeight="1" x14ac:dyDescent="0.2">
      <c r="A48" s="109"/>
      <c r="B48" s="110"/>
      <c r="C48" s="109"/>
      <c r="D48" s="109"/>
      <c r="E48" s="109"/>
      <c r="F48" s="109"/>
      <c r="G48" s="109"/>
      <c r="H48" s="109"/>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17</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07" t="str">
        <f>E7</f>
        <v>WELCOME CENTRE ČZU</v>
      </c>
      <c r="F50" s="108"/>
      <c r="G50" s="108"/>
      <c r="H50" s="108"/>
      <c r="I50" s="109"/>
      <c r="J50" s="109"/>
      <c r="K50" s="109"/>
      <c r="L50" s="112"/>
      <c r="S50" s="109"/>
      <c r="T50" s="109"/>
      <c r="U50" s="109"/>
      <c r="V50" s="109"/>
      <c r="W50" s="109"/>
      <c r="X50" s="109"/>
      <c r="Y50" s="109"/>
      <c r="Z50" s="109"/>
      <c r="AA50" s="109"/>
      <c r="AB50" s="109"/>
      <c r="AC50" s="109"/>
      <c r="AD50" s="109"/>
      <c r="AE50" s="109"/>
    </row>
    <row r="51" spans="1:47" ht="12" customHeight="1" x14ac:dyDescent="0.2">
      <c r="B51" s="103"/>
      <c r="C51" s="106" t="s">
        <v>120</v>
      </c>
      <c r="L51" s="103"/>
    </row>
    <row r="52" spans="1:47" s="113" customFormat="1" ht="16.5" customHeight="1" x14ac:dyDescent="0.2">
      <c r="A52" s="109"/>
      <c r="B52" s="110"/>
      <c r="C52" s="109"/>
      <c r="D52" s="109"/>
      <c r="E52" s="107" t="s">
        <v>121</v>
      </c>
      <c r="F52" s="111"/>
      <c r="G52" s="111"/>
      <c r="H52" s="111"/>
      <c r="I52" s="109"/>
      <c r="J52" s="109"/>
      <c r="K52" s="109"/>
      <c r="L52" s="112"/>
      <c r="S52" s="109"/>
      <c r="T52" s="109"/>
      <c r="U52" s="109"/>
      <c r="V52" s="109"/>
      <c r="W52" s="109"/>
      <c r="X52" s="109"/>
      <c r="Y52" s="109"/>
      <c r="Z52" s="109"/>
      <c r="AA52" s="109"/>
      <c r="AB52" s="109"/>
      <c r="AC52" s="109"/>
      <c r="AD52" s="109"/>
      <c r="AE52" s="109"/>
    </row>
    <row r="53" spans="1:47" s="113" customFormat="1" ht="12" customHeight="1" x14ac:dyDescent="0.2">
      <c r="A53" s="109"/>
      <c r="B53" s="110"/>
      <c r="C53" s="106" t="s">
        <v>122</v>
      </c>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6.5" customHeight="1" x14ac:dyDescent="0.2">
      <c r="A54" s="109"/>
      <c r="B54" s="110"/>
      <c r="C54" s="109"/>
      <c r="D54" s="109"/>
      <c r="E54" s="114" t="str">
        <f>E11</f>
        <v>02 - Interier</v>
      </c>
      <c r="F54" s="111"/>
      <c r="G54" s="111"/>
      <c r="H54" s="111"/>
      <c r="I54" s="109"/>
      <c r="J54" s="109"/>
      <c r="K54" s="109"/>
      <c r="L54" s="112"/>
      <c r="S54" s="109"/>
      <c r="T54" s="109"/>
      <c r="U54" s="109"/>
      <c r="V54" s="109"/>
      <c r="W54" s="109"/>
      <c r="X54" s="109"/>
      <c r="Y54" s="109"/>
      <c r="Z54" s="109"/>
      <c r="AA54" s="109"/>
      <c r="AB54" s="109"/>
      <c r="AC54" s="109"/>
      <c r="AD54" s="109"/>
      <c r="AE54" s="109"/>
    </row>
    <row r="55" spans="1:47" s="113" customFormat="1" ht="6.95" customHeight="1" x14ac:dyDescent="0.2">
      <c r="A55" s="109"/>
      <c r="B55" s="110"/>
      <c r="C55" s="109"/>
      <c r="D55" s="109"/>
      <c r="E55" s="109"/>
      <c r="F55" s="109"/>
      <c r="G55" s="109"/>
      <c r="H55" s="109"/>
      <c r="I55" s="109"/>
      <c r="J55" s="109"/>
      <c r="K55" s="109"/>
      <c r="L55" s="112"/>
      <c r="S55" s="109"/>
      <c r="T55" s="109"/>
      <c r="U55" s="109"/>
      <c r="V55" s="109"/>
      <c r="W55" s="109"/>
      <c r="X55" s="109"/>
      <c r="Y55" s="109"/>
      <c r="Z55" s="109"/>
      <c r="AA55" s="109"/>
      <c r="AB55" s="109"/>
      <c r="AC55" s="109"/>
      <c r="AD55" s="109"/>
      <c r="AE55" s="109"/>
    </row>
    <row r="56" spans="1:47" s="113" customFormat="1" ht="12" customHeight="1" x14ac:dyDescent="0.2">
      <c r="A56" s="109"/>
      <c r="B56" s="110"/>
      <c r="C56" s="106" t="s">
        <v>21</v>
      </c>
      <c r="D56" s="109"/>
      <c r="E56" s="109"/>
      <c r="F56" s="115" t="str">
        <f>F14</f>
        <v>Praha 6 - Suchdol</v>
      </c>
      <c r="G56" s="109"/>
      <c r="H56" s="109"/>
      <c r="I56" s="106" t="s">
        <v>23</v>
      </c>
      <c r="J56" s="116" t="str">
        <f>IF(J14="","",J14)</f>
        <v>25. 5. 2020</v>
      </c>
      <c r="K56" s="109"/>
      <c r="L56" s="112"/>
      <c r="S56" s="109"/>
      <c r="T56" s="109"/>
      <c r="U56" s="109"/>
      <c r="V56" s="109"/>
      <c r="W56" s="109"/>
      <c r="X56" s="109"/>
      <c r="Y56" s="109"/>
      <c r="Z56" s="109"/>
      <c r="AA56" s="109"/>
      <c r="AB56" s="109"/>
      <c r="AC56" s="109"/>
      <c r="AD56" s="109"/>
      <c r="AE56" s="109"/>
    </row>
    <row r="57" spans="1:47" s="113" customFormat="1" ht="6.95" customHeight="1" x14ac:dyDescent="0.2">
      <c r="A57" s="109"/>
      <c r="B57" s="110"/>
      <c r="C57" s="109"/>
      <c r="D57" s="109"/>
      <c r="E57" s="109"/>
      <c r="F57" s="109"/>
      <c r="G57" s="109"/>
      <c r="H57" s="109"/>
      <c r="I57" s="109"/>
      <c r="J57" s="109"/>
      <c r="K57" s="109"/>
      <c r="L57" s="112"/>
      <c r="S57" s="109"/>
      <c r="T57" s="109"/>
      <c r="U57" s="109"/>
      <c r="V57" s="109"/>
      <c r="W57" s="109"/>
      <c r="X57" s="109"/>
      <c r="Y57" s="109"/>
      <c r="Z57" s="109"/>
      <c r="AA57" s="109"/>
      <c r="AB57" s="109"/>
      <c r="AC57" s="109"/>
      <c r="AD57" s="109"/>
      <c r="AE57" s="109"/>
    </row>
    <row r="58" spans="1:47" s="113" customFormat="1" ht="15.2" customHeight="1" x14ac:dyDescent="0.2">
      <c r="A58" s="109"/>
      <c r="B58" s="110"/>
      <c r="C58" s="106" t="s">
        <v>25</v>
      </c>
      <c r="D58" s="109"/>
      <c r="E58" s="109"/>
      <c r="F58" s="115" t="str">
        <f>E17</f>
        <v>ČZU Praha</v>
      </c>
      <c r="G58" s="109"/>
      <c r="H58" s="109"/>
      <c r="I58" s="106" t="s">
        <v>31</v>
      </c>
      <c r="J58" s="141" t="str">
        <f>E23</f>
        <v>GREBNER</v>
      </c>
      <c r="K58" s="109"/>
      <c r="L58" s="112"/>
      <c r="S58" s="109"/>
      <c r="T58" s="109"/>
      <c r="U58" s="109"/>
      <c r="V58" s="109"/>
      <c r="W58" s="109"/>
      <c r="X58" s="109"/>
      <c r="Y58" s="109"/>
      <c r="Z58" s="109"/>
      <c r="AA58" s="109"/>
      <c r="AB58" s="109"/>
      <c r="AC58" s="109"/>
      <c r="AD58" s="109"/>
      <c r="AE58" s="109"/>
    </row>
    <row r="59" spans="1:47" s="113" customFormat="1" ht="15.2" customHeight="1" x14ac:dyDescent="0.2">
      <c r="A59" s="109"/>
      <c r="B59" s="110"/>
      <c r="C59" s="106" t="s">
        <v>29</v>
      </c>
      <c r="D59" s="109"/>
      <c r="E59" s="109"/>
      <c r="F59" s="115" t="str">
        <f>IF(E20="","",E20)</f>
        <v>Vyplň údaj</v>
      </c>
      <c r="G59" s="109"/>
      <c r="H59" s="109"/>
      <c r="I59" s="106" t="s">
        <v>34</v>
      </c>
      <c r="J59" s="141" t="str">
        <f>E26</f>
        <v xml:space="preserve"> </v>
      </c>
      <c r="K59" s="109"/>
      <c r="L59" s="112"/>
      <c r="S59" s="109"/>
      <c r="T59" s="109"/>
      <c r="U59" s="109"/>
      <c r="V59" s="109"/>
      <c r="W59" s="109"/>
      <c r="X59" s="109"/>
      <c r="Y59" s="109"/>
      <c r="Z59" s="109"/>
      <c r="AA59" s="109"/>
      <c r="AB59" s="109"/>
      <c r="AC59" s="109"/>
      <c r="AD59" s="109"/>
      <c r="AE59" s="109"/>
    </row>
    <row r="60" spans="1:47" s="113" customFormat="1" ht="10.35" customHeight="1" x14ac:dyDescent="0.2">
      <c r="A60" s="109"/>
      <c r="B60" s="110"/>
      <c r="C60" s="109"/>
      <c r="D60" s="109"/>
      <c r="E60" s="109"/>
      <c r="F60" s="109"/>
      <c r="G60" s="109"/>
      <c r="H60" s="109"/>
      <c r="I60" s="109"/>
      <c r="J60" s="109"/>
      <c r="K60" s="109"/>
      <c r="L60" s="112"/>
      <c r="S60" s="109"/>
      <c r="T60" s="109"/>
      <c r="U60" s="109"/>
      <c r="V60" s="109"/>
      <c r="W60" s="109"/>
      <c r="X60" s="109"/>
      <c r="Y60" s="109"/>
      <c r="Z60" s="109"/>
      <c r="AA60" s="109"/>
      <c r="AB60" s="109"/>
      <c r="AC60" s="109"/>
      <c r="AD60" s="109"/>
      <c r="AE60" s="109"/>
    </row>
    <row r="61" spans="1:47" s="113" customFormat="1" ht="29.25" customHeight="1" x14ac:dyDescent="0.2">
      <c r="A61" s="109"/>
      <c r="B61" s="110"/>
      <c r="C61" s="142" t="s">
        <v>125</v>
      </c>
      <c r="D61" s="130"/>
      <c r="E61" s="130"/>
      <c r="F61" s="130"/>
      <c r="G61" s="130"/>
      <c r="H61" s="130"/>
      <c r="I61" s="130"/>
      <c r="J61" s="143" t="s">
        <v>126</v>
      </c>
      <c r="K61" s="130"/>
      <c r="L61" s="112"/>
      <c r="S61" s="109"/>
      <c r="T61" s="109"/>
      <c r="U61" s="109"/>
      <c r="V61" s="109"/>
      <c r="W61" s="109"/>
      <c r="X61" s="109"/>
      <c r="Y61" s="109"/>
      <c r="Z61" s="109"/>
      <c r="AA61" s="109"/>
      <c r="AB61" s="109"/>
      <c r="AC61" s="109"/>
      <c r="AD61" s="109"/>
      <c r="AE61" s="109"/>
    </row>
    <row r="62" spans="1:47" s="113" customFormat="1" ht="10.35" customHeight="1" x14ac:dyDescent="0.2">
      <c r="A62" s="109"/>
      <c r="B62" s="110"/>
      <c r="C62" s="109"/>
      <c r="D62" s="109"/>
      <c r="E62" s="109"/>
      <c r="F62" s="109"/>
      <c r="G62" s="109"/>
      <c r="H62" s="109"/>
      <c r="I62" s="109"/>
      <c r="J62" s="109"/>
      <c r="K62" s="109"/>
      <c r="L62" s="112"/>
      <c r="S62" s="109"/>
      <c r="T62" s="109"/>
      <c r="U62" s="109"/>
      <c r="V62" s="109"/>
      <c r="W62" s="109"/>
      <c r="X62" s="109"/>
      <c r="Y62" s="109"/>
      <c r="Z62" s="109"/>
      <c r="AA62" s="109"/>
      <c r="AB62" s="109"/>
      <c r="AC62" s="109"/>
      <c r="AD62" s="109"/>
      <c r="AE62" s="109"/>
    </row>
    <row r="63" spans="1:47" s="113" customFormat="1" ht="22.9" customHeight="1" x14ac:dyDescent="0.2">
      <c r="A63" s="109"/>
      <c r="B63" s="110"/>
      <c r="C63" s="144" t="s">
        <v>70</v>
      </c>
      <c r="D63" s="109"/>
      <c r="E63" s="109"/>
      <c r="F63" s="109"/>
      <c r="G63" s="109"/>
      <c r="H63" s="109"/>
      <c r="I63" s="109"/>
      <c r="J63" s="125">
        <f>J89</f>
        <v>0</v>
      </c>
      <c r="K63" s="109"/>
      <c r="L63" s="112"/>
      <c r="S63" s="109"/>
      <c r="T63" s="109"/>
      <c r="U63" s="109"/>
      <c r="V63" s="109"/>
      <c r="W63" s="109"/>
      <c r="X63" s="109"/>
      <c r="Y63" s="109"/>
      <c r="Z63" s="109"/>
      <c r="AA63" s="109"/>
      <c r="AB63" s="109"/>
      <c r="AC63" s="109"/>
      <c r="AD63" s="109"/>
      <c r="AE63" s="109"/>
      <c r="AU63" s="100" t="s">
        <v>127</v>
      </c>
    </row>
    <row r="64" spans="1:47" s="145" customFormat="1" ht="24.95" customHeight="1" x14ac:dyDescent="0.2">
      <c r="B64" s="146"/>
      <c r="D64" s="147" t="s">
        <v>992</v>
      </c>
      <c r="E64" s="148"/>
      <c r="F64" s="148"/>
      <c r="G64" s="148"/>
      <c r="H64" s="148"/>
      <c r="I64" s="148"/>
      <c r="J64" s="149">
        <f>J90</f>
        <v>0</v>
      </c>
      <c r="L64" s="146"/>
    </row>
    <row r="65" spans="1:31" s="145" customFormat="1" ht="24.95" customHeight="1" x14ac:dyDescent="0.2">
      <c r="B65" s="146"/>
      <c r="D65" s="147" t="s">
        <v>993</v>
      </c>
      <c r="E65" s="148"/>
      <c r="F65" s="148"/>
      <c r="G65" s="148"/>
      <c r="H65" s="148"/>
      <c r="I65" s="148"/>
      <c r="J65" s="149">
        <f>J105</f>
        <v>0</v>
      </c>
      <c r="L65" s="146"/>
    </row>
    <row r="66" spans="1:31" s="145" customFormat="1" ht="24.95" customHeight="1" x14ac:dyDescent="0.2">
      <c r="B66" s="146"/>
      <c r="D66" s="147" t="s">
        <v>994</v>
      </c>
      <c r="E66" s="148"/>
      <c r="F66" s="148"/>
      <c r="G66" s="148"/>
      <c r="H66" s="148"/>
      <c r="I66" s="148"/>
      <c r="J66" s="149">
        <f>J110</f>
        <v>0</v>
      </c>
      <c r="L66" s="146"/>
    </row>
    <row r="67" spans="1:31" s="145" customFormat="1" ht="24.95" customHeight="1" x14ac:dyDescent="0.2">
      <c r="B67" s="146"/>
      <c r="D67" s="147" t="s">
        <v>995</v>
      </c>
      <c r="E67" s="148"/>
      <c r="F67" s="148"/>
      <c r="G67" s="148"/>
      <c r="H67" s="148"/>
      <c r="I67" s="148"/>
      <c r="J67" s="149">
        <f>J130</f>
        <v>0</v>
      </c>
      <c r="L67" s="146"/>
    </row>
    <row r="68" spans="1:31" s="113" customFormat="1" ht="21.75" customHeight="1" x14ac:dyDescent="0.2">
      <c r="A68" s="109"/>
      <c r="B68" s="110"/>
      <c r="C68" s="109"/>
      <c r="D68" s="109"/>
      <c r="E68" s="109"/>
      <c r="F68" s="109"/>
      <c r="G68" s="109"/>
      <c r="H68" s="109"/>
      <c r="I68" s="109"/>
      <c r="J68" s="109"/>
      <c r="K68" s="109"/>
      <c r="L68" s="112"/>
      <c r="S68" s="109"/>
      <c r="T68" s="109"/>
      <c r="U68" s="109"/>
      <c r="V68" s="109"/>
      <c r="W68" s="109"/>
      <c r="X68" s="109"/>
      <c r="Y68" s="109"/>
      <c r="Z68" s="109"/>
      <c r="AA68" s="109"/>
      <c r="AB68" s="109"/>
      <c r="AC68" s="109"/>
      <c r="AD68" s="109"/>
      <c r="AE68" s="109"/>
    </row>
    <row r="69" spans="1:31" s="113" customFormat="1" ht="6.95" customHeight="1" x14ac:dyDescent="0.2">
      <c r="A69" s="109"/>
      <c r="B69" s="137"/>
      <c r="C69" s="138"/>
      <c r="D69" s="138"/>
      <c r="E69" s="138"/>
      <c r="F69" s="138"/>
      <c r="G69" s="138"/>
      <c r="H69" s="138"/>
      <c r="I69" s="138"/>
      <c r="J69" s="138"/>
      <c r="K69" s="138"/>
      <c r="L69" s="112"/>
      <c r="S69" s="109"/>
      <c r="T69" s="109"/>
      <c r="U69" s="109"/>
      <c r="V69" s="109"/>
      <c r="W69" s="109"/>
      <c r="X69" s="109"/>
      <c r="Y69" s="109"/>
      <c r="Z69" s="109"/>
      <c r="AA69" s="109"/>
      <c r="AB69" s="109"/>
      <c r="AC69" s="109"/>
      <c r="AD69" s="109"/>
      <c r="AE69" s="109"/>
    </row>
    <row r="73" spans="1:31" s="113" customFormat="1" ht="6.95" customHeight="1" x14ac:dyDescent="0.2">
      <c r="A73" s="109"/>
      <c r="B73" s="139"/>
      <c r="C73" s="140"/>
      <c r="D73" s="140"/>
      <c r="E73" s="140"/>
      <c r="F73" s="140"/>
      <c r="G73" s="140"/>
      <c r="H73" s="140"/>
      <c r="I73" s="140"/>
      <c r="J73" s="140"/>
      <c r="K73" s="140"/>
      <c r="L73" s="112"/>
      <c r="S73" s="109"/>
      <c r="T73" s="109"/>
      <c r="U73" s="109"/>
      <c r="V73" s="109"/>
      <c r="W73" s="109"/>
      <c r="X73" s="109"/>
      <c r="Y73" s="109"/>
      <c r="Z73" s="109"/>
      <c r="AA73" s="109"/>
      <c r="AB73" s="109"/>
      <c r="AC73" s="109"/>
      <c r="AD73" s="109"/>
      <c r="AE73" s="109"/>
    </row>
    <row r="74" spans="1:31" s="113" customFormat="1" ht="24.95" customHeight="1" x14ac:dyDescent="0.2">
      <c r="A74" s="109"/>
      <c r="B74" s="110"/>
      <c r="C74" s="104" t="s">
        <v>144</v>
      </c>
      <c r="D74" s="109"/>
      <c r="E74" s="109"/>
      <c r="F74" s="109"/>
      <c r="G74" s="109"/>
      <c r="H74" s="109"/>
      <c r="I74" s="109"/>
      <c r="J74" s="109"/>
      <c r="K74" s="109"/>
      <c r="L74" s="112"/>
      <c r="S74" s="109"/>
      <c r="T74" s="109"/>
      <c r="U74" s="109"/>
      <c r="V74" s="109"/>
      <c r="W74" s="109"/>
      <c r="X74" s="109"/>
      <c r="Y74" s="109"/>
      <c r="Z74" s="109"/>
      <c r="AA74" s="109"/>
      <c r="AB74" s="109"/>
      <c r="AC74" s="109"/>
      <c r="AD74" s="109"/>
      <c r="AE74" s="109"/>
    </row>
    <row r="75" spans="1:31" s="113" customFormat="1" ht="6.95" customHeight="1" x14ac:dyDescent="0.2">
      <c r="A75" s="109"/>
      <c r="B75" s="110"/>
      <c r="C75" s="109"/>
      <c r="D75" s="109"/>
      <c r="E75" s="109"/>
      <c r="F75" s="109"/>
      <c r="G75" s="109"/>
      <c r="H75" s="109"/>
      <c r="I75" s="109"/>
      <c r="J75" s="109"/>
      <c r="K75" s="109"/>
      <c r="L75" s="112"/>
      <c r="S75" s="109"/>
      <c r="T75" s="109"/>
      <c r="U75" s="109"/>
      <c r="V75" s="109"/>
      <c r="W75" s="109"/>
      <c r="X75" s="109"/>
      <c r="Y75" s="109"/>
      <c r="Z75" s="109"/>
      <c r="AA75" s="109"/>
      <c r="AB75" s="109"/>
      <c r="AC75" s="109"/>
      <c r="AD75" s="109"/>
      <c r="AE75" s="109"/>
    </row>
    <row r="76" spans="1:31" s="113" customFormat="1" ht="12" customHeight="1" x14ac:dyDescent="0.2">
      <c r="A76" s="109"/>
      <c r="B76" s="110"/>
      <c r="C76" s="106" t="s">
        <v>17</v>
      </c>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16.5" customHeight="1" x14ac:dyDescent="0.2">
      <c r="A77" s="109"/>
      <c r="B77" s="110"/>
      <c r="C77" s="109"/>
      <c r="D77" s="109"/>
      <c r="E77" s="107" t="str">
        <f>E7</f>
        <v>WELCOME CENTRE ČZU</v>
      </c>
      <c r="F77" s="108"/>
      <c r="G77" s="108"/>
      <c r="H77" s="108"/>
      <c r="I77" s="109"/>
      <c r="J77" s="109"/>
      <c r="K77" s="109"/>
      <c r="L77" s="112"/>
      <c r="S77" s="109"/>
      <c r="T77" s="109"/>
      <c r="U77" s="109"/>
      <c r="V77" s="109"/>
      <c r="W77" s="109"/>
      <c r="X77" s="109"/>
      <c r="Y77" s="109"/>
      <c r="Z77" s="109"/>
      <c r="AA77" s="109"/>
      <c r="AB77" s="109"/>
      <c r="AC77" s="109"/>
      <c r="AD77" s="109"/>
      <c r="AE77" s="109"/>
    </row>
    <row r="78" spans="1:31" ht="12" customHeight="1" x14ac:dyDescent="0.2">
      <c r="B78" s="103"/>
      <c r="C78" s="106" t="s">
        <v>120</v>
      </c>
      <c r="L78" s="103"/>
    </row>
    <row r="79" spans="1:31" s="113" customFormat="1" ht="16.5" customHeight="1" x14ac:dyDescent="0.2">
      <c r="A79" s="109"/>
      <c r="B79" s="110"/>
      <c r="C79" s="109"/>
      <c r="D79" s="109"/>
      <c r="E79" s="107" t="s">
        <v>121</v>
      </c>
      <c r="F79" s="111"/>
      <c r="G79" s="111"/>
      <c r="H79" s="111"/>
      <c r="I79" s="109"/>
      <c r="J79" s="109"/>
      <c r="K79" s="109"/>
      <c r="L79" s="112"/>
      <c r="S79" s="109"/>
      <c r="T79" s="109"/>
      <c r="U79" s="109"/>
      <c r="V79" s="109"/>
      <c r="W79" s="109"/>
      <c r="X79" s="109"/>
      <c r="Y79" s="109"/>
      <c r="Z79" s="109"/>
      <c r="AA79" s="109"/>
      <c r="AB79" s="109"/>
      <c r="AC79" s="109"/>
      <c r="AD79" s="109"/>
      <c r="AE79" s="109"/>
    </row>
    <row r="80" spans="1:31" s="113" customFormat="1" ht="12" customHeight="1" x14ac:dyDescent="0.2">
      <c r="A80" s="109"/>
      <c r="B80" s="110"/>
      <c r="C80" s="106" t="s">
        <v>122</v>
      </c>
      <c r="D80" s="109"/>
      <c r="E80" s="109"/>
      <c r="F80" s="109"/>
      <c r="G80" s="109"/>
      <c r="H80" s="109"/>
      <c r="I80" s="109"/>
      <c r="J80" s="109"/>
      <c r="K80" s="109"/>
      <c r="L80" s="112"/>
      <c r="S80" s="109"/>
      <c r="T80" s="109"/>
      <c r="U80" s="109"/>
      <c r="V80" s="109"/>
      <c r="W80" s="109"/>
      <c r="X80" s="109"/>
      <c r="Y80" s="109"/>
      <c r="Z80" s="109"/>
      <c r="AA80" s="109"/>
      <c r="AB80" s="109"/>
      <c r="AC80" s="109"/>
      <c r="AD80" s="109"/>
      <c r="AE80" s="109"/>
    </row>
    <row r="81" spans="1:65" s="113" customFormat="1" ht="16.5" customHeight="1" x14ac:dyDescent="0.2">
      <c r="A81" s="109"/>
      <c r="B81" s="110"/>
      <c r="C81" s="109"/>
      <c r="D81" s="109"/>
      <c r="E81" s="114" t="str">
        <f>E11</f>
        <v>02 - Interier</v>
      </c>
      <c r="F81" s="111"/>
      <c r="G81" s="111"/>
      <c r="H81" s="111"/>
      <c r="I81" s="109"/>
      <c r="J81" s="109"/>
      <c r="K81" s="109"/>
      <c r="L81" s="112"/>
      <c r="S81" s="109"/>
      <c r="T81" s="109"/>
      <c r="U81" s="109"/>
      <c r="V81" s="109"/>
      <c r="W81" s="109"/>
      <c r="X81" s="109"/>
      <c r="Y81" s="109"/>
      <c r="Z81" s="109"/>
      <c r="AA81" s="109"/>
      <c r="AB81" s="109"/>
      <c r="AC81" s="109"/>
      <c r="AD81" s="109"/>
      <c r="AE81" s="109"/>
    </row>
    <row r="82" spans="1:65" s="113" customFormat="1" ht="6.95" customHeight="1" x14ac:dyDescent="0.2">
      <c r="A82" s="109"/>
      <c r="B82" s="110"/>
      <c r="C82" s="109"/>
      <c r="D82" s="109"/>
      <c r="E82" s="109"/>
      <c r="F82" s="109"/>
      <c r="G82" s="109"/>
      <c r="H82" s="109"/>
      <c r="I82" s="109"/>
      <c r="J82" s="109"/>
      <c r="K82" s="109"/>
      <c r="L82" s="112"/>
      <c r="S82" s="109"/>
      <c r="T82" s="109"/>
      <c r="U82" s="109"/>
      <c r="V82" s="109"/>
      <c r="W82" s="109"/>
      <c r="X82" s="109"/>
      <c r="Y82" s="109"/>
      <c r="Z82" s="109"/>
      <c r="AA82" s="109"/>
      <c r="AB82" s="109"/>
      <c r="AC82" s="109"/>
      <c r="AD82" s="109"/>
      <c r="AE82" s="109"/>
    </row>
    <row r="83" spans="1:65" s="113" customFormat="1" ht="12" customHeight="1" x14ac:dyDescent="0.2">
      <c r="A83" s="109"/>
      <c r="B83" s="110"/>
      <c r="C83" s="106" t="s">
        <v>21</v>
      </c>
      <c r="D83" s="109"/>
      <c r="E83" s="109"/>
      <c r="F83" s="115" t="str">
        <f>F14</f>
        <v>Praha 6 - Suchdol</v>
      </c>
      <c r="G83" s="109"/>
      <c r="H83" s="109"/>
      <c r="I83" s="106" t="s">
        <v>23</v>
      </c>
      <c r="J83" s="116" t="str">
        <f>IF(J14="","",J14)</f>
        <v>25. 5. 2020</v>
      </c>
      <c r="K83" s="109"/>
      <c r="L83" s="112"/>
      <c r="S83" s="109"/>
      <c r="T83" s="109"/>
      <c r="U83" s="109"/>
      <c r="V83" s="109"/>
      <c r="W83" s="109"/>
      <c r="X83" s="109"/>
      <c r="Y83" s="109"/>
      <c r="Z83" s="109"/>
      <c r="AA83" s="109"/>
      <c r="AB83" s="109"/>
      <c r="AC83" s="109"/>
      <c r="AD83" s="109"/>
      <c r="AE83" s="109"/>
    </row>
    <row r="84" spans="1:65" s="113" customFormat="1" ht="6.95" customHeight="1" x14ac:dyDescent="0.2">
      <c r="A84" s="109"/>
      <c r="B84" s="110"/>
      <c r="C84" s="109"/>
      <c r="D84" s="109"/>
      <c r="E84" s="109"/>
      <c r="F84" s="109"/>
      <c r="G84" s="109"/>
      <c r="H84" s="109"/>
      <c r="I84" s="109"/>
      <c r="J84" s="109"/>
      <c r="K84" s="109"/>
      <c r="L84" s="112"/>
      <c r="S84" s="109"/>
      <c r="T84" s="109"/>
      <c r="U84" s="109"/>
      <c r="V84" s="109"/>
      <c r="W84" s="109"/>
      <c r="X84" s="109"/>
      <c r="Y84" s="109"/>
      <c r="Z84" s="109"/>
      <c r="AA84" s="109"/>
      <c r="AB84" s="109"/>
      <c r="AC84" s="109"/>
      <c r="AD84" s="109"/>
      <c r="AE84" s="109"/>
    </row>
    <row r="85" spans="1:65" s="113" customFormat="1" ht="15.2" customHeight="1" x14ac:dyDescent="0.2">
      <c r="A85" s="109"/>
      <c r="B85" s="110"/>
      <c r="C85" s="106" t="s">
        <v>25</v>
      </c>
      <c r="D85" s="109"/>
      <c r="E85" s="109"/>
      <c r="F85" s="115" t="str">
        <f>E17</f>
        <v>ČZU Praha</v>
      </c>
      <c r="G85" s="109"/>
      <c r="H85" s="109"/>
      <c r="I85" s="106" t="s">
        <v>31</v>
      </c>
      <c r="J85" s="141" t="str">
        <f>E23</f>
        <v>GREBNER</v>
      </c>
      <c r="K85" s="109"/>
      <c r="L85" s="112"/>
      <c r="S85" s="109"/>
      <c r="T85" s="109"/>
      <c r="U85" s="109"/>
      <c r="V85" s="109"/>
      <c r="W85" s="109"/>
      <c r="X85" s="109"/>
      <c r="Y85" s="109"/>
      <c r="Z85" s="109"/>
      <c r="AA85" s="109"/>
      <c r="AB85" s="109"/>
      <c r="AC85" s="109"/>
      <c r="AD85" s="109"/>
      <c r="AE85" s="109"/>
    </row>
    <row r="86" spans="1:65" s="113" customFormat="1" ht="15.2" customHeight="1" x14ac:dyDescent="0.2">
      <c r="A86" s="109"/>
      <c r="B86" s="110"/>
      <c r="C86" s="106" t="s">
        <v>29</v>
      </c>
      <c r="D86" s="109"/>
      <c r="E86" s="109"/>
      <c r="F86" s="115" t="str">
        <f>IF(E20="","",E20)</f>
        <v>Vyplň údaj</v>
      </c>
      <c r="G86" s="109"/>
      <c r="H86" s="109"/>
      <c r="I86" s="106" t="s">
        <v>34</v>
      </c>
      <c r="J86" s="141" t="str">
        <f>E26</f>
        <v xml:space="preserve"> </v>
      </c>
      <c r="K86" s="109"/>
      <c r="L86" s="112"/>
      <c r="S86" s="109"/>
      <c r="T86" s="109"/>
      <c r="U86" s="109"/>
      <c r="V86" s="109"/>
      <c r="W86" s="109"/>
      <c r="X86" s="109"/>
      <c r="Y86" s="109"/>
      <c r="Z86" s="109"/>
      <c r="AA86" s="109"/>
      <c r="AB86" s="109"/>
      <c r="AC86" s="109"/>
      <c r="AD86" s="109"/>
      <c r="AE86" s="109"/>
    </row>
    <row r="87" spans="1:65" s="113" customFormat="1" ht="10.35" customHeight="1" x14ac:dyDescent="0.2">
      <c r="A87" s="109"/>
      <c r="B87" s="110"/>
      <c r="C87" s="109"/>
      <c r="D87" s="109"/>
      <c r="E87" s="109"/>
      <c r="F87" s="109"/>
      <c r="G87" s="109"/>
      <c r="H87" s="109"/>
      <c r="I87" s="109"/>
      <c r="J87" s="109"/>
      <c r="K87" s="109"/>
      <c r="L87" s="112"/>
      <c r="S87" s="109"/>
      <c r="T87" s="109"/>
      <c r="U87" s="109"/>
      <c r="V87" s="109"/>
      <c r="W87" s="109"/>
      <c r="X87" s="109"/>
      <c r="Y87" s="109"/>
      <c r="Z87" s="109"/>
      <c r="AA87" s="109"/>
      <c r="AB87" s="109"/>
      <c r="AC87" s="109"/>
      <c r="AD87" s="109"/>
      <c r="AE87" s="109"/>
    </row>
    <row r="88" spans="1:65" s="159" customFormat="1" ht="29.25" customHeight="1" x14ac:dyDescent="0.2">
      <c r="A88" s="150"/>
      <c r="B88" s="151"/>
      <c r="C88" s="152" t="s">
        <v>145</v>
      </c>
      <c r="D88" s="153" t="s">
        <v>57</v>
      </c>
      <c r="E88" s="153" t="s">
        <v>53</v>
      </c>
      <c r="F88" s="153" t="s">
        <v>54</v>
      </c>
      <c r="G88" s="153" t="s">
        <v>146</v>
      </c>
      <c r="H88" s="153" t="s">
        <v>147</v>
      </c>
      <c r="I88" s="153" t="s">
        <v>148</v>
      </c>
      <c r="J88" s="153" t="s">
        <v>126</v>
      </c>
      <c r="K88" s="154" t="s">
        <v>149</v>
      </c>
      <c r="L88" s="155"/>
      <c r="M88" s="156" t="s">
        <v>3</v>
      </c>
      <c r="N88" s="157" t="s">
        <v>42</v>
      </c>
      <c r="O88" s="157" t="s">
        <v>150</v>
      </c>
      <c r="P88" s="157" t="s">
        <v>151</v>
      </c>
      <c r="Q88" s="157" t="s">
        <v>152</v>
      </c>
      <c r="R88" s="157" t="s">
        <v>153</v>
      </c>
      <c r="S88" s="157" t="s">
        <v>154</v>
      </c>
      <c r="T88" s="158" t="s">
        <v>155</v>
      </c>
      <c r="U88" s="150"/>
      <c r="V88" s="150"/>
      <c r="W88" s="150"/>
      <c r="X88" s="150"/>
      <c r="Y88" s="150"/>
      <c r="Z88" s="150"/>
      <c r="AA88" s="150"/>
      <c r="AB88" s="150"/>
      <c r="AC88" s="150"/>
      <c r="AD88" s="150"/>
      <c r="AE88" s="150"/>
    </row>
    <row r="89" spans="1:65" s="113" customFormat="1" ht="22.9" customHeight="1" x14ac:dyDescent="0.25">
      <c r="A89" s="109"/>
      <c r="B89" s="110"/>
      <c r="C89" s="160" t="s">
        <v>156</v>
      </c>
      <c r="D89" s="109"/>
      <c r="E89" s="109"/>
      <c r="F89" s="109"/>
      <c r="G89" s="109"/>
      <c r="H89" s="109"/>
      <c r="I89" s="109"/>
      <c r="J89" s="161">
        <f>BK89</f>
        <v>0</v>
      </c>
      <c r="K89" s="109"/>
      <c r="L89" s="110"/>
      <c r="M89" s="162"/>
      <c r="N89" s="163"/>
      <c r="O89" s="123"/>
      <c r="P89" s="164">
        <f>P90+P105+P110+P130</f>
        <v>0</v>
      </c>
      <c r="Q89" s="123"/>
      <c r="R89" s="164">
        <f>R90+R105+R110+R130</f>
        <v>0</v>
      </c>
      <c r="S89" s="123"/>
      <c r="T89" s="165">
        <f>T90+T105+T110+T130</f>
        <v>0</v>
      </c>
      <c r="U89" s="109"/>
      <c r="V89" s="109"/>
      <c r="W89" s="109"/>
      <c r="X89" s="109"/>
      <c r="Y89" s="109"/>
      <c r="Z89" s="109"/>
      <c r="AA89" s="109"/>
      <c r="AB89" s="109"/>
      <c r="AC89" s="109"/>
      <c r="AD89" s="109"/>
      <c r="AE89" s="109"/>
      <c r="AT89" s="100" t="s">
        <v>71</v>
      </c>
      <c r="AU89" s="100" t="s">
        <v>127</v>
      </c>
      <c r="BK89" s="166">
        <f>BK90+BK105+BK110+BK130</f>
        <v>0</v>
      </c>
    </row>
    <row r="90" spans="1:65" s="167" customFormat="1" ht="25.9" customHeight="1" x14ac:dyDescent="0.2">
      <c r="B90" s="168"/>
      <c r="D90" s="169" t="s">
        <v>71</v>
      </c>
      <c r="E90" s="170" t="s">
        <v>996</v>
      </c>
      <c r="F90" s="170" t="s">
        <v>997</v>
      </c>
      <c r="J90" s="171">
        <f>BK90</f>
        <v>0</v>
      </c>
      <c r="L90" s="168"/>
      <c r="M90" s="172"/>
      <c r="N90" s="173"/>
      <c r="O90" s="173"/>
      <c r="P90" s="174">
        <f>SUM(P91:P104)</f>
        <v>0</v>
      </c>
      <c r="Q90" s="173"/>
      <c r="R90" s="174">
        <f>SUM(R91:R104)</f>
        <v>0</v>
      </c>
      <c r="S90" s="173"/>
      <c r="T90" s="175">
        <f>SUM(T91:T104)</f>
        <v>0</v>
      </c>
      <c r="AR90" s="169" t="s">
        <v>79</v>
      </c>
      <c r="AT90" s="176" t="s">
        <v>71</v>
      </c>
      <c r="AU90" s="176" t="s">
        <v>72</v>
      </c>
      <c r="AY90" s="169" t="s">
        <v>159</v>
      </c>
      <c r="BK90" s="177">
        <f>SUM(BK91:BK104)</f>
        <v>0</v>
      </c>
    </row>
    <row r="91" spans="1:65" s="113" customFormat="1" ht="168" x14ac:dyDescent="0.2">
      <c r="A91" s="109"/>
      <c r="B91" s="110"/>
      <c r="C91" s="208" t="s">
        <v>79</v>
      </c>
      <c r="D91" s="208" t="s">
        <v>400</v>
      </c>
      <c r="E91" s="209" t="s">
        <v>998</v>
      </c>
      <c r="F91" s="210" t="s">
        <v>999</v>
      </c>
      <c r="G91" s="211" t="s">
        <v>163</v>
      </c>
      <c r="H91" s="212">
        <v>1</v>
      </c>
      <c r="I91" s="5"/>
      <c r="J91" s="213">
        <f t="shared" ref="J91:J104" si="0">ROUND(I91*H91,2)</f>
        <v>0</v>
      </c>
      <c r="K91" s="210" t="s">
        <v>3</v>
      </c>
      <c r="L91" s="214"/>
      <c r="M91" s="215" t="s">
        <v>3</v>
      </c>
      <c r="N91" s="216" t="s">
        <v>43</v>
      </c>
      <c r="O91" s="186"/>
      <c r="P91" s="187">
        <f t="shared" ref="P91:P104" si="1">O91*H91</f>
        <v>0</v>
      </c>
      <c r="Q91" s="187">
        <v>0</v>
      </c>
      <c r="R91" s="187">
        <f t="shared" ref="R91:R104" si="2">Q91*H91</f>
        <v>0</v>
      </c>
      <c r="S91" s="187">
        <v>0</v>
      </c>
      <c r="T91" s="188">
        <f t="shared" ref="T91:T104" si="3">S91*H91</f>
        <v>0</v>
      </c>
      <c r="U91" s="109"/>
      <c r="V91" s="109"/>
      <c r="W91" s="109"/>
      <c r="X91" s="109"/>
      <c r="Y91" s="109"/>
      <c r="Z91" s="109"/>
      <c r="AA91" s="109"/>
      <c r="AB91" s="109"/>
      <c r="AC91" s="109"/>
      <c r="AD91" s="109"/>
      <c r="AE91" s="109"/>
      <c r="AR91" s="189" t="s">
        <v>174</v>
      </c>
      <c r="AT91" s="189" t="s">
        <v>400</v>
      </c>
      <c r="AU91" s="189" t="s">
        <v>79</v>
      </c>
      <c r="AY91" s="100" t="s">
        <v>159</v>
      </c>
      <c r="BE91" s="190">
        <f t="shared" ref="BE91:BE104" si="4">IF(N91="základní",J91,0)</f>
        <v>0</v>
      </c>
      <c r="BF91" s="190">
        <f t="shared" ref="BF91:BF104" si="5">IF(N91="snížená",J91,0)</f>
        <v>0</v>
      </c>
      <c r="BG91" s="190">
        <f t="shared" ref="BG91:BG104" si="6">IF(N91="zákl. přenesená",J91,0)</f>
        <v>0</v>
      </c>
      <c r="BH91" s="190">
        <f t="shared" ref="BH91:BH104" si="7">IF(N91="sníž. přenesená",J91,0)</f>
        <v>0</v>
      </c>
      <c r="BI91" s="190">
        <f t="shared" ref="BI91:BI104" si="8">IF(N91="nulová",J91,0)</f>
        <v>0</v>
      </c>
      <c r="BJ91" s="100" t="s">
        <v>79</v>
      </c>
      <c r="BK91" s="190">
        <f t="shared" ref="BK91:BK104" si="9">ROUND(I91*H91,2)</f>
        <v>0</v>
      </c>
      <c r="BL91" s="100" t="s">
        <v>164</v>
      </c>
      <c r="BM91" s="189" t="s">
        <v>81</v>
      </c>
    </row>
    <row r="92" spans="1:65" s="113" customFormat="1" ht="168" x14ac:dyDescent="0.2">
      <c r="A92" s="109"/>
      <c r="B92" s="110"/>
      <c r="C92" s="208" t="s">
        <v>81</v>
      </c>
      <c r="D92" s="208" t="s">
        <v>400</v>
      </c>
      <c r="E92" s="209" t="s">
        <v>1000</v>
      </c>
      <c r="F92" s="210" t="s">
        <v>1001</v>
      </c>
      <c r="G92" s="211" t="s">
        <v>163</v>
      </c>
      <c r="H92" s="212">
        <v>1</v>
      </c>
      <c r="I92" s="5"/>
      <c r="J92" s="213">
        <f t="shared" si="0"/>
        <v>0</v>
      </c>
      <c r="K92" s="210" t="s">
        <v>3</v>
      </c>
      <c r="L92" s="214"/>
      <c r="M92" s="215" t="s">
        <v>3</v>
      </c>
      <c r="N92" s="216" t="s">
        <v>43</v>
      </c>
      <c r="O92" s="186"/>
      <c r="P92" s="187">
        <f t="shared" si="1"/>
        <v>0</v>
      </c>
      <c r="Q92" s="187">
        <v>0</v>
      </c>
      <c r="R92" s="187">
        <f t="shared" si="2"/>
        <v>0</v>
      </c>
      <c r="S92" s="187">
        <v>0</v>
      </c>
      <c r="T92" s="188">
        <f t="shared" si="3"/>
        <v>0</v>
      </c>
      <c r="U92" s="109"/>
      <c r="V92" s="109"/>
      <c r="W92" s="109"/>
      <c r="X92" s="109"/>
      <c r="Y92" s="109"/>
      <c r="Z92" s="109"/>
      <c r="AA92" s="109"/>
      <c r="AB92" s="109"/>
      <c r="AC92" s="109"/>
      <c r="AD92" s="109"/>
      <c r="AE92" s="109"/>
      <c r="AR92" s="189" t="s">
        <v>174</v>
      </c>
      <c r="AT92" s="189" t="s">
        <v>400</v>
      </c>
      <c r="AU92" s="189" t="s">
        <v>79</v>
      </c>
      <c r="AY92" s="100" t="s">
        <v>159</v>
      </c>
      <c r="BE92" s="190">
        <f t="shared" si="4"/>
        <v>0</v>
      </c>
      <c r="BF92" s="190">
        <f t="shared" si="5"/>
        <v>0</v>
      </c>
      <c r="BG92" s="190">
        <f t="shared" si="6"/>
        <v>0</v>
      </c>
      <c r="BH92" s="190">
        <f t="shared" si="7"/>
        <v>0</v>
      </c>
      <c r="BI92" s="190">
        <f t="shared" si="8"/>
        <v>0</v>
      </c>
      <c r="BJ92" s="100" t="s">
        <v>79</v>
      </c>
      <c r="BK92" s="190">
        <f t="shared" si="9"/>
        <v>0</v>
      </c>
      <c r="BL92" s="100" t="s">
        <v>164</v>
      </c>
      <c r="BM92" s="189" t="s">
        <v>164</v>
      </c>
    </row>
    <row r="93" spans="1:65" s="113" customFormat="1" ht="132" x14ac:dyDescent="0.2">
      <c r="A93" s="109"/>
      <c r="B93" s="110"/>
      <c r="C93" s="208" t="s">
        <v>167</v>
      </c>
      <c r="D93" s="208" t="s">
        <v>400</v>
      </c>
      <c r="E93" s="209" t="s">
        <v>1002</v>
      </c>
      <c r="F93" s="210" t="s">
        <v>1003</v>
      </c>
      <c r="G93" s="211" t="s">
        <v>163</v>
      </c>
      <c r="H93" s="212">
        <v>1</v>
      </c>
      <c r="I93" s="5"/>
      <c r="J93" s="213">
        <f t="shared" si="0"/>
        <v>0</v>
      </c>
      <c r="K93" s="210" t="s">
        <v>3</v>
      </c>
      <c r="L93" s="214"/>
      <c r="M93" s="215" t="s">
        <v>3</v>
      </c>
      <c r="N93" s="216" t="s">
        <v>43</v>
      </c>
      <c r="O93" s="186"/>
      <c r="P93" s="187">
        <f t="shared" si="1"/>
        <v>0</v>
      </c>
      <c r="Q93" s="187">
        <v>0</v>
      </c>
      <c r="R93" s="187">
        <f t="shared" si="2"/>
        <v>0</v>
      </c>
      <c r="S93" s="187">
        <v>0</v>
      </c>
      <c r="T93" s="188">
        <f t="shared" si="3"/>
        <v>0</v>
      </c>
      <c r="U93" s="109"/>
      <c r="V93" s="109"/>
      <c r="W93" s="109"/>
      <c r="X93" s="109"/>
      <c r="Y93" s="109"/>
      <c r="Z93" s="109"/>
      <c r="AA93" s="109"/>
      <c r="AB93" s="109"/>
      <c r="AC93" s="109"/>
      <c r="AD93" s="109"/>
      <c r="AE93" s="109"/>
      <c r="AR93" s="189" t="s">
        <v>174</v>
      </c>
      <c r="AT93" s="189" t="s">
        <v>400</v>
      </c>
      <c r="AU93" s="189" t="s">
        <v>79</v>
      </c>
      <c r="AY93" s="100" t="s">
        <v>159</v>
      </c>
      <c r="BE93" s="190">
        <f t="shared" si="4"/>
        <v>0</v>
      </c>
      <c r="BF93" s="190">
        <f t="shared" si="5"/>
        <v>0</v>
      </c>
      <c r="BG93" s="190">
        <f t="shared" si="6"/>
        <v>0</v>
      </c>
      <c r="BH93" s="190">
        <f t="shared" si="7"/>
        <v>0</v>
      </c>
      <c r="BI93" s="190">
        <f t="shared" si="8"/>
        <v>0</v>
      </c>
      <c r="BJ93" s="100" t="s">
        <v>79</v>
      </c>
      <c r="BK93" s="190">
        <f t="shared" si="9"/>
        <v>0</v>
      </c>
      <c r="BL93" s="100" t="s">
        <v>164</v>
      </c>
      <c r="BM93" s="189" t="s">
        <v>170</v>
      </c>
    </row>
    <row r="94" spans="1:65" s="113" customFormat="1" ht="168" x14ac:dyDescent="0.2">
      <c r="A94" s="109"/>
      <c r="B94" s="110"/>
      <c r="C94" s="208" t="s">
        <v>164</v>
      </c>
      <c r="D94" s="208" t="s">
        <v>400</v>
      </c>
      <c r="E94" s="209" t="s">
        <v>1004</v>
      </c>
      <c r="F94" s="210" t="s">
        <v>1005</v>
      </c>
      <c r="G94" s="211" t="s">
        <v>163</v>
      </c>
      <c r="H94" s="212">
        <v>1</v>
      </c>
      <c r="I94" s="5"/>
      <c r="J94" s="213">
        <f t="shared" si="0"/>
        <v>0</v>
      </c>
      <c r="K94" s="210" t="s">
        <v>3</v>
      </c>
      <c r="L94" s="214"/>
      <c r="M94" s="215" t="s">
        <v>3</v>
      </c>
      <c r="N94" s="216" t="s">
        <v>43</v>
      </c>
      <c r="O94" s="186"/>
      <c r="P94" s="187">
        <f t="shared" si="1"/>
        <v>0</v>
      </c>
      <c r="Q94" s="187">
        <v>0</v>
      </c>
      <c r="R94" s="187">
        <f t="shared" si="2"/>
        <v>0</v>
      </c>
      <c r="S94" s="187">
        <v>0</v>
      </c>
      <c r="T94" s="188">
        <f t="shared" si="3"/>
        <v>0</v>
      </c>
      <c r="U94" s="109"/>
      <c r="V94" s="109"/>
      <c r="W94" s="109"/>
      <c r="X94" s="109"/>
      <c r="Y94" s="109"/>
      <c r="Z94" s="109"/>
      <c r="AA94" s="109"/>
      <c r="AB94" s="109"/>
      <c r="AC94" s="109"/>
      <c r="AD94" s="109"/>
      <c r="AE94" s="109"/>
      <c r="AR94" s="189" t="s">
        <v>174</v>
      </c>
      <c r="AT94" s="189" t="s">
        <v>400</v>
      </c>
      <c r="AU94" s="189" t="s">
        <v>79</v>
      </c>
      <c r="AY94" s="100" t="s">
        <v>159</v>
      </c>
      <c r="BE94" s="190">
        <f t="shared" si="4"/>
        <v>0</v>
      </c>
      <c r="BF94" s="190">
        <f t="shared" si="5"/>
        <v>0</v>
      </c>
      <c r="BG94" s="190">
        <f t="shared" si="6"/>
        <v>0</v>
      </c>
      <c r="BH94" s="190">
        <f t="shared" si="7"/>
        <v>0</v>
      </c>
      <c r="BI94" s="190">
        <f t="shared" si="8"/>
        <v>0</v>
      </c>
      <c r="BJ94" s="100" t="s">
        <v>79</v>
      </c>
      <c r="BK94" s="190">
        <f t="shared" si="9"/>
        <v>0</v>
      </c>
      <c r="BL94" s="100" t="s">
        <v>164</v>
      </c>
      <c r="BM94" s="189" t="s">
        <v>174</v>
      </c>
    </row>
    <row r="95" spans="1:65" s="113" customFormat="1" ht="276" x14ac:dyDescent="0.2">
      <c r="A95" s="109"/>
      <c r="B95" s="110"/>
      <c r="C95" s="208" t="s">
        <v>178</v>
      </c>
      <c r="D95" s="208" t="s">
        <v>400</v>
      </c>
      <c r="E95" s="209" t="s">
        <v>1006</v>
      </c>
      <c r="F95" s="210" t="s">
        <v>1007</v>
      </c>
      <c r="G95" s="211" t="s">
        <v>163</v>
      </c>
      <c r="H95" s="212">
        <v>1</v>
      </c>
      <c r="I95" s="5"/>
      <c r="J95" s="213">
        <f t="shared" si="0"/>
        <v>0</v>
      </c>
      <c r="K95" s="210" t="s">
        <v>3</v>
      </c>
      <c r="L95" s="214"/>
      <c r="M95" s="215" t="s">
        <v>3</v>
      </c>
      <c r="N95" s="216" t="s">
        <v>43</v>
      </c>
      <c r="O95" s="186"/>
      <c r="P95" s="187">
        <f t="shared" si="1"/>
        <v>0</v>
      </c>
      <c r="Q95" s="187">
        <v>0</v>
      </c>
      <c r="R95" s="187">
        <f t="shared" si="2"/>
        <v>0</v>
      </c>
      <c r="S95" s="187">
        <v>0</v>
      </c>
      <c r="T95" s="188">
        <f t="shared" si="3"/>
        <v>0</v>
      </c>
      <c r="U95" s="109"/>
      <c r="V95" s="109"/>
      <c r="W95" s="109"/>
      <c r="X95" s="109"/>
      <c r="Y95" s="109"/>
      <c r="Z95" s="109"/>
      <c r="AA95" s="109"/>
      <c r="AB95" s="109"/>
      <c r="AC95" s="109"/>
      <c r="AD95" s="109"/>
      <c r="AE95" s="109"/>
      <c r="AR95" s="189" t="s">
        <v>174</v>
      </c>
      <c r="AT95" s="189" t="s">
        <v>400</v>
      </c>
      <c r="AU95" s="189" t="s">
        <v>79</v>
      </c>
      <c r="AY95" s="100" t="s">
        <v>159</v>
      </c>
      <c r="BE95" s="190">
        <f t="shared" si="4"/>
        <v>0</v>
      </c>
      <c r="BF95" s="190">
        <f t="shared" si="5"/>
        <v>0</v>
      </c>
      <c r="BG95" s="190">
        <f t="shared" si="6"/>
        <v>0</v>
      </c>
      <c r="BH95" s="190">
        <f t="shared" si="7"/>
        <v>0</v>
      </c>
      <c r="BI95" s="190">
        <f t="shared" si="8"/>
        <v>0</v>
      </c>
      <c r="BJ95" s="100" t="s">
        <v>79</v>
      </c>
      <c r="BK95" s="190">
        <f t="shared" si="9"/>
        <v>0</v>
      </c>
      <c r="BL95" s="100" t="s">
        <v>164</v>
      </c>
      <c r="BM95" s="189" t="s">
        <v>181</v>
      </c>
    </row>
    <row r="96" spans="1:65" s="113" customFormat="1" ht="36" x14ac:dyDescent="0.2">
      <c r="A96" s="109"/>
      <c r="B96" s="110"/>
      <c r="C96" s="208" t="s">
        <v>170</v>
      </c>
      <c r="D96" s="208" t="s">
        <v>400</v>
      </c>
      <c r="E96" s="209" t="s">
        <v>1008</v>
      </c>
      <c r="F96" s="210" t="s">
        <v>1009</v>
      </c>
      <c r="G96" s="211" t="s">
        <v>163</v>
      </c>
      <c r="H96" s="212">
        <v>1</v>
      </c>
      <c r="I96" s="5"/>
      <c r="J96" s="213">
        <f t="shared" si="0"/>
        <v>0</v>
      </c>
      <c r="K96" s="210" t="s">
        <v>3</v>
      </c>
      <c r="L96" s="214"/>
      <c r="M96" s="215" t="s">
        <v>3</v>
      </c>
      <c r="N96" s="216" t="s">
        <v>43</v>
      </c>
      <c r="O96" s="186"/>
      <c r="P96" s="187">
        <f t="shared" si="1"/>
        <v>0</v>
      </c>
      <c r="Q96" s="187">
        <v>0</v>
      </c>
      <c r="R96" s="187">
        <f t="shared" si="2"/>
        <v>0</v>
      </c>
      <c r="S96" s="187">
        <v>0</v>
      </c>
      <c r="T96" s="188">
        <f t="shared" si="3"/>
        <v>0</v>
      </c>
      <c r="U96" s="109"/>
      <c r="V96" s="109"/>
      <c r="W96" s="109"/>
      <c r="X96" s="109"/>
      <c r="Y96" s="109"/>
      <c r="Z96" s="109"/>
      <c r="AA96" s="109"/>
      <c r="AB96" s="109"/>
      <c r="AC96" s="109"/>
      <c r="AD96" s="109"/>
      <c r="AE96" s="109"/>
      <c r="AR96" s="189" t="s">
        <v>174</v>
      </c>
      <c r="AT96" s="189" t="s">
        <v>400</v>
      </c>
      <c r="AU96" s="189" t="s">
        <v>79</v>
      </c>
      <c r="AY96" s="100" t="s">
        <v>159</v>
      </c>
      <c r="BE96" s="190">
        <f t="shared" si="4"/>
        <v>0</v>
      </c>
      <c r="BF96" s="190">
        <f t="shared" si="5"/>
        <v>0</v>
      </c>
      <c r="BG96" s="190">
        <f t="shared" si="6"/>
        <v>0</v>
      </c>
      <c r="BH96" s="190">
        <f t="shared" si="7"/>
        <v>0</v>
      </c>
      <c r="BI96" s="190">
        <f t="shared" si="8"/>
        <v>0</v>
      </c>
      <c r="BJ96" s="100" t="s">
        <v>79</v>
      </c>
      <c r="BK96" s="190">
        <f t="shared" si="9"/>
        <v>0</v>
      </c>
      <c r="BL96" s="100" t="s">
        <v>164</v>
      </c>
      <c r="BM96" s="189" t="s">
        <v>184</v>
      </c>
    </row>
    <row r="97" spans="1:65" s="113" customFormat="1" ht="24" x14ac:dyDescent="0.2">
      <c r="A97" s="109"/>
      <c r="B97" s="110"/>
      <c r="C97" s="208" t="s">
        <v>185</v>
      </c>
      <c r="D97" s="208" t="s">
        <v>400</v>
      </c>
      <c r="E97" s="209" t="s">
        <v>1010</v>
      </c>
      <c r="F97" s="210" t="s">
        <v>1011</v>
      </c>
      <c r="G97" s="211" t="s">
        <v>163</v>
      </c>
      <c r="H97" s="212">
        <v>0</v>
      </c>
      <c r="I97" s="5"/>
      <c r="J97" s="213">
        <f t="shared" si="0"/>
        <v>0</v>
      </c>
      <c r="K97" s="210" t="s">
        <v>3</v>
      </c>
      <c r="L97" s="214"/>
      <c r="M97" s="215" t="s">
        <v>3</v>
      </c>
      <c r="N97" s="216" t="s">
        <v>43</v>
      </c>
      <c r="O97" s="186"/>
      <c r="P97" s="187">
        <f t="shared" si="1"/>
        <v>0</v>
      </c>
      <c r="Q97" s="187">
        <v>0</v>
      </c>
      <c r="R97" s="187">
        <f t="shared" si="2"/>
        <v>0</v>
      </c>
      <c r="S97" s="187">
        <v>0</v>
      </c>
      <c r="T97" s="188">
        <f t="shared" si="3"/>
        <v>0</v>
      </c>
      <c r="U97" s="109"/>
      <c r="V97" s="109"/>
      <c r="W97" s="109"/>
      <c r="X97" s="109"/>
      <c r="Y97" s="109"/>
      <c r="Z97" s="109"/>
      <c r="AA97" s="109"/>
      <c r="AB97" s="109"/>
      <c r="AC97" s="109"/>
      <c r="AD97" s="109"/>
      <c r="AE97" s="109"/>
      <c r="AR97" s="189" t="s">
        <v>174</v>
      </c>
      <c r="AT97" s="189" t="s">
        <v>400</v>
      </c>
      <c r="AU97" s="189" t="s">
        <v>79</v>
      </c>
      <c r="AY97" s="100" t="s">
        <v>159</v>
      </c>
      <c r="BE97" s="190">
        <f t="shared" si="4"/>
        <v>0</v>
      </c>
      <c r="BF97" s="190">
        <f t="shared" si="5"/>
        <v>0</v>
      </c>
      <c r="BG97" s="190">
        <f t="shared" si="6"/>
        <v>0</v>
      </c>
      <c r="BH97" s="190">
        <f t="shared" si="7"/>
        <v>0</v>
      </c>
      <c r="BI97" s="190">
        <f t="shared" si="8"/>
        <v>0</v>
      </c>
      <c r="BJ97" s="100" t="s">
        <v>79</v>
      </c>
      <c r="BK97" s="190">
        <f t="shared" si="9"/>
        <v>0</v>
      </c>
      <c r="BL97" s="100" t="s">
        <v>164</v>
      </c>
      <c r="BM97" s="189" t="s">
        <v>188</v>
      </c>
    </row>
    <row r="98" spans="1:65" s="113" customFormat="1" ht="36" x14ac:dyDescent="0.2">
      <c r="A98" s="109"/>
      <c r="B98" s="110"/>
      <c r="C98" s="208" t="s">
        <v>174</v>
      </c>
      <c r="D98" s="208" t="s">
        <v>400</v>
      </c>
      <c r="E98" s="209" t="s">
        <v>1012</v>
      </c>
      <c r="F98" s="210" t="s">
        <v>1013</v>
      </c>
      <c r="G98" s="211" t="s">
        <v>163</v>
      </c>
      <c r="H98" s="212">
        <v>1</v>
      </c>
      <c r="I98" s="5"/>
      <c r="J98" s="213">
        <f t="shared" si="0"/>
        <v>0</v>
      </c>
      <c r="K98" s="210" t="s">
        <v>3</v>
      </c>
      <c r="L98" s="214"/>
      <c r="M98" s="215" t="s">
        <v>3</v>
      </c>
      <c r="N98" s="216" t="s">
        <v>43</v>
      </c>
      <c r="O98" s="186"/>
      <c r="P98" s="187">
        <f t="shared" si="1"/>
        <v>0</v>
      </c>
      <c r="Q98" s="187">
        <v>0</v>
      </c>
      <c r="R98" s="187">
        <f t="shared" si="2"/>
        <v>0</v>
      </c>
      <c r="S98" s="187">
        <v>0</v>
      </c>
      <c r="T98" s="188">
        <f t="shared" si="3"/>
        <v>0</v>
      </c>
      <c r="U98" s="109"/>
      <c r="V98" s="109"/>
      <c r="W98" s="109"/>
      <c r="X98" s="109"/>
      <c r="Y98" s="109"/>
      <c r="Z98" s="109"/>
      <c r="AA98" s="109"/>
      <c r="AB98" s="109"/>
      <c r="AC98" s="109"/>
      <c r="AD98" s="109"/>
      <c r="AE98" s="109"/>
      <c r="AR98" s="189" t="s">
        <v>174</v>
      </c>
      <c r="AT98" s="189" t="s">
        <v>400</v>
      </c>
      <c r="AU98" s="189" t="s">
        <v>79</v>
      </c>
      <c r="AY98" s="100" t="s">
        <v>159</v>
      </c>
      <c r="BE98" s="190">
        <f t="shared" si="4"/>
        <v>0</v>
      </c>
      <c r="BF98" s="190">
        <f t="shared" si="5"/>
        <v>0</v>
      </c>
      <c r="BG98" s="190">
        <f t="shared" si="6"/>
        <v>0</v>
      </c>
      <c r="BH98" s="190">
        <f t="shared" si="7"/>
        <v>0</v>
      </c>
      <c r="BI98" s="190">
        <f t="shared" si="8"/>
        <v>0</v>
      </c>
      <c r="BJ98" s="100" t="s">
        <v>79</v>
      </c>
      <c r="BK98" s="190">
        <f t="shared" si="9"/>
        <v>0</v>
      </c>
      <c r="BL98" s="100" t="s">
        <v>164</v>
      </c>
      <c r="BM98" s="189" t="s">
        <v>192</v>
      </c>
    </row>
    <row r="99" spans="1:65" s="113" customFormat="1" ht="36" x14ac:dyDescent="0.2">
      <c r="A99" s="109"/>
      <c r="B99" s="110"/>
      <c r="C99" s="208" t="s">
        <v>198</v>
      </c>
      <c r="D99" s="208" t="s">
        <v>400</v>
      </c>
      <c r="E99" s="209" t="s">
        <v>1014</v>
      </c>
      <c r="F99" s="210" t="s">
        <v>1015</v>
      </c>
      <c r="G99" s="211" t="s">
        <v>163</v>
      </c>
      <c r="H99" s="212">
        <v>1</v>
      </c>
      <c r="I99" s="5"/>
      <c r="J99" s="213">
        <f t="shared" si="0"/>
        <v>0</v>
      </c>
      <c r="K99" s="210" t="s">
        <v>3</v>
      </c>
      <c r="L99" s="214"/>
      <c r="M99" s="215" t="s">
        <v>3</v>
      </c>
      <c r="N99" s="216" t="s">
        <v>43</v>
      </c>
      <c r="O99" s="186"/>
      <c r="P99" s="187">
        <f t="shared" si="1"/>
        <v>0</v>
      </c>
      <c r="Q99" s="187">
        <v>0</v>
      </c>
      <c r="R99" s="187">
        <f t="shared" si="2"/>
        <v>0</v>
      </c>
      <c r="S99" s="187">
        <v>0</v>
      </c>
      <c r="T99" s="188">
        <f t="shared" si="3"/>
        <v>0</v>
      </c>
      <c r="U99" s="109"/>
      <c r="V99" s="109"/>
      <c r="W99" s="109"/>
      <c r="X99" s="109"/>
      <c r="Y99" s="109"/>
      <c r="Z99" s="109"/>
      <c r="AA99" s="109"/>
      <c r="AB99" s="109"/>
      <c r="AC99" s="109"/>
      <c r="AD99" s="109"/>
      <c r="AE99" s="109"/>
      <c r="AR99" s="189" t="s">
        <v>174</v>
      </c>
      <c r="AT99" s="189" t="s">
        <v>400</v>
      </c>
      <c r="AU99" s="189" t="s">
        <v>79</v>
      </c>
      <c r="AY99" s="100" t="s">
        <v>159</v>
      </c>
      <c r="BE99" s="190">
        <f t="shared" si="4"/>
        <v>0</v>
      </c>
      <c r="BF99" s="190">
        <f t="shared" si="5"/>
        <v>0</v>
      </c>
      <c r="BG99" s="190">
        <f t="shared" si="6"/>
        <v>0</v>
      </c>
      <c r="BH99" s="190">
        <f t="shared" si="7"/>
        <v>0</v>
      </c>
      <c r="BI99" s="190">
        <f t="shared" si="8"/>
        <v>0</v>
      </c>
      <c r="BJ99" s="100" t="s">
        <v>79</v>
      </c>
      <c r="BK99" s="190">
        <f t="shared" si="9"/>
        <v>0</v>
      </c>
      <c r="BL99" s="100" t="s">
        <v>164</v>
      </c>
      <c r="BM99" s="189" t="s">
        <v>201</v>
      </c>
    </row>
    <row r="100" spans="1:65" s="113" customFormat="1" ht="48" x14ac:dyDescent="0.2">
      <c r="A100" s="109"/>
      <c r="B100" s="110"/>
      <c r="C100" s="208" t="s">
        <v>181</v>
      </c>
      <c r="D100" s="208" t="s">
        <v>400</v>
      </c>
      <c r="E100" s="209" t="s">
        <v>1016</v>
      </c>
      <c r="F100" s="210" t="s">
        <v>1017</v>
      </c>
      <c r="G100" s="211" t="s">
        <v>163</v>
      </c>
      <c r="H100" s="212">
        <v>1</v>
      </c>
      <c r="I100" s="5"/>
      <c r="J100" s="213">
        <f t="shared" si="0"/>
        <v>0</v>
      </c>
      <c r="K100" s="210" t="s">
        <v>3</v>
      </c>
      <c r="L100" s="214"/>
      <c r="M100" s="215" t="s">
        <v>3</v>
      </c>
      <c r="N100" s="216" t="s">
        <v>43</v>
      </c>
      <c r="O100" s="186"/>
      <c r="P100" s="187">
        <f t="shared" si="1"/>
        <v>0</v>
      </c>
      <c r="Q100" s="187">
        <v>0</v>
      </c>
      <c r="R100" s="187">
        <f t="shared" si="2"/>
        <v>0</v>
      </c>
      <c r="S100" s="187">
        <v>0</v>
      </c>
      <c r="T100" s="188">
        <f t="shared" si="3"/>
        <v>0</v>
      </c>
      <c r="U100" s="109"/>
      <c r="V100" s="109"/>
      <c r="W100" s="109"/>
      <c r="X100" s="109"/>
      <c r="Y100" s="109"/>
      <c r="Z100" s="109"/>
      <c r="AA100" s="109"/>
      <c r="AB100" s="109"/>
      <c r="AC100" s="109"/>
      <c r="AD100" s="109"/>
      <c r="AE100" s="109"/>
      <c r="AR100" s="189" t="s">
        <v>174</v>
      </c>
      <c r="AT100" s="189" t="s">
        <v>400</v>
      </c>
      <c r="AU100" s="189" t="s">
        <v>79</v>
      </c>
      <c r="AY100" s="100" t="s">
        <v>159</v>
      </c>
      <c r="BE100" s="190">
        <f t="shared" si="4"/>
        <v>0</v>
      </c>
      <c r="BF100" s="190">
        <f t="shared" si="5"/>
        <v>0</v>
      </c>
      <c r="BG100" s="190">
        <f t="shared" si="6"/>
        <v>0</v>
      </c>
      <c r="BH100" s="190">
        <f t="shared" si="7"/>
        <v>0</v>
      </c>
      <c r="BI100" s="190">
        <f t="shared" si="8"/>
        <v>0</v>
      </c>
      <c r="BJ100" s="100" t="s">
        <v>79</v>
      </c>
      <c r="BK100" s="190">
        <f t="shared" si="9"/>
        <v>0</v>
      </c>
      <c r="BL100" s="100" t="s">
        <v>164</v>
      </c>
      <c r="BM100" s="189" t="s">
        <v>208</v>
      </c>
    </row>
    <row r="101" spans="1:65" s="113" customFormat="1" ht="132" x14ac:dyDescent="0.2">
      <c r="A101" s="109"/>
      <c r="B101" s="110"/>
      <c r="C101" s="208" t="s">
        <v>209</v>
      </c>
      <c r="D101" s="208" t="s">
        <v>400</v>
      </c>
      <c r="E101" s="209" t="s">
        <v>1018</v>
      </c>
      <c r="F101" s="210" t="s">
        <v>1019</v>
      </c>
      <c r="G101" s="211" t="s">
        <v>163</v>
      </c>
      <c r="H101" s="212">
        <v>1</v>
      </c>
      <c r="I101" s="5"/>
      <c r="J101" s="213">
        <f t="shared" si="0"/>
        <v>0</v>
      </c>
      <c r="K101" s="210" t="s">
        <v>3</v>
      </c>
      <c r="L101" s="214"/>
      <c r="M101" s="215" t="s">
        <v>3</v>
      </c>
      <c r="N101" s="216" t="s">
        <v>43</v>
      </c>
      <c r="O101" s="186"/>
      <c r="P101" s="187">
        <f t="shared" si="1"/>
        <v>0</v>
      </c>
      <c r="Q101" s="187">
        <v>0</v>
      </c>
      <c r="R101" s="187">
        <f t="shared" si="2"/>
        <v>0</v>
      </c>
      <c r="S101" s="187">
        <v>0</v>
      </c>
      <c r="T101" s="188">
        <f t="shared" si="3"/>
        <v>0</v>
      </c>
      <c r="U101" s="109"/>
      <c r="V101" s="109"/>
      <c r="W101" s="109"/>
      <c r="X101" s="109"/>
      <c r="Y101" s="109"/>
      <c r="Z101" s="109"/>
      <c r="AA101" s="109"/>
      <c r="AB101" s="109"/>
      <c r="AC101" s="109"/>
      <c r="AD101" s="109"/>
      <c r="AE101" s="109"/>
      <c r="AR101" s="189" t="s">
        <v>174</v>
      </c>
      <c r="AT101" s="189" t="s">
        <v>400</v>
      </c>
      <c r="AU101" s="189" t="s">
        <v>79</v>
      </c>
      <c r="AY101" s="100" t="s">
        <v>159</v>
      </c>
      <c r="BE101" s="190">
        <f t="shared" si="4"/>
        <v>0</v>
      </c>
      <c r="BF101" s="190">
        <f t="shared" si="5"/>
        <v>0</v>
      </c>
      <c r="BG101" s="190">
        <f t="shared" si="6"/>
        <v>0</v>
      </c>
      <c r="BH101" s="190">
        <f t="shared" si="7"/>
        <v>0</v>
      </c>
      <c r="BI101" s="190">
        <f t="shared" si="8"/>
        <v>0</v>
      </c>
      <c r="BJ101" s="100" t="s">
        <v>79</v>
      </c>
      <c r="BK101" s="190">
        <f t="shared" si="9"/>
        <v>0</v>
      </c>
      <c r="BL101" s="100" t="s">
        <v>164</v>
      </c>
      <c r="BM101" s="189" t="s">
        <v>212</v>
      </c>
    </row>
    <row r="102" spans="1:65" s="113" customFormat="1" ht="120" x14ac:dyDescent="0.2">
      <c r="A102" s="109"/>
      <c r="B102" s="110"/>
      <c r="C102" s="208" t="s">
        <v>184</v>
      </c>
      <c r="D102" s="208" t="s">
        <v>400</v>
      </c>
      <c r="E102" s="209" t="s">
        <v>1020</v>
      </c>
      <c r="F102" s="210" t="s">
        <v>1021</v>
      </c>
      <c r="G102" s="211" t="s">
        <v>163</v>
      </c>
      <c r="H102" s="212">
        <v>1</v>
      </c>
      <c r="I102" s="5"/>
      <c r="J102" s="213">
        <f t="shared" si="0"/>
        <v>0</v>
      </c>
      <c r="K102" s="210" t="s">
        <v>3</v>
      </c>
      <c r="L102" s="214"/>
      <c r="M102" s="215" t="s">
        <v>3</v>
      </c>
      <c r="N102" s="216" t="s">
        <v>43</v>
      </c>
      <c r="O102" s="186"/>
      <c r="P102" s="187">
        <f t="shared" si="1"/>
        <v>0</v>
      </c>
      <c r="Q102" s="187">
        <v>0</v>
      </c>
      <c r="R102" s="187">
        <f t="shared" si="2"/>
        <v>0</v>
      </c>
      <c r="S102" s="187">
        <v>0</v>
      </c>
      <c r="T102" s="188">
        <f t="shared" si="3"/>
        <v>0</v>
      </c>
      <c r="U102" s="109"/>
      <c r="V102" s="109"/>
      <c r="W102" s="109"/>
      <c r="X102" s="109"/>
      <c r="Y102" s="109"/>
      <c r="Z102" s="109"/>
      <c r="AA102" s="109"/>
      <c r="AB102" s="109"/>
      <c r="AC102" s="109"/>
      <c r="AD102" s="109"/>
      <c r="AE102" s="109"/>
      <c r="AR102" s="189" t="s">
        <v>174</v>
      </c>
      <c r="AT102" s="189" t="s">
        <v>400</v>
      </c>
      <c r="AU102" s="189" t="s">
        <v>79</v>
      </c>
      <c r="AY102" s="100" t="s">
        <v>159</v>
      </c>
      <c r="BE102" s="190">
        <f t="shared" si="4"/>
        <v>0</v>
      </c>
      <c r="BF102" s="190">
        <f t="shared" si="5"/>
        <v>0</v>
      </c>
      <c r="BG102" s="190">
        <f t="shared" si="6"/>
        <v>0</v>
      </c>
      <c r="BH102" s="190">
        <f t="shared" si="7"/>
        <v>0</v>
      </c>
      <c r="BI102" s="190">
        <f t="shared" si="8"/>
        <v>0</v>
      </c>
      <c r="BJ102" s="100" t="s">
        <v>79</v>
      </c>
      <c r="BK102" s="190">
        <f t="shared" si="9"/>
        <v>0</v>
      </c>
      <c r="BL102" s="100" t="s">
        <v>164</v>
      </c>
      <c r="BM102" s="189" t="s">
        <v>217</v>
      </c>
    </row>
    <row r="103" spans="1:65" s="113" customFormat="1" ht="132" x14ac:dyDescent="0.2">
      <c r="A103" s="109"/>
      <c r="B103" s="110"/>
      <c r="C103" s="208" t="s">
        <v>225</v>
      </c>
      <c r="D103" s="208" t="s">
        <v>400</v>
      </c>
      <c r="E103" s="209" t="s">
        <v>1022</v>
      </c>
      <c r="F103" s="210" t="s">
        <v>1023</v>
      </c>
      <c r="G103" s="211" t="s">
        <v>163</v>
      </c>
      <c r="H103" s="212">
        <v>2</v>
      </c>
      <c r="I103" s="5"/>
      <c r="J103" s="213">
        <f t="shared" si="0"/>
        <v>0</v>
      </c>
      <c r="K103" s="210" t="s">
        <v>3</v>
      </c>
      <c r="L103" s="214"/>
      <c r="M103" s="215" t="s">
        <v>3</v>
      </c>
      <c r="N103" s="216" t="s">
        <v>43</v>
      </c>
      <c r="O103" s="186"/>
      <c r="P103" s="187">
        <f t="shared" si="1"/>
        <v>0</v>
      </c>
      <c r="Q103" s="187">
        <v>0</v>
      </c>
      <c r="R103" s="187">
        <f t="shared" si="2"/>
        <v>0</v>
      </c>
      <c r="S103" s="187">
        <v>0</v>
      </c>
      <c r="T103" s="188">
        <f t="shared" si="3"/>
        <v>0</v>
      </c>
      <c r="U103" s="109"/>
      <c r="V103" s="109"/>
      <c r="W103" s="109"/>
      <c r="X103" s="109"/>
      <c r="Y103" s="109"/>
      <c r="Z103" s="109"/>
      <c r="AA103" s="109"/>
      <c r="AB103" s="109"/>
      <c r="AC103" s="109"/>
      <c r="AD103" s="109"/>
      <c r="AE103" s="109"/>
      <c r="AR103" s="189" t="s">
        <v>174</v>
      </c>
      <c r="AT103" s="189" t="s">
        <v>400</v>
      </c>
      <c r="AU103" s="189" t="s">
        <v>79</v>
      </c>
      <c r="AY103" s="100" t="s">
        <v>159</v>
      </c>
      <c r="BE103" s="190">
        <f t="shared" si="4"/>
        <v>0</v>
      </c>
      <c r="BF103" s="190">
        <f t="shared" si="5"/>
        <v>0</v>
      </c>
      <c r="BG103" s="190">
        <f t="shared" si="6"/>
        <v>0</v>
      </c>
      <c r="BH103" s="190">
        <f t="shared" si="7"/>
        <v>0</v>
      </c>
      <c r="BI103" s="190">
        <f t="shared" si="8"/>
        <v>0</v>
      </c>
      <c r="BJ103" s="100" t="s">
        <v>79</v>
      </c>
      <c r="BK103" s="190">
        <f t="shared" si="9"/>
        <v>0</v>
      </c>
      <c r="BL103" s="100" t="s">
        <v>164</v>
      </c>
      <c r="BM103" s="189" t="s">
        <v>228</v>
      </c>
    </row>
    <row r="104" spans="1:65" s="113" customFormat="1" ht="132" x14ac:dyDescent="0.2">
      <c r="A104" s="109"/>
      <c r="B104" s="110"/>
      <c r="C104" s="208" t="s">
        <v>188</v>
      </c>
      <c r="D104" s="208" t="s">
        <v>400</v>
      </c>
      <c r="E104" s="209" t="s">
        <v>1024</v>
      </c>
      <c r="F104" s="210" t="s">
        <v>1025</v>
      </c>
      <c r="G104" s="211" t="s">
        <v>163</v>
      </c>
      <c r="H104" s="212">
        <v>1</v>
      </c>
      <c r="I104" s="5"/>
      <c r="J104" s="213">
        <f t="shared" si="0"/>
        <v>0</v>
      </c>
      <c r="K104" s="210" t="s">
        <v>3</v>
      </c>
      <c r="L104" s="214"/>
      <c r="M104" s="215" t="s">
        <v>3</v>
      </c>
      <c r="N104" s="216" t="s">
        <v>43</v>
      </c>
      <c r="O104" s="186"/>
      <c r="P104" s="187">
        <f t="shared" si="1"/>
        <v>0</v>
      </c>
      <c r="Q104" s="187">
        <v>0</v>
      </c>
      <c r="R104" s="187">
        <f t="shared" si="2"/>
        <v>0</v>
      </c>
      <c r="S104" s="187">
        <v>0</v>
      </c>
      <c r="T104" s="188">
        <f t="shared" si="3"/>
        <v>0</v>
      </c>
      <c r="U104" s="109"/>
      <c r="V104" s="109"/>
      <c r="W104" s="109"/>
      <c r="X104" s="109"/>
      <c r="Y104" s="109"/>
      <c r="Z104" s="109"/>
      <c r="AA104" s="109"/>
      <c r="AB104" s="109"/>
      <c r="AC104" s="109"/>
      <c r="AD104" s="109"/>
      <c r="AE104" s="109"/>
      <c r="AR104" s="189" t="s">
        <v>174</v>
      </c>
      <c r="AT104" s="189" t="s">
        <v>400</v>
      </c>
      <c r="AU104" s="189" t="s">
        <v>79</v>
      </c>
      <c r="AY104" s="100" t="s">
        <v>159</v>
      </c>
      <c r="BE104" s="190">
        <f t="shared" si="4"/>
        <v>0</v>
      </c>
      <c r="BF104" s="190">
        <f t="shared" si="5"/>
        <v>0</v>
      </c>
      <c r="BG104" s="190">
        <f t="shared" si="6"/>
        <v>0</v>
      </c>
      <c r="BH104" s="190">
        <f t="shared" si="7"/>
        <v>0</v>
      </c>
      <c r="BI104" s="190">
        <f t="shared" si="8"/>
        <v>0</v>
      </c>
      <c r="BJ104" s="100" t="s">
        <v>79</v>
      </c>
      <c r="BK104" s="190">
        <f t="shared" si="9"/>
        <v>0</v>
      </c>
      <c r="BL104" s="100" t="s">
        <v>164</v>
      </c>
      <c r="BM104" s="189" t="s">
        <v>235</v>
      </c>
    </row>
    <row r="105" spans="1:65" s="167" customFormat="1" ht="25.9" customHeight="1" x14ac:dyDescent="0.2">
      <c r="B105" s="168"/>
      <c r="D105" s="169" t="s">
        <v>71</v>
      </c>
      <c r="E105" s="170" t="s">
        <v>1026</v>
      </c>
      <c r="F105" s="170" t="s">
        <v>1027</v>
      </c>
      <c r="J105" s="171">
        <f>BK105</f>
        <v>0</v>
      </c>
      <c r="L105" s="168"/>
      <c r="M105" s="172"/>
      <c r="N105" s="173"/>
      <c r="O105" s="173"/>
      <c r="P105" s="174">
        <f>SUM(P106:P109)</f>
        <v>0</v>
      </c>
      <c r="Q105" s="173"/>
      <c r="R105" s="174">
        <f>SUM(R106:R109)</f>
        <v>0</v>
      </c>
      <c r="S105" s="173"/>
      <c r="T105" s="175">
        <f>SUM(T106:T109)</f>
        <v>0</v>
      </c>
      <c r="AR105" s="169" t="s">
        <v>79</v>
      </c>
      <c r="AT105" s="176" t="s">
        <v>71</v>
      </c>
      <c r="AU105" s="176" t="s">
        <v>72</v>
      </c>
      <c r="AY105" s="169" t="s">
        <v>159</v>
      </c>
      <c r="BK105" s="177">
        <f>SUM(BK106:BK109)</f>
        <v>0</v>
      </c>
    </row>
    <row r="106" spans="1:65" s="113" customFormat="1" ht="108" x14ac:dyDescent="0.2">
      <c r="A106" s="109"/>
      <c r="B106" s="110"/>
      <c r="C106" s="208" t="s">
        <v>9</v>
      </c>
      <c r="D106" s="208" t="s">
        <v>400</v>
      </c>
      <c r="E106" s="209" t="s">
        <v>1028</v>
      </c>
      <c r="F106" s="210" t="s">
        <v>1029</v>
      </c>
      <c r="G106" s="211" t="s">
        <v>163</v>
      </c>
      <c r="H106" s="212">
        <v>3</v>
      </c>
      <c r="I106" s="5"/>
      <c r="J106" s="213">
        <f>ROUND(I106*H106,2)</f>
        <v>0</v>
      </c>
      <c r="K106" s="210" t="s">
        <v>3</v>
      </c>
      <c r="L106" s="214"/>
      <c r="M106" s="215" t="s">
        <v>3</v>
      </c>
      <c r="N106" s="216" t="s">
        <v>43</v>
      </c>
      <c r="O106" s="186"/>
      <c r="P106" s="187">
        <f>O106*H106</f>
        <v>0</v>
      </c>
      <c r="Q106" s="187">
        <v>0</v>
      </c>
      <c r="R106" s="187">
        <f>Q106*H106</f>
        <v>0</v>
      </c>
      <c r="S106" s="187">
        <v>0</v>
      </c>
      <c r="T106" s="188">
        <f>S106*H106</f>
        <v>0</v>
      </c>
      <c r="U106" s="109"/>
      <c r="V106" s="109"/>
      <c r="W106" s="109"/>
      <c r="X106" s="109"/>
      <c r="Y106" s="109"/>
      <c r="Z106" s="109"/>
      <c r="AA106" s="109"/>
      <c r="AB106" s="109"/>
      <c r="AC106" s="109"/>
      <c r="AD106" s="109"/>
      <c r="AE106" s="109"/>
      <c r="AR106" s="189" t="s">
        <v>174</v>
      </c>
      <c r="AT106" s="189" t="s">
        <v>400</v>
      </c>
      <c r="AU106" s="189" t="s">
        <v>79</v>
      </c>
      <c r="AY106" s="100" t="s">
        <v>159</v>
      </c>
      <c r="BE106" s="190">
        <f>IF(N106="základní",J106,0)</f>
        <v>0</v>
      </c>
      <c r="BF106" s="190">
        <f>IF(N106="snížená",J106,0)</f>
        <v>0</v>
      </c>
      <c r="BG106" s="190">
        <f>IF(N106="zákl. přenesená",J106,0)</f>
        <v>0</v>
      </c>
      <c r="BH106" s="190">
        <f>IF(N106="sníž. přenesená",J106,0)</f>
        <v>0</v>
      </c>
      <c r="BI106" s="190">
        <f>IF(N106="nulová",J106,0)</f>
        <v>0</v>
      </c>
      <c r="BJ106" s="100" t="s">
        <v>79</v>
      </c>
      <c r="BK106" s="190">
        <f>ROUND(I106*H106,2)</f>
        <v>0</v>
      </c>
      <c r="BL106" s="100" t="s">
        <v>164</v>
      </c>
      <c r="BM106" s="189" t="s">
        <v>242</v>
      </c>
    </row>
    <row r="107" spans="1:65" s="113" customFormat="1" ht="120" x14ac:dyDescent="0.2">
      <c r="A107" s="109"/>
      <c r="B107" s="110"/>
      <c r="C107" s="208" t="s">
        <v>192</v>
      </c>
      <c r="D107" s="208" t="s">
        <v>400</v>
      </c>
      <c r="E107" s="209" t="s">
        <v>1030</v>
      </c>
      <c r="F107" s="210" t="s">
        <v>1031</v>
      </c>
      <c r="G107" s="211" t="s">
        <v>163</v>
      </c>
      <c r="H107" s="212">
        <v>0</v>
      </c>
      <c r="I107" s="5"/>
      <c r="J107" s="213">
        <f>ROUND(I107*H107,2)</f>
        <v>0</v>
      </c>
      <c r="K107" s="210" t="s">
        <v>3</v>
      </c>
      <c r="L107" s="214"/>
      <c r="M107" s="215" t="s">
        <v>3</v>
      </c>
      <c r="N107" s="216" t="s">
        <v>43</v>
      </c>
      <c r="O107" s="186"/>
      <c r="P107" s="187">
        <f>O107*H107</f>
        <v>0</v>
      </c>
      <c r="Q107" s="187">
        <v>0</v>
      </c>
      <c r="R107" s="187">
        <f>Q107*H107</f>
        <v>0</v>
      </c>
      <c r="S107" s="187">
        <v>0</v>
      </c>
      <c r="T107" s="188">
        <f>S107*H107</f>
        <v>0</v>
      </c>
      <c r="U107" s="109"/>
      <c r="V107" s="109"/>
      <c r="W107" s="109"/>
      <c r="X107" s="109"/>
      <c r="Y107" s="109"/>
      <c r="Z107" s="109"/>
      <c r="AA107" s="109"/>
      <c r="AB107" s="109"/>
      <c r="AC107" s="109"/>
      <c r="AD107" s="109"/>
      <c r="AE107" s="109"/>
      <c r="AR107" s="189" t="s">
        <v>174</v>
      </c>
      <c r="AT107" s="189" t="s">
        <v>400</v>
      </c>
      <c r="AU107" s="189" t="s">
        <v>79</v>
      </c>
      <c r="AY107" s="100" t="s">
        <v>159</v>
      </c>
      <c r="BE107" s="190">
        <f>IF(N107="základní",J107,0)</f>
        <v>0</v>
      </c>
      <c r="BF107" s="190">
        <f>IF(N107="snížená",J107,0)</f>
        <v>0</v>
      </c>
      <c r="BG107" s="190">
        <f>IF(N107="zákl. přenesená",J107,0)</f>
        <v>0</v>
      </c>
      <c r="BH107" s="190">
        <f>IF(N107="sníž. přenesená",J107,0)</f>
        <v>0</v>
      </c>
      <c r="BI107" s="190">
        <f>IF(N107="nulová",J107,0)</f>
        <v>0</v>
      </c>
      <c r="BJ107" s="100" t="s">
        <v>79</v>
      </c>
      <c r="BK107" s="190">
        <f>ROUND(I107*H107,2)</f>
        <v>0</v>
      </c>
      <c r="BL107" s="100" t="s">
        <v>164</v>
      </c>
      <c r="BM107" s="189" t="s">
        <v>255</v>
      </c>
    </row>
    <row r="108" spans="1:65" s="113" customFormat="1" ht="120" x14ac:dyDescent="0.2">
      <c r="A108" s="109"/>
      <c r="B108" s="110"/>
      <c r="C108" s="208" t="s">
        <v>256</v>
      </c>
      <c r="D108" s="208" t="s">
        <v>400</v>
      </c>
      <c r="E108" s="209" t="s">
        <v>1032</v>
      </c>
      <c r="F108" s="210" t="s">
        <v>1033</v>
      </c>
      <c r="G108" s="211" t="s">
        <v>163</v>
      </c>
      <c r="H108" s="212">
        <v>0</v>
      </c>
      <c r="I108" s="5"/>
      <c r="J108" s="213">
        <f>ROUND(I108*H108,2)</f>
        <v>0</v>
      </c>
      <c r="K108" s="210" t="s">
        <v>3</v>
      </c>
      <c r="L108" s="214"/>
      <c r="M108" s="215" t="s">
        <v>3</v>
      </c>
      <c r="N108" s="216" t="s">
        <v>43</v>
      </c>
      <c r="O108" s="186"/>
      <c r="P108" s="187">
        <f>O108*H108</f>
        <v>0</v>
      </c>
      <c r="Q108" s="187">
        <v>0</v>
      </c>
      <c r="R108" s="187">
        <f>Q108*H108</f>
        <v>0</v>
      </c>
      <c r="S108" s="187">
        <v>0</v>
      </c>
      <c r="T108" s="188">
        <f>S108*H108</f>
        <v>0</v>
      </c>
      <c r="U108" s="109"/>
      <c r="V108" s="109"/>
      <c r="W108" s="109"/>
      <c r="X108" s="109"/>
      <c r="Y108" s="109"/>
      <c r="Z108" s="109"/>
      <c r="AA108" s="109"/>
      <c r="AB108" s="109"/>
      <c r="AC108" s="109"/>
      <c r="AD108" s="109"/>
      <c r="AE108" s="109"/>
      <c r="AR108" s="189" t="s">
        <v>174</v>
      </c>
      <c r="AT108" s="189" t="s">
        <v>400</v>
      </c>
      <c r="AU108" s="189" t="s">
        <v>79</v>
      </c>
      <c r="AY108" s="100" t="s">
        <v>159</v>
      </c>
      <c r="BE108" s="190">
        <f>IF(N108="základní",J108,0)</f>
        <v>0</v>
      </c>
      <c r="BF108" s="190">
        <f>IF(N108="snížená",J108,0)</f>
        <v>0</v>
      </c>
      <c r="BG108" s="190">
        <f>IF(N108="zákl. přenesená",J108,0)</f>
        <v>0</v>
      </c>
      <c r="BH108" s="190">
        <f>IF(N108="sníž. přenesená",J108,0)</f>
        <v>0</v>
      </c>
      <c r="BI108" s="190">
        <f>IF(N108="nulová",J108,0)</f>
        <v>0</v>
      </c>
      <c r="BJ108" s="100" t="s">
        <v>79</v>
      </c>
      <c r="BK108" s="190">
        <f>ROUND(I108*H108,2)</f>
        <v>0</v>
      </c>
      <c r="BL108" s="100" t="s">
        <v>164</v>
      </c>
      <c r="BM108" s="189" t="s">
        <v>259</v>
      </c>
    </row>
    <row r="109" spans="1:65" s="113" customFormat="1" ht="180" x14ac:dyDescent="0.2">
      <c r="A109" s="109"/>
      <c r="B109" s="110"/>
      <c r="C109" s="208" t="s">
        <v>201</v>
      </c>
      <c r="D109" s="208" t="s">
        <v>400</v>
      </c>
      <c r="E109" s="209" t="s">
        <v>1034</v>
      </c>
      <c r="F109" s="210" t="s">
        <v>1035</v>
      </c>
      <c r="G109" s="211" t="s">
        <v>163</v>
      </c>
      <c r="H109" s="212">
        <v>1</v>
      </c>
      <c r="I109" s="5"/>
      <c r="J109" s="213">
        <f>ROUND(I109*H109,2)</f>
        <v>0</v>
      </c>
      <c r="K109" s="210" t="s">
        <v>3</v>
      </c>
      <c r="L109" s="214"/>
      <c r="M109" s="215" t="s">
        <v>3</v>
      </c>
      <c r="N109" s="216" t="s">
        <v>43</v>
      </c>
      <c r="O109" s="186"/>
      <c r="P109" s="187">
        <f>O109*H109</f>
        <v>0</v>
      </c>
      <c r="Q109" s="187">
        <v>0</v>
      </c>
      <c r="R109" s="187">
        <f>Q109*H109</f>
        <v>0</v>
      </c>
      <c r="S109" s="187">
        <v>0</v>
      </c>
      <c r="T109" s="188">
        <f>S109*H109</f>
        <v>0</v>
      </c>
      <c r="U109" s="109"/>
      <c r="V109" s="109"/>
      <c r="W109" s="109"/>
      <c r="X109" s="109"/>
      <c r="Y109" s="109"/>
      <c r="Z109" s="109"/>
      <c r="AA109" s="109"/>
      <c r="AB109" s="109"/>
      <c r="AC109" s="109"/>
      <c r="AD109" s="109"/>
      <c r="AE109" s="109"/>
      <c r="AR109" s="189" t="s">
        <v>174</v>
      </c>
      <c r="AT109" s="189" t="s">
        <v>400</v>
      </c>
      <c r="AU109" s="189" t="s">
        <v>79</v>
      </c>
      <c r="AY109" s="100" t="s">
        <v>159</v>
      </c>
      <c r="BE109" s="190">
        <f>IF(N109="základní",J109,0)</f>
        <v>0</v>
      </c>
      <c r="BF109" s="190">
        <f>IF(N109="snížená",J109,0)</f>
        <v>0</v>
      </c>
      <c r="BG109" s="190">
        <f>IF(N109="zákl. přenesená",J109,0)</f>
        <v>0</v>
      </c>
      <c r="BH109" s="190">
        <f>IF(N109="sníž. přenesená",J109,0)</f>
        <v>0</v>
      </c>
      <c r="BI109" s="190">
        <f>IF(N109="nulová",J109,0)</f>
        <v>0</v>
      </c>
      <c r="BJ109" s="100" t="s">
        <v>79</v>
      </c>
      <c r="BK109" s="190">
        <f>ROUND(I109*H109,2)</f>
        <v>0</v>
      </c>
      <c r="BL109" s="100" t="s">
        <v>164</v>
      </c>
      <c r="BM109" s="189" t="s">
        <v>262</v>
      </c>
    </row>
    <row r="110" spans="1:65" s="167" customFormat="1" ht="25.9" customHeight="1" x14ac:dyDescent="0.2">
      <c r="B110" s="168"/>
      <c r="D110" s="169" t="s">
        <v>71</v>
      </c>
      <c r="E110" s="170" t="s">
        <v>1036</v>
      </c>
      <c r="F110" s="170" t="s">
        <v>1037</v>
      </c>
      <c r="J110" s="171">
        <f>BK110</f>
        <v>0</v>
      </c>
      <c r="L110" s="168"/>
      <c r="M110" s="172"/>
      <c r="N110" s="173"/>
      <c r="O110" s="173"/>
      <c r="P110" s="174">
        <f>SUM(P111:P129)</f>
        <v>0</v>
      </c>
      <c r="Q110" s="173"/>
      <c r="R110" s="174">
        <f>SUM(R111:R129)</f>
        <v>0</v>
      </c>
      <c r="S110" s="173"/>
      <c r="T110" s="175">
        <f>SUM(T111:T129)</f>
        <v>0</v>
      </c>
      <c r="AR110" s="169" t="s">
        <v>79</v>
      </c>
      <c r="AT110" s="176" t="s">
        <v>71</v>
      </c>
      <c r="AU110" s="176" t="s">
        <v>72</v>
      </c>
      <c r="AY110" s="169" t="s">
        <v>159</v>
      </c>
      <c r="BK110" s="177">
        <f>SUM(BK111:BK129)</f>
        <v>0</v>
      </c>
    </row>
    <row r="111" spans="1:65" s="113" customFormat="1" ht="60" x14ac:dyDescent="0.2">
      <c r="A111" s="109"/>
      <c r="B111" s="110"/>
      <c r="C111" s="208" t="s">
        <v>264</v>
      </c>
      <c r="D111" s="208" t="s">
        <v>400</v>
      </c>
      <c r="E111" s="209" t="s">
        <v>1038</v>
      </c>
      <c r="F111" s="210" t="s">
        <v>1039</v>
      </c>
      <c r="G111" s="211" t="s">
        <v>163</v>
      </c>
      <c r="H111" s="212">
        <v>1</v>
      </c>
      <c r="I111" s="5"/>
      <c r="J111" s="213">
        <f t="shared" ref="J111:J129" si="10">ROUND(I111*H111,2)</f>
        <v>0</v>
      </c>
      <c r="K111" s="210" t="s">
        <v>3</v>
      </c>
      <c r="L111" s="214"/>
      <c r="M111" s="215" t="s">
        <v>3</v>
      </c>
      <c r="N111" s="216" t="s">
        <v>43</v>
      </c>
      <c r="O111" s="186"/>
      <c r="P111" s="187">
        <f t="shared" ref="P111:P129" si="11">O111*H111</f>
        <v>0</v>
      </c>
      <c r="Q111" s="187">
        <v>0</v>
      </c>
      <c r="R111" s="187">
        <f t="shared" ref="R111:R129" si="12">Q111*H111</f>
        <v>0</v>
      </c>
      <c r="S111" s="187">
        <v>0</v>
      </c>
      <c r="T111" s="188">
        <f t="shared" ref="T111:T129" si="13">S111*H111</f>
        <v>0</v>
      </c>
      <c r="U111" s="109"/>
      <c r="V111" s="109"/>
      <c r="W111" s="109"/>
      <c r="X111" s="109"/>
      <c r="Y111" s="109"/>
      <c r="Z111" s="109"/>
      <c r="AA111" s="109"/>
      <c r="AB111" s="109"/>
      <c r="AC111" s="109"/>
      <c r="AD111" s="109"/>
      <c r="AE111" s="109"/>
      <c r="AR111" s="189" t="s">
        <v>174</v>
      </c>
      <c r="AT111" s="189" t="s">
        <v>400</v>
      </c>
      <c r="AU111" s="189" t="s">
        <v>79</v>
      </c>
      <c r="AY111" s="100" t="s">
        <v>159</v>
      </c>
      <c r="BE111" s="190">
        <f t="shared" ref="BE111:BE129" si="14">IF(N111="základní",J111,0)</f>
        <v>0</v>
      </c>
      <c r="BF111" s="190">
        <f t="shared" ref="BF111:BF129" si="15">IF(N111="snížená",J111,0)</f>
        <v>0</v>
      </c>
      <c r="BG111" s="190">
        <f t="shared" ref="BG111:BG129" si="16">IF(N111="zákl. přenesená",J111,0)</f>
        <v>0</v>
      </c>
      <c r="BH111" s="190">
        <f t="shared" ref="BH111:BH129" si="17">IF(N111="sníž. přenesená",J111,0)</f>
        <v>0</v>
      </c>
      <c r="BI111" s="190">
        <f t="shared" ref="BI111:BI129" si="18">IF(N111="nulová",J111,0)</f>
        <v>0</v>
      </c>
      <c r="BJ111" s="100" t="s">
        <v>79</v>
      </c>
      <c r="BK111" s="190">
        <f t="shared" ref="BK111:BK129" si="19">ROUND(I111*H111,2)</f>
        <v>0</v>
      </c>
      <c r="BL111" s="100" t="s">
        <v>164</v>
      </c>
      <c r="BM111" s="189" t="s">
        <v>267</v>
      </c>
    </row>
    <row r="112" spans="1:65" s="113" customFormat="1" ht="96" x14ac:dyDescent="0.2">
      <c r="A112" s="109"/>
      <c r="B112" s="110"/>
      <c r="C112" s="208" t="s">
        <v>208</v>
      </c>
      <c r="D112" s="208" t="s">
        <v>400</v>
      </c>
      <c r="E112" s="209" t="s">
        <v>1040</v>
      </c>
      <c r="F112" s="210" t="s">
        <v>1041</v>
      </c>
      <c r="G112" s="211" t="s">
        <v>163</v>
      </c>
      <c r="H112" s="212">
        <v>1</v>
      </c>
      <c r="I112" s="5"/>
      <c r="J112" s="213">
        <f t="shared" si="10"/>
        <v>0</v>
      </c>
      <c r="K112" s="210" t="s">
        <v>3</v>
      </c>
      <c r="L112" s="214"/>
      <c r="M112" s="215" t="s">
        <v>3</v>
      </c>
      <c r="N112" s="216" t="s">
        <v>43</v>
      </c>
      <c r="O112" s="186"/>
      <c r="P112" s="187">
        <f t="shared" si="11"/>
        <v>0</v>
      </c>
      <c r="Q112" s="187">
        <v>0</v>
      </c>
      <c r="R112" s="187">
        <f t="shared" si="12"/>
        <v>0</v>
      </c>
      <c r="S112" s="187">
        <v>0</v>
      </c>
      <c r="T112" s="188">
        <f t="shared" si="13"/>
        <v>0</v>
      </c>
      <c r="U112" s="109"/>
      <c r="V112" s="109"/>
      <c r="W112" s="109"/>
      <c r="X112" s="109"/>
      <c r="Y112" s="109"/>
      <c r="Z112" s="109"/>
      <c r="AA112" s="109"/>
      <c r="AB112" s="109"/>
      <c r="AC112" s="109"/>
      <c r="AD112" s="109"/>
      <c r="AE112" s="109"/>
      <c r="AR112" s="189" t="s">
        <v>174</v>
      </c>
      <c r="AT112" s="189" t="s">
        <v>400</v>
      </c>
      <c r="AU112" s="189" t="s">
        <v>79</v>
      </c>
      <c r="AY112" s="100" t="s">
        <v>159</v>
      </c>
      <c r="BE112" s="190">
        <f t="shared" si="14"/>
        <v>0</v>
      </c>
      <c r="BF112" s="190">
        <f t="shared" si="15"/>
        <v>0</v>
      </c>
      <c r="BG112" s="190">
        <f t="shared" si="16"/>
        <v>0</v>
      </c>
      <c r="BH112" s="190">
        <f t="shared" si="17"/>
        <v>0</v>
      </c>
      <c r="BI112" s="190">
        <f t="shared" si="18"/>
        <v>0</v>
      </c>
      <c r="BJ112" s="100" t="s">
        <v>79</v>
      </c>
      <c r="BK112" s="190">
        <f t="shared" si="19"/>
        <v>0</v>
      </c>
      <c r="BL112" s="100" t="s">
        <v>164</v>
      </c>
      <c r="BM112" s="189" t="s">
        <v>272</v>
      </c>
    </row>
    <row r="113" spans="1:65" s="113" customFormat="1" ht="144" x14ac:dyDescent="0.2">
      <c r="A113" s="109"/>
      <c r="B113" s="110"/>
      <c r="C113" s="208" t="s">
        <v>8</v>
      </c>
      <c r="D113" s="208" t="s">
        <v>400</v>
      </c>
      <c r="E113" s="209" t="s">
        <v>1042</v>
      </c>
      <c r="F113" s="210" t="s">
        <v>1043</v>
      </c>
      <c r="G113" s="211" t="s">
        <v>163</v>
      </c>
      <c r="H113" s="212">
        <v>1</v>
      </c>
      <c r="I113" s="5"/>
      <c r="J113" s="213">
        <f t="shared" si="10"/>
        <v>0</v>
      </c>
      <c r="K113" s="210" t="s">
        <v>3</v>
      </c>
      <c r="L113" s="214"/>
      <c r="M113" s="215" t="s">
        <v>3</v>
      </c>
      <c r="N113" s="216" t="s">
        <v>43</v>
      </c>
      <c r="O113" s="186"/>
      <c r="P113" s="187">
        <f t="shared" si="11"/>
        <v>0</v>
      </c>
      <c r="Q113" s="187">
        <v>0</v>
      </c>
      <c r="R113" s="187">
        <f t="shared" si="12"/>
        <v>0</v>
      </c>
      <c r="S113" s="187">
        <v>0</v>
      </c>
      <c r="T113" s="188">
        <f t="shared" si="13"/>
        <v>0</v>
      </c>
      <c r="U113" s="109"/>
      <c r="V113" s="109"/>
      <c r="W113" s="109"/>
      <c r="X113" s="109"/>
      <c r="Y113" s="109"/>
      <c r="Z113" s="109"/>
      <c r="AA113" s="109"/>
      <c r="AB113" s="109"/>
      <c r="AC113" s="109"/>
      <c r="AD113" s="109"/>
      <c r="AE113" s="109"/>
      <c r="AR113" s="189" t="s">
        <v>174</v>
      </c>
      <c r="AT113" s="189" t="s">
        <v>400</v>
      </c>
      <c r="AU113" s="189" t="s">
        <v>79</v>
      </c>
      <c r="AY113" s="100" t="s">
        <v>159</v>
      </c>
      <c r="BE113" s="190">
        <f t="shared" si="14"/>
        <v>0</v>
      </c>
      <c r="BF113" s="190">
        <f t="shared" si="15"/>
        <v>0</v>
      </c>
      <c r="BG113" s="190">
        <f t="shared" si="16"/>
        <v>0</v>
      </c>
      <c r="BH113" s="190">
        <f t="shared" si="17"/>
        <v>0</v>
      </c>
      <c r="BI113" s="190">
        <f t="shared" si="18"/>
        <v>0</v>
      </c>
      <c r="BJ113" s="100" t="s">
        <v>79</v>
      </c>
      <c r="BK113" s="190">
        <f t="shared" si="19"/>
        <v>0</v>
      </c>
      <c r="BL113" s="100" t="s">
        <v>164</v>
      </c>
      <c r="BM113" s="189" t="s">
        <v>279</v>
      </c>
    </row>
    <row r="114" spans="1:65" s="113" customFormat="1" ht="48" x14ac:dyDescent="0.2">
      <c r="A114" s="109"/>
      <c r="B114" s="110"/>
      <c r="C114" s="208" t="s">
        <v>212</v>
      </c>
      <c r="D114" s="208" t="s">
        <v>400</v>
      </c>
      <c r="E114" s="209" t="s">
        <v>1044</v>
      </c>
      <c r="F114" s="210" t="s">
        <v>1045</v>
      </c>
      <c r="G114" s="211" t="s">
        <v>163</v>
      </c>
      <c r="H114" s="212">
        <v>5</v>
      </c>
      <c r="I114" s="5"/>
      <c r="J114" s="213">
        <f t="shared" si="10"/>
        <v>0</v>
      </c>
      <c r="K114" s="210" t="s">
        <v>3</v>
      </c>
      <c r="L114" s="214"/>
      <c r="M114" s="215" t="s">
        <v>3</v>
      </c>
      <c r="N114" s="216" t="s">
        <v>43</v>
      </c>
      <c r="O114" s="186"/>
      <c r="P114" s="187">
        <f t="shared" si="11"/>
        <v>0</v>
      </c>
      <c r="Q114" s="187">
        <v>0</v>
      </c>
      <c r="R114" s="187">
        <f t="shared" si="12"/>
        <v>0</v>
      </c>
      <c r="S114" s="187">
        <v>0</v>
      </c>
      <c r="T114" s="188">
        <f t="shared" si="13"/>
        <v>0</v>
      </c>
      <c r="U114" s="109"/>
      <c r="V114" s="109"/>
      <c r="W114" s="109"/>
      <c r="X114" s="109"/>
      <c r="Y114" s="109"/>
      <c r="Z114" s="109"/>
      <c r="AA114" s="109"/>
      <c r="AB114" s="109"/>
      <c r="AC114" s="109"/>
      <c r="AD114" s="109"/>
      <c r="AE114" s="109"/>
      <c r="AR114" s="189" t="s">
        <v>174</v>
      </c>
      <c r="AT114" s="189" t="s">
        <v>400</v>
      </c>
      <c r="AU114" s="189" t="s">
        <v>79</v>
      </c>
      <c r="AY114" s="100" t="s">
        <v>159</v>
      </c>
      <c r="BE114" s="190">
        <f t="shared" si="14"/>
        <v>0</v>
      </c>
      <c r="BF114" s="190">
        <f t="shared" si="15"/>
        <v>0</v>
      </c>
      <c r="BG114" s="190">
        <f t="shared" si="16"/>
        <v>0</v>
      </c>
      <c r="BH114" s="190">
        <f t="shared" si="17"/>
        <v>0</v>
      </c>
      <c r="BI114" s="190">
        <f t="shared" si="18"/>
        <v>0</v>
      </c>
      <c r="BJ114" s="100" t="s">
        <v>79</v>
      </c>
      <c r="BK114" s="190">
        <f t="shared" si="19"/>
        <v>0</v>
      </c>
      <c r="BL114" s="100" t="s">
        <v>164</v>
      </c>
      <c r="BM114" s="189" t="s">
        <v>287</v>
      </c>
    </row>
    <row r="115" spans="1:65" s="113" customFormat="1" ht="60" x14ac:dyDescent="0.2">
      <c r="A115" s="109"/>
      <c r="B115" s="110"/>
      <c r="C115" s="208" t="s">
        <v>290</v>
      </c>
      <c r="D115" s="208" t="s">
        <v>400</v>
      </c>
      <c r="E115" s="209" t="s">
        <v>1046</v>
      </c>
      <c r="F115" s="210" t="s">
        <v>1047</v>
      </c>
      <c r="G115" s="211" t="s">
        <v>163</v>
      </c>
      <c r="H115" s="212">
        <v>1</v>
      </c>
      <c r="I115" s="5"/>
      <c r="J115" s="213">
        <f t="shared" si="10"/>
        <v>0</v>
      </c>
      <c r="K115" s="210" t="s">
        <v>3</v>
      </c>
      <c r="L115" s="214"/>
      <c r="M115" s="215" t="s">
        <v>3</v>
      </c>
      <c r="N115" s="216" t="s">
        <v>43</v>
      </c>
      <c r="O115" s="186"/>
      <c r="P115" s="187">
        <f t="shared" si="11"/>
        <v>0</v>
      </c>
      <c r="Q115" s="187">
        <v>0</v>
      </c>
      <c r="R115" s="187">
        <f t="shared" si="12"/>
        <v>0</v>
      </c>
      <c r="S115" s="187">
        <v>0</v>
      </c>
      <c r="T115" s="188">
        <f t="shared" si="13"/>
        <v>0</v>
      </c>
      <c r="U115" s="109"/>
      <c r="V115" s="109"/>
      <c r="W115" s="109"/>
      <c r="X115" s="109"/>
      <c r="Y115" s="109"/>
      <c r="Z115" s="109"/>
      <c r="AA115" s="109"/>
      <c r="AB115" s="109"/>
      <c r="AC115" s="109"/>
      <c r="AD115" s="109"/>
      <c r="AE115" s="109"/>
      <c r="AR115" s="189" t="s">
        <v>174</v>
      </c>
      <c r="AT115" s="189" t="s">
        <v>400</v>
      </c>
      <c r="AU115" s="189" t="s">
        <v>79</v>
      </c>
      <c r="AY115" s="100" t="s">
        <v>159</v>
      </c>
      <c r="BE115" s="190">
        <f t="shared" si="14"/>
        <v>0</v>
      </c>
      <c r="BF115" s="190">
        <f t="shared" si="15"/>
        <v>0</v>
      </c>
      <c r="BG115" s="190">
        <f t="shared" si="16"/>
        <v>0</v>
      </c>
      <c r="BH115" s="190">
        <f t="shared" si="17"/>
        <v>0</v>
      </c>
      <c r="BI115" s="190">
        <f t="shared" si="18"/>
        <v>0</v>
      </c>
      <c r="BJ115" s="100" t="s">
        <v>79</v>
      </c>
      <c r="BK115" s="190">
        <f t="shared" si="19"/>
        <v>0</v>
      </c>
      <c r="BL115" s="100" t="s">
        <v>164</v>
      </c>
      <c r="BM115" s="189" t="s">
        <v>293</v>
      </c>
    </row>
    <row r="116" spans="1:65" s="113" customFormat="1" ht="60" x14ac:dyDescent="0.2">
      <c r="A116" s="109"/>
      <c r="B116" s="110"/>
      <c r="C116" s="208" t="s">
        <v>217</v>
      </c>
      <c r="D116" s="208" t="s">
        <v>400</v>
      </c>
      <c r="E116" s="209" t="s">
        <v>1048</v>
      </c>
      <c r="F116" s="210" t="s">
        <v>1049</v>
      </c>
      <c r="G116" s="211" t="s">
        <v>163</v>
      </c>
      <c r="H116" s="212">
        <v>1</v>
      </c>
      <c r="I116" s="5"/>
      <c r="J116" s="213">
        <f t="shared" si="10"/>
        <v>0</v>
      </c>
      <c r="K116" s="210" t="s">
        <v>3</v>
      </c>
      <c r="L116" s="214"/>
      <c r="M116" s="215" t="s">
        <v>3</v>
      </c>
      <c r="N116" s="216" t="s">
        <v>43</v>
      </c>
      <c r="O116" s="186"/>
      <c r="P116" s="187">
        <f t="shared" si="11"/>
        <v>0</v>
      </c>
      <c r="Q116" s="187">
        <v>0</v>
      </c>
      <c r="R116" s="187">
        <f t="shared" si="12"/>
        <v>0</v>
      </c>
      <c r="S116" s="187">
        <v>0</v>
      </c>
      <c r="T116" s="188">
        <f t="shared" si="13"/>
        <v>0</v>
      </c>
      <c r="U116" s="109"/>
      <c r="V116" s="109"/>
      <c r="W116" s="109"/>
      <c r="X116" s="109"/>
      <c r="Y116" s="109"/>
      <c r="Z116" s="109"/>
      <c r="AA116" s="109"/>
      <c r="AB116" s="109"/>
      <c r="AC116" s="109"/>
      <c r="AD116" s="109"/>
      <c r="AE116" s="109"/>
      <c r="AR116" s="189" t="s">
        <v>174</v>
      </c>
      <c r="AT116" s="189" t="s">
        <v>400</v>
      </c>
      <c r="AU116" s="189" t="s">
        <v>79</v>
      </c>
      <c r="AY116" s="100" t="s">
        <v>159</v>
      </c>
      <c r="BE116" s="190">
        <f t="shared" si="14"/>
        <v>0</v>
      </c>
      <c r="BF116" s="190">
        <f t="shared" si="15"/>
        <v>0</v>
      </c>
      <c r="BG116" s="190">
        <f t="shared" si="16"/>
        <v>0</v>
      </c>
      <c r="BH116" s="190">
        <f t="shared" si="17"/>
        <v>0</v>
      </c>
      <c r="BI116" s="190">
        <f t="shared" si="18"/>
        <v>0</v>
      </c>
      <c r="BJ116" s="100" t="s">
        <v>79</v>
      </c>
      <c r="BK116" s="190">
        <f t="shared" si="19"/>
        <v>0</v>
      </c>
      <c r="BL116" s="100" t="s">
        <v>164</v>
      </c>
      <c r="BM116" s="189" t="s">
        <v>298</v>
      </c>
    </row>
    <row r="117" spans="1:65" s="113" customFormat="1" ht="36" x14ac:dyDescent="0.2">
      <c r="A117" s="109"/>
      <c r="B117" s="110"/>
      <c r="C117" s="208" t="s">
        <v>301</v>
      </c>
      <c r="D117" s="208" t="s">
        <v>400</v>
      </c>
      <c r="E117" s="209" t="s">
        <v>1050</v>
      </c>
      <c r="F117" s="210" t="s">
        <v>1051</v>
      </c>
      <c r="G117" s="211" t="s">
        <v>163</v>
      </c>
      <c r="H117" s="212">
        <v>1</v>
      </c>
      <c r="I117" s="5"/>
      <c r="J117" s="213">
        <f t="shared" si="10"/>
        <v>0</v>
      </c>
      <c r="K117" s="210" t="s">
        <v>3</v>
      </c>
      <c r="L117" s="214"/>
      <c r="M117" s="215" t="s">
        <v>3</v>
      </c>
      <c r="N117" s="216" t="s">
        <v>43</v>
      </c>
      <c r="O117" s="186"/>
      <c r="P117" s="187">
        <f t="shared" si="11"/>
        <v>0</v>
      </c>
      <c r="Q117" s="187">
        <v>0</v>
      </c>
      <c r="R117" s="187">
        <f t="shared" si="12"/>
        <v>0</v>
      </c>
      <c r="S117" s="187">
        <v>0</v>
      </c>
      <c r="T117" s="188">
        <f t="shared" si="13"/>
        <v>0</v>
      </c>
      <c r="U117" s="109"/>
      <c r="V117" s="109"/>
      <c r="W117" s="109"/>
      <c r="X117" s="109"/>
      <c r="Y117" s="109"/>
      <c r="Z117" s="109"/>
      <c r="AA117" s="109"/>
      <c r="AB117" s="109"/>
      <c r="AC117" s="109"/>
      <c r="AD117" s="109"/>
      <c r="AE117" s="109"/>
      <c r="AR117" s="189" t="s">
        <v>174</v>
      </c>
      <c r="AT117" s="189" t="s">
        <v>400</v>
      </c>
      <c r="AU117" s="189" t="s">
        <v>79</v>
      </c>
      <c r="AY117" s="100" t="s">
        <v>159</v>
      </c>
      <c r="BE117" s="190">
        <f t="shared" si="14"/>
        <v>0</v>
      </c>
      <c r="BF117" s="190">
        <f t="shared" si="15"/>
        <v>0</v>
      </c>
      <c r="BG117" s="190">
        <f t="shared" si="16"/>
        <v>0</v>
      </c>
      <c r="BH117" s="190">
        <f t="shared" si="17"/>
        <v>0</v>
      </c>
      <c r="BI117" s="190">
        <f t="shared" si="18"/>
        <v>0</v>
      </c>
      <c r="BJ117" s="100" t="s">
        <v>79</v>
      </c>
      <c r="BK117" s="190">
        <f t="shared" si="19"/>
        <v>0</v>
      </c>
      <c r="BL117" s="100" t="s">
        <v>164</v>
      </c>
      <c r="BM117" s="189" t="s">
        <v>304</v>
      </c>
    </row>
    <row r="118" spans="1:65" s="113" customFormat="1" ht="24" x14ac:dyDescent="0.2">
      <c r="A118" s="109"/>
      <c r="B118" s="110"/>
      <c r="C118" s="208" t="s">
        <v>228</v>
      </c>
      <c r="D118" s="208" t="s">
        <v>400</v>
      </c>
      <c r="E118" s="209" t="s">
        <v>1052</v>
      </c>
      <c r="F118" s="210" t="s">
        <v>1053</v>
      </c>
      <c r="G118" s="211" t="s">
        <v>163</v>
      </c>
      <c r="H118" s="212">
        <v>2</v>
      </c>
      <c r="I118" s="5"/>
      <c r="J118" s="213">
        <f t="shared" si="10"/>
        <v>0</v>
      </c>
      <c r="K118" s="210" t="s">
        <v>3</v>
      </c>
      <c r="L118" s="214"/>
      <c r="M118" s="215" t="s">
        <v>3</v>
      </c>
      <c r="N118" s="216" t="s">
        <v>43</v>
      </c>
      <c r="O118" s="186"/>
      <c r="P118" s="187">
        <f t="shared" si="11"/>
        <v>0</v>
      </c>
      <c r="Q118" s="187">
        <v>0</v>
      </c>
      <c r="R118" s="187">
        <f t="shared" si="12"/>
        <v>0</v>
      </c>
      <c r="S118" s="187">
        <v>0</v>
      </c>
      <c r="T118" s="188">
        <f t="shared" si="13"/>
        <v>0</v>
      </c>
      <c r="U118" s="109"/>
      <c r="V118" s="109"/>
      <c r="W118" s="109"/>
      <c r="X118" s="109"/>
      <c r="Y118" s="109"/>
      <c r="Z118" s="109"/>
      <c r="AA118" s="109"/>
      <c r="AB118" s="109"/>
      <c r="AC118" s="109"/>
      <c r="AD118" s="109"/>
      <c r="AE118" s="109"/>
      <c r="AR118" s="189" t="s">
        <v>174</v>
      </c>
      <c r="AT118" s="189" t="s">
        <v>400</v>
      </c>
      <c r="AU118" s="189" t="s">
        <v>79</v>
      </c>
      <c r="AY118" s="100" t="s">
        <v>159</v>
      </c>
      <c r="BE118" s="190">
        <f t="shared" si="14"/>
        <v>0</v>
      </c>
      <c r="BF118" s="190">
        <f t="shared" si="15"/>
        <v>0</v>
      </c>
      <c r="BG118" s="190">
        <f t="shared" si="16"/>
        <v>0</v>
      </c>
      <c r="BH118" s="190">
        <f t="shared" si="17"/>
        <v>0</v>
      </c>
      <c r="BI118" s="190">
        <f t="shared" si="18"/>
        <v>0</v>
      </c>
      <c r="BJ118" s="100" t="s">
        <v>79</v>
      </c>
      <c r="BK118" s="190">
        <f t="shared" si="19"/>
        <v>0</v>
      </c>
      <c r="BL118" s="100" t="s">
        <v>164</v>
      </c>
      <c r="BM118" s="189" t="s">
        <v>315</v>
      </c>
    </row>
    <row r="119" spans="1:65" s="113" customFormat="1" ht="24" x14ac:dyDescent="0.2">
      <c r="A119" s="109"/>
      <c r="B119" s="110"/>
      <c r="C119" s="208" t="s">
        <v>317</v>
      </c>
      <c r="D119" s="208" t="s">
        <v>400</v>
      </c>
      <c r="E119" s="209" t="s">
        <v>1054</v>
      </c>
      <c r="F119" s="210" t="s">
        <v>1055</v>
      </c>
      <c r="G119" s="211" t="s">
        <v>163</v>
      </c>
      <c r="H119" s="212">
        <v>2</v>
      </c>
      <c r="I119" s="5"/>
      <c r="J119" s="213">
        <f t="shared" si="10"/>
        <v>0</v>
      </c>
      <c r="K119" s="210" t="s">
        <v>3</v>
      </c>
      <c r="L119" s="214"/>
      <c r="M119" s="215" t="s">
        <v>3</v>
      </c>
      <c r="N119" s="216" t="s">
        <v>43</v>
      </c>
      <c r="O119" s="186"/>
      <c r="P119" s="187">
        <f t="shared" si="11"/>
        <v>0</v>
      </c>
      <c r="Q119" s="187">
        <v>0</v>
      </c>
      <c r="R119" s="187">
        <f t="shared" si="12"/>
        <v>0</v>
      </c>
      <c r="S119" s="187">
        <v>0</v>
      </c>
      <c r="T119" s="188">
        <f t="shared" si="13"/>
        <v>0</v>
      </c>
      <c r="U119" s="109"/>
      <c r="V119" s="109"/>
      <c r="W119" s="109"/>
      <c r="X119" s="109"/>
      <c r="Y119" s="109"/>
      <c r="Z119" s="109"/>
      <c r="AA119" s="109"/>
      <c r="AB119" s="109"/>
      <c r="AC119" s="109"/>
      <c r="AD119" s="109"/>
      <c r="AE119" s="109"/>
      <c r="AR119" s="189" t="s">
        <v>174</v>
      </c>
      <c r="AT119" s="189" t="s">
        <v>400</v>
      </c>
      <c r="AU119" s="189" t="s">
        <v>79</v>
      </c>
      <c r="AY119" s="100" t="s">
        <v>159</v>
      </c>
      <c r="BE119" s="190">
        <f t="shared" si="14"/>
        <v>0</v>
      </c>
      <c r="BF119" s="190">
        <f t="shared" si="15"/>
        <v>0</v>
      </c>
      <c r="BG119" s="190">
        <f t="shared" si="16"/>
        <v>0</v>
      </c>
      <c r="BH119" s="190">
        <f t="shared" si="17"/>
        <v>0</v>
      </c>
      <c r="BI119" s="190">
        <f t="shared" si="18"/>
        <v>0</v>
      </c>
      <c r="BJ119" s="100" t="s">
        <v>79</v>
      </c>
      <c r="BK119" s="190">
        <f t="shared" si="19"/>
        <v>0</v>
      </c>
      <c r="BL119" s="100" t="s">
        <v>164</v>
      </c>
      <c r="BM119" s="189" t="s">
        <v>320</v>
      </c>
    </row>
    <row r="120" spans="1:65" s="113" customFormat="1" ht="24" x14ac:dyDescent="0.2">
      <c r="A120" s="109"/>
      <c r="B120" s="110"/>
      <c r="C120" s="208" t="s">
        <v>235</v>
      </c>
      <c r="D120" s="208" t="s">
        <v>400</v>
      </c>
      <c r="E120" s="209" t="s">
        <v>1056</v>
      </c>
      <c r="F120" s="210" t="s">
        <v>1057</v>
      </c>
      <c r="G120" s="211" t="s">
        <v>163</v>
      </c>
      <c r="H120" s="212">
        <v>2</v>
      </c>
      <c r="I120" s="5"/>
      <c r="J120" s="213">
        <f t="shared" si="10"/>
        <v>0</v>
      </c>
      <c r="K120" s="210" t="s">
        <v>3</v>
      </c>
      <c r="L120" s="214"/>
      <c r="M120" s="215" t="s">
        <v>3</v>
      </c>
      <c r="N120" s="216" t="s">
        <v>43</v>
      </c>
      <c r="O120" s="186"/>
      <c r="P120" s="187">
        <f t="shared" si="11"/>
        <v>0</v>
      </c>
      <c r="Q120" s="187">
        <v>0</v>
      </c>
      <c r="R120" s="187">
        <f t="shared" si="12"/>
        <v>0</v>
      </c>
      <c r="S120" s="187">
        <v>0</v>
      </c>
      <c r="T120" s="188">
        <f t="shared" si="13"/>
        <v>0</v>
      </c>
      <c r="U120" s="109"/>
      <c r="V120" s="109"/>
      <c r="W120" s="109"/>
      <c r="X120" s="109"/>
      <c r="Y120" s="109"/>
      <c r="Z120" s="109"/>
      <c r="AA120" s="109"/>
      <c r="AB120" s="109"/>
      <c r="AC120" s="109"/>
      <c r="AD120" s="109"/>
      <c r="AE120" s="109"/>
      <c r="AR120" s="189" t="s">
        <v>174</v>
      </c>
      <c r="AT120" s="189" t="s">
        <v>400</v>
      </c>
      <c r="AU120" s="189" t="s">
        <v>79</v>
      </c>
      <c r="AY120" s="100" t="s">
        <v>159</v>
      </c>
      <c r="BE120" s="190">
        <f t="shared" si="14"/>
        <v>0</v>
      </c>
      <c r="BF120" s="190">
        <f t="shared" si="15"/>
        <v>0</v>
      </c>
      <c r="BG120" s="190">
        <f t="shared" si="16"/>
        <v>0</v>
      </c>
      <c r="BH120" s="190">
        <f t="shared" si="17"/>
        <v>0</v>
      </c>
      <c r="BI120" s="190">
        <f t="shared" si="18"/>
        <v>0</v>
      </c>
      <c r="BJ120" s="100" t="s">
        <v>79</v>
      </c>
      <c r="BK120" s="190">
        <f t="shared" si="19"/>
        <v>0</v>
      </c>
      <c r="BL120" s="100" t="s">
        <v>164</v>
      </c>
      <c r="BM120" s="189" t="s">
        <v>325</v>
      </c>
    </row>
    <row r="121" spans="1:65" s="113" customFormat="1" ht="24" x14ac:dyDescent="0.2">
      <c r="A121" s="109"/>
      <c r="B121" s="110"/>
      <c r="C121" s="208" t="s">
        <v>332</v>
      </c>
      <c r="D121" s="208" t="s">
        <v>400</v>
      </c>
      <c r="E121" s="209" t="s">
        <v>1058</v>
      </c>
      <c r="F121" s="210" t="s">
        <v>1059</v>
      </c>
      <c r="G121" s="211" t="s">
        <v>163</v>
      </c>
      <c r="H121" s="212">
        <v>2</v>
      </c>
      <c r="I121" s="5"/>
      <c r="J121" s="213">
        <f t="shared" si="10"/>
        <v>0</v>
      </c>
      <c r="K121" s="210" t="s">
        <v>3</v>
      </c>
      <c r="L121" s="214"/>
      <c r="M121" s="215" t="s">
        <v>3</v>
      </c>
      <c r="N121" s="216" t="s">
        <v>43</v>
      </c>
      <c r="O121" s="186"/>
      <c r="P121" s="187">
        <f t="shared" si="11"/>
        <v>0</v>
      </c>
      <c r="Q121" s="187">
        <v>0</v>
      </c>
      <c r="R121" s="187">
        <f t="shared" si="12"/>
        <v>0</v>
      </c>
      <c r="S121" s="187">
        <v>0</v>
      </c>
      <c r="T121" s="188">
        <f t="shared" si="13"/>
        <v>0</v>
      </c>
      <c r="U121" s="109"/>
      <c r="V121" s="109"/>
      <c r="W121" s="109"/>
      <c r="X121" s="109"/>
      <c r="Y121" s="109"/>
      <c r="Z121" s="109"/>
      <c r="AA121" s="109"/>
      <c r="AB121" s="109"/>
      <c r="AC121" s="109"/>
      <c r="AD121" s="109"/>
      <c r="AE121" s="109"/>
      <c r="AR121" s="189" t="s">
        <v>174</v>
      </c>
      <c r="AT121" s="189" t="s">
        <v>400</v>
      </c>
      <c r="AU121" s="189" t="s">
        <v>79</v>
      </c>
      <c r="AY121" s="100" t="s">
        <v>159</v>
      </c>
      <c r="BE121" s="190">
        <f t="shared" si="14"/>
        <v>0</v>
      </c>
      <c r="BF121" s="190">
        <f t="shared" si="15"/>
        <v>0</v>
      </c>
      <c r="BG121" s="190">
        <f t="shared" si="16"/>
        <v>0</v>
      </c>
      <c r="BH121" s="190">
        <f t="shared" si="17"/>
        <v>0</v>
      </c>
      <c r="BI121" s="190">
        <f t="shared" si="18"/>
        <v>0</v>
      </c>
      <c r="BJ121" s="100" t="s">
        <v>79</v>
      </c>
      <c r="BK121" s="190">
        <f t="shared" si="19"/>
        <v>0</v>
      </c>
      <c r="BL121" s="100" t="s">
        <v>164</v>
      </c>
      <c r="BM121" s="189" t="s">
        <v>335</v>
      </c>
    </row>
    <row r="122" spans="1:65" s="113" customFormat="1" ht="24" x14ac:dyDescent="0.2">
      <c r="A122" s="109"/>
      <c r="B122" s="110"/>
      <c r="C122" s="208" t="s">
        <v>242</v>
      </c>
      <c r="D122" s="208" t="s">
        <v>400</v>
      </c>
      <c r="E122" s="209" t="s">
        <v>1060</v>
      </c>
      <c r="F122" s="210" t="s">
        <v>1061</v>
      </c>
      <c r="G122" s="211" t="s">
        <v>163</v>
      </c>
      <c r="H122" s="212">
        <v>1</v>
      </c>
      <c r="I122" s="5"/>
      <c r="J122" s="213">
        <f t="shared" si="10"/>
        <v>0</v>
      </c>
      <c r="K122" s="210" t="s">
        <v>3</v>
      </c>
      <c r="L122" s="214"/>
      <c r="M122" s="215" t="s">
        <v>3</v>
      </c>
      <c r="N122" s="216" t="s">
        <v>43</v>
      </c>
      <c r="O122" s="186"/>
      <c r="P122" s="187">
        <f t="shared" si="11"/>
        <v>0</v>
      </c>
      <c r="Q122" s="187">
        <v>0</v>
      </c>
      <c r="R122" s="187">
        <f t="shared" si="12"/>
        <v>0</v>
      </c>
      <c r="S122" s="187">
        <v>0</v>
      </c>
      <c r="T122" s="188">
        <f t="shared" si="13"/>
        <v>0</v>
      </c>
      <c r="U122" s="109"/>
      <c r="V122" s="109"/>
      <c r="W122" s="109"/>
      <c r="X122" s="109"/>
      <c r="Y122" s="109"/>
      <c r="Z122" s="109"/>
      <c r="AA122" s="109"/>
      <c r="AB122" s="109"/>
      <c r="AC122" s="109"/>
      <c r="AD122" s="109"/>
      <c r="AE122" s="109"/>
      <c r="AR122" s="189" t="s">
        <v>174</v>
      </c>
      <c r="AT122" s="189" t="s">
        <v>400</v>
      </c>
      <c r="AU122" s="189" t="s">
        <v>79</v>
      </c>
      <c r="AY122" s="100" t="s">
        <v>159</v>
      </c>
      <c r="BE122" s="190">
        <f t="shared" si="14"/>
        <v>0</v>
      </c>
      <c r="BF122" s="190">
        <f t="shared" si="15"/>
        <v>0</v>
      </c>
      <c r="BG122" s="190">
        <f t="shared" si="16"/>
        <v>0</v>
      </c>
      <c r="BH122" s="190">
        <f t="shared" si="17"/>
        <v>0</v>
      </c>
      <c r="BI122" s="190">
        <f t="shared" si="18"/>
        <v>0</v>
      </c>
      <c r="BJ122" s="100" t="s">
        <v>79</v>
      </c>
      <c r="BK122" s="190">
        <f t="shared" si="19"/>
        <v>0</v>
      </c>
      <c r="BL122" s="100" t="s">
        <v>164</v>
      </c>
      <c r="BM122" s="189" t="s">
        <v>343</v>
      </c>
    </row>
    <row r="123" spans="1:65" s="113" customFormat="1" ht="24" x14ac:dyDescent="0.2">
      <c r="A123" s="109"/>
      <c r="B123" s="110"/>
      <c r="C123" s="208" t="s">
        <v>351</v>
      </c>
      <c r="D123" s="208" t="s">
        <v>400</v>
      </c>
      <c r="E123" s="209" t="s">
        <v>1062</v>
      </c>
      <c r="F123" s="210" t="s">
        <v>1063</v>
      </c>
      <c r="G123" s="211" t="s">
        <v>163</v>
      </c>
      <c r="H123" s="212">
        <v>1</v>
      </c>
      <c r="I123" s="5"/>
      <c r="J123" s="213">
        <f t="shared" si="10"/>
        <v>0</v>
      </c>
      <c r="K123" s="210" t="s">
        <v>3</v>
      </c>
      <c r="L123" s="214"/>
      <c r="M123" s="215" t="s">
        <v>3</v>
      </c>
      <c r="N123" s="216" t="s">
        <v>43</v>
      </c>
      <c r="O123" s="186"/>
      <c r="P123" s="187">
        <f t="shared" si="11"/>
        <v>0</v>
      </c>
      <c r="Q123" s="187">
        <v>0</v>
      </c>
      <c r="R123" s="187">
        <f t="shared" si="12"/>
        <v>0</v>
      </c>
      <c r="S123" s="187">
        <v>0</v>
      </c>
      <c r="T123" s="188">
        <f t="shared" si="13"/>
        <v>0</v>
      </c>
      <c r="U123" s="109"/>
      <c r="V123" s="109"/>
      <c r="W123" s="109"/>
      <c r="X123" s="109"/>
      <c r="Y123" s="109"/>
      <c r="Z123" s="109"/>
      <c r="AA123" s="109"/>
      <c r="AB123" s="109"/>
      <c r="AC123" s="109"/>
      <c r="AD123" s="109"/>
      <c r="AE123" s="109"/>
      <c r="AR123" s="189" t="s">
        <v>174</v>
      </c>
      <c r="AT123" s="189" t="s">
        <v>400</v>
      </c>
      <c r="AU123" s="189" t="s">
        <v>79</v>
      </c>
      <c r="AY123" s="100" t="s">
        <v>159</v>
      </c>
      <c r="BE123" s="190">
        <f t="shared" si="14"/>
        <v>0</v>
      </c>
      <c r="BF123" s="190">
        <f t="shared" si="15"/>
        <v>0</v>
      </c>
      <c r="BG123" s="190">
        <f t="shared" si="16"/>
        <v>0</v>
      </c>
      <c r="BH123" s="190">
        <f t="shared" si="17"/>
        <v>0</v>
      </c>
      <c r="BI123" s="190">
        <f t="shared" si="18"/>
        <v>0</v>
      </c>
      <c r="BJ123" s="100" t="s">
        <v>79</v>
      </c>
      <c r="BK123" s="190">
        <f t="shared" si="19"/>
        <v>0</v>
      </c>
      <c r="BL123" s="100" t="s">
        <v>164</v>
      </c>
      <c r="BM123" s="189" t="s">
        <v>354</v>
      </c>
    </row>
    <row r="124" spans="1:65" s="113" customFormat="1" ht="36" x14ac:dyDescent="0.2">
      <c r="A124" s="109"/>
      <c r="B124" s="110"/>
      <c r="C124" s="208" t="s">
        <v>255</v>
      </c>
      <c r="D124" s="208" t="s">
        <v>400</v>
      </c>
      <c r="E124" s="209" t="s">
        <v>1064</v>
      </c>
      <c r="F124" s="210" t="s">
        <v>1065</v>
      </c>
      <c r="G124" s="211" t="s">
        <v>163</v>
      </c>
      <c r="H124" s="212">
        <v>1</v>
      </c>
      <c r="I124" s="5"/>
      <c r="J124" s="213">
        <f t="shared" si="10"/>
        <v>0</v>
      </c>
      <c r="K124" s="210" t="s">
        <v>3</v>
      </c>
      <c r="L124" s="214"/>
      <c r="M124" s="215" t="s">
        <v>3</v>
      </c>
      <c r="N124" s="216" t="s">
        <v>43</v>
      </c>
      <c r="O124" s="186"/>
      <c r="P124" s="187">
        <f t="shared" si="11"/>
        <v>0</v>
      </c>
      <c r="Q124" s="187">
        <v>0</v>
      </c>
      <c r="R124" s="187">
        <f t="shared" si="12"/>
        <v>0</v>
      </c>
      <c r="S124" s="187">
        <v>0</v>
      </c>
      <c r="T124" s="188">
        <f t="shared" si="13"/>
        <v>0</v>
      </c>
      <c r="U124" s="109"/>
      <c r="V124" s="109"/>
      <c r="W124" s="109"/>
      <c r="X124" s="109"/>
      <c r="Y124" s="109"/>
      <c r="Z124" s="109"/>
      <c r="AA124" s="109"/>
      <c r="AB124" s="109"/>
      <c r="AC124" s="109"/>
      <c r="AD124" s="109"/>
      <c r="AE124" s="109"/>
      <c r="AR124" s="189" t="s">
        <v>174</v>
      </c>
      <c r="AT124" s="189" t="s">
        <v>400</v>
      </c>
      <c r="AU124" s="189" t="s">
        <v>79</v>
      </c>
      <c r="AY124" s="100" t="s">
        <v>159</v>
      </c>
      <c r="BE124" s="190">
        <f t="shared" si="14"/>
        <v>0</v>
      </c>
      <c r="BF124" s="190">
        <f t="shared" si="15"/>
        <v>0</v>
      </c>
      <c r="BG124" s="190">
        <f t="shared" si="16"/>
        <v>0</v>
      </c>
      <c r="BH124" s="190">
        <f t="shared" si="17"/>
        <v>0</v>
      </c>
      <c r="BI124" s="190">
        <f t="shared" si="18"/>
        <v>0</v>
      </c>
      <c r="BJ124" s="100" t="s">
        <v>79</v>
      </c>
      <c r="BK124" s="190">
        <f t="shared" si="19"/>
        <v>0</v>
      </c>
      <c r="BL124" s="100" t="s">
        <v>164</v>
      </c>
      <c r="BM124" s="189" t="s">
        <v>362</v>
      </c>
    </row>
    <row r="125" spans="1:65" s="113" customFormat="1" ht="36" x14ac:dyDescent="0.2">
      <c r="A125" s="109"/>
      <c r="B125" s="110"/>
      <c r="C125" s="208" t="s">
        <v>377</v>
      </c>
      <c r="D125" s="208" t="s">
        <v>400</v>
      </c>
      <c r="E125" s="209" t="s">
        <v>1066</v>
      </c>
      <c r="F125" s="210" t="s">
        <v>1067</v>
      </c>
      <c r="G125" s="211" t="s">
        <v>163</v>
      </c>
      <c r="H125" s="212">
        <v>2</v>
      </c>
      <c r="I125" s="5"/>
      <c r="J125" s="213">
        <f t="shared" si="10"/>
        <v>0</v>
      </c>
      <c r="K125" s="210" t="s">
        <v>3</v>
      </c>
      <c r="L125" s="214"/>
      <c r="M125" s="215" t="s">
        <v>3</v>
      </c>
      <c r="N125" s="216" t="s">
        <v>43</v>
      </c>
      <c r="O125" s="186"/>
      <c r="P125" s="187">
        <f t="shared" si="11"/>
        <v>0</v>
      </c>
      <c r="Q125" s="187">
        <v>0</v>
      </c>
      <c r="R125" s="187">
        <f t="shared" si="12"/>
        <v>0</v>
      </c>
      <c r="S125" s="187">
        <v>0</v>
      </c>
      <c r="T125" s="188">
        <f t="shared" si="13"/>
        <v>0</v>
      </c>
      <c r="U125" s="109"/>
      <c r="V125" s="109"/>
      <c r="W125" s="109"/>
      <c r="X125" s="109"/>
      <c r="Y125" s="109"/>
      <c r="Z125" s="109"/>
      <c r="AA125" s="109"/>
      <c r="AB125" s="109"/>
      <c r="AC125" s="109"/>
      <c r="AD125" s="109"/>
      <c r="AE125" s="109"/>
      <c r="AR125" s="189" t="s">
        <v>174</v>
      </c>
      <c r="AT125" s="189" t="s">
        <v>400</v>
      </c>
      <c r="AU125" s="189" t="s">
        <v>79</v>
      </c>
      <c r="AY125" s="100" t="s">
        <v>159</v>
      </c>
      <c r="BE125" s="190">
        <f t="shared" si="14"/>
        <v>0</v>
      </c>
      <c r="BF125" s="190">
        <f t="shared" si="15"/>
        <v>0</v>
      </c>
      <c r="BG125" s="190">
        <f t="shared" si="16"/>
        <v>0</v>
      </c>
      <c r="BH125" s="190">
        <f t="shared" si="17"/>
        <v>0</v>
      </c>
      <c r="BI125" s="190">
        <f t="shared" si="18"/>
        <v>0</v>
      </c>
      <c r="BJ125" s="100" t="s">
        <v>79</v>
      </c>
      <c r="BK125" s="190">
        <f t="shared" si="19"/>
        <v>0</v>
      </c>
      <c r="BL125" s="100" t="s">
        <v>164</v>
      </c>
      <c r="BM125" s="189" t="s">
        <v>380</v>
      </c>
    </row>
    <row r="126" spans="1:65" s="113" customFormat="1" ht="24" x14ac:dyDescent="0.2">
      <c r="A126" s="109"/>
      <c r="B126" s="110"/>
      <c r="C126" s="208" t="s">
        <v>259</v>
      </c>
      <c r="D126" s="208" t="s">
        <v>400</v>
      </c>
      <c r="E126" s="209" t="s">
        <v>1068</v>
      </c>
      <c r="F126" s="210" t="s">
        <v>1069</v>
      </c>
      <c r="G126" s="211" t="s">
        <v>163</v>
      </c>
      <c r="H126" s="212">
        <v>1</v>
      </c>
      <c r="I126" s="5"/>
      <c r="J126" s="213">
        <f t="shared" si="10"/>
        <v>0</v>
      </c>
      <c r="K126" s="210" t="s">
        <v>3</v>
      </c>
      <c r="L126" s="214"/>
      <c r="M126" s="215" t="s">
        <v>3</v>
      </c>
      <c r="N126" s="216" t="s">
        <v>43</v>
      </c>
      <c r="O126" s="186"/>
      <c r="P126" s="187">
        <f t="shared" si="11"/>
        <v>0</v>
      </c>
      <c r="Q126" s="187">
        <v>0</v>
      </c>
      <c r="R126" s="187">
        <f t="shared" si="12"/>
        <v>0</v>
      </c>
      <c r="S126" s="187">
        <v>0</v>
      </c>
      <c r="T126" s="188">
        <f t="shared" si="13"/>
        <v>0</v>
      </c>
      <c r="U126" s="109"/>
      <c r="V126" s="109"/>
      <c r="W126" s="109"/>
      <c r="X126" s="109"/>
      <c r="Y126" s="109"/>
      <c r="Z126" s="109"/>
      <c r="AA126" s="109"/>
      <c r="AB126" s="109"/>
      <c r="AC126" s="109"/>
      <c r="AD126" s="109"/>
      <c r="AE126" s="109"/>
      <c r="AR126" s="189" t="s">
        <v>174</v>
      </c>
      <c r="AT126" s="189" t="s">
        <v>400</v>
      </c>
      <c r="AU126" s="189" t="s">
        <v>79</v>
      </c>
      <c r="AY126" s="100" t="s">
        <v>159</v>
      </c>
      <c r="BE126" s="190">
        <f t="shared" si="14"/>
        <v>0</v>
      </c>
      <c r="BF126" s="190">
        <f t="shared" si="15"/>
        <v>0</v>
      </c>
      <c r="BG126" s="190">
        <f t="shared" si="16"/>
        <v>0</v>
      </c>
      <c r="BH126" s="190">
        <f t="shared" si="17"/>
        <v>0</v>
      </c>
      <c r="BI126" s="190">
        <f t="shared" si="18"/>
        <v>0</v>
      </c>
      <c r="BJ126" s="100" t="s">
        <v>79</v>
      </c>
      <c r="BK126" s="190">
        <f t="shared" si="19"/>
        <v>0</v>
      </c>
      <c r="BL126" s="100" t="s">
        <v>164</v>
      </c>
      <c r="BM126" s="189" t="s">
        <v>383</v>
      </c>
    </row>
    <row r="127" spans="1:65" s="113" customFormat="1" ht="72" x14ac:dyDescent="0.2">
      <c r="A127" s="109"/>
      <c r="B127" s="110"/>
      <c r="C127" s="208" t="s">
        <v>385</v>
      </c>
      <c r="D127" s="208" t="s">
        <v>400</v>
      </c>
      <c r="E127" s="209" t="s">
        <v>1070</v>
      </c>
      <c r="F127" s="210" t="s">
        <v>1071</v>
      </c>
      <c r="G127" s="211" t="s">
        <v>163</v>
      </c>
      <c r="H127" s="212">
        <v>1</v>
      </c>
      <c r="I127" s="5"/>
      <c r="J127" s="213">
        <f t="shared" si="10"/>
        <v>0</v>
      </c>
      <c r="K127" s="210" t="s">
        <v>3</v>
      </c>
      <c r="L127" s="214"/>
      <c r="M127" s="215" t="s">
        <v>3</v>
      </c>
      <c r="N127" s="216" t="s">
        <v>43</v>
      </c>
      <c r="O127" s="186"/>
      <c r="P127" s="187">
        <f t="shared" si="11"/>
        <v>0</v>
      </c>
      <c r="Q127" s="187">
        <v>0</v>
      </c>
      <c r="R127" s="187">
        <f t="shared" si="12"/>
        <v>0</v>
      </c>
      <c r="S127" s="187">
        <v>0</v>
      </c>
      <c r="T127" s="188">
        <f t="shared" si="13"/>
        <v>0</v>
      </c>
      <c r="U127" s="109"/>
      <c r="V127" s="109"/>
      <c r="W127" s="109"/>
      <c r="X127" s="109"/>
      <c r="Y127" s="109"/>
      <c r="Z127" s="109"/>
      <c r="AA127" s="109"/>
      <c r="AB127" s="109"/>
      <c r="AC127" s="109"/>
      <c r="AD127" s="109"/>
      <c r="AE127" s="109"/>
      <c r="AR127" s="189" t="s">
        <v>174</v>
      </c>
      <c r="AT127" s="189" t="s">
        <v>400</v>
      </c>
      <c r="AU127" s="189" t="s">
        <v>79</v>
      </c>
      <c r="AY127" s="100" t="s">
        <v>159</v>
      </c>
      <c r="BE127" s="190">
        <f t="shared" si="14"/>
        <v>0</v>
      </c>
      <c r="BF127" s="190">
        <f t="shared" si="15"/>
        <v>0</v>
      </c>
      <c r="BG127" s="190">
        <f t="shared" si="16"/>
        <v>0</v>
      </c>
      <c r="BH127" s="190">
        <f t="shared" si="17"/>
        <v>0</v>
      </c>
      <c r="BI127" s="190">
        <f t="shared" si="18"/>
        <v>0</v>
      </c>
      <c r="BJ127" s="100" t="s">
        <v>79</v>
      </c>
      <c r="BK127" s="190">
        <f t="shared" si="19"/>
        <v>0</v>
      </c>
      <c r="BL127" s="100" t="s">
        <v>164</v>
      </c>
      <c r="BM127" s="189" t="s">
        <v>388</v>
      </c>
    </row>
    <row r="128" spans="1:65" s="113" customFormat="1" ht="72" x14ac:dyDescent="0.2">
      <c r="A128" s="109"/>
      <c r="B128" s="110"/>
      <c r="C128" s="208" t="s">
        <v>262</v>
      </c>
      <c r="D128" s="208" t="s">
        <v>400</v>
      </c>
      <c r="E128" s="209" t="s">
        <v>1072</v>
      </c>
      <c r="F128" s="210" t="s">
        <v>1073</v>
      </c>
      <c r="G128" s="211" t="s">
        <v>1074</v>
      </c>
      <c r="H128" s="212">
        <v>1</v>
      </c>
      <c r="I128" s="5"/>
      <c r="J128" s="213">
        <f t="shared" si="10"/>
        <v>0</v>
      </c>
      <c r="K128" s="210" t="s">
        <v>3</v>
      </c>
      <c r="L128" s="214"/>
      <c r="M128" s="215" t="s">
        <v>3</v>
      </c>
      <c r="N128" s="216" t="s">
        <v>43</v>
      </c>
      <c r="O128" s="186"/>
      <c r="P128" s="187">
        <f t="shared" si="11"/>
        <v>0</v>
      </c>
      <c r="Q128" s="187">
        <v>0</v>
      </c>
      <c r="R128" s="187">
        <f t="shared" si="12"/>
        <v>0</v>
      </c>
      <c r="S128" s="187">
        <v>0</v>
      </c>
      <c r="T128" s="188">
        <f t="shared" si="13"/>
        <v>0</v>
      </c>
      <c r="U128" s="109"/>
      <c r="V128" s="109"/>
      <c r="W128" s="109"/>
      <c r="X128" s="109"/>
      <c r="Y128" s="109"/>
      <c r="Z128" s="109"/>
      <c r="AA128" s="109"/>
      <c r="AB128" s="109"/>
      <c r="AC128" s="109"/>
      <c r="AD128" s="109"/>
      <c r="AE128" s="109"/>
      <c r="AR128" s="189" t="s">
        <v>174</v>
      </c>
      <c r="AT128" s="189" t="s">
        <v>400</v>
      </c>
      <c r="AU128" s="189" t="s">
        <v>79</v>
      </c>
      <c r="AY128" s="100" t="s">
        <v>159</v>
      </c>
      <c r="BE128" s="190">
        <f t="shared" si="14"/>
        <v>0</v>
      </c>
      <c r="BF128" s="190">
        <f t="shared" si="15"/>
        <v>0</v>
      </c>
      <c r="BG128" s="190">
        <f t="shared" si="16"/>
        <v>0</v>
      </c>
      <c r="BH128" s="190">
        <f t="shared" si="17"/>
        <v>0</v>
      </c>
      <c r="BI128" s="190">
        <f t="shared" si="18"/>
        <v>0</v>
      </c>
      <c r="BJ128" s="100" t="s">
        <v>79</v>
      </c>
      <c r="BK128" s="190">
        <f t="shared" si="19"/>
        <v>0</v>
      </c>
      <c r="BL128" s="100" t="s">
        <v>164</v>
      </c>
      <c r="BM128" s="189" t="s">
        <v>393</v>
      </c>
    </row>
    <row r="129" spans="1:65" s="113" customFormat="1" ht="24" x14ac:dyDescent="0.2">
      <c r="A129" s="109"/>
      <c r="B129" s="110"/>
      <c r="C129" s="208" t="s">
        <v>396</v>
      </c>
      <c r="D129" s="208" t="s">
        <v>400</v>
      </c>
      <c r="E129" s="209" t="s">
        <v>1075</v>
      </c>
      <c r="F129" s="210" t="s">
        <v>1076</v>
      </c>
      <c r="G129" s="211" t="s">
        <v>163</v>
      </c>
      <c r="H129" s="212">
        <v>1</v>
      </c>
      <c r="I129" s="5"/>
      <c r="J129" s="213">
        <f t="shared" si="10"/>
        <v>0</v>
      </c>
      <c r="K129" s="210" t="s">
        <v>3</v>
      </c>
      <c r="L129" s="214"/>
      <c r="M129" s="215" t="s">
        <v>3</v>
      </c>
      <c r="N129" s="216" t="s">
        <v>43</v>
      </c>
      <c r="O129" s="186"/>
      <c r="P129" s="187">
        <f t="shared" si="11"/>
        <v>0</v>
      </c>
      <c r="Q129" s="187">
        <v>0</v>
      </c>
      <c r="R129" s="187">
        <f t="shared" si="12"/>
        <v>0</v>
      </c>
      <c r="S129" s="187">
        <v>0</v>
      </c>
      <c r="T129" s="188">
        <f t="shared" si="13"/>
        <v>0</v>
      </c>
      <c r="U129" s="109"/>
      <c r="V129" s="109"/>
      <c r="W129" s="109"/>
      <c r="X129" s="109"/>
      <c r="Y129" s="109"/>
      <c r="Z129" s="109"/>
      <c r="AA129" s="109"/>
      <c r="AB129" s="109"/>
      <c r="AC129" s="109"/>
      <c r="AD129" s="109"/>
      <c r="AE129" s="109"/>
      <c r="AR129" s="189" t="s">
        <v>174</v>
      </c>
      <c r="AT129" s="189" t="s">
        <v>400</v>
      </c>
      <c r="AU129" s="189" t="s">
        <v>79</v>
      </c>
      <c r="AY129" s="100" t="s">
        <v>159</v>
      </c>
      <c r="BE129" s="190">
        <f t="shared" si="14"/>
        <v>0</v>
      </c>
      <c r="BF129" s="190">
        <f t="shared" si="15"/>
        <v>0</v>
      </c>
      <c r="BG129" s="190">
        <f t="shared" si="16"/>
        <v>0</v>
      </c>
      <c r="BH129" s="190">
        <f t="shared" si="17"/>
        <v>0</v>
      </c>
      <c r="BI129" s="190">
        <f t="shared" si="18"/>
        <v>0</v>
      </c>
      <c r="BJ129" s="100" t="s">
        <v>79</v>
      </c>
      <c r="BK129" s="190">
        <f t="shared" si="19"/>
        <v>0</v>
      </c>
      <c r="BL129" s="100" t="s">
        <v>164</v>
      </c>
      <c r="BM129" s="189" t="s">
        <v>399</v>
      </c>
    </row>
    <row r="130" spans="1:65" s="167" customFormat="1" ht="25.9" customHeight="1" x14ac:dyDescent="0.2">
      <c r="B130" s="168"/>
      <c r="D130" s="169" t="s">
        <v>71</v>
      </c>
      <c r="E130" s="170" t="s">
        <v>1077</v>
      </c>
      <c r="F130" s="170" t="s">
        <v>1078</v>
      </c>
      <c r="J130" s="171">
        <f>BK130</f>
        <v>0</v>
      </c>
      <c r="L130" s="168"/>
      <c r="M130" s="172"/>
      <c r="N130" s="173"/>
      <c r="O130" s="173"/>
      <c r="P130" s="174">
        <f>SUM(P131:P144)</f>
        <v>0</v>
      </c>
      <c r="Q130" s="173"/>
      <c r="R130" s="174">
        <f>SUM(R131:R144)</f>
        <v>0</v>
      </c>
      <c r="S130" s="173"/>
      <c r="T130" s="175">
        <f>SUM(T131:T144)</f>
        <v>0</v>
      </c>
      <c r="AR130" s="169" t="s">
        <v>79</v>
      </c>
      <c r="AT130" s="176" t="s">
        <v>71</v>
      </c>
      <c r="AU130" s="176" t="s">
        <v>72</v>
      </c>
      <c r="AY130" s="169" t="s">
        <v>159</v>
      </c>
      <c r="BK130" s="177">
        <f>SUM(BK131:BK144)</f>
        <v>0</v>
      </c>
    </row>
    <row r="131" spans="1:65" s="113" customFormat="1" ht="72" x14ac:dyDescent="0.2">
      <c r="A131" s="109"/>
      <c r="B131" s="110"/>
      <c r="C131" s="208" t="s">
        <v>267</v>
      </c>
      <c r="D131" s="208" t="s">
        <v>400</v>
      </c>
      <c r="E131" s="209" t="s">
        <v>1079</v>
      </c>
      <c r="F131" s="210" t="s">
        <v>1080</v>
      </c>
      <c r="G131" s="211" t="s">
        <v>163</v>
      </c>
      <c r="H131" s="212">
        <v>20</v>
      </c>
      <c r="I131" s="5"/>
      <c r="J131" s="213">
        <f t="shared" ref="J131:J144" si="20">ROUND(I131*H131,2)</f>
        <v>0</v>
      </c>
      <c r="K131" s="210" t="s">
        <v>3</v>
      </c>
      <c r="L131" s="214"/>
      <c r="M131" s="215" t="s">
        <v>3</v>
      </c>
      <c r="N131" s="216" t="s">
        <v>43</v>
      </c>
      <c r="O131" s="186"/>
      <c r="P131" s="187">
        <f t="shared" ref="P131:P144" si="21">O131*H131</f>
        <v>0</v>
      </c>
      <c r="Q131" s="187">
        <v>0</v>
      </c>
      <c r="R131" s="187">
        <f t="shared" ref="R131:R144" si="22">Q131*H131</f>
        <v>0</v>
      </c>
      <c r="S131" s="187">
        <v>0</v>
      </c>
      <c r="T131" s="188">
        <f t="shared" ref="T131:T144" si="23">S131*H131</f>
        <v>0</v>
      </c>
      <c r="U131" s="109"/>
      <c r="V131" s="109"/>
      <c r="W131" s="109"/>
      <c r="X131" s="109"/>
      <c r="Y131" s="109"/>
      <c r="Z131" s="109"/>
      <c r="AA131" s="109"/>
      <c r="AB131" s="109"/>
      <c r="AC131" s="109"/>
      <c r="AD131" s="109"/>
      <c r="AE131" s="109"/>
      <c r="AR131" s="189" t="s">
        <v>174</v>
      </c>
      <c r="AT131" s="189" t="s">
        <v>400</v>
      </c>
      <c r="AU131" s="189" t="s">
        <v>79</v>
      </c>
      <c r="AY131" s="100" t="s">
        <v>159</v>
      </c>
      <c r="BE131" s="190">
        <f t="shared" ref="BE131:BE144" si="24">IF(N131="základní",J131,0)</f>
        <v>0</v>
      </c>
      <c r="BF131" s="190">
        <f t="shared" ref="BF131:BF144" si="25">IF(N131="snížená",J131,0)</f>
        <v>0</v>
      </c>
      <c r="BG131" s="190">
        <f t="shared" ref="BG131:BG144" si="26">IF(N131="zákl. přenesená",J131,0)</f>
        <v>0</v>
      </c>
      <c r="BH131" s="190">
        <f t="shared" ref="BH131:BH144" si="27">IF(N131="sníž. přenesená",J131,0)</f>
        <v>0</v>
      </c>
      <c r="BI131" s="190">
        <f t="shared" ref="BI131:BI144" si="28">IF(N131="nulová",J131,0)</f>
        <v>0</v>
      </c>
      <c r="BJ131" s="100" t="s">
        <v>79</v>
      </c>
      <c r="BK131" s="190">
        <f t="shared" ref="BK131:BK144" si="29">ROUND(I131*H131,2)</f>
        <v>0</v>
      </c>
      <c r="BL131" s="100" t="s">
        <v>164</v>
      </c>
      <c r="BM131" s="189" t="s">
        <v>403</v>
      </c>
    </row>
    <row r="132" spans="1:65" s="113" customFormat="1" ht="144" x14ac:dyDescent="0.2">
      <c r="A132" s="109"/>
      <c r="B132" s="110"/>
      <c r="C132" s="208" t="s">
        <v>404</v>
      </c>
      <c r="D132" s="208" t="s">
        <v>400</v>
      </c>
      <c r="E132" s="209" t="s">
        <v>1081</v>
      </c>
      <c r="F132" s="210" t="s">
        <v>1082</v>
      </c>
      <c r="G132" s="211" t="s">
        <v>163</v>
      </c>
      <c r="H132" s="212">
        <v>2</v>
      </c>
      <c r="I132" s="5"/>
      <c r="J132" s="213">
        <f t="shared" si="20"/>
        <v>0</v>
      </c>
      <c r="K132" s="210" t="s">
        <v>3</v>
      </c>
      <c r="L132" s="214"/>
      <c r="M132" s="215" t="s">
        <v>3</v>
      </c>
      <c r="N132" s="216" t="s">
        <v>43</v>
      </c>
      <c r="O132" s="186"/>
      <c r="P132" s="187">
        <f t="shared" si="21"/>
        <v>0</v>
      </c>
      <c r="Q132" s="187">
        <v>0</v>
      </c>
      <c r="R132" s="187">
        <f t="shared" si="22"/>
        <v>0</v>
      </c>
      <c r="S132" s="187">
        <v>0</v>
      </c>
      <c r="T132" s="188">
        <f t="shared" si="23"/>
        <v>0</v>
      </c>
      <c r="U132" s="109"/>
      <c r="V132" s="109"/>
      <c r="W132" s="109"/>
      <c r="X132" s="109"/>
      <c r="Y132" s="109"/>
      <c r="Z132" s="109"/>
      <c r="AA132" s="109"/>
      <c r="AB132" s="109"/>
      <c r="AC132" s="109"/>
      <c r="AD132" s="109"/>
      <c r="AE132" s="109"/>
      <c r="AR132" s="189" t="s">
        <v>174</v>
      </c>
      <c r="AT132" s="189" t="s">
        <v>400</v>
      </c>
      <c r="AU132" s="189" t="s">
        <v>79</v>
      </c>
      <c r="AY132" s="100" t="s">
        <v>159</v>
      </c>
      <c r="BE132" s="190">
        <f t="shared" si="24"/>
        <v>0</v>
      </c>
      <c r="BF132" s="190">
        <f t="shared" si="25"/>
        <v>0</v>
      </c>
      <c r="BG132" s="190">
        <f t="shared" si="26"/>
        <v>0</v>
      </c>
      <c r="BH132" s="190">
        <f t="shared" si="27"/>
        <v>0</v>
      </c>
      <c r="BI132" s="190">
        <f t="shared" si="28"/>
        <v>0</v>
      </c>
      <c r="BJ132" s="100" t="s">
        <v>79</v>
      </c>
      <c r="BK132" s="190">
        <f t="shared" si="29"/>
        <v>0</v>
      </c>
      <c r="BL132" s="100" t="s">
        <v>164</v>
      </c>
      <c r="BM132" s="189" t="s">
        <v>407</v>
      </c>
    </row>
    <row r="133" spans="1:65" s="113" customFormat="1" ht="144" x14ac:dyDescent="0.2">
      <c r="A133" s="109"/>
      <c r="B133" s="110"/>
      <c r="C133" s="208" t="s">
        <v>272</v>
      </c>
      <c r="D133" s="208" t="s">
        <v>400</v>
      </c>
      <c r="E133" s="209" t="s">
        <v>1083</v>
      </c>
      <c r="F133" s="210" t="s">
        <v>1084</v>
      </c>
      <c r="G133" s="211" t="s">
        <v>163</v>
      </c>
      <c r="H133" s="212">
        <v>2</v>
      </c>
      <c r="I133" s="5"/>
      <c r="J133" s="213">
        <f t="shared" si="20"/>
        <v>0</v>
      </c>
      <c r="K133" s="210" t="s">
        <v>3</v>
      </c>
      <c r="L133" s="214"/>
      <c r="M133" s="215" t="s">
        <v>3</v>
      </c>
      <c r="N133" s="216" t="s">
        <v>43</v>
      </c>
      <c r="O133" s="186"/>
      <c r="P133" s="187">
        <f t="shared" si="21"/>
        <v>0</v>
      </c>
      <c r="Q133" s="187">
        <v>0</v>
      </c>
      <c r="R133" s="187">
        <f t="shared" si="22"/>
        <v>0</v>
      </c>
      <c r="S133" s="187">
        <v>0</v>
      </c>
      <c r="T133" s="188">
        <f t="shared" si="23"/>
        <v>0</v>
      </c>
      <c r="U133" s="109"/>
      <c r="V133" s="109"/>
      <c r="W133" s="109"/>
      <c r="X133" s="109"/>
      <c r="Y133" s="109"/>
      <c r="Z133" s="109"/>
      <c r="AA133" s="109"/>
      <c r="AB133" s="109"/>
      <c r="AC133" s="109"/>
      <c r="AD133" s="109"/>
      <c r="AE133" s="109"/>
      <c r="AR133" s="189" t="s">
        <v>174</v>
      </c>
      <c r="AT133" s="189" t="s">
        <v>400</v>
      </c>
      <c r="AU133" s="189" t="s">
        <v>79</v>
      </c>
      <c r="AY133" s="100" t="s">
        <v>159</v>
      </c>
      <c r="BE133" s="190">
        <f t="shared" si="24"/>
        <v>0</v>
      </c>
      <c r="BF133" s="190">
        <f t="shared" si="25"/>
        <v>0</v>
      </c>
      <c r="BG133" s="190">
        <f t="shared" si="26"/>
        <v>0</v>
      </c>
      <c r="BH133" s="190">
        <f t="shared" si="27"/>
        <v>0</v>
      </c>
      <c r="BI133" s="190">
        <f t="shared" si="28"/>
        <v>0</v>
      </c>
      <c r="BJ133" s="100" t="s">
        <v>79</v>
      </c>
      <c r="BK133" s="190">
        <f t="shared" si="29"/>
        <v>0</v>
      </c>
      <c r="BL133" s="100" t="s">
        <v>164</v>
      </c>
      <c r="BM133" s="189" t="s">
        <v>410</v>
      </c>
    </row>
    <row r="134" spans="1:65" s="113" customFormat="1" ht="144" x14ac:dyDescent="0.2">
      <c r="A134" s="109"/>
      <c r="B134" s="110"/>
      <c r="C134" s="208" t="s">
        <v>413</v>
      </c>
      <c r="D134" s="208" t="s">
        <v>400</v>
      </c>
      <c r="E134" s="209" t="s">
        <v>1085</v>
      </c>
      <c r="F134" s="210" t="s">
        <v>1086</v>
      </c>
      <c r="G134" s="211" t="s">
        <v>163</v>
      </c>
      <c r="H134" s="212">
        <v>1</v>
      </c>
      <c r="I134" s="5"/>
      <c r="J134" s="213">
        <f t="shared" si="20"/>
        <v>0</v>
      </c>
      <c r="K134" s="210" t="s">
        <v>3</v>
      </c>
      <c r="L134" s="214"/>
      <c r="M134" s="215" t="s">
        <v>3</v>
      </c>
      <c r="N134" s="216" t="s">
        <v>43</v>
      </c>
      <c r="O134" s="186"/>
      <c r="P134" s="187">
        <f t="shared" si="21"/>
        <v>0</v>
      </c>
      <c r="Q134" s="187">
        <v>0</v>
      </c>
      <c r="R134" s="187">
        <f t="shared" si="22"/>
        <v>0</v>
      </c>
      <c r="S134" s="187">
        <v>0</v>
      </c>
      <c r="T134" s="188">
        <f t="shared" si="23"/>
        <v>0</v>
      </c>
      <c r="U134" s="109"/>
      <c r="V134" s="109"/>
      <c r="W134" s="109"/>
      <c r="X134" s="109"/>
      <c r="Y134" s="109"/>
      <c r="Z134" s="109"/>
      <c r="AA134" s="109"/>
      <c r="AB134" s="109"/>
      <c r="AC134" s="109"/>
      <c r="AD134" s="109"/>
      <c r="AE134" s="109"/>
      <c r="AR134" s="189" t="s">
        <v>174</v>
      </c>
      <c r="AT134" s="189" t="s">
        <v>400</v>
      </c>
      <c r="AU134" s="189" t="s">
        <v>79</v>
      </c>
      <c r="AY134" s="100" t="s">
        <v>159</v>
      </c>
      <c r="BE134" s="190">
        <f t="shared" si="24"/>
        <v>0</v>
      </c>
      <c r="BF134" s="190">
        <f t="shared" si="25"/>
        <v>0</v>
      </c>
      <c r="BG134" s="190">
        <f t="shared" si="26"/>
        <v>0</v>
      </c>
      <c r="BH134" s="190">
        <f t="shared" si="27"/>
        <v>0</v>
      </c>
      <c r="BI134" s="190">
        <f t="shared" si="28"/>
        <v>0</v>
      </c>
      <c r="BJ134" s="100" t="s">
        <v>79</v>
      </c>
      <c r="BK134" s="190">
        <f t="shared" si="29"/>
        <v>0</v>
      </c>
      <c r="BL134" s="100" t="s">
        <v>164</v>
      </c>
      <c r="BM134" s="189" t="s">
        <v>416</v>
      </c>
    </row>
    <row r="135" spans="1:65" s="113" customFormat="1" ht="144" x14ac:dyDescent="0.2">
      <c r="A135" s="109"/>
      <c r="B135" s="110"/>
      <c r="C135" s="208" t="s">
        <v>279</v>
      </c>
      <c r="D135" s="208" t="s">
        <v>400</v>
      </c>
      <c r="E135" s="209" t="s">
        <v>1087</v>
      </c>
      <c r="F135" s="210" t="s">
        <v>1088</v>
      </c>
      <c r="G135" s="211" t="s">
        <v>163</v>
      </c>
      <c r="H135" s="212">
        <v>1</v>
      </c>
      <c r="I135" s="5"/>
      <c r="J135" s="213">
        <f t="shared" si="20"/>
        <v>0</v>
      </c>
      <c r="K135" s="210" t="s">
        <v>3</v>
      </c>
      <c r="L135" s="214"/>
      <c r="M135" s="215" t="s">
        <v>3</v>
      </c>
      <c r="N135" s="216" t="s">
        <v>43</v>
      </c>
      <c r="O135" s="186"/>
      <c r="P135" s="187">
        <f t="shared" si="21"/>
        <v>0</v>
      </c>
      <c r="Q135" s="187">
        <v>0</v>
      </c>
      <c r="R135" s="187">
        <f t="shared" si="22"/>
        <v>0</v>
      </c>
      <c r="S135" s="187">
        <v>0</v>
      </c>
      <c r="T135" s="188">
        <f t="shared" si="23"/>
        <v>0</v>
      </c>
      <c r="U135" s="109"/>
      <c r="V135" s="109"/>
      <c r="W135" s="109"/>
      <c r="X135" s="109"/>
      <c r="Y135" s="109"/>
      <c r="Z135" s="109"/>
      <c r="AA135" s="109"/>
      <c r="AB135" s="109"/>
      <c r="AC135" s="109"/>
      <c r="AD135" s="109"/>
      <c r="AE135" s="109"/>
      <c r="AR135" s="189" t="s">
        <v>174</v>
      </c>
      <c r="AT135" s="189" t="s">
        <v>400</v>
      </c>
      <c r="AU135" s="189" t="s">
        <v>79</v>
      </c>
      <c r="AY135" s="100" t="s">
        <v>159</v>
      </c>
      <c r="BE135" s="190">
        <f t="shared" si="24"/>
        <v>0</v>
      </c>
      <c r="BF135" s="190">
        <f t="shared" si="25"/>
        <v>0</v>
      </c>
      <c r="BG135" s="190">
        <f t="shared" si="26"/>
        <v>0</v>
      </c>
      <c r="BH135" s="190">
        <f t="shared" si="27"/>
        <v>0</v>
      </c>
      <c r="BI135" s="190">
        <f t="shared" si="28"/>
        <v>0</v>
      </c>
      <c r="BJ135" s="100" t="s">
        <v>79</v>
      </c>
      <c r="BK135" s="190">
        <f t="shared" si="29"/>
        <v>0</v>
      </c>
      <c r="BL135" s="100" t="s">
        <v>164</v>
      </c>
      <c r="BM135" s="189" t="s">
        <v>439</v>
      </c>
    </row>
    <row r="136" spans="1:65" s="113" customFormat="1" ht="144" x14ac:dyDescent="0.2">
      <c r="A136" s="109"/>
      <c r="B136" s="110"/>
      <c r="C136" s="208" t="s">
        <v>440</v>
      </c>
      <c r="D136" s="208" t="s">
        <v>400</v>
      </c>
      <c r="E136" s="209" t="s">
        <v>1089</v>
      </c>
      <c r="F136" s="210" t="s">
        <v>1090</v>
      </c>
      <c r="G136" s="211" t="s">
        <v>163</v>
      </c>
      <c r="H136" s="212">
        <v>1</v>
      </c>
      <c r="I136" s="5"/>
      <c r="J136" s="213">
        <f t="shared" si="20"/>
        <v>0</v>
      </c>
      <c r="K136" s="210" t="s">
        <v>3</v>
      </c>
      <c r="L136" s="214"/>
      <c r="M136" s="215" t="s">
        <v>3</v>
      </c>
      <c r="N136" s="216" t="s">
        <v>43</v>
      </c>
      <c r="O136" s="186"/>
      <c r="P136" s="187">
        <f t="shared" si="21"/>
        <v>0</v>
      </c>
      <c r="Q136" s="187">
        <v>0</v>
      </c>
      <c r="R136" s="187">
        <f t="shared" si="22"/>
        <v>0</v>
      </c>
      <c r="S136" s="187">
        <v>0</v>
      </c>
      <c r="T136" s="188">
        <f t="shared" si="23"/>
        <v>0</v>
      </c>
      <c r="U136" s="109"/>
      <c r="V136" s="109"/>
      <c r="W136" s="109"/>
      <c r="X136" s="109"/>
      <c r="Y136" s="109"/>
      <c r="Z136" s="109"/>
      <c r="AA136" s="109"/>
      <c r="AB136" s="109"/>
      <c r="AC136" s="109"/>
      <c r="AD136" s="109"/>
      <c r="AE136" s="109"/>
      <c r="AR136" s="189" t="s">
        <v>174</v>
      </c>
      <c r="AT136" s="189" t="s">
        <v>400</v>
      </c>
      <c r="AU136" s="189" t="s">
        <v>79</v>
      </c>
      <c r="AY136" s="100" t="s">
        <v>159</v>
      </c>
      <c r="BE136" s="190">
        <f t="shared" si="24"/>
        <v>0</v>
      </c>
      <c r="BF136" s="190">
        <f t="shared" si="25"/>
        <v>0</v>
      </c>
      <c r="BG136" s="190">
        <f t="shared" si="26"/>
        <v>0</v>
      </c>
      <c r="BH136" s="190">
        <f t="shared" si="27"/>
        <v>0</v>
      </c>
      <c r="BI136" s="190">
        <f t="shared" si="28"/>
        <v>0</v>
      </c>
      <c r="BJ136" s="100" t="s">
        <v>79</v>
      </c>
      <c r="BK136" s="190">
        <f t="shared" si="29"/>
        <v>0</v>
      </c>
      <c r="BL136" s="100" t="s">
        <v>164</v>
      </c>
      <c r="BM136" s="189" t="s">
        <v>443</v>
      </c>
    </row>
    <row r="137" spans="1:65" s="113" customFormat="1" ht="72" x14ac:dyDescent="0.2">
      <c r="A137" s="109"/>
      <c r="B137" s="110"/>
      <c r="C137" s="208" t="s">
        <v>287</v>
      </c>
      <c r="D137" s="208" t="s">
        <v>400</v>
      </c>
      <c r="E137" s="209" t="s">
        <v>1091</v>
      </c>
      <c r="F137" s="210" t="s">
        <v>1092</v>
      </c>
      <c r="G137" s="211" t="s">
        <v>163</v>
      </c>
      <c r="H137" s="212">
        <v>2</v>
      </c>
      <c r="I137" s="5"/>
      <c r="J137" s="213">
        <f t="shared" si="20"/>
        <v>0</v>
      </c>
      <c r="K137" s="210" t="s">
        <v>3</v>
      </c>
      <c r="L137" s="214"/>
      <c r="M137" s="215" t="s">
        <v>3</v>
      </c>
      <c r="N137" s="216" t="s">
        <v>43</v>
      </c>
      <c r="O137" s="186"/>
      <c r="P137" s="187">
        <f t="shared" si="21"/>
        <v>0</v>
      </c>
      <c r="Q137" s="187">
        <v>0</v>
      </c>
      <c r="R137" s="187">
        <f t="shared" si="22"/>
        <v>0</v>
      </c>
      <c r="S137" s="187">
        <v>0</v>
      </c>
      <c r="T137" s="188">
        <f t="shared" si="23"/>
        <v>0</v>
      </c>
      <c r="U137" s="109"/>
      <c r="V137" s="109"/>
      <c r="W137" s="109"/>
      <c r="X137" s="109"/>
      <c r="Y137" s="109"/>
      <c r="Z137" s="109"/>
      <c r="AA137" s="109"/>
      <c r="AB137" s="109"/>
      <c r="AC137" s="109"/>
      <c r="AD137" s="109"/>
      <c r="AE137" s="109"/>
      <c r="AR137" s="189" t="s">
        <v>174</v>
      </c>
      <c r="AT137" s="189" t="s">
        <v>400</v>
      </c>
      <c r="AU137" s="189" t="s">
        <v>79</v>
      </c>
      <c r="AY137" s="100" t="s">
        <v>159</v>
      </c>
      <c r="BE137" s="190">
        <f t="shared" si="24"/>
        <v>0</v>
      </c>
      <c r="BF137" s="190">
        <f t="shared" si="25"/>
        <v>0</v>
      </c>
      <c r="BG137" s="190">
        <f t="shared" si="26"/>
        <v>0</v>
      </c>
      <c r="BH137" s="190">
        <f t="shared" si="27"/>
        <v>0</v>
      </c>
      <c r="BI137" s="190">
        <f t="shared" si="28"/>
        <v>0</v>
      </c>
      <c r="BJ137" s="100" t="s">
        <v>79</v>
      </c>
      <c r="BK137" s="190">
        <f t="shared" si="29"/>
        <v>0</v>
      </c>
      <c r="BL137" s="100" t="s">
        <v>164</v>
      </c>
      <c r="BM137" s="189" t="s">
        <v>448</v>
      </c>
    </row>
    <row r="138" spans="1:65" s="113" customFormat="1" ht="84" x14ac:dyDescent="0.2">
      <c r="A138" s="109"/>
      <c r="B138" s="110"/>
      <c r="C138" s="208" t="s">
        <v>449</v>
      </c>
      <c r="D138" s="208" t="s">
        <v>400</v>
      </c>
      <c r="E138" s="209" t="s">
        <v>1093</v>
      </c>
      <c r="F138" s="210" t="s">
        <v>1094</v>
      </c>
      <c r="G138" s="211" t="s">
        <v>163</v>
      </c>
      <c r="H138" s="212">
        <v>3</v>
      </c>
      <c r="I138" s="5"/>
      <c r="J138" s="213">
        <f t="shared" si="20"/>
        <v>0</v>
      </c>
      <c r="K138" s="210" t="s">
        <v>3</v>
      </c>
      <c r="L138" s="214"/>
      <c r="M138" s="215" t="s">
        <v>3</v>
      </c>
      <c r="N138" s="216" t="s">
        <v>43</v>
      </c>
      <c r="O138" s="186"/>
      <c r="P138" s="187">
        <f t="shared" si="21"/>
        <v>0</v>
      </c>
      <c r="Q138" s="187">
        <v>0</v>
      </c>
      <c r="R138" s="187">
        <f t="shared" si="22"/>
        <v>0</v>
      </c>
      <c r="S138" s="187">
        <v>0</v>
      </c>
      <c r="T138" s="188">
        <f t="shared" si="23"/>
        <v>0</v>
      </c>
      <c r="U138" s="109"/>
      <c r="V138" s="109"/>
      <c r="W138" s="109"/>
      <c r="X138" s="109"/>
      <c r="Y138" s="109"/>
      <c r="Z138" s="109"/>
      <c r="AA138" s="109"/>
      <c r="AB138" s="109"/>
      <c r="AC138" s="109"/>
      <c r="AD138" s="109"/>
      <c r="AE138" s="109"/>
      <c r="AR138" s="189" t="s">
        <v>174</v>
      </c>
      <c r="AT138" s="189" t="s">
        <v>400</v>
      </c>
      <c r="AU138" s="189" t="s">
        <v>79</v>
      </c>
      <c r="AY138" s="100" t="s">
        <v>159</v>
      </c>
      <c r="BE138" s="190">
        <f t="shared" si="24"/>
        <v>0</v>
      </c>
      <c r="BF138" s="190">
        <f t="shared" si="25"/>
        <v>0</v>
      </c>
      <c r="BG138" s="190">
        <f t="shared" si="26"/>
        <v>0</v>
      </c>
      <c r="BH138" s="190">
        <f t="shared" si="27"/>
        <v>0</v>
      </c>
      <c r="BI138" s="190">
        <f t="shared" si="28"/>
        <v>0</v>
      </c>
      <c r="BJ138" s="100" t="s">
        <v>79</v>
      </c>
      <c r="BK138" s="190">
        <f t="shared" si="29"/>
        <v>0</v>
      </c>
      <c r="BL138" s="100" t="s">
        <v>164</v>
      </c>
      <c r="BM138" s="189" t="s">
        <v>452</v>
      </c>
    </row>
    <row r="139" spans="1:65" s="113" customFormat="1" ht="48" x14ac:dyDescent="0.2">
      <c r="A139" s="109"/>
      <c r="B139" s="110"/>
      <c r="C139" s="208" t="s">
        <v>293</v>
      </c>
      <c r="D139" s="208" t="s">
        <v>400</v>
      </c>
      <c r="E139" s="209" t="s">
        <v>1095</v>
      </c>
      <c r="F139" s="210" t="s">
        <v>1096</v>
      </c>
      <c r="G139" s="211" t="s">
        <v>163</v>
      </c>
      <c r="H139" s="212">
        <v>4</v>
      </c>
      <c r="I139" s="5"/>
      <c r="J139" s="213">
        <f t="shared" si="20"/>
        <v>0</v>
      </c>
      <c r="K139" s="210" t="s">
        <v>3</v>
      </c>
      <c r="L139" s="214"/>
      <c r="M139" s="215" t="s">
        <v>3</v>
      </c>
      <c r="N139" s="216" t="s">
        <v>43</v>
      </c>
      <c r="O139" s="186"/>
      <c r="P139" s="187">
        <f t="shared" si="21"/>
        <v>0</v>
      </c>
      <c r="Q139" s="187">
        <v>0</v>
      </c>
      <c r="R139" s="187">
        <f t="shared" si="22"/>
        <v>0</v>
      </c>
      <c r="S139" s="187">
        <v>0</v>
      </c>
      <c r="T139" s="188">
        <f t="shared" si="23"/>
        <v>0</v>
      </c>
      <c r="U139" s="109"/>
      <c r="V139" s="109"/>
      <c r="W139" s="109"/>
      <c r="X139" s="109"/>
      <c r="Y139" s="109"/>
      <c r="Z139" s="109"/>
      <c r="AA139" s="109"/>
      <c r="AB139" s="109"/>
      <c r="AC139" s="109"/>
      <c r="AD139" s="109"/>
      <c r="AE139" s="109"/>
      <c r="AR139" s="189" t="s">
        <v>174</v>
      </c>
      <c r="AT139" s="189" t="s">
        <v>400</v>
      </c>
      <c r="AU139" s="189" t="s">
        <v>79</v>
      </c>
      <c r="AY139" s="100" t="s">
        <v>159</v>
      </c>
      <c r="BE139" s="190">
        <f t="shared" si="24"/>
        <v>0</v>
      </c>
      <c r="BF139" s="190">
        <f t="shared" si="25"/>
        <v>0</v>
      </c>
      <c r="BG139" s="190">
        <f t="shared" si="26"/>
        <v>0</v>
      </c>
      <c r="BH139" s="190">
        <f t="shared" si="27"/>
        <v>0</v>
      </c>
      <c r="BI139" s="190">
        <f t="shared" si="28"/>
        <v>0</v>
      </c>
      <c r="BJ139" s="100" t="s">
        <v>79</v>
      </c>
      <c r="BK139" s="190">
        <f t="shared" si="29"/>
        <v>0</v>
      </c>
      <c r="BL139" s="100" t="s">
        <v>164</v>
      </c>
      <c r="BM139" s="189" t="s">
        <v>455</v>
      </c>
    </row>
    <row r="140" spans="1:65" s="113" customFormat="1" ht="36" x14ac:dyDescent="0.2">
      <c r="A140" s="109"/>
      <c r="B140" s="110"/>
      <c r="C140" s="208" t="s">
        <v>457</v>
      </c>
      <c r="D140" s="208" t="s">
        <v>400</v>
      </c>
      <c r="E140" s="209" t="s">
        <v>1097</v>
      </c>
      <c r="F140" s="210" t="s">
        <v>1098</v>
      </c>
      <c r="G140" s="211" t="s">
        <v>163</v>
      </c>
      <c r="H140" s="212">
        <v>4</v>
      </c>
      <c r="I140" s="5"/>
      <c r="J140" s="213">
        <f t="shared" si="20"/>
        <v>0</v>
      </c>
      <c r="K140" s="210" t="s">
        <v>3</v>
      </c>
      <c r="L140" s="214"/>
      <c r="M140" s="215" t="s">
        <v>3</v>
      </c>
      <c r="N140" s="216" t="s">
        <v>43</v>
      </c>
      <c r="O140" s="186"/>
      <c r="P140" s="187">
        <f t="shared" si="21"/>
        <v>0</v>
      </c>
      <c r="Q140" s="187">
        <v>0</v>
      </c>
      <c r="R140" s="187">
        <f t="shared" si="22"/>
        <v>0</v>
      </c>
      <c r="S140" s="187">
        <v>0</v>
      </c>
      <c r="T140" s="188">
        <f t="shared" si="23"/>
        <v>0</v>
      </c>
      <c r="U140" s="109"/>
      <c r="V140" s="109"/>
      <c r="W140" s="109"/>
      <c r="X140" s="109"/>
      <c r="Y140" s="109"/>
      <c r="Z140" s="109"/>
      <c r="AA140" s="109"/>
      <c r="AB140" s="109"/>
      <c r="AC140" s="109"/>
      <c r="AD140" s="109"/>
      <c r="AE140" s="109"/>
      <c r="AR140" s="189" t="s">
        <v>174</v>
      </c>
      <c r="AT140" s="189" t="s">
        <v>400</v>
      </c>
      <c r="AU140" s="189" t="s">
        <v>79</v>
      </c>
      <c r="AY140" s="100" t="s">
        <v>159</v>
      </c>
      <c r="BE140" s="190">
        <f t="shared" si="24"/>
        <v>0</v>
      </c>
      <c r="BF140" s="190">
        <f t="shared" si="25"/>
        <v>0</v>
      </c>
      <c r="BG140" s="190">
        <f t="shared" si="26"/>
        <v>0</v>
      </c>
      <c r="BH140" s="190">
        <f t="shared" si="27"/>
        <v>0</v>
      </c>
      <c r="BI140" s="190">
        <f t="shared" si="28"/>
        <v>0</v>
      </c>
      <c r="BJ140" s="100" t="s">
        <v>79</v>
      </c>
      <c r="BK140" s="190">
        <f t="shared" si="29"/>
        <v>0</v>
      </c>
      <c r="BL140" s="100" t="s">
        <v>164</v>
      </c>
      <c r="BM140" s="189" t="s">
        <v>460</v>
      </c>
    </row>
    <row r="141" spans="1:65" s="113" customFormat="1" ht="96" x14ac:dyDescent="0.2">
      <c r="A141" s="109"/>
      <c r="B141" s="110"/>
      <c r="C141" s="208" t="s">
        <v>298</v>
      </c>
      <c r="D141" s="208" t="s">
        <v>400</v>
      </c>
      <c r="E141" s="209" t="s">
        <v>1099</v>
      </c>
      <c r="F141" s="210" t="s">
        <v>1100</v>
      </c>
      <c r="G141" s="211" t="s">
        <v>163</v>
      </c>
      <c r="H141" s="212">
        <v>2</v>
      </c>
      <c r="I141" s="5"/>
      <c r="J141" s="213">
        <f t="shared" si="20"/>
        <v>0</v>
      </c>
      <c r="K141" s="210" t="s">
        <v>3</v>
      </c>
      <c r="L141" s="214"/>
      <c r="M141" s="215" t="s">
        <v>3</v>
      </c>
      <c r="N141" s="216" t="s">
        <v>43</v>
      </c>
      <c r="O141" s="186"/>
      <c r="P141" s="187">
        <f t="shared" si="21"/>
        <v>0</v>
      </c>
      <c r="Q141" s="187">
        <v>0</v>
      </c>
      <c r="R141" s="187">
        <f t="shared" si="22"/>
        <v>0</v>
      </c>
      <c r="S141" s="187">
        <v>0</v>
      </c>
      <c r="T141" s="188">
        <f t="shared" si="23"/>
        <v>0</v>
      </c>
      <c r="U141" s="109"/>
      <c r="V141" s="109"/>
      <c r="W141" s="109"/>
      <c r="X141" s="109"/>
      <c r="Y141" s="109"/>
      <c r="Z141" s="109"/>
      <c r="AA141" s="109"/>
      <c r="AB141" s="109"/>
      <c r="AC141" s="109"/>
      <c r="AD141" s="109"/>
      <c r="AE141" s="109"/>
      <c r="AR141" s="189" t="s">
        <v>174</v>
      </c>
      <c r="AT141" s="189" t="s">
        <v>400</v>
      </c>
      <c r="AU141" s="189" t="s">
        <v>79</v>
      </c>
      <c r="AY141" s="100" t="s">
        <v>159</v>
      </c>
      <c r="BE141" s="190">
        <f t="shared" si="24"/>
        <v>0</v>
      </c>
      <c r="BF141" s="190">
        <f t="shared" si="25"/>
        <v>0</v>
      </c>
      <c r="BG141" s="190">
        <f t="shared" si="26"/>
        <v>0</v>
      </c>
      <c r="BH141" s="190">
        <f t="shared" si="27"/>
        <v>0</v>
      </c>
      <c r="BI141" s="190">
        <f t="shared" si="28"/>
        <v>0</v>
      </c>
      <c r="BJ141" s="100" t="s">
        <v>79</v>
      </c>
      <c r="BK141" s="190">
        <f t="shared" si="29"/>
        <v>0</v>
      </c>
      <c r="BL141" s="100" t="s">
        <v>164</v>
      </c>
      <c r="BM141" s="189" t="s">
        <v>463</v>
      </c>
    </row>
    <row r="142" spans="1:65" s="113" customFormat="1" ht="120" x14ac:dyDescent="0.2">
      <c r="A142" s="109"/>
      <c r="B142" s="110"/>
      <c r="C142" s="208" t="s">
        <v>465</v>
      </c>
      <c r="D142" s="208" t="s">
        <v>400</v>
      </c>
      <c r="E142" s="209" t="s">
        <v>1101</v>
      </c>
      <c r="F142" s="210" t="s">
        <v>1102</v>
      </c>
      <c r="G142" s="211" t="s">
        <v>163</v>
      </c>
      <c r="H142" s="212">
        <v>9</v>
      </c>
      <c r="I142" s="5"/>
      <c r="J142" s="213">
        <f t="shared" si="20"/>
        <v>0</v>
      </c>
      <c r="K142" s="210" t="s">
        <v>3</v>
      </c>
      <c r="L142" s="214"/>
      <c r="M142" s="215" t="s">
        <v>3</v>
      </c>
      <c r="N142" s="216" t="s">
        <v>43</v>
      </c>
      <c r="O142" s="186"/>
      <c r="P142" s="187">
        <f t="shared" si="21"/>
        <v>0</v>
      </c>
      <c r="Q142" s="187">
        <v>0</v>
      </c>
      <c r="R142" s="187">
        <f t="shared" si="22"/>
        <v>0</v>
      </c>
      <c r="S142" s="187">
        <v>0</v>
      </c>
      <c r="T142" s="188">
        <f t="shared" si="23"/>
        <v>0</v>
      </c>
      <c r="U142" s="109"/>
      <c r="V142" s="109"/>
      <c r="W142" s="109"/>
      <c r="X142" s="109"/>
      <c r="Y142" s="109"/>
      <c r="Z142" s="109"/>
      <c r="AA142" s="109"/>
      <c r="AB142" s="109"/>
      <c r="AC142" s="109"/>
      <c r="AD142" s="109"/>
      <c r="AE142" s="109"/>
      <c r="AR142" s="189" t="s">
        <v>174</v>
      </c>
      <c r="AT142" s="189" t="s">
        <v>400</v>
      </c>
      <c r="AU142" s="189" t="s">
        <v>79</v>
      </c>
      <c r="AY142" s="100" t="s">
        <v>159</v>
      </c>
      <c r="BE142" s="190">
        <f t="shared" si="24"/>
        <v>0</v>
      </c>
      <c r="BF142" s="190">
        <f t="shared" si="25"/>
        <v>0</v>
      </c>
      <c r="BG142" s="190">
        <f t="shared" si="26"/>
        <v>0</v>
      </c>
      <c r="BH142" s="190">
        <f t="shared" si="27"/>
        <v>0</v>
      </c>
      <c r="BI142" s="190">
        <f t="shared" si="28"/>
        <v>0</v>
      </c>
      <c r="BJ142" s="100" t="s">
        <v>79</v>
      </c>
      <c r="BK142" s="190">
        <f t="shared" si="29"/>
        <v>0</v>
      </c>
      <c r="BL142" s="100" t="s">
        <v>164</v>
      </c>
      <c r="BM142" s="189" t="s">
        <v>468</v>
      </c>
    </row>
    <row r="143" spans="1:65" s="113" customFormat="1" ht="72" x14ac:dyDescent="0.2">
      <c r="A143" s="109"/>
      <c r="B143" s="110"/>
      <c r="C143" s="208" t="s">
        <v>304</v>
      </c>
      <c r="D143" s="208" t="s">
        <v>400</v>
      </c>
      <c r="E143" s="209" t="s">
        <v>1103</v>
      </c>
      <c r="F143" s="210" t="s">
        <v>1104</v>
      </c>
      <c r="G143" s="211" t="s">
        <v>163</v>
      </c>
      <c r="H143" s="212">
        <v>7</v>
      </c>
      <c r="I143" s="5"/>
      <c r="J143" s="213">
        <f t="shared" si="20"/>
        <v>0</v>
      </c>
      <c r="K143" s="210" t="s">
        <v>3</v>
      </c>
      <c r="L143" s="214"/>
      <c r="M143" s="215" t="s">
        <v>3</v>
      </c>
      <c r="N143" s="216" t="s">
        <v>43</v>
      </c>
      <c r="O143" s="186"/>
      <c r="P143" s="187">
        <f t="shared" si="21"/>
        <v>0</v>
      </c>
      <c r="Q143" s="187">
        <v>0</v>
      </c>
      <c r="R143" s="187">
        <f t="shared" si="22"/>
        <v>0</v>
      </c>
      <c r="S143" s="187">
        <v>0</v>
      </c>
      <c r="T143" s="188">
        <f t="shared" si="23"/>
        <v>0</v>
      </c>
      <c r="U143" s="109"/>
      <c r="V143" s="109"/>
      <c r="W143" s="109"/>
      <c r="X143" s="109"/>
      <c r="Y143" s="109"/>
      <c r="Z143" s="109"/>
      <c r="AA143" s="109"/>
      <c r="AB143" s="109"/>
      <c r="AC143" s="109"/>
      <c r="AD143" s="109"/>
      <c r="AE143" s="109"/>
      <c r="AR143" s="189" t="s">
        <v>174</v>
      </c>
      <c r="AT143" s="189" t="s">
        <v>400</v>
      </c>
      <c r="AU143" s="189" t="s">
        <v>79</v>
      </c>
      <c r="AY143" s="100" t="s">
        <v>159</v>
      </c>
      <c r="BE143" s="190">
        <f t="shared" si="24"/>
        <v>0</v>
      </c>
      <c r="BF143" s="190">
        <f t="shared" si="25"/>
        <v>0</v>
      </c>
      <c r="BG143" s="190">
        <f t="shared" si="26"/>
        <v>0</v>
      </c>
      <c r="BH143" s="190">
        <f t="shared" si="27"/>
        <v>0</v>
      </c>
      <c r="BI143" s="190">
        <f t="shared" si="28"/>
        <v>0</v>
      </c>
      <c r="BJ143" s="100" t="s">
        <v>79</v>
      </c>
      <c r="BK143" s="190">
        <f t="shared" si="29"/>
        <v>0</v>
      </c>
      <c r="BL143" s="100" t="s">
        <v>164</v>
      </c>
      <c r="BM143" s="189" t="s">
        <v>471</v>
      </c>
    </row>
    <row r="144" spans="1:65" s="113" customFormat="1" ht="60" x14ac:dyDescent="0.2">
      <c r="A144" s="109"/>
      <c r="B144" s="110"/>
      <c r="C144" s="208" t="s">
        <v>478</v>
      </c>
      <c r="D144" s="208" t="s">
        <v>400</v>
      </c>
      <c r="E144" s="209" t="s">
        <v>1105</v>
      </c>
      <c r="F144" s="210" t="s">
        <v>1106</v>
      </c>
      <c r="G144" s="211" t="s">
        <v>163</v>
      </c>
      <c r="H144" s="212">
        <v>5</v>
      </c>
      <c r="I144" s="5"/>
      <c r="J144" s="213">
        <f t="shared" si="20"/>
        <v>0</v>
      </c>
      <c r="K144" s="210" t="s">
        <v>3</v>
      </c>
      <c r="L144" s="214"/>
      <c r="M144" s="244" t="s">
        <v>3</v>
      </c>
      <c r="N144" s="245" t="s">
        <v>43</v>
      </c>
      <c r="O144" s="234"/>
      <c r="P144" s="235">
        <f t="shared" si="21"/>
        <v>0</v>
      </c>
      <c r="Q144" s="235">
        <v>0</v>
      </c>
      <c r="R144" s="235">
        <f t="shared" si="22"/>
        <v>0</v>
      </c>
      <c r="S144" s="235">
        <v>0</v>
      </c>
      <c r="T144" s="236">
        <f t="shared" si="23"/>
        <v>0</v>
      </c>
      <c r="U144" s="109"/>
      <c r="V144" s="109"/>
      <c r="W144" s="109"/>
      <c r="X144" s="109"/>
      <c r="Y144" s="109"/>
      <c r="Z144" s="109"/>
      <c r="AA144" s="109"/>
      <c r="AB144" s="109"/>
      <c r="AC144" s="109"/>
      <c r="AD144" s="109"/>
      <c r="AE144" s="109"/>
      <c r="AR144" s="189" t="s">
        <v>174</v>
      </c>
      <c r="AT144" s="189" t="s">
        <v>400</v>
      </c>
      <c r="AU144" s="189" t="s">
        <v>79</v>
      </c>
      <c r="AY144" s="100" t="s">
        <v>159</v>
      </c>
      <c r="BE144" s="190">
        <f t="shared" si="24"/>
        <v>0</v>
      </c>
      <c r="BF144" s="190">
        <f t="shared" si="25"/>
        <v>0</v>
      </c>
      <c r="BG144" s="190">
        <f t="shared" si="26"/>
        <v>0</v>
      </c>
      <c r="BH144" s="190">
        <f t="shared" si="27"/>
        <v>0</v>
      </c>
      <c r="BI144" s="190">
        <f t="shared" si="28"/>
        <v>0</v>
      </c>
      <c r="BJ144" s="100" t="s">
        <v>79</v>
      </c>
      <c r="BK144" s="190">
        <f t="shared" si="29"/>
        <v>0</v>
      </c>
      <c r="BL144" s="100" t="s">
        <v>164</v>
      </c>
      <c r="BM144" s="189" t="s">
        <v>481</v>
      </c>
    </row>
    <row r="145" spans="1:31" s="113" customFormat="1" ht="6.95" customHeight="1" x14ac:dyDescent="0.2">
      <c r="A145" s="109"/>
      <c r="B145" s="137"/>
      <c r="C145" s="138"/>
      <c r="D145" s="138"/>
      <c r="E145" s="138"/>
      <c r="F145" s="138"/>
      <c r="G145" s="138"/>
      <c r="H145" s="138"/>
      <c r="I145" s="138"/>
      <c r="J145" s="138"/>
      <c r="K145" s="138"/>
      <c r="L145" s="110"/>
      <c r="M145" s="109"/>
      <c r="O145" s="109"/>
      <c r="P145" s="109"/>
      <c r="Q145" s="109"/>
      <c r="R145" s="109"/>
      <c r="S145" s="109"/>
      <c r="T145" s="109"/>
      <c r="U145" s="109"/>
      <c r="V145" s="109"/>
      <c r="W145" s="109"/>
      <c r="X145" s="109"/>
      <c r="Y145" s="109"/>
      <c r="Z145" s="109"/>
      <c r="AA145" s="109"/>
      <c r="AB145" s="109"/>
      <c r="AC145" s="109"/>
      <c r="AD145" s="109"/>
      <c r="AE145" s="109"/>
    </row>
  </sheetData>
  <sheetProtection password="CF0E" sheet="1" objects="1" scenarios="1" selectLockedCells="1"/>
  <autoFilter ref="C88:K144"/>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5"/>
  <sheetViews>
    <sheetView showGridLines="0" topLeftCell="A17" zoomScaleNormal="100" workbookViewId="0">
      <selection activeCell="J18" sqref="J18"/>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90</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s="113" customFormat="1" ht="12" customHeight="1" x14ac:dyDescent="0.2">
      <c r="A8" s="109"/>
      <c r="B8" s="110"/>
      <c r="C8" s="109"/>
      <c r="D8" s="106" t="s">
        <v>120</v>
      </c>
      <c r="E8" s="109"/>
      <c r="F8" s="109"/>
      <c r="G8" s="109"/>
      <c r="H8" s="109"/>
      <c r="I8" s="109"/>
      <c r="J8" s="109"/>
      <c r="K8" s="109"/>
      <c r="L8" s="112"/>
      <c r="S8" s="109"/>
      <c r="T8" s="109"/>
      <c r="U8" s="109"/>
      <c r="V8" s="109"/>
      <c r="W8" s="109"/>
      <c r="X8" s="109"/>
      <c r="Y8" s="109"/>
      <c r="Z8" s="109"/>
      <c r="AA8" s="109"/>
      <c r="AB8" s="109"/>
      <c r="AC8" s="109"/>
      <c r="AD8" s="109"/>
      <c r="AE8" s="109"/>
    </row>
    <row r="9" spans="1:46" s="113" customFormat="1" ht="16.5" customHeight="1" x14ac:dyDescent="0.2">
      <c r="A9" s="109"/>
      <c r="B9" s="110"/>
      <c r="C9" s="109"/>
      <c r="D9" s="109"/>
      <c r="E9" s="114" t="s">
        <v>1107</v>
      </c>
      <c r="F9" s="111"/>
      <c r="G9" s="111"/>
      <c r="H9" s="111"/>
      <c r="I9" s="109"/>
      <c r="J9" s="109"/>
      <c r="K9" s="109"/>
      <c r="L9" s="112"/>
      <c r="S9" s="109"/>
      <c r="T9" s="109"/>
      <c r="U9" s="109"/>
      <c r="V9" s="109"/>
      <c r="W9" s="109"/>
      <c r="X9" s="109"/>
      <c r="Y9" s="109"/>
      <c r="Z9" s="109"/>
      <c r="AA9" s="109"/>
      <c r="AB9" s="109"/>
      <c r="AC9" s="109"/>
      <c r="AD9" s="109"/>
      <c r="AE9" s="109"/>
    </row>
    <row r="10" spans="1:46" s="113" customFormat="1" x14ac:dyDescent="0.2">
      <c r="A10" s="109"/>
      <c r="B10" s="110"/>
      <c r="C10" s="109"/>
      <c r="D10" s="109"/>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2" customHeight="1" x14ac:dyDescent="0.2">
      <c r="A11" s="109"/>
      <c r="B11" s="110"/>
      <c r="C11" s="109"/>
      <c r="D11" s="106" t="s">
        <v>19</v>
      </c>
      <c r="E11" s="109"/>
      <c r="F11" s="115" t="s">
        <v>3</v>
      </c>
      <c r="G11" s="109"/>
      <c r="H11" s="109"/>
      <c r="I11" s="106" t="s">
        <v>20</v>
      </c>
      <c r="J11" s="115" t="s">
        <v>3</v>
      </c>
      <c r="K11" s="109"/>
      <c r="L11" s="112"/>
      <c r="S11" s="109"/>
      <c r="T11" s="109"/>
      <c r="U11" s="109"/>
      <c r="V11" s="109"/>
      <c r="W11" s="109"/>
      <c r="X11" s="109"/>
      <c r="Y11" s="109"/>
      <c r="Z11" s="109"/>
      <c r="AA11" s="109"/>
      <c r="AB11" s="109"/>
      <c r="AC11" s="109"/>
      <c r="AD11" s="109"/>
      <c r="AE11" s="109"/>
    </row>
    <row r="12" spans="1:46" s="113" customFormat="1" ht="12" customHeight="1" x14ac:dyDescent="0.2">
      <c r="A12" s="109"/>
      <c r="B12" s="110"/>
      <c r="C12" s="109"/>
      <c r="D12" s="106" t="s">
        <v>21</v>
      </c>
      <c r="E12" s="109"/>
      <c r="F12" s="115" t="s">
        <v>22</v>
      </c>
      <c r="G12" s="109"/>
      <c r="H12" s="109"/>
      <c r="I12" s="106" t="s">
        <v>23</v>
      </c>
      <c r="J12" s="116" t="str">
        <f>'Rekapitulace stavby'!AN8</f>
        <v>25. 5. 2020</v>
      </c>
      <c r="K12" s="109"/>
      <c r="L12" s="112"/>
      <c r="S12" s="109"/>
      <c r="T12" s="109"/>
      <c r="U12" s="109"/>
      <c r="V12" s="109"/>
      <c r="W12" s="109"/>
      <c r="X12" s="109"/>
      <c r="Y12" s="109"/>
      <c r="Z12" s="109"/>
      <c r="AA12" s="109"/>
      <c r="AB12" s="109"/>
      <c r="AC12" s="109"/>
      <c r="AD12" s="109"/>
      <c r="AE12" s="109"/>
    </row>
    <row r="13" spans="1:46" s="113" customFormat="1" ht="10.9" customHeight="1" x14ac:dyDescent="0.2">
      <c r="A13" s="109"/>
      <c r="B13" s="110"/>
      <c r="C13" s="109"/>
      <c r="D13" s="109"/>
      <c r="E13" s="109"/>
      <c r="F13" s="109"/>
      <c r="G13" s="109"/>
      <c r="H13" s="109"/>
      <c r="I13" s="109"/>
      <c r="J13" s="109"/>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25</v>
      </c>
      <c r="E14" s="109"/>
      <c r="F14" s="109"/>
      <c r="G14" s="109"/>
      <c r="H14" s="109"/>
      <c r="I14" s="106" t="s">
        <v>26</v>
      </c>
      <c r="J14" s="115" t="s">
        <v>3</v>
      </c>
      <c r="K14" s="109"/>
      <c r="L14" s="112"/>
      <c r="S14" s="109"/>
      <c r="T14" s="109"/>
      <c r="U14" s="109"/>
      <c r="V14" s="109"/>
      <c r="W14" s="109"/>
      <c r="X14" s="109"/>
      <c r="Y14" s="109"/>
      <c r="Z14" s="109"/>
      <c r="AA14" s="109"/>
      <c r="AB14" s="109"/>
      <c r="AC14" s="109"/>
      <c r="AD14" s="109"/>
      <c r="AE14" s="109"/>
    </row>
    <row r="15" spans="1:46" s="113" customFormat="1" ht="18" customHeight="1" x14ac:dyDescent="0.2">
      <c r="A15" s="109"/>
      <c r="B15" s="110"/>
      <c r="C15" s="109"/>
      <c r="D15" s="109"/>
      <c r="E15" s="115" t="s">
        <v>27</v>
      </c>
      <c r="F15" s="109"/>
      <c r="G15" s="109"/>
      <c r="H15" s="109"/>
      <c r="I15" s="106" t="s">
        <v>28</v>
      </c>
      <c r="J15" s="115" t="s">
        <v>3</v>
      </c>
      <c r="K15" s="109"/>
      <c r="L15" s="112"/>
      <c r="S15" s="109"/>
      <c r="T15" s="109"/>
      <c r="U15" s="109"/>
      <c r="V15" s="109"/>
      <c r="W15" s="109"/>
      <c r="X15" s="109"/>
      <c r="Y15" s="109"/>
      <c r="Z15" s="109"/>
      <c r="AA15" s="109"/>
      <c r="AB15" s="109"/>
      <c r="AC15" s="109"/>
      <c r="AD15" s="109"/>
      <c r="AE15" s="109"/>
    </row>
    <row r="16" spans="1:46" s="113" customFormat="1" ht="6.95" customHeight="1" x14ac:dyDescent="0.2">
      <c r="A16" s="109"/>
      <c r="B16" s="110"/>
      <c r="C16" s="109"/>
      <c r="D16" s="109"/>
      <c r="E16" s="109"/>
      <c r="F16" s="109"/>
      <c r="G16" s="109"/>
      <c r="H16" s="109"/>
      <c r="I16" s="109"/>
      <c r="J16" s="109"/>
      <c r="K16" s="109"/>
      <c r="L16" s="112"/>
      <c r="S16" s="109"/>
      <c r="T16" s="109"/>
      <c r="U16" s="109"/>
      <c r="V16" s="109"/>
      <c r="W16" s="109"/>
      <c r="X16" s="109"/>
      <c r="Y16" s="109"/>
      <c r="Z16" s="109"/>
      <c r="AA16" s="109"/>
      <c r="AB16" s="109"/>
      <c r="AC16" s="109"/>
      <c r="AD16" s="109"/>
      <c r="AE16" s="109"/>
    </row>
    <row r="17" spans="1:31" s="113" customFormat="1" ht="12" customHeight="1" x14ac:dyDescent="0.2">
      <c r="A17" s="109"/>
      <c r="B17" s="110"/>
      <c r="C17" s="109"/>
      <c r="D17" s="106" t="s">
        <v>29</v>
      </c>
      <c r="E17" s="109"/>
      <c r="F17" s="109"/>
      <c r="G17" s="109"/>
      <c r="H17" s="109"/>
      <c r="I17" s="106" t="s">
        <v>26</v>
      </c>
      <c r="J17" s="85" t="str">
        <f>'Rekapitulace stavby'!AN13</f>
        <v>Vyplň údaj</v>
      </c>
      <c r="K17" s="109"/>
      <c r="L17" s="112"/>
      <c r="S17" s="109"/>
      <c r="T17" s="109"/>
      <c r="U17" s="109"/>
      <c r="V17" s="109"/>
      <c r="W17" s="109"/>
      <c r="X17" s="109"/>
      <c r="Y17" s="109"/>
      <c r="Z17" s="109"/>
      <c r="AA17" s="109"/>
      <c r="AB17" s="109"/>
      <c r="AC17" s="109"/>
      <c r="AD17" s="109"/>
      <c r="AE17" s="109"/>
    </row>
    <row r="18" spans="1:31" s="113" customFormat="1" ht="18" customHeight="1" x14ac:dyDescent="0.2">
      <c r="A18" s="109"/>
      <c r="B18" s="110"/>
      <c r="C18" s="109"/>
      <c r="D18" s="109"/>
      <c r="E18" s="87" t="str">
        <f>'Rekapitulace stavby'!E14</f>
        <v>Vyplň údaj</v>
      </c>
      <c r="F18" s="96"/>
      <c r="G18" s="96"/>
      <c r="H18" s="96"/>
      <c r="I18" s="106" t="s">
        <v>28</v>
      </c>
      <c r="J18" s="85" t="str">
        <f>'Rekapitulace stavby'!AN14</f>
        <v>Vyplň údaj</v>
      </c>
      <c r="K18" s="109"/>
      <c r="L18" s="112"/>
      <c r="S18" s="109"/>
      <c r="T18" s="109"/>
      <c r="U18" s="109"/>
      <c r="V18" s="109"/>
      <c r="W18" s="109"/>
      <c r="X18" s="109"/>
      <c r="Y18" s="109"/>
      <c r="Z18" s="109"/>
      <c r="AA18" s="109"/>
      <c r="AB18" s="109"/>
      <c r="AC18" s="109"/>
      <c r="AD18" s="109"/>
      <c r="AE18" s="109"/>
    </row>
    <row r="19" spans="1:31" s="113" customFormat="1" ht="6.95" customHeight="1" x14ac:dyDescent="0.2">
      <c r="A19" s="109"/>
      <c r="B19" s="110"/>
      <c r="C19" s="109"/>
      <c r="D19" s="109"/>
      <c r="E19" s="109"/>
      <c r="F19" s="109"/>
      <c r="G19" s="109"/>
      <c r="H19" s="109"/>
      <c r="I19" s="109"/>
      <c r="J19" s="109"/>
      <c r="K19" s="109"/>
      <c r="L19" s="112"/>
      <c r="S19" s="109"/>
      <c r="T19" s="109"/>
      <c r="U19" s="109"/>
      <c r="V19" s="109"/>
      <c r="W19" s="109"/>
      <c r="X19" s="109"/>
      <c r="Y19" s="109"/>
      <c r="Z19" s="109"/>
      <c r="AA19" s="109"/>
      <c r="AB19" s="109"/>
      <c r="AC19" s="109"/>
      <c r="AD19" s="109"/>
      <c r="AE19" s="109"/>
    </row>
    <row r="20" spans="1:31" s="113" customFormat="1" ht="12" customHeight="1" x14ac:dyDescent="0.2">
      <c r="A20" s="109"/>
      <c r="B20" s="110"/>
      <c r="C20" s="109"/>
      <c r="D20" s="106" t="s">
        <v>31</v>
      </c>
      <c r="E20" s="109"/>
      <c r="F20" s="109"/>
      <c r="G20" s="109"/>
      <c r="H20" s="109"/>
      <c r="I20" s="106" t="s">
        <v>26</v>
      </c>
      <c r="J20" s="115" t="s">
        <v>3</v>
      </c>
      <c r="K20" s="109"/>
      <c r="L20" s="112"/>
      <c r="S20" s="109"/>
      <c r="T20" s="109"/>
      <c r="U20" s="109"/>
      <c r="V20" s="109"/>
      <c r="W20" s="109"/>
      <c r="X20" s="109"/>
      <c r="Y20" s="109"/>
      <c r="Z20" s="109"/>
      <c r="AA20" s="109"/>
      <c r="AB20" s="109"/>
      <c r="AC20" s="109"/>
      <c r="AD20" s="109"/>
      <c r="AE20" s="109"/>
    </row>
    <row r="21" spans="1:31" s="113" customFormat="1" ht="18" customHeight="1" x14ac:dyDescent="0.2">
      <c r="A21" s="109"/>
      <c r="B21" s="110"/>
      <c r="C21" s="109"/>
      <c r="D21" s="109"/>
      <c r="E21" s="115" t="s">
        <v>32</v>
      </c>
      <c r="F21" s="109"/>
      <c r="G21" s="109"/>
      <c r="H21" s="109"/>
      <c r="I21" s="106" t="s">
        <v>28</v>
      </c>
      <c r="J21" s="115" t="s">
        <v>3</v>
      </c>
      <c r="K21" s="109"/>
      <c r="L21" s="112"/>
      <c r="S21" s="109"/>
      <c r="T21" s="109"/>
      <c r="U21" s="109"/>
      <c r="V21" s="109"/>
      <c r="W21" s="109"/>
      <c r="X21" s="109"/>
      <c r="Y21" s="109"/>
      <c r="Z21" s="109"/>
      <c r="AA21" s="109"/>
      <c r="AB21" s="109"/>
      <c r="AC21" s="109"/>
      <c r="AD21" s="109"/>
      <c r="AE21" s="109"/>
    </row>
    <row r="22" spans="1:31" s="113" customFormat="1" ht="6.95" customHeight="1" x14ac:dyDescent="0.2">
      <c r="A22" s="109"/>
      <c r="B22" s="110"/>
      <c r="C22" s="109"/>
      <c r="D22" s="109"/>
      <c r="E22" s="109"/>
      <c r="F22" s="109"/>
      <c r="G22" s="109"/>
      <c r="H22" s="109"/>
      <c r="I22" s="109"/>
      <c r="J22" s="109"/>
      <c r="K22" s="109"/>
      <c r="L22" s="112"/>
      <c r="S22" s="109"/>
      <c r="T22" s="109"/>
      <c r="U22" s="109"/>
      <c r="V22" s="109"/>
      <c r="W22" s="109"/>
      <c r="X22" s="109"/>
      <c r="Y22" s="109"/>
      <c r="Z22" s="109"/>
      <c r="AA22" s="109"/>
      <c r="AB22" s="109"/>
      <c r="AC22" s="109"/>
      <c r="AD22" s="109"/>
      <c r="AE22" s="109"/>
    </row>
    <row r="23" spans="1:31" s="113" customFormat="1" ht="12" customHeight="1" x14ac:dyDescent="0.2">
      <c r="A23" s="109"/>
      <c r="B23" s="110"/>
      <c r="C23" s="109"/>
      <c r="D23" s="106" t="s">
        <v>34</v>
      </c>
      <c r="E23" s="109"/>
      <c r="F23" s="109"/>
      <c r="G23" s="109"/>
      <c r="H23" s="109"/>
      <c r="I23" s="106" t="s">
        <v>26</v>
      </c>
      <c r="J23" s="115" t="str">
        <f>IF('Rekapitulace stavby'!AN19="","",'Rekapitulace stavby'!AN19)</f>
        <v/>
      </c>
      <c r="K23" s="109"/>
      <c r="L23" s="112"/>
      <c r="S23" s="109"/>
      <c r="T23" s="109"/>
      <c r="U23" s="109"/>
      <c r="V23" s="109"/>
      <c r="W23" s="109"/>
      <c r="X23" s="109"/>
      <c r="Y23" s="109"/>
      <c r="Z23" s="109"/>
      <c r="AA23" s="109"/>
      <c r="AB23" s="109"/>
      <c r="AC23" s="109"/>
      <c r="AD23" s="109"/>
      <c r="AE23" s="109"/>
    </row>
    <row r="24" spans="1:31" s="113" customFormat="1" ht="18" customHeight="1" x14ac:dyDescent="0.2">
      <c r="A24" s="109"/>
      <c r="B24" s="110"/>
      <c r="C24" s="109"/>
      <c r="D24" s="109"/>
      <c r="E24" s="115" t="str">
        <f>IF('Rekapitulace stavby'!E20="","",'Rekapitulace stavby'!E20)</f>
        <v xml:space="preserve"> </v>
      </c>
      <c r="F24" s="109"/>
      <c r="G24" s="109"/>
      <c r="H24" s="109"/>
      <c r="I24" s="106" t="s">
        <v>28</v>
      </c>
      <c r="J24" s="115" t="str">
        <f>IF('Rekapitulace stavby'!AN20="","",'Rekapitulace stavby'!AN20)</f>
        <v/>
      </c>
      <c r="K24" s="109"/>
      <c r="L24" s="112"/>
      <c r="S24" s="109"/>
      <c r="T24" s="109"/>
      <c r="U24" s="109"/>
      <c r="V24" s="109"/>
      <c r="W24" s="109"/>
      <c r="X24" s="109"/>
      <c r="Y24" s="109"/>
      <c r="Z24" s="109"/>
      <c r="AA24" s="109"/>
      <c r="AB24" s="109"/>
      <c r="AC24" s="109"/>
      <c r="AD24" s="109"/>
      <c r="AE24" s="109"/>
    </row>
    <row r="25" spans="1:31" s="113" customFormat="1" ht="6.95" customHeight="1" x14ac:dyDescent="0.2">
      <c r="A25" s="109"/>
      <c r="B25" s="110"/>
      <c r="C25" s="109"/>
      <c r="D25" s="109"/>
      <c r="E25" s="109"/>
      <c r="F25" s="109"/>
      <c r="G25" s="109"/>
      <c r="H25" s="109"/>
      <c r="I25" s="109"/>
      <c r="J25" s="109"/>
      <c r="K25" s="109"/>
      <c r="L25" s="112"/>
      <c r="S25" s="109"/>
      <c r="T25" s="109"/>
      <c r="U25" s="109"/>
      <c r="V25" s="109"/>
      <c r="W25" s="109"/>
      <c r="X25" s="109"/>
      <c r="Y25" s="109"/>
      <c r="Z25" s="109"/>
      <c r="AA25" s="109"/>
      <c r="AB25" s="109"/>
      <c r="AC25" s="109"/>
      <c r="AD25" s="109"/>
      <c r="AE25" s="109"/>
    </row>
    <row r="26" spans="1:31" s="113" customFormat="1" ht="12" customHeight="1" x14ac:dyDescent="0.2">
      <c r="A26" s="109"/>
      <c r="B26" s="110"/>
      <c r="C26" s="109"/>
      <c r="D26" s="106" t="s">
        <v>36</v>
      </c>
      <c r="E26" s="109"/>
      <c r="F26" s="109"/>
      <c r="G26" s="109"/>
      <c r="H26" s="109"/>
      <c r="I26" s="109"/>
      <c r="J26" s="109"/>
      <c r="K26" s="109"/>
      <c r="L26" s="112"/>
      <c r="S26" s="109"/>
      <c r="T26" s="109"/>
      <c r="U26" s="109"/>
      <c r="V26" s="109"/>
      <c r="W26" s="109"/>
      <c r="X26" s="109"/>
      <c r="Y26" s="109"/>
      <c r="Z26" s="109"/>
      <c r="AA26" s="109"/>
      <c r="AB26" s="109"/>
      <c r="AC26" s="109"/>
      <c r="AD26" s="109"/>
      <c r="AE26" s="109"/>
    </row>
    <row r="27" spans="1:31" s="122" customFormat="1" ht="16.5" customHeight="1" x14ac:dyDescent="0.2">
      <c r="A27" s="118"/>
      <c r="B27" s="119"/>
      <c r="C27" s="118"/>
      <c r="D27" s="118"/>
      <c r="E27" s="120" t="s">
        <v>3</v>
      </c>
      <c r="F27" s="120"/>
      <c r="G27" s="120"/>
      <c r="H27" s="120"/>
      <c r="I27" s="118"/>
      <c r="J27" s="118"/>
      <c r="K27" s="118"/>
      <c r="L27" s="121"/>
      <c r="S27" s="118"/>
      <c r="T27" s="118"/>
      <c r="U27" s="118"/>
      <c r="V27" s="118"/>
      <c r="W27" s="118"/>
      <c r="X27" s="118"/>
      <c r="Y27" s="118"/>
      <c r="Z27" s="118"/>
      <c r="AA27" s="118"/>
      <c r="AB27" s="118"/>
      <c r="AC27" s="118"/>
      <c r="AD27" s="118"/>
      <c r="AE27" s="118"/>
    </row>
    <row r="28" spans="1:31" s="113" customFormat="1" ht="6.95" customHeight="1" x14ac:dyDescent="0.2">
      <c r="A28" s="109"/>
      <c r="B28" s="110"/>
      <c r="C28" s="109"/>
      <c r="D28" s="109"/>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13" customFormat="1" ht="6.95" customHeight="1" x14ac:dyDescent="0.2">
      <c r="A29" s="109"/>
      <c r="B29" s="110"/>
      <c r="C29" s="109"/>
      <c r="D29" s="123"/>
      <c r="E29" s="123"/>
      <c r="F29" s="123"/>
      <c r="G29" s="123"/>
      <c r="H29" s="123"/>
      <c r="I29" s="123"/>
      <c r="J29" s="123"/>
      <c r="K29" s="123"/>
      <c r="L29" s="112"/>
      <c r="S29" s="109"/>
      <c r="T29" s="109"/>
      <c r="U29" s="109"/>
      <c r="V29" s="109"/>
      <c r="W29" s="109"/>
      <c r="X29" s="109"/>
      <c r="Y29" s="109"/>
      <c r="Z29" s="109"/>
      <c r="AA29" s="109"/>
      <c r="AB29" s="109"/>
      <c r="AC29" s="109"/>
      <c r="AD29" s="109"/>
      <c r="AE29" s="109"/>
    </row>
    <row r="30" spans="1:31" s="113" customFormat="1" ht="25.35" customHeight="1" x14ac:dyDescent="0.2">
      <c r="A30" s="109"/>
      <c r="B30" s="110"/>
      <c r="C30" s="109"/>
      <c r="D30" s="124" t="s">
        <v>38</v>
      </c>
      <c r="E30" s="109"/>
      <c r="F30" s="109"/>
      <c r="G30" s="109"/>
      <c r="H30" s="109"/>
      <c r="I30" s="109"/>
      <c r="J30" s="125">
        <f>ROUND(J89, 2)</f>
        <v>0</v>
      </c>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14.45" customHeight="1" x14ac:dyDescent="0.2">
      <c r="A32" s="109"/>
      <c r="B32" s="110"/>
      <c r="C32" s="109"/>
      <c r="D32" s="109"/>
      <c r="E32" s="109"/>
      <c r="F32" s="126" t="s">
        <v>40</v>
      </c>
      <c r="G32" s="109"/>
      <c r="H32" s="109"/>
      <c r="I32" s="126" t="s">
        <v>39</v>
      </c>
      <c r="J32" s="126" t="s">
        <v>41</v>
      </c>
      <c r="K32" s="109"/>
      <c r="L32" s="112"/>
      <c r="S32" s="109"/>
      <c r="T32" s="109"/>
      <c r="U32" s="109"/>
      <c r="V32" s="109"/>
      <c r="W32" s="109"/>
      <c r="X32" s="109"/>
      <c r="Y32" s="109"/>
      <c r="Z32" s="109"/>
      <c r="AA32" s="109"/>
      <c r="AB32" s="109"/>
      <c r="AC32" s="109"/>
      <c r="AD32" s="109"/>
      <c r="AE32" s="109"/>
    </row>
    <row r="33" spans="1:31" s="113" customFormat="1" ht="14.45" customHeight="1" x14ac:dyDescent="0.2">
      <c r="A33" s="109"/>
      <c r="B33" s="110"/>
      <c r="C33" s="109"/>
      <c r="D33" s="127" t="s">
        <v>42</v>
      </c>
      <c r="E33" s="106" t="s">
        <v>43</v>
      </c>
      <c r="F33" s="128">
        <f>ROUND((SUM(BE89:BE134)),  2)</f>
        <v>0</v>
      </c>
      <c r="G33" s="109"/>
      <c r="H33" s="109"/>
      <c r="I33" s="129">
        <v>0.21</v>
      </c>
      <c r="J33" s="128">
        <f>ROUND(((SUM(BE89:BE134))*I33),  2)</f>
        <v>0</v>
      </c>
      <c r="K33" s="109"/>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6" t="s">
        <v>44</v>
      </c>
      <c r="F34" s="128">
        <f>ROUND((SUM(BF89:BF134)),  2)</f>
        <v>0</v>
      </c>
      <c r="G34" s="109"/>
      <c r="H34" s="109"/>
      <c r="I34" s="129">
        <v>0.15</v>
      </c>
      <c r="J34" s="128">
        <f>ROUND(((SUM(BF89:BF134))*I34),  2)</f>
        <v>0</v>
      </c>
      <c r="K34" s="109"/>
      <c r="L34" s="112"/>
      <c r="S34" s="109"/>
      <c r="T34" s="109"/>
      <c r="U34" s="109"/>
      <c r="V34" s="109"/>
      <c r="W34" s="109"/>
      <c r="X34" s="109"/>
      <c r="Y34" s="109"/>
      <c r="Z34" s="109"/>
      <c r="AA34" s="109"/>
      <c r="AB34" s="109"/>
      <c r="AC34" s="109"/>
      <c r="AD34" s="109"/>
      <c r="AE34" s="109"/>
    </row>
    <row r="35" spans="1:31" s="113" customFormat="1" ht="14.45" hidden="1" customHeight="1" x14ac:dyDescent="0.2">
      <c r="A35" s="109"/>
      <c r="B35" s="110"/>
      <c r="C35" s="109"/>
      <c r="D35" s="109"/>
      <c r="E35" s="106" t="s">
        <v>45</v>
      </c>
      <c r="F35" s="128">
        <f>ROUND((SUM(BG89:BG134)),  2)</f>
        <v>0</v>
      </c>
      <c r="G35" s="109"/>
      <c r="H35" s="109"/>
      <c r="I35" s="129">
        <v>0.21</v>
      </c>
      <c r="J35" s="128">
        <f>0</f>
        <v>0</v>
      </c>
      <c r="K35" s="109"/>
      <c r="L35" s="112"/>
      <c r="S35" s="109"/>
      <c r="T35" s="109"/>
      <c r="U35" s="109"/>
      <c r="V35" s="109"/>
      <c r="W35" s="109"/>
      <c r="X35" s="109"/>
      <c r="Y35" s="109"/>
      <c r="Z35" s="109"/>
      <c r="AA35" s="109"/>
      <c r="AB35" s="109"/>
      <c r="AC35" s="109"/>
      <c r="AD35" s="109"/>
      <c r="AE35" s="109"/>
    </row>
    <row r="36" spans="1:31" s="113" customFormat="1" ht="14.45" hidden="1" customHeight="1" x14ac:dyDescent="0.2">
      <c r="A36" s="109"/>
      <c r="B36" s="110"/>
      <c r="C36" s="109"/>
      <c r="D36" s="109"/>
      <c r="E36" s="106" t="s">
        <v>46</v>
      </c>
      <c r="F36" s="128">
        <f>ROUND((SUM(BH89:BH134)),  2)</f>
        <v>0</v>
      </c>
      <c r="G36" s="109"/>
      <c r="H36" s="109"/>
      <c r="I36" s="129">
        <v>0.15</v>
      </c>
      <c r="J36" s="128">
        <f>0</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47</v>
      </c>
      <c r="F37" s="128">
        <f>ROUND((SUM(BI89:BI134)),  2)</f>
        <v>0</v>
      </c>
      <c r="G37" s="109"/>
      <c r="H37" s="109"/>
      <c r="I37" s="129">
        <v>0</v>
      </c>
      <c r="J37" s="128">
        <f>0</f>
        <v>0</v>
      </c>
      <c r="K37" s="109"/>
      <c r="L37" s="112"/>
      <c r="S37" s="109"/>
      <c r="T37" s="109"/>
      <c r="U37" s="109"/>
      <c r="V37" s="109"/>
      <c r="W37" s="109"/>
      <c r="X37" s="109"/>
      <c r="Y37" s="109"/>
      <c r="Z37" s="109"/>
      <c r="AA37" s="109"/>
      <c r="AB37" s="109"/>
      <c r="AC37" s="109"/>
      <c r="AD37" s="109"/>
      <c r="AE37" s="109"/>
    </row>
    <row r="38" spans="1:31" s="113" customFormat="1" ht="6.95" customHeight="1" x14ac:dyDescent="0.2">
      <c r="A38" s="109"/>
      <c r="B38" s="110"/>
      <c r="C38" s="109"/>
      <c r="D38" s="109"/>
      <c r="E38" s="109"/>
      <c r="F38" s="109"/>
      <c r="G38" s="109"/>
      <c r="H38" s="109"/>
      <c r="I38" s="109"/>
      <c r="J38" s="109"/>
      <c r="K38" s="109"/>
      <c r="L38" s="112"/>
      <c r="S38" s="109"/>
      <c r="T38" s="109"/>
      <c r="U38" s="109"/>
      <c r="V38" s="109"/>
      <c r="W38" s="109"/>
      <c r="X38" s="109"/>
      <c r="Y38" s="109"/>
      <c r="Z38" s="109"/>
      <c r="AA38" s="109"/>
      <c r="AB38" s="109"/>
      <c r="AC38" s="109"/>
      <c r="AD38" s="109"/>
      <c r="AE38" s="109"/>
    </row>
    <row r="39" spans="1:31" s="113" customFormat="1" ht="25.35" customHeight="1" x14ac:dyDescent="0.2">
      <c r="A39" s="109"/>
      <c r="B39" s="110"/>
      <c r="C39" s="130"/>
      <c r="D39" s="131" t="s">
        <v>48</v>
      </c>
      <c r="E39" s="132"/>
      <c r="F39" s="132"/>
      <c r="G39" s="133" t="s">
        <v>49</v>
      </c>
      <c r="H39" s="134" t="s">
        <v>50</v>
      </c>
      <c r="I39" s="132"/>
      <c r="J39" s="135">
        <f>SUM(J30:J37)</f>
        <v>0</v>
      </c>
      <c r="K39" s="136"/>
      <c r="L39" s="112"/>
      <c r="S39" s="109"/>
      <c r="T39" s="109"/>
      <c r="U39" s="109"/>
      <c r="V39" s="109"/>
      <c r="W39" s="109"/>
      <c r="X39" s="109"/>
      <c r="Y39" s="109"/>
      <c r="Z39" s="109"/>
      <c r="AA39" s="109"/>
      <c r="AB39" s="109"/>
      <c r="AC39" s="109"/>
      <c r="AD39" s="109"/>
      <c r="AE39" s="109"/>
    </row>
    <row r="40" spans="1:31" s="113" customFormat="1" ht="14.45" customHeight="1" x14ac:dyDescent="0.2">
      <c r="A40" s="109"/>
      <c r="B40" s="137"/>
      <c r="C40" s="138"/>
      <c r="D40" s="138"/>
      <c r="E40" s="138"/>
      <c r="F40" s="138"/>
      <c r="G40" s="138"/>
      <c r="H40" s="138"/>
      <c r="I40" s="138"/>
      <c r="J40" s="138"/>
      <c r="K40" s="138"/>
      <c r="L40" s="112"/>
      <c r="S40" s="109"/>
      <c r="T40" s="109"/>
      <c r="U40" s="109"/>
      <c r="V40" s="109"/>
      <c r="W40" s="109"/>
      <c r="X40" s="109"/>
      <c r="Y40" s="109"/>
      <c r="Z40" s="109"/>
      <c r="AA40" s="109"/>
      <c r="AB40" s="109"/>
      <c r="AC40" s="109"/>
      <c r="AD40" s="109"/>
      <c r="AE40" s="109"/>
    </row>
    <row r="44" spans="1:31" s="113" customFormat="1" ht="6.95" customHeight="1" x14ac:dyDescent="0.2">
      <c r="A44" s="109"/>
      <c r="B44" s="139"/>
      <c r="C44" s="140"/>
      <c r="D44" s="140"/>
      <c r="E44" s="140"/>
      <c r="F44" s="140"/>
      <c r="G44" s="140"/>
      <c r="H44" s="140"/>
      <c r="I44" s="140"/>
      <c r="J44" s="140"/>
      <c r="K44" s="140"/>
      <c r="L44" s="112"/>
      <c r="S44" s="109"/>
      <c r="T44" s="109"/>
      <c r="U44" s="109"/>
      <c r="V44" s="109"/>
      <c r="W44" s="109"/>
      <c r="X44" s="109"/>
      <c r="Y44" s="109"/>
      <c r="Z44" s="109"/>
      <c r="AA44" s="109"/>
      <c r="AB44" s="109"/>
      <c r="AC44" s="109"/>
      <c r="AD44" s="109"/>
      <c r="AE44" s="109"/>
    </row>
    <row r="45" spans="1:31" s="113" customFormat="1" ht="24.95" customHeight="1" x14ac:dyDescent="0.2">
      <c r="A45" s="109"/>
      <c r="B45" s="110"/>
      <c r="C45" s="104" t="s">
        <v>124</v>
      </c>
      <c r="D45" s="109"/>
      <c r="E45" s="109"/>
      <c r="F45" s="109"/>
      <c r="G45" s="109"/>
      <c r="H45" s="109"/>
      <c r="I45" s="109"/>
      <c r="J45" s="109"/>
      <c r="K45" s="109"/>
      <c r="L45" s="112"/>
      <c r="S45" s="109"/>
      <c r="T45" s="109"/>
      <c r="U45" s="109"/>
      <c r="V45" s="109"/>
      <c r="W45" s="109"/>
      <c r="X45" s="109"/>
      <c r="Y45" s="109"/>
      <c r="Z45" s="109"/>
      <c r="AA45" s="109"/>
      <c r="AB45" s="109"/>
      <c r="AC45" s="109"/>
      <c r="AD45" s="109"/>
      <c r="AE45" s="109"/>
    </row>
    <row r="46" spans="1:31" s="113" customFormat="1" ht="6.95" customHeight="1" x14ac:dyDescent="0.2">
      <c r="A46" s="109"/>
      <c r="B46" s="110"/>
      <c r="C46" s="109"/>
      <c r="D46" s="109"/>
      <c r="E46" s="109"/>
      <c r="F46" s="109"/>
      <c r="G46" s="109"/>
      <c r="H46" s="109"/>
      <c r="I46" s="109"/>
      <c r="J46" s="109"/>
      <c r="K46" s="109"/>
      <c r="L46" s="112"/>
      <c r="S46" s="109"/>
      <c r="T46" s="109"/>
      <c r="U46" s="109"/>
      <c r="V46" s="109"/>
      <c r="W46" s="109"/>
      <c r="X46" s="109"/>
      <c r="Y46" s="109"/>
      <c r="Z46" s="109"/>
      <c r="AA46" s="109"/>
      <c r="AB46" s="109"/>
      <c r="AC46" s="109"/>
      <c r="AD46" s="109"/>
      <c r="AE46" s="109"/>
    </row>
    <row r="47" spans="1:31" s="113" customFormat="1" ht="12" customHeight="1" x14ac:dyDescent="0.2">
      <c r="A47" s="109"/>
      <c r="B47" s="110"/>
      <c r="C47" s="106" t="s">
        <v>17</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16.5" customHeight="1" x14ac:dyDescent="0.2">
      <c r="A48" s="109"/>
      <c r="B48" s="110"/>
      <c r="C48" s="109"/>
      <c r="D48" s="109"/>
      <c r="E48" s="107" t="str">
        <f>E7</f>
        <v>WELCOME CENTRE ČZU</v>
      </c>
      <c r="F48" s="108"/>
      <c r="G48" s="108"/>
      <c r="H48" s="108"/>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120</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14" t="str">
        <f>E9</f>
        <v>02 - Zdravotně technické instalace</v>
      </c>
      <c r="F50" s="111"/>
      <c r="G50" s="111"/>
      <c r="H50" s="111"/>
      <c r="I50" s="109"/>
      <c r="J50" s="109"/>
      <c r="K50" s="109"/>
      <c r="L50" s="112"/>
      <c r="S50" s="109"/>
      <c r="T50" s="109"/>
      <c r="U50" s="109"/>
      <c r="V50" s="109"/>
      <c r="W50" s="109"/>
      <c r="X50" s="109"/>
      <c r="Y50" s="109"/>
      <c r="Z50" s="109"/>
      <c r="AA50" s="109"/>
      <c r="AB50" s="109"/>
      <c r="AC50" s="109"/>
      <c r="AD50" s="109"/>
      <c r="AE50" s="109"/>
    </row>
    <row r="51" spans="1:47" s="113" customFormat="1" ht="6.95" customHeight="1" x14ac:dyDescent="0.2">
      <c r="A51" s="109"/>
      <c r="B51" s="110"/>
      <c r="C51" s="109"/>
      <c r="D51" s="109"/>
      <c r="E51" s="109"/>
      <c r="F51" s="109"/>
      <c r="G51" s="109"/>
      <c r="H51" s="109"/>
      <c r="I51" s="109"/>
      <c r="J51" s="109"/>
      <c r="K51" s="109"/>
      <c r="L51" s="112"/>
      <c r="S51" s="109"/>
      <c r="T51" s="109"/>
      <c r="U51" s="109"/>
      <c r="V51" s="109"/>
      <c r="W51" s="109"/>
      <c r="X51" s="109"/>
      <c r="Y51" s="109"/>
      <c r="Z51" s="109"/>
      <c r="AA51" s="109"/>
      <c r="AB51" s="109"/>
      <c r="AC51" s="109"/>
      <c r="AD51" s="109"/>
      <c r="AE51" s="109"/>
    </row>
    <row r="52" spans="1:47" s="113" customFormat="1" ht="12" customHeight="1" x14ac:dyDescent="0.2">
      <c r="A52" s="109"/>
      <c r="B52" s="110"/>
      <c r="C52" s="106" t="s">
        <v>21</v>
      </c>
      <c r="D52" s="109"/>
      <c r="E52" s="109"/>
      <c r="F52" s="115" t="str">
        <f>F12</f>
        <v>Praha 6 - Suchdol</v>
      </c>
      <c r="G52" s="109"/>
      <c r="H52" s="109"/>
      <c r="I52" s="106" t="s">
        <v>23</v>
      </c>
      <c r="J52" s="116" t="str">
        <f>IF(J12="","",J12)</f>
        <v>25. 5. 2020</v>
      </c>
      <c r="K52" s="109"/>
      <c r="L52" s="112"/>
      <c r="S52" s="109"/>
      <c r="T52" s="109"/>
      <c r="U52" s="109"/>
      <c r="V52" s="109"/>
      <c r="W52" s="109"/>
      <c r="X52" s="109"/>
      <c r="Y52" s="109"/>
      <c r="Z52" s="109"/>
      <c r="AA52" s="109"/>
      <c r="AB52" s="109"/>
      <c r="AC52" s="109"/>
      <c r="AD52" s="109"/>
      <c r="AE52" s="109"/>
    </row>
    <row r="53" spans="1:47" s="113" customFormat="1" ht="6.95" customHeight="1" x14ac:dyDescent="0.2">
      <c r="A53" s="109"/>
      <c r="B53" s="110"/>
      <c r="C53" s="109"/>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5.2" customHeight="1" x14ac:dyDescent="0.2">
      <c r="A54" s="109"/>
      <c r="B54" s="110"/>
      <c r="C54" s="106" t="s">
        <v>25</v>
      </c>
      <c r="D54" s="109"/>
      <c r="E54" s="109"/>
      <c r="F54" s="115" t="str">
        <f>E15</f>
        <v>ČZU Praha</v>
      </c>
      <c r="G54" s="109"/>
      <c r="H54" s="109"/>
      <c r="I54" s="106" t="s">
        <v>31</v>
      </c>
      <c r="J54" s="141" t="str">
        <f>E21</f>
        <v>GREBNER</v>
      </c>
      <c r="K54" s="109"/>
      <c r="L54" s="112"/>
      <c r="S54" s="109"/>
      <c r="T54" s="109"/>
      <c r="U54" s="109"/>
      <c r="V54" s="109"/>
      <c r="W54" s="109"/>
      <c r="X54" s="109"/>
      <c r="Y54" s="109"/>
      <c r="Z54" s="109"/>
      <c r="AA54" s="109"/>
      <c r="AB54" s="109"/>
      <c r="AC54" s="109"/>
      <c r="AD54" s="109"/>
      <c r="AE54" s="109"/>
    </row>
    <row r="55" spans="1:47" s="113" customFormat="1" ht="15.2" customHeight="1" x14ac:dyDescent="0.2">
      <c r="A55" s="109"/>
      <c r="B55" s="110"/>
      <c r="C55" s="106" t="s">
        <v>29</v>
      </c>
      <c r="D55" s="109"/>
      <c r="E55" s="109"/>
      <c r="F55" s="115" t="str">
        <f>IF(E18="","",E18)</f>
        <v>Vyplň údaj</v>
      </c>
      <c r="G55" s="109"/>
      <c r="H55" s="109"/>
      <c r="I55" s="106" t="s">
        <v>34</v>
      </c>
      <c r="J55" s="141" t="str">
        <f>E24</f>
        <v xml:space="preserve"> </v>
      </c>
      <c r="K55" s="109"/>
      <c r="L55" s="112"/>
      <c r="S55" s="109"/>
      <c r="T55" s="109"/>
      <c r="U55" s="109"/>
      <c r="V55" s="109"/>
      <c r="W55" s="109"/>
      <c r="X55" s="109"/>
      <c r="Y55" s="109"/>
      <c r="Z55" s="109"/>
      <c r="AA55" s="109"/>
      <c r="AB55" s="109"/>
      <c r="AC55" s="109"/>
      <c r="AD55" s="109"/>
      <c r="AE55" s="109"/>
    </row>
    <row r="56" spans="1:47" s="113" customFormat="1" ht="10.35" customHeight="1" x14ac:dyDescent="0.2">
      <c r="A56" s="109"/>
      <c r="B56" s="110"/>
      <c r="C56" s="109"/>
      <c r="D56" s="109"/>
      <c r="E56" s="109"/>
      <c r="F56" s="109"/>
      <c r="G56" s="109"/>
      <c r="H56" s="109"/>
      <c r="I56" s="109"/>
      <c r="J56" s="109"/>
      <c r="K56" s="109"/>
      <c r="L56" s="112"/>
      <c r="S56" s="109"/>
      <c r="T56" s="109"/>
      <c r="U56" s="109"/>
      <c r="V56" s="109"/>
      <c r="W56" s="109"/>
      <c r="X56" s="109"/>
      <c r="Y56" s="109"/>
      <c r="Z56" s="109"/>
      <c r="AA56" s="109"/>
      <c r="AB56" s="109"/>
      <c r="AC56" s="109"/>
      <c r="AD56" s="109"/>
      <c r="AE56" s="109"/>
    </row>
    <row r="57" spans="1:47" s="113" customFormat="1" ht="29.25" customHeight="1" x14ac:dyDescent="0.2">
      <c r="A57" s="109"/>
      <c r="B57" s="110"/>
      <c r="C57" s="142" t="s">
        <v>125</v>
      </c>
      <c r="D57" s="130"/>
      <c r="E57" s="130"/>
      <c r="F57" s="130"/>
      <c r="G57" s="130"/>
      <c r="H57" s="130"/>
      <c r="I57" s="130"/>
      <c r="J57" s="143" t="s">
        <v>126</v>
      </c>
      <c r="K57" s="130"/>
      <c r="L57" s="112"/>
      <c r="S57" s="109"/>
      <c r="T57" s="109"/>
      <c r="U57" s="109"/>
      <c r="V57" s="109"/>
      <c r="W57" s="109"/>
      <c r="X57" s="109"/>
      <c r="Y57" s="109"/>
      <c r="Z57" s="109"/>
      <c r="AA57" s="109"/>
      <c r="AB57" s="109"/>
      <c r="AC57" s="109"/>
      <c r="AD57" s="109"/>
      <c r="AE57" s="109"/>
    </row>
    <row r="58" spans="1:47" s="113" customFormat="1" ht="10.35" customHeight="1" x14ac:dyDescent="0.2">
      <c r="A58" s="109"/>
      <c r="B58" s="110"/>
      <c r="C58" s="109"/>
      <c r="D58" s="109"/>
      <c r="E58" s="109"/>
      <c r="F58" s="109"/>
      <c r="G58" s="109"/>
      <c r="H58" s="109"/>
      <c r="I58" s="109"/>
      <c r="J58" s="109"/>
      <c r="K58" s="109"/>
      <c r="L58" s="112"/>
      <c r="S58" s="109"/>
      <c r="T58" s="109"/>
      <c r="U58" s="109"/>
      <c r="V58" s="109"/>
      <c r="W58" s="109"/>
      <c r="X58" s="109"/>
      <c r="Y58" s="109"/>
      <c r="Z58" s="109"/>
      <c r="AA58" s="109"/>
      <c r="AB58" s="109"/>
      <c r="AC58" s="109"/>
      <c r="AD58" s="109"/>
      <c r="AE58" s="109"/>
    </row>
    <row r="59" spans="1:47" s="113" customFormat="1" ht="22.9" customHeight="1" x14ac:dyDescent="0.2">
      <c r="A59" s="109"/>
      <c r="B59" s="110"/>
      <c r="C59" s="144" t="s">
        <v>70</v>
      </c>
      <c r="D59" s="109"/>
      <c r="E59" s="109"/>
      <c r="F59" s="109"/>
      <c r="G59" s="109"/>
      <c r="H59" s="109"/>
      <c r="I59" s="109"/>
      <c r="J59" s="125">
        <f>J89</f>
        <v>0</v>
      </c>
      <c r="K59" s="109"/>
      <c r="L59" s="112"/>
      <c r="S59" s="109"/>
      <c r="T59" s="109"/>
      <c r="U59" s="109"/>
      <c r="V59" s="109"/>
      <c r="W59" s="109"/>
      <c r="X59" s="109"/>
      <c r="Y59" s="109"/>
      <c r="Z59" s="109"/>
      <c r="AA59" s="109"/>
      <c r="AB59" s="109"/>
      <c r="AC59" s="109"/>
      <c r="AD59" s="109"/>
      <c r="AE59" s="109"/>
      <c r="AU59" s="100" t="s">
        <v>127</v>
      </c>
    </row>
    <row r="60" spans="1:47" s="145" customFormat="1" ht="24.95" customHeight="1" x14ac:dyDescent="0.2">
      <c r="B60" s="146"/>
      <c r="D60" s="147" t="s">
        <v>1108</v>
      </c>
      <c r="E60" s="148"/>
      <c r="F60" s="148"/>
      <c r="G60" s="148"/>
      <c r="H60" s="148"/>
      <c r="I60" s="148"/>
      <c r="J60" s="149">
        <f>J90</f>
        <v>0</v>
      </c>
      <c r="L60" s="146"/>
    </row>
    <row r="61" spans="1:47" s="237" customFormat="1" ht="19.899999999999999" customHeight="1" x14ac:dyDescent="0.2">
      <c r="B61" s="238"/>
      <c r="D61" s="239" t="s">
        <v>1109</v>
      </c>
      <c r="E61" s="240"/>
      <c r="F61" s="240"/>
      <c r="G61" s="240"/>
      <c r="H61" s="240"/>
      <c r="I61" s="240"/>
      <c r="J61" s="241">
        <f>J91</f>
        <v>0</v>
      </c>
      <c r="L61" s="238"/>
    </row>
    <row r="62" spans="1:47" s="145" customFormat="1" ht="24.95" customHeight="1" x14ac:dyDescent="0.2">
      <c r="B62" s="146"/>
      <c r="D62" s="147" t="s">
        <v>1110</v>
      </c>
      <c r="E62" s="148"/>
      <c r="F62" s="148"/>
      <c r="G62" s="148"/>
      <c r="H62" s="148"/>
      <c r="I62" s="148"/>
      <c r="J62" s="149">
        <f>J104</f>
        <v>0</v>
      </c>
      <c r="L62" s="146"/>
    </row>
    <row r="63" spans="1:47" s="237" customFormat="1" ht="19.899999999999999" customHeight="1" x14ac:dyDescent="0.2">
      <c r="B63" s="238"/>
      <c r="D63" s="239" t="s">
        <v>1111</v>
      </c>
      <c r="E63" s="240"/>
      <c r="F63" s="240"/>
      <c r="G63" s="240"/>
      <c r="H63" s="240"/>
      <c r="I63" s="240"/>
      <c r="J63" s="241">
        <f>J105</f>
        <v>0</v>
      </c>
      <c r="L63" s="238"/>
    </row>
    <row r="64" spans="1:47" s="237" customFormat="1" ht="19.899999999999999" customHeight="1" x14ac:dyDescent="0.2">
      <c r="B64" s="238"/>
      <c r="D64" s="239" t="s">
        <v>1112</v>
      </c>
      <c r="E64" s="240"/>
      <c r="F64" s="240"/>
      <c r="G64" s="240"/>
      <c r="H64" s="240"/>
      <c r="I64" s="240"/>
      <c r="J64" s="241">
        <f>J108</f>
        <v>0</v>
      </c>
      <c r="L64" s="238"/>
    </row>
    <row r="65" spans="1:31" s="237" customFormat="1" ht="19.899999999999999" customHeight="1" x14ac:dyDescent="0.2">
      <c r="B65" s="238"/>
      <c r="D65" s="239" t="s">
        <v>1113</v>
      </c>
      <c r="E65" s="240"/>
      <c r="F65" s="240"/>
      <c r="G65" s="240"/>
      <c r="H65" s="240"/>
      <c r="I65" s="240"/>
      <c r="J65" s="241">
        <f>J114</f>
        <v>0</v>
      </c>
      <c r="L65" s="238"/>
    </row>
    <row r="66" spans="1:31" s="145" customFormat="1" ht="24.95" customHeight="1" x14ac:dyDescent="0.2">
      <c r="B66" s="146"/>
      <c r="D66" s="147" t="s">
        <v>1114</v>
      </c>
      <c r="E66" s="148"/>
      <c r="F66" s="148"/>
      <c r="G66" s="148"/>
      <c r="H66" s="148"/>
      <c r="I66" s="148"/>
      <c r="J66" s="149">
        <f>J122</f>
        <v>0</v>
      </c>
      <c r="L66" s="146"/>
    </row>
    <row r="67" spans="1:31" s="237" customFormat="1" ht="19.899999999999999" customHeight="1" x14ac:dyDescent="0.2">
      <c r="B67" s="238"/>
      <c r="D67" s="239" t="s">
        <v>1115</v>
      </c>
      <c r="E67" s="240"/>
      <c r="F67" s="240"/>
      <c r="G67" s="240"/>
      <c r="H67" s="240"/>
      <c r="I67" s="240"/>
      <c r="J67" s="241">
        <f>J123</f>
        <v>0</v>
      </c>
      <c r="L67" s="238"/>
    </row>
    <row r="68" spans="1:31" s="237" customFormat="1" ht="19.899999999999999" customHeight="1" x14ac:dyDescent="0.2">
      <c r="B68" s="238"/>
      <c r="D68" s="239" t="s">
        <v>1116</v>
      </c>
      <c r="E68" s="240"/>
      <c r="F68" s="240"/>
      <c r="G68" s="240"/>
      <c r="H68" s="240"/>
      <c r="I68" s="240"/>
      <c r="J68" s="241">
        <f>J128</f>
        <v>0</v>
      </c>
      <c r="L68" s="238"/>
    </row>
    <row r="69" spans="1:31" s="237" customFormat="1" ht="19.899999999999999" customHeight="1" x14ac:dyDescent="0.2">
      <c r="B69" s="238"/>
      <c r="D69" s="239" t="s">
        <v>1113</v>
      </c>
      <c r="E69" s="240"/>
      <c r="F69" s="240"/>
      <c r="G69" s="240"/>
      <c r="H69" s="240"/>
      <c r="I69" s="240"/>
      <c r="J69" s="241">
        <f>J131</f>
        <v>0</v>
      </c>
      <c r="L69" s="238"/>
    </row>
    <row r="70" spans="1:31" s="113" customFormat="1" ht="21.75" customHeight="1" x14ac:dyDescent="0.2">
      <c r="A70" s="109"/>
      <c r="B70" s="110"/>
      <c r="C70" s="109"/>
      <c r="D70" s="109"/>
      <c r="E70" s="109"/>
      <c r="F70" s="109"/>
      <c r="G70" s="109"/>
      <c r="H70" s="109"/>
      <c r="I70" s="109"/>
      <c r="J70" s="109"/>
      <c r="K70" s="109"/>
      <c r="L70" s="112"/>
      <c r="S70" s="109"/>
      <c r="T70" s="109"/>
      <c r="U70" s="109"/>
      <c r="V70" s="109"/>
      <c r="W70" s="109"/>
      <c r="X70" s="109"/>
      <c r="Y70" s="109"/>
      <c r="Z70" s="109"/>
      <c r="AA70" s="109"/>
      <c r="AB70" s="109"/>
      <c r="AC70" s="109"/>
      <c r="AD70" s="109"/>
      <c r="AE70" s="109"/>
    </row>
    <row r="71" spans="1:31" s="113" customFormat="1" ht="6.95" customHeight="1" x14ac:dyDescent="0.2">
      <c r="A71" s="109"/>
      <c r="B71" s="137"/>
      <c r="C71" s="138"/>
      <c r="D71" s="138"/>
      <c r="E71" s="138"/>
      <c r="F71" s="138"/>
      <c r="G71" s="138"/>
      <c r="H71" s="138"/>
      <c r="I71" s="138"/>
      <c r="J71" s="138"/>
      <c r="K71" s="138"/>
      <c r="L71" s="112"/>
      <c r="S71" s="109"/>
      <c r="T71" s="109"/>
      <c r="U71" s="109"/>
      <c r="V71" s="109"/>
      <c r="W71" s="109"/>
      <c r="X71" s="109"/>
      <c r="Y71" s="109"/>
      <c r="Z71" s="109"/>
      <c r="AA71" s="109"/>
      <c r="AB71" s="109"/>
      <c r="AC71" s="109"/>
      <c r="AD71" s="109"/>
      <c r="AE71" s="109"/>
    </row>
    <row r="75" spans="1:31" s="113" customFormat="1" ht="6.95" customHeight="1" x14ac:dyDescent="0.2">
      <c r="A75" s="109"/>
      <c r="B75" s="139"/>
      <c r="C75" s="140"/>
      <c r="D75" s="140"/>
      <c r="E75" s="140"/>
      <c r="F75" s="140"/>
      <c r="G75" s="140"/>
      <c r="H75" s="140"/>
      <c r="I75" s="140"/>
      <c r="J75" s="140"/>
      <c r="K75" s="140"/>
      <c r="L75" s="112"/>
      <c r="S75" s="109"/>
      <c r="T75" s="109"/>
      <c r="U75" s="109"/>
      <c r="V75" s="109"/>
      <c r="W75" s="109"/>
      <c r="X75" s="109"/>
      <c r="Y75" s="109"/>
      <c r="Z75" s="109"/>
      <c r="AA75" s="109"/>
      <c r="AB75" s="109"/>
      <c r="AC75" s="109"/>
      <c r="AD75" s="109"/>
      <c r="AE75" s="109"/>
    </row>
    <row r="76" spans="1:31" s="113" customFormat="1" ht="24.95" customHeight="1" x14ac:dyDescent="0.2">
      <c r="A76" s="109"/>
      <c r="B76" s="110"/>
      <c r="C76" s="104" t="s">
        <v>144</v>
      </c>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6.95" customHeight="1" x14ac:dyDescent="0.2">
      <c r="A77" s="109"/>
      <c r="B77" s="110"/>
      <c r="C77" s="109"/>
      <c r="D77" s="109"/>
      <c r="E77" s="109"/>
      <c r="F77" s="109"/>
      <c r="G77" s="109"/>
      <c r="H77" s="109"/>
      <c r="I77" s="109"/>
      <c r="J77" s="109"/>
      <c r="K77" s="109"/>
      <c r="L77" s="112"/>
      <c r="S77" s="109"/>
      <c r="T77" s="109"/>
      <c r="U77" s="109"/>
      <c r="V77" s="109"/>
      <c r="W77" s="109"/>
      <c r="X77" s="109"/>
      <c r="Y77" s="109"/>
      <c r="Z77" s="109"/>
      <c r="AA77" s="109"/>
      <c r="AB77" s="109"/>
      <c r="AC77" s="109"/>
      <c r="AD77" s="109"/>
      <c r="AE77" s="109"/>
    </row>
    <row r="78" spans="1:31" s="113" customFormat="1" ht="12" customHeight="1" x14ac:dyDescent="0.2">
      <c r="A78" s="109"/>
      <c r="B78" s="110"/>
      <c r="C78" s="106" t="s">
        <v>17</v>
      </c>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31" s="113" customFormat="1" ht="16.5" customHeight="1" x14ac:dyDescent="0.2">
      <c r="A79" s="109"/>
      <c r="B79" s="110"/>
      <c r="C79" s="109"/>
      <c r="D79" s="109"/>
      <c r="E79" s="107" t="str">
        <f>E7</f>
        <v>WELCOME CENTRE ČZU</v>
      </c>
      <c r="F79" s="108"/>
      <c r="G79" s="108"/>
      <c r="H79" s="108"/>
      <c r="I79" s="109"/>
      <c r="J79" s="109"/>
      <c r="K79" s="109"/>
      <c r="L79" s="112"/>
      <c r="S79" s="109"/>
      <c r="T79" s="109"/>
      <c r="U79" s="109"/>
      <c r="V79" s="109"/>
      <c r="W79" s="109"/>
      <c r="X79" s="109"/>
      <c r="Y79" s="109"/>
      <c r="Z79" s="109"/>
      <c r="AA79" s="109"/>
      <c r="AB79" s="109"/>
      <c r="AC79" s="109"/>
      <c r="AD79" s="109"/>
      <c r="AE79" s="109"/>
    </row>
    <row r="80" spans="1:31" s="113" customFormat="1" ht="12" customHeight="1" x14ac:dyDescent="0.2">
      <c r="A80" s="109"/>
      <c r="B80" s="110"/>
      <c r="C80" s="106" t="s">
        <v>120</v>
      </c>
      <c r="D80" s="109"/>
      <c r="E80" s="109"/>
      <c r="F80" s="109"/>
      <c r="G80" s="109"/>
      <c r="H80" s="109"/>
      <c r="I80" s="109"/>
      <c r="J80" s="109"/>
      <c r="K80" s="109"/>
      <c r="L80" s="112"/>
      <c r="S80" s="109"/>
      <c r="T80" s="109"/>
      <c r="U80" s="109"/>
      <c r="V80" s="109"/>
      <c r="W80" s="109"/>
      <c r="X80" s="109"/>
      <c r="Y80" s="109"/>
      <c r="Z80" s="109"/>
      <c r="AA80" s="109"/>
      <c r="AB80" s="109"/>
      <c r="AC80" s="109"/>
      <c r="AD80" s="109"/>
      <c r="AE80" s="109"/>
    </row>
    <row r="81" spans="1:65" s="113" customFormat="1" ht="16.5" customHeight="1" x14ac:dyDescent="0.2">
      <c r="A81" s="109"/>
      <c r="B81" s="110"/>
      <c r="C81" s="109"/>
      <c r="D81" s="109"/>
      <c r="E81" s="114" t="str">
        <f>E9</f>
        <v>02 - Zdravotně technické instalace</v>
      </c>
      <c r="F81" s="111"/>
      <c r="G81" s="111"/>
      <c r="H81" s="111"/>
      <c r="I81" s="109"/>
      <c r="J81" s="109"/>
      <c r="K81" s="109"/>
      <c r="L81" s="112"/>
      <c r="S81" s="109"/>
      <c r="T81" s="109"/>
      <c r="U81" s="109"/>
      <c r="V81" s="109"/>
      <c r="W81" s="109"/>
      <c r="X81" s="109"/>
      <c r="Y81" s="109"/>
      <c r="Z81" s="109"/>
      <c r="AA81" s="109"/>
      <c r="AB81" s="109"/>
      <c r="AC81" s="109"/>
      <c r="AD81" s="109"/>
      <c r="AE81" s="109"/>
    </row>
    <row r="82" spans="1:65" s="113" customFormat="1" ht="6.95" customHeight="1" x14ac:dyDescent="0.2">
      <c r="A82" s="109"/>
      <c r="B82" s="110"/>
      <c r="C82" s="109"/>
      <c r="D82" s="109"/>
      <c r="E82" s="109"/>
      <c r="F82" s="109"/>
      <c r="G82" s="109"/>
      <c r="H82" s="109"/>
      <c r="I82" s="109"/>
      <c r="J82" s="109"/>
      <c r="K82" s="109"/>
      <c r="L82" s="112"/>
      <c r="S82" s="109"/>
      <c r="T82" s="109"/>
      <c r="U82" s="109"/>
      <c r="V82" s="109"/>
      <c r="W82" s="109"/>
      <c r="X82" s="109"/>
      <c r="Y82" s="109"/>
      <c r="Z82" s="109"/>
      <c r="AA82" s="109"/>
      <c r="AB82" s="109"/>
      <c r="AC82" s="109"/>
      <c r="AD82" s="109"/>
      <c r="AE82" s="109"/>
    </row>
    <row r="83" spans="1:65" s="113" customFormat="1" ht="12" customHeight="1" x14ac:dyDescent="0.2">
      <c r="A83" s="109"/>
      <c r="B83" s="110"/>
      <c r="C83" s="106" t="s">
        <v>21</v>
      </c>
      <c r="D83" s="109"/>
      <c r="E83" s="109"/>
      <c r="F83" s="115" t="str">
        <f>F12</f>
        <v>Praha 6 - Suchdol</v>
      </c>
      <c r="G83" s="109"/>
      <c r="H83" s="109"/>
      <c r="I83" s="106" t="s">
        <v>23</v>
      </c>
      <c r="J83" s="116" t="str">
        <f>IF(J12="","",J12)</f>
        <v>25. 5. 2020</v>
      </c>
      <c r="K83" s="109"/>
      <c r="L83" s="112"/>
      <c r="S83" s="109"/>
      <c r="T83" s="109"/>
      <c r="U83" s="109"/>
      <c r="V83" s="109"/>
      <c r="W83" s="109"/>
      <c r="X83" s="109"/>
      <c r="Y83" s="109"/>
      <c r="Z83" s="109"/>
      <c r="AA83" s="109"/>
      <c r="AB83" s="109"/>
      <c r="AC83" s="109"/>
      <c r="AD83" s="109"/>
      <c r="AE83" s="109"/>
    </row>
    <row r="84" spans="1:65" s="113" customFormat="1" ht="6.95" customHeight="1" x14ac:dyDescent="0.2">
      <c r="A84" s="109"/>
      <c r="B84" s="110"/>
      <c r="C84" s="109"/>
      <c r="D84" s="109"/>
      <c r="E84" s="109"/>
      <c r="F84" s="109"/>
      <c r="G84" s="109"/>
      <c r="H84" s="109"/>
      <c r="I84" s="109"/>
      <c r="J84" s="109"/>
      <c r="K84" s="109"/>
      <c r="L84" s="112"/>
      <c r="S84" s="109"/>
      <c r="T84" s="109"/>
      <c r="U84" s="109"/>
      <c r="V84" s="109"/>
      <c r="W84" s="109"/>
      <c r="X84" s="109"/>
      <c r="Y84" s="109"/>
      <c r="Z84" s="109"/>
      <c r="AA84" s="109"/>
      <c r="AB84" s="109"/>
      <c r="AC84" s="109"/>
      <c r="AD84" s="109"/>
      <c r="AE84" s="109"/>
    </row>
    <row r="85" spans="1:65" s="113" customFormat="1" ht="15.2" customHeight="1" x14ac:dyDescent="0.2">
      <c r="A85" s="109"/>
      <c r="B85" s="110"/>
      <c r="C85" s="106" t="s">
        <v>25</v>
      </c>
      <c r="D85" s="109"/>
      <c r="E85" s="109"/>
      <c r="F85" s="115" t="str">
        <f>E15</f>
        <v>ČZU Praha</v>
      </c>
      <c r="G85" s="109"/>
      <c r="H85" s="109"/>
      <c r="I85" s="106" t="s">
        <v>31</v>
      </c>
      <c r="J85" s="141" t="str">
        <f>E21</f>
        <v>GREBNER</v>
      </c>
      <c r="K85" s="109"/>
      <c r="L85" s="112"/>
      <c r="S85" s="109"/>
      <c r="T85" s="109"/>
      <c r="U85" s="109"/>
      <c r="V85" s="109"/>
      <c r="W85" s="109"/>
      <c r="X85" s="109"/>
      <c r="Y85" s="109"/>
      <c r="Z85" s="109"/>
      <c r="AA85" s="109"/>
      <c r="AB85" s="109"/>
      <c r="AC85" s="109"/>
      <c r="AD85" s="109"/>
      <c r="AE85" s="109"/>
    </row>
    <row r="86" spans="1:65" s="113" customFormat="1" ht="15.2" customHeight="1" x14ac:dyDescent="0.2">
      <c r="A86" s="109"/>
      <c r="B86" s="110"/>
      <c r="C86" s="106" t="s">
        <v>29</v>
      </c>
      <c r="D86" s="109"/>
      <c r="E86" s="109"/>
      <c r="F86" s="115" t="str">
        <f>IF(E18="","",E18)</f>
        <v>Vyplň údaj</v>
      </c>
      <c r="G86" s="109"/>
      <c r="H86" s="109"/>
      <c r="I86" s="106" t="s">
        <v>34</v>
      </c>
      <c r="J86" s="141" t="str">
        <f>E24</f>
        <v xml:space="preserve"> </v>
      </c>
      <c r="K86" s="109"/>
      <c r="L86" s="112"/>
      <c r="S86" s="109"/>
      <c r="T86" s="109"/>
      <c r="U86" s="109"/>
      <c r="V86" s="109"/>
      <c r="W86" s="109"/>
      <c r="X86" s="109"/>
      <c r="Y86" s="109"/>
      <c r="Z86" s="109"/>
      <c r="AA86" s="109"/>
      <c r="AB86" s="109"/>
      <c r="AC86" s="109"/>
      <c r="AD86" s="109"/>
      <c r="AE86" s="109"/>
    </row>
    <row r="87" spans="1:65" s="113" customFormat="1" ht="10.35" customHeight="1" x14ac:dyDescent="0.2">
      <c r="A87" s="109"/>
      <c r="B87" s="110"/>
      <c r="C87" s="109"/>
      <c r="D87" s="109"/>
      <c r="E87" s="109"/>
      <c r="F87" s="109"/>
      <c r="G87" s="109"/>
      <c r="H87" s="109"/>
      <c r="I87" s="109"/>
      <c r="J87" s="109"/>
      <c r="K87" s="109"/>
      <c r="L87" s="112"/>
      <c r="S87" s="109"/>
      <c r="T87" s="109"/>
      <c r="U87" s="109"/>
      <c r="V87" s="109"/>
      <c r="W87" s="109"/>
      <c r="X87" s="109"/>
      <c r="Y87" s="109"/>
      <c r="Z87" s="109"/>
      <c r="AA87" s="109"/>
      <c r="AB87" s="109"/>
      <c r="AC87" s="109"/>
      <c r="AD87" s="109"/>
      <c r="AE87" s="109"/>
    </row>
    <row r="88" spans="1:65" s="159" customFormat="1" ht="29.25" customHeight="1" x14ac:dyDescent="0.2">
      <c r="A88" s="150"/>
      <c r="B88" s="151"/>
      <c r="C88" s="152" t="s">
        <v>145</v>
      </c>
      <c r="D88" s="153" t="s">
        <v>57</v>
      </c>
      <c r="E88" s="153" t="s">
        <v>53</v>
      </c>
      <c r="F88" s="153" t="s">
        <v>54</v>
      </c>
      <c r="G88" s="153" t="s">
        <v>146</v>
      </c>
      <c r="H88" s="153" t="s">
        <v>147</v>
      </c>
      <c r="I88" s="153" t="s">
        <v>148</v>
      </c>
      <c r="J88" s="153" t="s">
        <v>126</v>
      </c>
      <c r="K88" s="154" t="s">
        <v>149</v>
      </c>
      <c r="L88" s="155"/>
      <c r="M88" s="156" t="s">
        <v>3</v>
      </c>
      <c r="N88" s="157" t="s">
        <v>42</v>
      </c>
      <c r="O88" s="157" t="s">
        <v>150</v>
      </c>
      <c r="P88" s="157" t="s">
        <v>151</v>
      </c>
      <c r="Q88" s="157" t="s">
        <v>152</v>
      </c>
      <c r="R88" s="157" t="s">
        <v>153</v>
      </c>
      <c r="S88" s="157" t="s">
        <v>154</v>
      </c>
      <c r="T88" s="158" t="s">
        <v>155</v>
      </c>
      <c r="U88" s="150"/>
      <c r="V88" s="150"/>
      <c r="W88" s="150"/>
      <c r="X88" s="150"/>
      <c r="Y88" s="150"/>
      <c r="Z88" s="150"/>
      <c r="AA88" s="150"/>
      <c r="AB88" s="150"/>
      <c r="AC88" s="150"/>
      <c r="AD88" s="150"/>
      <c r="AE88" s="150"/>
    </row>
    <row r="89" spans="1:65" s="113" customFormat="1" ht="22.9" customHeight="1" x14ac:dyDescent="0.25">
      <c r="A89" s="109"/>
      <c r="B89" s="110"/>
      <c r="C89" s="160" t="s">
        <v>156</v>
      </c>
      <c r="D89" s="109"/>
      <c r="E89" s="109"/>
      <c r="F89" s="109"/>
      <c r="G89" s="109"/>
      <c r="H89" s="109"/>
      <c r="I89" s="109"/>
      <c r="J89" s="161">
        <f>BK89</f>
        <v>0</v>
      </c>
      <c r="K89" s="109"/>
      <c r="L89" s="110"/>
      <c r="M89" s="162"/>
      <c r="N89" s="163"/>
      <c r="O89" s="123"/>
      <c r="P89" s="164">
        <f>P90+P104+P122</f>
        <v>0</v>
      </c>
      <c r="Q89" s="123"/>
      <c r="R89" s="164">
        <f>R90+R104+R122</f>
        <v>0</v>
      </c>
      <c r="S89" s="123"/>
      <c r="T89" s="165">
        <f>T90+T104+T122</f>
        <v>0</v>
      </c>
      <c r="U89" s="109"/>
      <c r="V89" s="109"/>
      <c r="W89" s="109"/>
      <c r="X89" s="109"/>
      <c r="Y89" s="109"/>
      <c r="Z89" s="109"/>
      <c r="AA89" s="109"/>
      <c r="AB89" s="109"/>
      <c r="AC89" s="109"/>
      <c r="AD89" s="109"/>
      <c r="AE89" s="109"/>
      <c r="AT89" s="100" t="s">
        <v>71</v>
      </c>
      <c r="AU89" s="100" t="s">
        <v>127</v>
      </c>
      <c r="BK89" s="166">
        <f>BK90+BK104+BK122</f>
        <v>0</v>
      </c>
    </row>
    <row r="90" spans="1:65" s="167" customFormat="1" ht="25.9" customHeight="1" x14ac:dyDescent="0.2">
      <c r="B90" s="168"/>
      <c r="D90" s="169" t="s">
        <v>71</v>
      </c>
      <c r="E90" s="170" t="s">
        <v>996</v>
      </c>
      <c r="F90" s="170" t="s">
        <v>1117</v>
      </c>
      <c r="J90" s="171">
        <f>BK90</f>
        <v>0</v>
      </c>
      <c r="L90" s="168"/>
      <c r="M90" s="172"/>
      <c r="N90" s="173"/>
      <c r="O90" s="173"/>
      <c r="P90" s="174">
        <f>P91</f>
        <v>0</v>
      </c>
      <c r="Q90" s="173"/>
      <c r="R90" s="174">
        <f>R91</f>
        <v>0</v>
      </c>
      <c r="S90" s="173"/>
      <c r="T90" s="175">
        <f>T91</f>
        <v>0</v>
      </c>
      <c r="AR90" s="169" t="s">
        <v>79</v>
      </c>
      <c r="AT90" s="176" t="s">
        <v>71</v>
      </c>
      <c r="AU90" s="176" t="s">
        <v>72</v>
      </c>
      <c r="AY90" s="169" t="s">
        <v>159</v>
      </c>
      <c r="BK90" s="177">
        <f>BK91</f>
        <v>0</v>
      </c>
    </row>
    <row r="91" spans="1:65" s="167" customFormat="1" ht="22.9" customHeight="1" x14ac:dyDescent="0.2">
      <c r="B91" s="168"/>
      <c r="D91" s="169" t="s">
        <v>71</v>
      </c>
      <c r="E91" s="242" t="s">
        <v>1026</v>
      </c>
      <c r="F91" s="242" t="s">
        <v>1118</v>
      </c>
      <c r="J91" s="243">
        <f>BK91</f>
        <v>0</v>
      </c>
      <c r="L91" s="168"/>
      <c r="M91" s="172"/>
      <c r="N91" s="173"/>
      <c r="O91" s="173"/>
      <c r="P91" s="174">
        <f>SUM(P92:P103)</f>
        <v>0</v>
      </c>
      <c r="Q91" s="173"/>
      <c r="R91" s="174">
        <f>SUM(R92:R103)</f>
        <v>0</v>
      </c>
      <c r="S91" s="173"/>
      <c r="T91" s="175">
        <f>SUM(T92:T103)</f>
        <v>0</v>
      </c>
      <c r="AR91" s="169" t="s">
        <v>79</v>
      </c>
      <c r="AT91" s="176" t="s">
        <v>71</v>
      </c>
      <c r="AU91" s="176" t="s">
        <v>79</v>
      </c>
      <c r="AY91" s="169" t="s">
        <v>159</v>
      </c>
      <c r="BK91" s="177">
        <f>SUM(BK92:BK103)</f>
        <v>0</v>
      </c>
    </row>
    <row r="92" spans="1:65" s="113" customFormat="1" ht="60" x14ac:dyDescent="0.2">
      <c r="A92" s="109"/>
      <c r="B92" s="110"/>
      <c r="C92" s="208" t="s">
        <v>79</v>
      </c>
      <c r="D92" s="208" t="s">
        <v>400</v>
      </c>
      <c r="E92" s="209" t="s">
        <v>1119</v>
      </c>
      <c r="F92" s="210" t="s">
        <v>1120</v>
      </c>
      <c r="G92" s="211" t="s">
        <v>1121</v>
      </c>
      <c r="H92" s="212">
        <v>1</v>
      </c>
      <c r="I92" s="5"/>
      <c r="J92" s="213">
        <f t="shared" ref="J92:J103" si="0">ROUND(I92*H92,2)</f>
        <v>0</v>
      </c>
      <c r="K92" s="210" t="s">
        <v>3</v>
      </c>
      <c r="L92" s="214"/>
      <c r="M92" s="215" t="s">
        <v>3</v>
      </c>
      <c r="N92" s="216" t="s">
        <v>43</v>
      </c>
      <c r="O92" s="186"/>
      <c r="P92" s="187">
        <f t="shared" ref="P92:P103" si="1">O92*H92</f>
        <v>0</v>
      </c>
      <c r="Q92" s="187">
        <v>0</v>
      </c>
      <c r="R92" s="187">
        <f t="shared" ref="R92:R103" si="2">Q92*H92</f>
        <v>0</v>
      </c>
      <c r="S92" s="187">
        <v>0</v>
      </c>
      <c r="T92" s="188">
        <f t="shared" ref="T92:T103" si="3">S92*H92</f>
        <v>0</v>
      </c>
      <c r="U92" s="109"/>
      <c r="V92" s="109"/>
      <c r="W92" s="109"/>
      <c r="X92" s="109"/>
      <c r="Y92" s="109"/>
      <c r="Z92" s="109"/>
      <c r="AA92" s="109"/>
      <c r="AB92" s="109"/>
      <c r="AC92" s="109"/>
      <c r="AD92" s="109"/>
      <c r="AE92" s="109"/>
      <c r="AR92" s="189" t="s">
        <v>174</v>
      </c>
      <c r="AT92" s="189" t="s">
        <v>400</v>
      </c>
      <c r="AU92" s="189" t="s">
        <v>81</v>
      </c>
      <c r="AY92" s="100" t="s">
        <v>159</v>
      </c>
      <c r="BE92" s="190">
        <f t="shared" ref="BE92:BE103" si="4">IF(N92="základní",J92,0)</f>
        <v>0</v>
      </c>
      <c r="BF92" s="190">
        <f t="shared" ref="BF92:BF103" si="5">IF(N92="snížená",J92,0)</f>
        <v>0</v>
      </c>
      <c r="BG92" s="190">
        <f t="shared" ref="BG92:BG103" si="6">IF(N92="zákl. přenesená",J92,0)</f>
        <v>0</v>
      </c>
      <c r="BH92" s="190">
        <f t="shared" ref="BH92:BH103" si="7">IF(N92="sníž. přenesená",J92,0)</f>
        <v>0</v>
      </c>
      <c r="BI92" s="190">
        <f t="shared" ref="BI92:BI103" si="8">IF(N92="nulová",J92,0)</f>
        <v>0</v>
      </c>
      <c r="BJ92" s="100" t="s">
        <v>79</v>
      </c>
      <c r="BK92" s="190">
        <f t="shared" ref="BK92:BK103" si="9">ROUND(I92*H92,2)</f>
        <v>0</v>
      </c>
      <c r="BL92" s="100" t="s">
        <v>164</v>
      </c>
      <c r="BM92" s="189" t="s">
        <v>81</v>
      </c>
    </row>
    <row r="93" spans="1:65" s="113" customFormat="1" ht="48" x14ac:dyDescent="0.2">
      <c r="A93" s="109"/>
      <c r="B93" s="110"/>
      <c r="C93" s="208" t="s">
        <v>81</v>
      </c>
      <c r="D93" s="208" t="s">
        <v>400</v>
      </c>
      <c r="E93" s="209" t="s">
        <v>1122</v>
      </c>
      <c r="F93" s="210" t="s">
        <v>1123</v>
      </c>
      <c r="G93" s="211" t="s">
        <v>1121</v>
      </c>
      <c r="H93" s="212">
        <v>1</v>
      </c>
      <c r="I93" s="5"/>
      <c r="J93" s="213">
        <f t="shared" si="0"/>
        <v>0</v>
      </c>
      <c r="K93" s="210" t="s">
        <v>3</v>
      </c>
      <c r="L93" s="214"/>
      <c r="M93" s="215" t="s">
        <v>3</v>
      </c>
      <c r="N93" s="216" t="s">
        <v>43</v>
      </c>
      <c r="O93" s="186"/>
      <c r="P93" s="187">
        <f t="shared" si="1"/>
        <v>0</v>
      </c>
      <c r="Q93" s="187">
        <v>0</v>
      </c>
      <c r="R93" s="187">
        <f t="shared" si="2"/>
        <v>0</v>
      </c>
      <c r="S93" s="187">
        <v>0</v>
      </c>
      <c r="T93" s="188">
        <f t="shared" si="3"/>
        <v>0</v>
      </c>
      <c r="U93" s="109"/>
      <c r="V93" s="109"/>
      <c r="W93" s="109"/>
      <c r="X93" s="109"/>
      <c r="Y93" s="109"/>
      <c r="Z93" s="109"/>
      <c r="AA93" s="109"/>
      <c r="AB93" s="109"/>
      <c r="AC93" s="109"/>
      <c r="AD93" s="109"/>
      <c r="AE93" s="109"/>
      <c r="AR93" s="189" t="s">
        <v>174</v>
      </c>
      <c r="AT93" s="189" t="s">
        <v>400</v>
      </c>
      <c r="AU93" s="189" t="s">
        <v>81</v>
      </c>
      <c r="AY93" s="100" t="s">
        <v>159</v>
      </c>
      <c r="BE93" s="190">
        <f t="shared" si="4"/>
        <v>0</v>
      </c>
      <c r="BF93" s="190">
        <f t="shared" si="5"/>
        <v>0</v>
      </c>
      <c r="BG93" s="190">
        <f t="shared" si="6"/>
        <v>0</v>
      </c>
      <c r="BH93" s="190">
        <f t="shared" si="7"/>
        <v>0</v>
      </c>
      <c r="BI93" s="190">
        <f t="shared" si="8"/>
        <v>0</v>
      </c>
      <c r="BJ93" s="100" t="s">
        <v>79</v>
      </c>
      <c r="BK93" s="190">
        <f t="shared" si="9"/>
        <v>0</v>
      </c>
      <c r="BL93" s="100" t="s">
        <v>164</v>
      </c>
      <c r="BM93" s="189" t="s">
        <v>164</v>
      </c>
    </row>
    <row r="94" spans="1:65" s="113" customFormat="1" ht="24" x14ac:dyDescent="0.2">
      <c r="A94" s="109"/>
      <c r="B94" s="110"/>
      <c r="C94" s="208" t="s">
        <v>167</v>
      </c>
      <c r="D94" s="208" t="s">
        <v>400</v>
      </c>
      <c r="E94" s="209" t="s">
        <v>1124</v>
      </c>
      <c r="F94" s="210" t="s">
        <v>1125</v>
      </c>
      <c r="G94" s="211" t="s">
        <v>1121</v>
      </c>
      <c r="H94" s="212">
        <v>1</v>
      </c>
      <c r="I94" s="5"/>
      <c r="J94" s="213">
        <f t="shared" si="0"/>
        <v>0</v>
      </c>
      <c r="K94" s="210" t="s">
        <v>3</v>
      </c>
      <c r="L94" s="214"/>
      <c r="M94" s="215" t="s">
        <v>3</v>
      </c>
      <c r="N94" s="216" t="s">
        <v>43</v>
      </c>
      <c r="O94" s="186"/>
      <c r="P94" s="187">
        <f t="shared" si="1"/>
        <v>0</v>
      </c>
      <c r="Q94" s="187">
        <v>0</v>
      </c>
      <c r="R94" s="187">
        <f t="shared" si="2"/>
        <v>0</v>
      </c>
      <c r="S94" s="187">
        <v>0</v>
      </c>
      <c r="T94" s="188">
        <f t="shared" si="3"/>
        <v>0</v>
      </c>
      <c r="U94" s="109"/>
      <c r="V94" s="109"/>
      <c r="W94" s="109"/>
      <c r="X94" s="109"/>
      <c r="Y94" s="109"/>
      <c r="Z94" s="109"/>
      <c r="AA94" s="109"/>
      <c r="AB94" s="109"/>
      <c r="AC94" s="109"/>
      <c r="AD94" s="109"/>
      <c r="AE94" s="109"/>
      <c r="AR94" s="189" t="s">
        <v>174</v>
      </c>
      <c r="AT94" s="189" t="s">
        <v>400</v>
      </c>
      <c r="AU94" s="189" t="s">
        <v>81</v>
      </c>
      <c r="AY94" s="100" t="s">
        <v>159</v>
      </c>
      <c r="BE94" s="190">
        <f t="shared" si="4"/>
        <v>0</v>
      </c>
      <c r="BF94" s="190">
        <f t="shared" si="5"/>
        <v>0</v>
      </c>
      <c r="BG94" s="190">
        <f t="shared" si="6"/>
        <v>0</v>
      </c>
      <c r="BH94" s="190">
        <f t="shared" si="7"/>
        <v>0</v>
      </c>
      <c r="BI94" s="190">
        <f t="shared" si="8"/>
        <v>0</v>
      </c>
      <c r="BJ94" s="100" t="s">
        <v>79</v>
      </c>
      <c r="BK94" s="190">
        <f t="shared" si="9"/>
        <v>0</v>
      </c>
      <c r="BL94" s="100" t="s">
        <v>164</v>
      </c>
      <c r="BM94" s="189" t="s">
        <v>170</v>
      </c>
    </row>
    <row r="95" spans="1:65" s="113" customFormat="1" ht="72" x14ac:dyDescent="0.2">
      <c r="A95" s="109"/>
      <c r="B95" s="110"/>
      <c r="C95" s="208" t="s">
        <v>164</v>
      </c>
      <c r="D95" s="208" t="s">
        <v>400</v>
      </c>
      <c r="E95" s="209" t="s">
        <v>1126</v>
      </c>
      <c r="F95" s="210" t="s">
        <v>1127</v>
      </c>
      <c r="G95" s="211" t="s">
        <v>1121</v>
      </c>
      <c r="H95" s="212">
        <v>1</v>
      </c>
      <c r="I95" s="5"/>
      <c r="J95" s="213">
        <f t="shared" si="0"/>
        <v>0</v>
      </c>
      <c r="K95" s="210" t="s">
        <v>3</v>
      </c>
      <c r="L95" s="214"/>
      <c r="M95" s="215" t="s">
        <v>3</v>
      </c>
      <c r="N95" s="216" t="s">
        <v>43</v>
      </c>
      <c r="O95" s="186"/>
      <c r="P95" s="187">
        <f t="shared" si="1"/>
        <v>0</v>
      </c>
      <c r="Q95" s="187">
        <v>0</v>
      </c>
      <c r="R95" s="187">
        <f t="shared" si="2"/>
        <v>0</v>
      </c>
      <c r="S95" s="187">
        <v>0</v>
      </c>
      <c r="T95" s="188">
        <f t="shared" si="3"/>
        <v>0</v>
      </c>
      <c r="U95" s="109"/>
      <c r="V95" s="109"/>
      <c r="W95" s="109"/>
      <c r="X95" s="109"/>
      <c r="Y95" s="109"/>
      <c r="Z95" s="109"/>
      <c r="AA95" s="109"/>
      <c r="AB95" s="109"/>
      <c r="AC95" s="109"/>
      <c r="AD95" s="109"/>
      <c r="AE95" s="109"/>
      <c r="AR95" s="189" t="s">
        <v>174</v>
      </c>
      <c r="AT95" s="189" t="s">
        <v>400</v>
      </c>
      <c r="AU95" s="189" t="s">
        <v>81</v>
      </c>
      <c r="AY95" s="100" t="s">
        <v>159</v>
      </c>
      <c r="BE95" s="190">
        <f t="shared" si="4"/>
        <v>0</v>
      </c>
      <c r="BF95" s="190">
        <f t="shared" si="5"/>
        <v>0</v>
      </c>
      <c r="BG95" s="190">
        <f t="shared" si="6"/>
        <v>0</v>
      </c>
      <c r="BH95" s="190">
        <f t="shared" si="7"/>
        <v>0</v>
      </c>
      <c r="BI95" s="190">
        <f t="shared" si="8"/>
        <v>0</v>
      </c>
      <c r="BJ95" s="100" t="s">
        <v>79</v>
      </c>
      <c r="BK95" s="190">
        <f t="shared" si="9"/>
        <v>0</v>
      </c>
      <c r="BL95" s="100" t="s">
        <v>164</v>
      </c>
      <c r="BM95" s="189" t="s">
        <v>174</v>
      </c>
    </row>
    <row r="96" spans="1:65" s="113" customFormat="1" ht="60" x14ac:dyDescent="0.2">
      <c r="A96" s="109"/>
      <c r="B96" s="110"/>
      <c r="C96" s="208" t="s">
        <v>178</v>
      </c>
      <c r="D96" s="208" t="s">
        <v>400</v>
      </c>
      <c r="E96" s="209" t="s">
        <v>1128</v>
      </c>
      <c r="F96" s="210" t="s">
        <v>1129</v>
      </c>
      <c r="G96" s="211" t="s">
        <v>1121</v>
      </c>
      <c r="H96" s="212">
        <v>1</v>
      </c>
      <c r="I96" s="5"/>
      <c r="J96" s="213">
        <f t="shared" si="0"/>
        <v>0</v>
      </c>
      <c r="K96" s="210" t="s">
        <v>3</v>
      </c>
      <c r="L96" s="214"/>
      <c r="M96" s="215" t="s">
        <v>3</v>
      </c>
      <c r="N96" s="216" t="s">
        <v>43</v>
      </c>
      <c r="O96" s="186"/>
      <c r="P96" s="187">
        <f t="shared" si="1"/>
        <v>0</v>
      </c>
      <c r="Q96" s="187">
        <v>0</v>
      </c>
      <c r="R96" s="187">
        <f t="shared" si="2"/>
        <v>0</v>
      </c>
      <c r="S96" s="187">
        <v>0</v>
      </c>
      <c r="T96" s="188">
        <f t="shared" si="3"/>
        <v>0</v>
      </c>
      <c r="U96" s="109"/>
      <c r="V96" s="109"/>
      <c r="W96" s="109"/>
      <c r="X96" s="109"/>
      <c r="Y96" s="109"/>
      <c r="Z96" s="109"/>
      <c r="AA96" s="109"/>
      <c r="AB96" s="109"/>
      <c r="AC96" s="109"/>
      <c r="AD96" s="109"/>
      <c r="AE96" s="109"/>
      <c r="AR96" s="189" t="s">
        <v>174</v>
      </c>
      <c r="AT96" s="189" t="s">
        <v>400</v>
      </c>
      <c r="AU96" s="189" t="s">
        <v>81</v>
      </c>
      <c r="AY96" s="100" t="s">
        <v>159</v>
      </c>
      <c r="BE96" s="190">
        <f t="shared" si="4"/>
        <v>0</v>
      </c>
      <c r="BF96" s="190">
        <f t="shared" si="5"/>
        <v>0</v>
      </c>
      <c r="BG96" s="190">
        <f t="shared" si="6"/>
        <v>0</v>
      </c>
      <c r="BH96" s="190">
        <f t="shared" si="7"/>
        <v>0</v>
      </c>
      <c r="BI96" s="190">
        <f t="shared" si="8"/>
        <v>0</v>
      </c>
      <c r="BJ96" s="100" t="s">
        <v>79</v>
      </c>
      <c r="BK96" s="190">
        <f t="shared" si="9"/>
        <v>0</v>
      </c>
      <c r="BL96" s="100" t="s">
        <v>164</v>
      </c>
      <c r="BM96" s="189" t="s">
        <v>181</v>
      </c>
    </row>
    <row r="97" spans="1:65" s="113" customFormat="1" ht="48" x14ac:dyDescent="0.2">
      <c r="A97" s="109"/>
      <c r="B97" s="110"/>
      <c r="C97" s="208" t="s">
        <v>170</v>
      </c>
      <c r="D97" s="208" t="s">
        <v>400</v>
      </c>
      <c r="E97" s="209" t="s">
        <v>1130</v>
      </c>
      <c r="F97" s="210" t="s">
        <v>1131</v>
      </c>
      <c r="G97" s="211" t="s">
        <v>1121</v>
      </c>
      <c r="H97" s="212">
        <v>1</v>
      </c>
      <c r="I97" s="5"/>
      <c r="J97" s="213">
        <f t="shared" si="0"/>
        <v>0</v>
      </c>
      <c r="K97" s="210" t="s">
        <v>3</v>
      </c>
      <c r="L97" s="214"/>
      <c r="M97" s="215" t="s">
        <v>3</v>
      </c>
      <c r="N97" s="216" t="s">
        <v>43</v>
      </c>
      <c r="O97" s="186"/>
      <c r="P97" s="187">
        <f t="shared" si="1"/>
        <v>0</v>
      </c>
      <c r="Q97" s="187">
        <v>0</v>
      </c>
      <c r="R97" s="187">
        <f t="shared" si="2"/>
        <v>0</v>
      </c>
      <c r="S97" s="187">
        <v>0</v>
      </c>
      <c r="T97" s="188">
        <f t="shared" si="3"/>
        <v>0</v>
      </c>
      <c r="U97" s="109"/>
      <c r="V97" s="109"/>
      <c r="W97" s="109"/>
      <c r="X97" s="109"/>
      <c r="Y97" s="109"/>
      <c r="Z97" s="109"/>
      <c r="AA97" s="109"/>
      <c r="AB97" s="109"/>
      <c r="AC97" s="109"/>
      <c r="AD97" s="109"/>
      <c r="AE97" s="109"/>
      <c r="AR97" s="189" t="s">
        <v>174</v>
      </c>
      <c r="AT97" s="189" t="s">
        <v>400</v>
      </c>
      <c r="AU97" s="189" t="s">
        <v>81</v>
      </c>
      <c r="AY97" s="100" t="s">
        <v>159</v>
      </c>
      <c r="BE97" s="190">
        <f t="shared" si="4"/>
        <v>0</v>
      </c>
      <c r="BF97" s="190">
        <f t="shared" si="5"/>
        <v>0</v>
      </c>
      <c r="BG97" s="190">
        <f t="shared" si="6"/>
        <v>0</v>
      </c>
      <c r="BH97" s="190">
        <f t="shared" si="7"/>
        <v>0</v>
      </c>
      <c r="BI97" s="190">
        <f t="shared" si="8"/>
        <v>0</v>
      </c>
      <c r="BJ97" s="100" t="s">
        <v>79</v>
      </c>
      <c r="BK97" s="190">
        <f t="shared" si="9"/>
        <v>0</v>
      </c>
      <c r="BL97" s="100" t="s">
        <v>164</v>
      </c>
      <c r="BM97" s="189" t="s">
        <v>184</v>
      </c>
    </row>
    <row r="98" spans="1:65" s="113" customFormat="1" ht="12" x14ac:dyDescent="0.2">
      <c r="A98" s="109"/>
      <c r="B98" s="110"/>
      <c r="C98" s="208" t="s">
        <v>185</v>
      </c>
      <c r="D98" s="208" t="s">
        <v>400</v>
      </c>
      <c r="E98" s="209" t="s">
        <v>1132</v>
      </c>
      <c r="F98" s="210" t="s">
        <v>1133</v>
      </c>
      <c r="G98" s="211" t="s">
        <v>1121</v>
      </c>
      <c r="H98" s="212">
        <v>1</v>
      </c>
      <c r="I98" s="5"/>
      <c r="J98" s="213">
        <f t="shared" si="0"/>
        <v>0</v>
      </c>
      <c r="K98" s="210" t="s">
        <v>3</v>
      </c>
      <c r="L98" s="214"/>
      <c r="M98" s="215" t="s">
        <v>3</v>
      </c>
      <c r="N98" s="216" t="s">
        <v>43</v>
      </c>
      <c r="O98" s="186"/>
      <c r="P98" s="187">
        <f t="shared" si="1"/>
        <v>0</v>
      </c>
      <c r="Q98" s="187">
        <v>0</v>
      </c>
      <c r="R98" s="187">
        <f t="shared" si="2"/>
        <v>0</v>
      </c>
      <c r="S98" s="187">
        <v>0</v>
      </c>
      <c r="T98" s="188">
        <f t="shared" si="3"/>
        <v>0</v>
      </c>
      <c r="U98" s="109"/>
      <c r="V98" s="109"/>
      <c r="W98" s="109"/>
      <c r="X98" s="109"/>
      <c r="Y98" s="109"/>
      <c r="Z98" s="109"/>
      <c r="AA98" s="109"/>
      <c r="AB98" s="109"/>
      <c r="AC98" s="109"/>
      <c r="AD98" s="109"/>
      <c r="AE98" s="109"/>
      <c r="AR98" s="189" t="s">
        <v>174</v>
      </c>
      <c r="AT98" s="189" t="s">
        <v>400</v>
      </c>
      <c r="AU98" s="189" t="s">
        <v>81</v>
      </c>
      <c r="AY98" s="100" t="s">
        <v>159</v>
      </c>
      <c r="BE98" s="190">
        <f t="shared" si="4"/>
        <v>0</v>
      </c>
      <c r="BF98" s="190">
        <f t="shared" si="5"/>
        <v>0</v>
      </c>
      <c r="BG98" s="190">
        <f t="shared" si="6"/>
        <v>0</v>
      </c>
      <c r="BH98" s="190">
        <f t="shared" si="7"/>
        <v>0</v>
      </c>
      <c r="BI98" s="190">
        <f t="shared" si="8"/>
        <v>0</v>
      </c>
      <c r="BJ98" s="100" t="s">
        <v>79</v>
      </c>
      <c r="BK98" s="190">
        <f t="shared" si="9"/>
        <v>0</v>
      </c>
      <c r="BL98" s="100" t="s">
        <v>164</v>
      </c>
      <c r="BM98" s="189" t="s">
        <v>188</v>
      </c>
    </row>
    <row r="99" spans="1:65" s="113" customFormat="1" ht="48" x14ac:dyDescent="0.2">
      <c r="A99" s="109"/>
      <c r="B99" s="110"/>
      <c r="C99" s="208" t="s">
        <v>174</v>
      </c>
      <c r="D99" s="208" t="s">
        <v>400</v>
      </c>
      <c r="E99" s="209" t="s">
        <v>1134</v>
      </c>
      <c r="F99" s="210" t="s">
        <v>1135</v>
      </c>
      <c r="G99" s="211" t="s">
        <v>1121</v>
      </c>
      <c r="H99" s="212">
        <v>1</v>
      </c>
      <c r="I99" s="5"/>
      <c r="J99" s="213">
        <f t="shared" si="0"/>
        <v>0</v>
      </c>
      <c r="K99" s="210" t="s">
        <v>3</v>
      </c>
      <c r="L99" s="214"/>
      <c r="M99" s="215" t="s">
        <v>3</v>
      </c>
      <c r="N99" s="216" t="s">
        <v>43</v>
      </c>
      <c r="O99" s="186"/>
      <c r="P99" s="187">
        <f t="shared" si="1"/>
        <v>0</v>
      </c>
      <c r="Q99" s="187">
        <v>0</v>
      </c>
      <c r="R99" s="187">
        <f t="shared" si="2"/>
        <v>0</v>
      </c>
      <c r="S99" s="187">
        <v>0</v>
      </c>
      <c r="T99" s="188">
        <f t="shared" si="3"/>
        <v>0</v>
      </c>
      <c r="U99" s="109"/>
      <c r="V99" s="109"/>
      <c r="W99" s="109"/>
      <c r="X99" s="109"/>
      <c r="Y99" s="109"/>
      <c r="Z99" s="109"/>
      <c r="AA99" s="109"/>
      <c r="AB99" s="109"/>
      <c r="AC99" s="109"/>
      <c r="AD99" s="109"/>
      <c r="AE99" s="109"/>
      <c r="AR99" s="189" t="s">
        <v>174</v>
      </c>
      <c r="AT99" s="189" t="s">
        <v>400</v>
      </c>
      <c r="AU99" s="189" t="s">
        <v>81</v>
      </c>
      <c r="AY99" s="100" t="s">
        <v>159</v>
      </c>
      <c r="BE99" s="190">
        <f t="shared" si="4"/>
        <v>0</v>
      </c>
      <c r="BF99" s="190">
        <f t="shared" si="5"/>
        <v>0</v>
      </c>
      <c r="BG99" s="190">
        <f t="shared" si="6"/>
        <v>0</v>
      </c>
      <c r="BH99" s="190">
        <f t="shared" si="7"/>
        <v>0</v>
      </c>
      <c r="BI99" s="190">
        <f t="shared" si="8"/>
        <v>0</v>
      </c>
      <c r="BJ99" s="100" t="s">
        <v>79</v>
      </c>
      <c r="BK99" s="190">
        <f t="shared" si="9"/>
        <v>0</v>
      </c>
      <c r="BL99" s="100" t="s">
        <v>164</v>
      </c>
      <c r="BM99" s="189" t="s">
        <v>192</v>
      </c>
    </row>
    <row r="100" spans="1:65" s="113" customFormat="1" ht="60" x14ac:dyDescent="0.2">
      <c r="A100" s="109"/>
      <c r="B100" s="110"/>
      <c r="C100" s="208" t="s">
        <v>198</v>
      </c>
      <c r="D100" s="208" t="s">
        <v>400</v>
      </c>
      <c r="E100" s="209" t="s">
        <v>1136</v>
      </c>
      <c r="F100" s="210" t="s">
        <v>1137</v>
      </c>
      <c r="G100" s="211" t="s">
        <v>1121</v>
      </c>
      <c r="H100" s="212">
        <v>1</v>
      </c>
      <c r="I100" s="5"/>
      <c r="J100" s="213">
        <f t="shared" si="0"/>
        <v>0</v>
      </c>
      <c r="K100" s="210" t="s">
        <v>3</v>
      </c>
      <c r="L100" s="214"/>
      <c r="M100" s="215" t="s">
        <v>3</v>
      </c>
      <c r="N100" s="216" t="s">
        <v>43</v>
      </c>
      <c r="O100" s="186"/>
      <c r="P100" s="187">
        <f t="shared" si="1"/>
        <v>0</v>
      </c>
      <c r="Q100" s="187">
        <v>0</v>
      </c>
      <c r="R100" s="187">
        <f t="shared" si="2"/>
        <v>0</v>
      </c>
      <c r="S100" s="187">
        <v>0</v>
      </c>
      <c r="T100" s="188">
        <f t="shared" si="3"/>
        <v>0</v>
      </c>
      <c r="U100" s="109"/>
      <c r="V100" s="109"/>
      <c r="W100" s="109"/>
      <c r="X100" s="109"/>
      <c r="Y100" s="109"/>
      <c r="Z100" s="109"/>
      <c r="AA100" s="109"/>
      <c r="AB100" s="109"/>
      <c r="AC100" s="109"/>
      <c r="AD100" s="109"/>
      <c r="AE100" s="109"/>
      <c r="AR100" s="189" t="s">
        <v>174</v>
      </c>
      <c r="AT100" s="189" t="s">
        <v>400</v>
      </c>
      <c r="AU100" s="189" t="s">
        <v>81</v>
      </c>
      <c r="AY100" s="100" t="s">
        <v>159</v>
      </c>
      <c r="BE100" s="190">
        <f t="shared" si="4"/>
        <v>0</v>
      </c>
      <c r="BF100" s="190">
        <f t="shared" si="5"/>
        <v>0</v>
      </c>
      <c r="BG100" s="190">
        <f t="shared" si="6"/>
        <v>0</v>
      </c>
      <c r="BH100" s="190">
        <f t="shared" si="7"/>
        <v>0</v>
      </c>
      <c r="BI100" s="190">
        <f t="shared" si="8"/>
        <v>0</v>
      </c>
      <c r="BJ100" s="100" t="s">
        <v>79</v>
      </c>
      <c r="BK100" s="190">
        <f t="shared" si="9"/>
        <v>0</v>
      </c>
      <c r="BL100" s="100" t="s">
        <v>164</v>
      </c>
      <c r="BM100" s="189" t="s">
        <v>201</v>
      </c>
    </row>
    <row r="101" spans="1:65" s="113" customFormat="1" ht="48" x14ac:dyDescent="0.2">
      <c r="A101" s="109"/>
      <c r="B101" s="110"/>
      <c r="C101" s="208" t="s">
        <v>181</v>
      </c>
      <c r="D101" s="208" t="s">
        <v>400</v>
      </c>
      <c r="E101" s="209" t="s">
        <v>1138</v>
      </c>
      <c r="F101" s="210" t="s">
        <v>1139</v>
      </c>
      <c r="G101" s="211" t="s">
        <v>1121</v>
      </c>
      <c r="H101" s="212">
        <v>1</v>
      </c>
      <c r="I101" s="5"/>
      <c r="J101" s="213">
        <f t="shared" si="0"/>
        <v>0</v>
      </c>
      <c r="K101" s="210" t="s">
        <v>3</v>
      </c>
      <c r="L101" s="214"/>
      <c r="M101" s="215" t="s">
        <v>3</v>
      </c>
      <c r="N101" s="216" t="s">
        <v>43</v>
      </c>
      <c r="O101" s="186"/>
      <c r="P101" s="187">
        <f t="shared" si="1"/>
        <v>0</v>
      </c>
      <c r="Q101" s="187">
        <v>0</v>
      </c>
      <c r="R101" s="187">
        <f t="shared" si="2"/>
        <v>0</v>
      </c>
      <c r="S101" s="187">
        <v>0</v>
      </c>
      <c r="T101" s="188">
        <f t="shared" si="3"/>
        <v>0</v>
      </c>
      <c r="U101" s="109"/>
      <c r="V101" s="109"/>
      <c r="W101" s="109"/>
      <c r="X101" s="109"/>
      <c r="Y101" s="109"/>
      <c r="Z101" s="109"/>
      <c r="AA101" s="109"/>
      <c r="AB101" s="109"/>
      <c r="AC101" s="109"/>
      <c r="AD101" s="109"/>
      <c r="AE101" s="109"/>
      <c r="AR101" s="189" t="s">
        <v>174</v>
      </c>
      <c r="AT101" s="189" t="s">
        <v>400</v>
      </c>
      <c r="AU101" s="189" t="s">
        <v>81</v>
      </c>
      <c r="AY101" s="100" t="s">
        <v>159</v>
      </c>
      <c r="BE101" s="190">
        <f t="shared" si="4"/>
        <v>0</v>
      </c>
      <c r="BF101" s="190">
        <f t="shared" si="5"/>
        <v>0</v>
      </c>
      <c r="BG101" s="190">
        <f t="shared" si="6"/>
        <v>0</v>
      </c>
      <c r="BH101" s="190">
        <f t="shared" si="7"/>
        <v>0</v>
      </c>
      <c r="BI101" s="190">
        <f t="shared" si="8"/>
        <v>0</v>
      </c>
      <c r="BJ101" s="100" t="s">
        <v>79</v>
      </c>
      <c r="BK101" s="190">
        <f t="shared" si="9"/>
        <v>0</v>
      </c>
      <c r="BL101" s="100" t="s">
        <v>164</v>
      </c>
      <c r="BM101" s="189" t="s">
        <v>208</v>
      </c>
    </row>
    <row r="102" spans="1:65" s="113" customFormat="1" ht="48" x14ac:dyDescent="0.2">
      <c r="A102" s="109"/>
      <c r="B102" s="110"/>
      <c r="C102" s="208" t="s">
        <v>209</v>
      </c>
      <c r="D102" s="208" t="s">
        <v>400</v>
      </c>
      <c r="E102" s="209" t="s">
        <v>1140</v>
      </c>
      <c r="F102" s="210" t="s">
        <v>1141</v>
      </c>
      <c r="G102" s="211" t="s">
        <v>1121</v>
      </c>
      <c r="H102" s="212">
        <v>1</v>
      </c>
      <c r="I102" s="5"/>
      <c r="J102" s="213">
        <f t="shared" si="0"/>
        <v>0</v>
      </c>
      <c r="K102" s="210" t="s">
        <v>3</v>
      </c>
      <c r="L102" s="214"/>
      <c r="M102" s="215" t="s">
        <v>3</v>
      </c>
      <c r="N102" s="216" t="s">
        <v>43</v>
      </c>
      <c r="O102" s="186"/>
      <c r="P102" s="187">
        <f t="shared" si="1"/>
        <v>0</v>
      </c>
      <c r="Q102" s="187">
        <v>0</v>
      </c>
      <c r="R102" s="187">
        <f t="shared" si="2"/>
        <v>0</v>
      </c>
      <c r="S102" s="187">
        <v>0</v>
      </c>
      <c r="T102" s="188">
        <f t="shared" si="3"/>
        <v>0</v>
      </c>
      <c r="U102" s="109"/>
      <c r="V102" s="109"/>
      <c r="W102" s="109"/>
      <c r="X102" s="109"/>
      <c r="Y102" s="109"/>
      <c r="Z102" s="109"/>
      <c r="AA102" s="109"/>
      <c r="AB102" s="109"/>
      <c r="AC102" s="109"/>
      <c r="AD102" s="109"/>
      <c r="AE102" s="109"/>
      <c r="AR102" s="189" t="s">
        <v>174</v>
      </c>
      <c r="AT102" s="189" t="s">
        <v>400</v>
      </c>
      <c r="AU102" s="189" t="s">
        <v>81</v>
      </c>
      <c r="AY102" s="100" t="s">
        <v>159</v>
      </c>
      <c r="BE102" s="190">
        <f t="shared" si="4"/>
        <v>0</v>
      </c>
      <c r="BF102" s="190">
        <f t="shared" si="5"/>
        <v>0</v>
      </c>
      <c r="BG102" s="190">
        <f t="shared" si="6"/>
        <v>0</v>
      </c>
      <c r="BH102" s="190">
        <f t="shared" si="7"/>
        <v>0</v>
      </c>
      <c r="BI102" s="190">
        <f t="shared" si="8"/>
        <v>0</v>
      </c>
      <c r="BJ102" s="100" t="s">
        <v>79</v>
      </c>
      <c r="BK102" s="190">
        <f t="shared" si="9"/>
        <v>0</v>
      </c>
      <c r="BL102" s="100" t="s">
        <v>164</v>
      </c>
      <c r="BM102" s="189" t="s">
        <v>212</v>
      </c>
    </row>
    <row r="103" spans="1:65" s="113" customFormat="1" ht="16.5" customHeight="1" x14ac:dyDescent="0.2">
      <c r="A103" s="109"/>
      <c r="B103" s="110"/>
      <c r="C103" s="178" t="s">
        <v>184</v>
      </c>
      <c r="D103" s="178" t="s">
        <v>160</v>
      </c>
      <c r="E103" s="179" t="s">
        <v>1142</v>
      </c>
      <c r="F103" s="180" t="s">
        <v>1143</v>
      </c>
      <c r="G103" s="181" t="s">
        <v>1074</v>
      </c>
      <c r="H103" s="182">
        <v>1</v>
      </c>
      <c r="I103" s="4"/>
      <c r="J103" s="183">
        <f t="shared" si="0"/>
        <v>0</v>
      </c>
      <c r="K103" s="180" t="s">
        <v>3</v>
      </c>
      <c r="L103" s="110"/>
      <c r="M103" s="184" t="s">
        <v>3</v>
      </c>
      <c r="N103" s="185" t="s">
        <v>43</v>
      </c>
      <c r="O103" s="186"/>
      <c r="P103" s="187">
        <f t="shared" si="1"/>
        <v>0</v>
      </c>
      <c r="Q103" s="187">
        <v>0</v>
      </c>
      <c r="R103" s="187">
        <f t="shared" si="2"/>
        <v>0</v>
      </c>
      <c r="S103" s="187">
        <v>0</v>
      </c>
      <c r="T103" s="188">
        <f t="shared" si="3"/>
        <v>0</v>
      </c>
      <c r="U103" s="109"/>
      <c r="V103" s="109"/>
      <c r="W103" s="109"/>
      <c r="X103" s="109"/>
      <c r="Y103" s="109"/>
      <c r="Z103" s="109"/>
      <c r="AA103" s="109"/>
      <c r="AB103" s="109"/>
      <c r="AC103" s="109"/>
      <c r="AD103" s="109"/>
      <c r="AE103" s="109"/>
      <c r="AR103" s="189" t="s">
        <v>164</v>
      </c>
      <c r="AT103" s="189" t="s">
        <v>160</v>
      </c>
      <c r="AU103" s="189" t="s">
        <v>81</v>
      </c>
      <c r="AY103" s="100" t="s">
        <v>159</v>
      </c>
      <c r="BE103" s="190">
        <f t="shared" si="4"/>
        <v>0</v>
      </c>
      <c r="BF103" s="190">
        <f t="shared" si="5"/>
        <v>0</v>
      </c>
      <c r="BG103" s="190">
        <f t="shared" si="6"/>
        <v>0</v>
      </c>
      <c r="BH103" s="190">
        <f t="shared" si="7"/>
        <v>0</v>
      </c>
      <c r="BI103" s="190">
        <f t="shared" si="8"/>
        <v>0</v>
      </c>
      <c r="BJ103" s="100" t="s">
        <v>79</v>
      </c>
      <c r="BK103" s="190">
        <f t="shared" si="9"/>
        <v>0</v>
      </c>
      <c r="BL103" s="100" t="s">
        <v>164</v>
      </c>
      <c r="BM103" s="189" t="s">
        <v>217</v>
      </c>
    </row>
    <row r="104" spans="1:65" s="167" customFormat="1" ht="25.9" customHeight="1" x14ac:dyDescent="0.2">
      <c r="B104" s="168"/>
      <c r="D104" s="169" t="s">
        <v>71</v>
      </c>
      <c r="E104" s="170" t="s">
        <v>1036</v>
      </c>
      <c r="F104" s="170" t="s">
        <v>1144</v>
      </c>
      <c r="J104" s="171">
        <f>BK104</f>
        <v>0</v>
      </c>
      <c r="L104" s="168"/>
      <c r="M104" s="172"/>
      <c r="N104" s="173"/>
      <c r="O104" s="173"/>
      <c r="P104" s="174">
        <f>P105+P108+P114</f>
        <v>0</v>
      </c>
      <c r="Q104" s="173"/>
      <c r="R104" s="174">
        <f>R105+R108+R114</f>
        <v>0</v>
      </c>
      <c r="S104" s="173"/>
      <c r="T104" s="175">
        <f>T105+T108+T114</f>
        <v>0</v>
      </c>
      <c r="AR104" s="169" t="s">
        <v>79</v>
      </c>
      <c r="AT104" s="176" t="s">
        <v>71</v>
      </c>
      <c r="AU104" s="176" t="s">
        <v>72</v>
      </c>
      <c r="AY104" s="169" t="s">
        <v>159</v>
      </c>
      <c r="BK104" s="177">
        <f>BK105+BK108+BK114</f>
        <v>0</v>
      </c>
    </row>
    <row r="105" spans="1:65" s="167" customFormat="1" ht="22.9" customHeight="1" x14ac:dyDescent="0.2">
      <c r="B105" s="168"/>
      <c r="D105" s="169" t="s">
        <v>71</v>
      </c>
      <c r="E105" s="242" t="s">
        <v>1077</v>
      </c>
      <c r="F105" s="242" t="s">
        <v>1145</v>
      </c>
      <c r="J105" s="243">
        <f>BK105</f>
        <v>0</v>
      </c>
      <c r="L105" s="168"/>
      <c r="M105" s="172"/>
      <c r="N105" s="173"/>
      <c r="O105" s="173"/>
      <c r="P105" s="174">
        <f>SUM(P106:P107)</f>
        <v>0</v>
      </c>
      <c r="Q105" s="173"/>
      <c r="R105" s="174">
        <f>SUM(R106:R107)</f>
        <v>0</v>
      </c>
      <c r="S105" s="173"/>
      <c r="T105" s="175">
        <f>SUM(T106:T107)</f>
        <v>0</v>
      </c>
      <c r="AR105" s="169" t="s">
        <v>79</v>
      </c>
      <c r="AT105" s="176" t="s">
        <v>71</v>
      </c>
      <c r="AU105" s="176" t="s">
        <v>79</v>
      </c>
      <c r="AY105" s="169" t="s">
        <v>159</v>
      </c>
      <c r="BK105" s="177">
        <f>SUM(BK106:BK107)</f>
        <v>0</v>
      </c>
    </row>
    <row r="106" spans="1:65" s="113" customFormat="1" ht="16.5" customHeight="1" x14ac:dyDescent="0.2">
      <c r="A106" s="109"/>
      <c r="B106" s="110"/>
      <c r="C106" s="208" t="s">
        <v>225</v>
      </c>
      <c r="D106" s="208" t="s">
        <v>400</v>
      </c>
      <c r="E106" s="209" t="s">
        <v>1146</v>
      </c>
      <c r="F106" s="210" t="s">
        <v>1147</v>
      </c>
      <c r="G106" s="211" t="s">
        <v>173</v>
      </c>
      <c r="H106" s="212">
        <v>7</v>
      </c>
      <c r="I106" s="5"/>
      <c r="J106" s="213">
        <f>ROUND(I106*H106,2)</f>
        <v>0</v>
      </c>
      <c r="K106" s="210" t="s">
        <v>3</v>
      </c>
      <c r="L106" s="214"/>
      <c r="M106" s="215" t="s">
        <v>3</v>
      </c>
      <c r="N106" s="216" t="s">
        <v>43</v>
      </c>
      <c r="O106" s="186"/>
      <c r="P106" s="187">
        <f>O106*H106</f>
        <v>0</v>
      </c>
      <c r="Q106" s="187">
        <v>0</v>
      </c>
      <c r="R106" s="187">
        <f>Q106*H106</f>
        <v>0</v>
      </c>
      <c r="S106" s="187">
        <v>0</v>
      </c>
      <c r="T106" s="188">
        <f>S106*H106</f>
        <v>0</v>
      </c>
      <c r="U106" s="109"/>
      <c r="V106" s="109"/>
      <c r="W106" s="109"/>
      <c r="X106" s="109"/>
      <c r="Y106" s="109"/>
      <c r="Z106" s="109"/>
      <c r="AA106" s="109"/>
      <c r="AB106" s="109"/>
      <c r="AC106" s="109"/>
      <c r="AD106" s="109"/>
      <c r="AE106" s="109"/>
      <c r="AR106" s="189" t="s">
        <v>174</v>
      </c>
      <c r="AT106" s="189" t="s">
        <v>400</v>
      </c>
      <c r="AU106" s="189" t="s">
        <v>81</v>
      </c>
      <c r="AY106" s="100" t="s">
        <v>159</v>
      </c>
      <c r="BE106" s="190">
        <f>IF(N106="základní",J106,0)</f>
        <v>0</v>
      </c>
      <c r="BF106" s="190">
        <f>IF(N106="snížená",J106,0)</f>
        <v>0</v>
      </c>
      <c r="BG106" s="190">
        <f>IF(N106="zákl. přenesená",J106,0)</f>
        <v>0</v>
      </c>
      <c r="BH106" s="190">
        <f>IF(N106="sníž. přenesená",J106,0)</f>
        <v>0</v>
      </c>
      <c r="BI106" s="190">
        <f>IF(N106="nulová",J106,0)</f>
        <v>0</v>
      </c>
      <c r="BJ106" s="100" t="s">
        <v>79</v>
      </c>
      <c r="BK106" s="190">
        <f>ROUND(I106*H106,2)</f>
        <v>0</v>
      </c>
      <c r="BL106" s="100" t="s">
        <v>164</v>
      </c>
      <c r="BM106" s="189" t="s">
        <v>228</v>
      </c>
    </row>
    <row r="107" spans="1:65" s="113" customFormat="1" ht="16.5" customHeight="1" x14ac:dyDescent="0.2">
      <c r="A107" s="109"/>
      <c r="B107" s="110"/>
      <c r="C107" s="208" t="s">
        <v>188</v>
      </c>
      <c r="D107" s="208" t="s">
        <v>400</v>
      </c>
      <c r="E107" s="209" t="s">
        <v>1148</v>
      </c>
      <c r="F107" s="210" t="s">
        <v>1149</v>
      </c>
      <c r="G107" s="211" t="s">
        <v>173</v>
      </c>
      <c r="H107" s="212">
        <v>3</v>
      </c>
      <c r="I107" s="5"/>
      <c r="J107" s="213">
        <f>ROUND(I107*H107,2)</f>
        <v>0</v>
      </c>
      <c r="K107" s="210" t="s">
        <v>3</v>
      </c>
      <c r="L107" s="214"/>
      <c r="M107" s="215" t="s">
        <v>3</v>
      </c>
      <c r="N107" s="216" t="s">
        <v>43</v>
      </c>
      <c r="O107" s="186"/>
      <c r="P107" s="187">
        <f>O107*H107</f>
        <v>0</v>
      </c>
      <c r="Q107" s="187">
        <v>0</v>
      </c>
      <c r="R107" s="187">
        <f>Q107*H107</f>
        <v>0</v>
      </c>
      <c r="S107" s="187">
        <v>0</v>
      </c>
      <c r="T107" s="188">
        <f>S107*H107</f>
        <v>0</v>
      </c>
      <c r="U107" s="109"/>
      <c r="V107" s="109"/>
      <c r="W107" s="109"/>
      <c r="X107" s="109"/>
      <c r="Y107" s="109"/>
      <c r="Z107" s="109"/>
      <c r="AA107" s="109"/>
      <c r="AB107" s="109"/>
      <c r="AC107" s="109"/>
      <c r="AD107" s="109"/>
      <c r="AE107" s="109"/>
      <c r="AR107" s="189" t="s">
        <v>174</v>
      </c>
      <c r="AT107" s="189" t="s">
        <v>400</v>
      </c>
      <c r="AU107" s="189" t="s">
        <v>81</v>
      </c>
      <c r="AY107" s="100" t="s">
        <v>159</v>
      </c>
      <c r="BE107" s="190">
        <f>IF(N107="základní",J107,0)</f>
        <v>0</v>
      </c>
      <c r="BF107" s="190">
        <f>IF(N107="snížená",J107,0)</f>
        <v>0</v>
      </c>
      <c r="BG107" s="190">
        <f>IF(N107="zákl. přenesená",J107,0)</f>
        <v>0</v>
      </c>
      <c r="BH107" s="190">
        <f>IF(N107="sníž. přenesená",J107,0)</f>
        <v>0</v>
      </c>
      <c r="BI107" s="190">
        <f>IF(N107="nulová",J107,0)</f>
        <v>0</v>
      </c>
      <c r="BJ107" s="100" t="s">
        <v>79</v>
      </c>
      <c r="BK107" s="190">
        <f>ROUND(I107*H107,2)</f>
        <v>0</v>
      </c>
      <c r="BL107" s="100" t="s">
        <v>164</v>
      </c>
      <c r="BM107" s="189" t="s">
        <v>235</v>
      </c>
    </row>
    <row r="108" spans="1:65" s="167" customFormat="1" ht="22.9" customHeight="1" x14ac:dyDescent="0.2">
      <c r="B108" s="168"/>
      <c r="D108" s="169" t="s">
        <v>71</v>
      </c>
      <c r="E108" s="242" t="s">
        <v>1150</v>
      </c>
      <c r="F108" s="242" t="s">
        <v>1151</v>
      </c>
      <c r="J108" s="243">
        <f>BK108</f>
        <v>0</v>
      </c>
      <c r="L108" s="168"/>
      <c r="M108" s="172"/>
      <c r="N108" s="173"/>
      <c r="O108" s="173"/>
      <c r="P108" s="174">
        <f>SUM(P109:P113)</f>
        <v>0</v>
      </c>
      <c r="Q108" s="173"/>
      <c r="R108" s="174">
        <f>SUM(R109:R113)</f>
        <v>0</v>
      </c>
      <c r="S108" s="173"/>
      <c r="T108" s="175">
        <f>SUM(T109:T113)</f>
        <v>0</v>
      </c>
      <c r="AR108" s="169" t="s">
        <v>79</v>
      </c>
      <c r="AT108" s="176" t="s">
        <v>71</v>
      </c>
      <c r="AU108" s="176" t="s">
        <v>79</v>
      </c>
      <c r="AY108" s="169" t="s">
        <v>159</v>
      </c>
      <c r="BK108" s="177">
        <f>SUM(BK109:BK113)</f>
        <v>0</v>
      </c>
    </row>
    <row r="109" spans="1:65" s="113" customFormat="1" ht="16.5" customHeight="1" x14ac:dyDescent="0.2">
      <c r="A109" s="109"/>
      <c r="B109" s="110"/>
      <c r="C109" s="208" t="s">
        <v>9</v>
      </c>
      <c r="D109" s="208" t="s">
        <v>400</v>
      </c>
      <c r="E109" s="209" t="s">
        <v>1152</v>
      </c>
      <c r="F109" s="210" t="s">
        <v>1149</v>
      </c>
      <c r="G109" s="211" t="s">
        <v>173</v>
      </c>
      <c r="H109" s="212">
        <v>4.5999999999999996</v>
      </c>
      <c r="I109" s="5"/>
      <c r="J109" s="213">
        <f>ROUND(I109*H109,2)</f>
        <v>0</v>
      </c>
      <c r="K109" s="210" t="s">
        <v>3</v>
      </c>
      <c r="L109" s="214"/>
      <c r="M109" s="215" t="s">
        <v>3</v>
      </c>
      <c r="N109" s="216" t="s">
        <v>43</v>
      </c>
      <c r="O109" s="186"/>
      <c r="P109" s="187">
        <f>O109*H109</f>
        <v>0</v>
      </c>
      <c r="Q109" s="187">
        <v>0</v>
      </c>
      <c r="R109" s="187">
        <f>Q109*H109</f>
        <v>0</v>
      </c>
      <c r="S109" s="187">
        <v>0</v>
      </c>
      <c r="T109" s="188">
        <f>S109*H109</f>
        <v>0</v>
      </c>
      <c r="U109" s="109"/>
      <c r="V109" s="109"/>
      <c r="W109" s="109"/>
      <c r="X109" s="109"/>
      <c r="Y109" s="109"/>
      <c r="Z109" s="109"/>
      <c r="AA109" s="109"/>
      <c r="AB109" s="109"/>
      <c r="AC109" s="109"/>
      <c r="AD109" s="109"/>
      <c r="AE109" s="109"/>
      <c r="AR109" s="189" t="s">
        <v>174</v>
      </c>
      <c r="AT109" s="189" t="s">
        <v>400</v>
      </c>
      <c r="AU109" s="189" t="s">
        <v>81</v>
      </c>
      <c r="AY109" s="100" t="s">
        <v>159</v>
      </c>
      <c r="BE109" s="190">
        <f>IF(N109="základní",J109,0)</f>
        <v>0</v>
      </c>
      <c r="BF109" s="190">
        <f>IF(N109="snížená",J109,0)</f>
        <v>0</v>
      </c>
      <c r="BG109" s="190">
        <f>IF(N109="zákl. přenesená",J109,0)</f>
        <v>0</v>
      </c>
      <c r="BH109" s="190">
        <f>IF(N109="sníž. přenesená",J109,0)</f>
        <v>0</v>
      </c>
      <c r="BI109" s="190">
        <f>IF(N109="nulová",J109,0)</f>
        <v>0</v>
      </c>
      <c r="BJ109" s="100" t="s">
        <v>79</v>
      </c>
      <c r="BK109" s="190">
        <f>ROUND(I109*H109,2)</f>
        <v>0</v>
      </c>
      <c r="BL109" s="100" t="s">
        <v>164</v>
      </c>
      <c r="BM109" s="189" t="s">
        <v>242</v>
      </c>
    </row>
    <row r="110" spans="1:65" s="113" customFormat="1" ht="16.5" customHeight="1" x14ac:dyDescent="0.2">
      <c r="A110" s="109"/>
      <c r="B110" s="110"/>
      <c r="C110" s="208" t="s">
        <v>192</v>
      </c>
      <c r="D110" s="208" t="s">
        <v>400</v>
      </c>
      <c r="E110" s="209" t="s">
        <v>1153</v>
      </c>
      <c r="F110" s="210" t="s">
        <v>1154</v>
      </c>
      <c r="G110" s="211" t="s">
        <v>1121</v>
      </c>
      <c r="H110" s="212">
        <v>2</v>
      </c>
      <c r="I110" s="5"/>
      <c r="J110" s="213">
        <f>ROUND(I110*H110,2)</f>
        <v>0</v>
      </c>
      <c r="K110" s="210" t="s">
        <v>3</v>
      </c>
      <c r="L110" s="214"/>
      <c r="M110" s="215" t="s">
        <v>3</v>
      </c>
      <c r="N110" s="216" t="s">
        <v>43</v>
      </c>
      <c r="O110" s="186"/>
      <c r="P110" s="187">
        <f>O110*H110</f>
        <v>0</v>
      </c>
      <c r="Q110" s="187">
        <v>0</v>
      </c>
      <c r="R110" s="187">
        <f>Q110*H110</f>
        <v>0</v>
      </c>
      <c r="S110" s="187">
        <v>0</v>
      </c>
      <c r="T110" s="188">
        <f>S110*H110</f>
        <v>0</v>
      </c>
      <c r="U110" s="109"/>
      <c r="V110" s="109"/>
      <c r="W110" s="109"/>
      <c r="X110" s="109"/>
      <c r="Y110" s="109"/>
      <c r="Z110" s="109"/>
      <c r="AA110" s="109"/>
      <c r="AB110" s="109"/>
      <c r="AC110" s="109"/>
      <c r="AD110" s="109"/>
      <c r="AE110" s="109"/>
      <c r="AR110" s="189" t="s">
        <v>174</v>
      </c>
      <c r="AT110" s="189" t="s">
        <v>400</v>
      </c>
      <c r="AU110" s="189" t="s">
        <v>81</v>
      </c>
      <c r="AY110" s="100" t="s">
        <v>159</v>
      </c>
      <c r="BE110" s="190">
        <f>IF(N110="základní",J110,0)</f>
        <v>0</v>
      </c>
      <c r="BF110" s="190">
        <f>IF(N110="snížená",J110,0)</f>
        <v>0</v>
      </c>
      <c r="BG110" s="190">
        <f>IF(N110="zákl. přenesená",J110,0)</f>
        <v>0</v>
      </c>
      <c r="BH110" s="190">
        <f>IF(N110="sníž. přenesená",J110,0)</f>
        <v>0</v>
      </c>
      <c r="BI110" s="190">
        <f>IF(N110="nulová",J110,0)</f>
        <v>0</v>
      </c>
      <c r="BJ110" s="100" t="s">
        <v>79</v>
      </c>
      <c r="BK110" s="190">
        <f>ROUND(I110*H110,2)</f>
        <v>0</v>
      </c>
      <c r="BL110" s="100" t="s">
        <v>164</v>
      </c>
      <c r="BM110" s="189" t="s">
        <v>255</v>
      </c>
    </row>
    <row r="111" spans="1:65" s="113" customFormat="1" ht="84" x14ac:dyDescent="0.2">
      <c r="A111" s="109"/>
      <c r="B111" s="110"/>
      <c r="C111" s="208" t="s">
        <v>256</v>
      </c>
      <c r="D111" s="208" t="s">
        <v>400</v>
      </c>
      <c r="E111" s="209" t="s">
        <v>1155</v>
      </c>
      <c r="F111" s="210" t="s">
        <v>1156</v>
      </c>
      <c r="G111" s="211" t="s">
        <v>1121</v>
      </c>
      <c r="H111" s="212">
        <v>3</v>
      </c>
      <c r="I111" s="5"/>
      <c r="J111" s="213">
        <f>ROUND(I111*H111,2)</f>
        <v>0</v>
      </c>
      <c r="K111" s="210" t="s">
        <v>3</v>
      </c>
      <c r="L111" s="214"/>
      <c r="M111" s="215" t="s">
        <v>3</v>
      </c>
      <c r="N111" s="216" t="s">
        <v>43</v>
      </c>
      <c r="O111" s="186"/>
      <c r="P111" s="187">
        <f>O111*H111</f>
        <v>0</v>
      </c>
      <c r="Q111" s="187">
        <v>0</v>
      </c>
      <c r="R111" s="187">
        <f>Q111*H111</f>
        <v>0</v>
      </c>
      <c r="S111" s="187">
        <v>0</v>
      </c>
      <c r="T111" s="188">
        <f>S111*H111</f>
        <v>0</v>
      </c>
      <c r="U111" s="109"/>
      <c r="V111" s="109"/>
      <c r="W111" s="109"/>
      <c r="X111" s="109"/>
      <c r="Y111" s="109"/>
      <c r="Z111" s="109"/>
      <c r="AA111" s="109"/>
      <c r="AB111" s="109"/>
      <c r="AC111" s="109"/>
      <c r="AD111" s="109"/>
      <c r="AE111" s="109"/>
      <c r="AR111" s="189" t="s">
        <v>174</v>
      </c>
      <c r="AT111" s="189" t="s">
        <v>400</v>
      </c>
      <c r="AU111" s="189" t="s">
        <v>81</v>
      </c>
      <c r="AY111" s="100" t="s">
        <v>159</v>
      </c>
      <c r="BE111" s="190">
        <f>IF(N111="základní",J111,0)</f>
        <v>0</v>
      </c>
      <c r="BF111" s="190">
        <f>IF(N111="snížená",J111,0)</f>
        <v>0</v>
      </c>
      <c r="BG111" s="190">
        <f>IF(N111="zákl. přenesená",J111,0)</f>
        <v>0</v>
      </c>
      <c r="BH111" s="190">
        <f>IF(N111="sníž. přenesená",J111,0)</f>
        <v>0</v>
      </c>
      <c r="BI111" s="190">
        <f>IF(N111="nulová",J111,0)</f>
        <v>0</v>
      </c>
      <c r="BJ111" s="100" t="s">
        <v>79</v>
      </c>
      <c r="BK111" s="190">
        <f>ROUND(I111*H111,2)</f>
        <v>0</v>
      </c>
      <c r="BL111" s="100" t="s">
        <v>164</v>
      </c>
      <c r="BM111" s="189" t="s">
        <v>259</v>
      </c>
    </row>
    <row r="112" spans="1:65" s="113" customFormat="1" ht="16.5" customHeight="1" x14ac:dyDescent="0.2">
      <c r="A112" s="109"/>
      <c r="B112" s="110"/>
      <c r="C112" s="208" t="s">
        <v>201</v>
      </c>
      <c r="D112" s="208" t="s">
        <v>400</v>
      </c>
      <c r="E112" s="209" t="s">
        <v>1157</v>
      </c>
      <c r="F112" s="210" t="s">
        <v>1158</v>
      </c>
      <c r="G112" s="211" t="s">
        <v>1121</v>
      </c>
      <c r="H112" s="212">
        <v>1</v>
      </c>
      <c r="I112" s="5"/>
      <c r="J112" s="213">
        <f>ROUND(I112*H112,2)</f>
        <v>0</v>
      </c>
      <c r="K112" s="210" t="s">
        <v>3</v>
      </c>
      <c r="L112" s="214"/>
      <c r="M112" s="215" t="s">
        <v>3</v>
      </c>
      <c r="N112" s="216" t="s">
        <v>43</v>
      </c>
      <c r="O112" s="186"/>
      <c r="P112" s="187">
        <f>O112*H112</f>
        <v>0</v>
      </c>
      <c r="Q112" s="187">
        <v>0</v>
      </c>
      <c r="R112" s="187">
        <f>Q112*H112</f>
        <v>0</v>
      </c>
      <c r="S112" s="187">
        <v>0</v>
      </c>
      <c r="T112" s="188">
        <f>S112*H112</f>
        <v>0</v>
      </c>
      <c r="U112" s="109"/>
      <c r="V112" s="109"/>
      <c r="W112" s="109"/>
      <c r="X112" s="109"/>
      <c r="Y112" s="109"/>
      <c r="Z112" s="109"/>
      <c r="AA112" s="109"/>
      <c r="AB112" s="109"/>
      <c r="AC112" s="109"/>
      <c r="AD112" s="109"/>
      <c r="AE112" s="109"/>
      <c r="AR112" s="189" t="s">
        <v>174</v>
      </c>
      <c r="AT112" s="189" t="s">
        <v>400</v>
      </c>
      <c r="AU112" s="189" t="s">
        <v>81</v>
      </c>
      <c r="AY112" s="100" t="s">
        <v>159</v>
      </c>
      <c r="BE112" s="190">
        <f>IF(N112="základní",J112,0)</f>
        <v>0</v>
      </c>
      <c r="BF112" s="190">
        <f>IF(N112="snížená",J112,0)</f>
        <v>0</v>
      </c>
      <c r="BG112" s="190">
        <f>IF(N112="zákl. přenesená",J112,0)</f>
        <v>0</v>
      </c>
      <c r="BH112" s="190">
        <f>IF(N112="sníž. přenesená",J112,0)</f>
        <v>0</v>
      </c>
      <c r="BI112" s="190">
        <f>IF(N112="nulová",J112,0)</f>
        <v>0</v>
      </c>
      <c r="BJ112" s="100" t="s">
        <v>79</v>
      </c>
      <c r="BK112" s="190">
        <f>ROUND(I112*H112,2)</f>
        <v>0</v>
      </c>
      <c r="BL112" s="100" t="s">
        <v>164</v>
      </c>
      <c r="BM112" s="189" t="s">
        <v>262</v>
      </c>
    </row>
    <row r="113" spans="1:65" s="113" customFormat="1" ht="24" x14ac:dyDescent="0.2">
      <c r="A113" s="109"/>
      <c r="B113" s="110"/>
      <c r="C113" s="208" t="s">
        <v>264</v>
      </c>
      <c r="D113" s="208" t="s">
        <v>400</v>
      </c>
      <c r="E113" s="209" t="s">
        <v>1159</v>
      </c>
      <c r="F113" s="210" t="s">
        <v>1160</v>
      </c>
      <c r="G113" s="211" t="s">
        <v>173</v>
      </c>
      <c r="H113" s="212">
        <v>14.6</v>
      </c>
      <c r="I113" s="5"/>
      <c r="J113" s="213">
        <f>ROUND(I113*H113,2)</f>
        <v>0</v>
      </c>
      <c r="K113" s="210" t="s">
        <v>3</v>
      </c>
      <c r="L113" s="214"/>
      <c r="M113" s="215" t="s">
        <v>3</v>
      </c>
      <c r="N113" s="216" t="s">
        <v>43</v>
      </c>
      <c r="O113" s="186"/>
      <c r="P113" s="187">
        <f>O113*H113</f>
        <v>0</v>
      </c>
      <c r="Q113" s="187">
        <v>0</v>
      </c>
      <c r="R113" s="187">
        <f>Q113*H113</f>
        <v>0</v>
      </c>
      <c r="S113" s="187">
        <v>0</v>
      </c>
      <c r="T113" s="188">
        <f>S113*H113</f>
        <v>0</v>
      </c>
      <c r="U113" s="109"/>
      <c r="V113" s="109"/>
      <c r="W113" s="109"/>
      <c r="X113" s="109"/>
      <c r="Y113" s="109"/>
      <c r="Z113" s="109"/>
      <c r="AA113" s="109"/>
      <c r="AB113" s="109"/>
      <c r="AC113" s="109"/>
      <c r="AD113" s="109"/>
      <c r="AE113" s="109"/>
      <c r="AR113" s="189" t="s">
        <v>174</v>
      </c>
      <c r="AT113" s="189" t="s">
        <v>400</v>
      </c>
      <c r="AU113" s="189" t="s">
        <v>81</v>
      </c>
      <c r="AY113" s="100" t="s">
        <v>159</v>
      </c>
      <c r="BE113" s="190">
        <f>IF(N113="základní",J113,0)</f>
        <v>0</v>
      </c>
      <c r="BF113" s="190">
        <f>IF(N113="snížená",J113,0)</f>
        <v>0</v>
      </c>
      <c r="BG113" s="190">
        <f>IF(N113="zákl. přenesená",J113,0)</f>
        <v>0</v>
      </c>
      <c r="BH113" s="190">
        <f>IF(N113="sníž. přenesená",J113,0)</f>
        <v>0</v>
      </c>
      <c r="BI113" s="190">
        <f>IF(N113="nulová",J113,0)</f>
        <v>0</v>
      </c>
      <c r="BJ113" s="100" t="s">
        <v>79</v>
      </c>
      <c r="BK113" s="190">
        <f>ROUND(I113*H113,2)</f>
        <v>0</v>
      </c>
      <c r="BL113" s="100" t="s">
        <v>164</v>
      </c>
      <c r="BM113" s="189" t="s">
        <v>267</v>
      </c>
    </row>
    <row r="114" spans="1:65" s="167" customFormat="1" ht="22.9" customHeight="1" x14ac:dyDescent="0.2">
      <c r="B114" s="168"/>
      <c r="D114" s="169" t="s">
        <v>71</v>
      </c>
      <c r="E114" s="242" t="s">
        <v>1161</v>
      </c>
      <c r="F114" s="242" t="s">
        <v>1162</v>
      </c>
      <c r="J114" s="243">
        <f>BK114</f>
        <v>0</v>
      </c>
      <c r="L114" s="168"/>
      <c r="M114" s="172"/>
      <c r="N114" s="173"/>
      <c r="O114" s="173"/>
      <c r="P114" s="174">
        <f>SUM(P115:P121)</f>
        <v>0</v>
      </c>
      <c r="Q114" s="173"/>
      <c r="R114" s="174">
        <f>SUM(R115:R121)</f>
        <v>0</v>
      </c>
      <c r="S114" s="173"/>
      <c r="T114" s="175">
        <f>SUM(T115:T121)</f>
        <v>0</v>
      </c>
      <c r="AR114" s="169" t="s">
        <v>79</v>
      </c>
      <c r="AT114" s="176" t="s">
        <v>71</v>
      </c>
      <c r="AU114" s="176" t="s">
        <v>79</v>
      </c>
      <c r="AY114" s="169" t="s">
        <v>159</v>
      </c>
      <c r="BK114" s="177">
        <f>SUM(BK115:BK121)</f>
        <v>0</v>
      </c>
    </row>
    <row r="115" spans="1:65" s="113" customFormat="1" ht="24" x14ac:dyDescent="0.2">
      <c r="A115" s="109"/>
      <c r="B115" s="110"/>
      <c r="C115" s="178" t="s">
        <v>208</v>
      </c>
      <c r="D115" s="178" t="s">
        <v>160</v>
      </c>
      <c r="E115" s="179" t="s">
        <v>1163</v>
      </c>
      <c r="F115" s="180" t="s">
        <v>1164</v>
      </c>
      <c r="G115" s="181" t="s">
        <v>173</v>
      </c>
      <c r="H115" s="182">
        <v>10</v>
      </c>
      <c r="I115" s="4"/>
      <c r="J115" s="183">
        <f t="shared" ref="J115:J121" si="10">ROUND(I115*H115,2)</f>
        <v>0</v>
      </c>
      <c r="K115" s="180" t="s">
        <v>3</v>
      </c>
      <c r="L115" s="110"/>
      <c r="M115" s="184" t="s">
        <v>3</v>
      </c>
      <c r="N115" s="185" t="s">
        <v>43</v>
      </c>
      <c r="O115" s="186"/>
      <c r="P115" s="187">
        <f t="shared" ref="P115:P121" si="11">O115*H115</f>
        <v>0</v>
      </c>
      <c r="Q115" s="187">
        <v>0</v>
      </c>
      <c r="R115" s="187">
        <f t="shared" ref="R115:R121" si="12">Q115*H115</f>
        <v>0</v>
      </c>
      <c r="S115" s="187">
        <v>0</v>
      </c>
      <c r="T115" s="188">
        <f t="shared" ref="T115:T121" si="13">S115*H115</f>
        <v>0</v>
      </c>
      <c r="U115" s="109"/>
      <c r="V115" s="109"/>
      <c r="W115" s="109"/>
      <c r="X115" s="109"/>
      <c r="Y115" s="109"/>
      <c r="Z115" s="109"/>
      <c r="AA115" s="109"/>
      <c r="AB115" s="109"/>
      <c r="AC115" s="109"/>
      <c r="AD115" s="109"/>
      <c r="AE115" s="109"/>
      <c r="AR115" s="189" t="s">
        <v>164</v>
      </c>
      <c r="AT115" s="189" t="s">
        <v>160</v>
      </c>
      <c r="AU115" s="189" t="s">
        <v>81</v>
      </c>
      <c r="AY115" s="100" t="s">
        <v>159</v>
      </c>
      <c r="BE115" s="190">
        <f t="shared" ref="BE115:BE121" si="14">IF(N115="základní",J115,0)</f>
        <v>0</v>
      </c>
      <c r="BF115" s="190">
        <f t="shared" ref="BF115:BF121" si="15">IF(N115="snížená",J115,0)</f>
        <v>0</v>
      </c>
      <c r="BG115" s="190">
        <f t="shared" ref="BG115:BG121" si="16">IF(N115="zákl. přenesená",J115,0)</f>
        <v>0</v>
      </c>
      <c r="BH115" s="190">
        <f t="shared" ref="BH115:BH121" si="17">IF(N115="sníž. přenesená",J115,0)</f>
        <v>0</v>
      </c>
      <c r="BI115" s="190">
        <f t="shared" ref="BI115:BI121" si="18">IF(N115="nulová",J115,0)</f>
        <v>0</v>
      </c>
      <c r="BJ115" s="100" t="s">
        <v>79</v>
      </c>
      <c r="BK115" s="190">
        <f t="shared" ref="BK115:BK121" si="19">ROUND(I115*H115,2)</f>
        <v>0</v>
      </c>
      <c r="BL115" s="100" t="s">
        <v>164</v>
      </c>
      <c r="BM115" s="189" t="s">
        <v>272</v>
      </c>
    </row>
    <row r="116" spans="1:65" s="113" customFormat="1" ht="12" x14ac:dyDescent="0.2">
      <c r="A116" s="109"/>
      <c r="B116" s="110"/>
      <c r="C116" s="178" t="s">
        <v>8</v>
      </c>
      <c r="D116" s="178" t="s">
        <v>160</v>
      </c>
      <c r="E116" s="179" t="s">
        <v>1165</v>
      </c>
      <c r="F116" s="180" t="s">
        <v>1166</v>
      </c>
      <c r="G116" s="181" t="s">
        <v>1121</v>
      </c>
      <c r="H116" s="182">
        <v>6</v>
      </c>
      <c r="I116" s="4"/>
      <c r="J116" s="183">
        <f t="shared" si="10"/>
        <v>0</v>
      </c>
      <c r="K116" s="180" t="s">
        <v>3</v>
      </c>
      <c r="L116" s="110"/>
      <c r="M116" s="184" t="s">
        <v>3</v>
      </c>
      <c r="N116" s="185" t="s">
        <v>43</v>
      </c>
      <c r="O116" s="186"/>
      <c r="P116" s="187">
        <f t="shared" si="11"/>
        <v>0</v>
      </c>
      <c r="Q116" s="187">
        <v>0</v>
      </c>
      <c r="R116" s="187">
        <f t="shared" si="12"/>
        <v>0</v>
      </c>
      <c r="S116" s="187">
        <v>0</v>
      </c>
      <c r="T116" s="188">
        <f t="shared" si="13"/>
        <v>0</v>
      </c>
      <c r="U116" s="109"/>
      <c r="V116" s="109"/>
      <c r="W116" s="109"/>
      <c r="X116" s="109"/>
      <c r="Y116" s="109"/>
      <c r="Z116" s="109"/>
      <c r="AA116" s="109"/>
      <c r="AB116" s="109"/>
      <c r="AC116" s="109"/>
      <c r="AD116" s="109"/>
      <c r="AE116" s="109"/>
      <c r="AR116" s="189" t="s">
        <v>164</v>
      </c>
      <c r="AT116" s="189" t="s">
        <v>160</v>
      </c>
      <c r="AU116" s="189" t="s">
        <v>81</v>
      </c>
      <c r="AY116" s="100" t="s">
        <v>159</v>
      </c>
      <c r="BE116" s="190">
        <f t="shared" si="14"/>
        <v>0</v>
      </c>
      <c r="BF116" s="190">
        <f t="shared" si="15"/>
        <v>0</v>
      </c>
      <c r="BG116" s="190">
        <f t="shared" si="16"/>
        <v>0</v>
      </c>
      <c r="BH116" s="190">
        <f t="shared" si="17"/>
        <v>0</v>
      </c>
      <c r="BI116" s="190">
        <f t="shared" si="18"/>
        <v>0</v>
      </c>
      <c r="BJ116" s="100" t="s">
        <v>79</v>
      </c>
      <c r="BK116" s="190">
        <f t="shared" si="19"/>
        <v>0</v>
      </c>
      <c r="BL116" s="100" t="s">
        <v>164</v>
      </c>
      <c r="BM116" s="189" t="s">
        <v>279</v>
      </c>
    </row>
    <row r="117" spans="1:65" s="113" customFormat="1" ht="36" x14ac:dyDescent="0.2">
      <c r="A117" s="109"/>
      <c r="B117" s="110"/>
      <c r="C117" s="178" t="s">
        <v>212</v>
      </c>
      <c r="D117" s="178" t="s">
        <v>160</v>
      </c>
      <c r="E117" s="179" t="s">
        <v>1167</v>
      </c>
      <c r="F117" s="180" t="s">
        <v>1168</v>
      </c>
      <c r="G117" s="181" t="s">
        <v>1074</v>
      </c>
      <c r="H117" s="182">
        <v>2</v>
      </c>
      <c r="I117" s="4"/>
      <c r="J117" s="183">
        <f t="shared" si="10"/>
        <v>0</v>
      </c>
      <c r="K117" s="180" t="s">
        <v>3</v>
      </c>
      <c r="L117" s="110"/>
      <c r="M117" s="184" t="s">
        <v>3</v>
      </c>
      <c r="N117" s="185" t="s">
        <v>43</v>
      </c>
      <c r="O117" s="186"/>
      <c r="P117" s="187">
        <f t="shared" si="11"/>
        <v>0</v>
      </c>
      <c r="Q117" s="187">
        <v>0</v>
      </c>
      <c r="R117" s="187">
        <f t="shared" si="12"/>
        <v>0</v>
      </c>
      <c r="S117" s="187">
        <v>0</v>
      </c>
      <c r="T117" s="188">
        <f t="shared" si="13"/>
        <v>0</v>
      </c>
      <c r="U117" s="109"/>
      <c r="V117" s="109"/>
      <c r="W117" s="109"/>
      <c r="X117" s="109"/>
      <c r="Y117" s="109"/>
      <c r="Z117" s="109"/>
      <c r="AA117" s="109"/>
      <c r="AB117" s="109"/>
      <c r="AC117" s="109"/>
      <c r="AD117" s="109"/>
      <c r="AE117" s="109"/>
      <c r="AR117" s="189" t="s">
        <v>164</v>
      </c>
      <c r="AT117" s="189" t="s">
        <v>160</v>
      </c>
      <c r="AU117" s="189" t="s">
        <v>81</v>
      </c>
      <c r="AY117" s="100" t="s">
        <v>159</v>
      </c>
      <c r="BE117" s="190">
        <f t="shared" si="14"/>
        <v>0</v>
      </c>
      <c r="BF117" s="190">
        <f t="shared" si="15"/>
        <v>0</v>
      </c>
      <c r="BG117" s="190">
        <f t="shared" si="16"/>
        <v>0</v>
      </c>
      <c r="BH117" s="190">
        <f t="shared" si="17"/>
        <v>0</v>
      </c>
      <c r="BI117" s="190">
        <f t="shared" si="18"/>
        <v>0</v>
      </c>
      <c r="BJ117" s="100" t="s">
        <v>79</v>
      </c>
      <c r="BK117" s="190">
        <f t="shared" si="19"/>
        <v>0</v>
      </c>
      <c r="BL117" s="100" t="s">
        <v>164</v>
      </c>
      <c r="BM117" s="189" t="s">
        <v>287</v>
      </c>
    </row>
    <row r="118" spans="1:65" s="113" customFormat="1" ht="24" x14ac:dyDescent="0.2">
      <c r="A118" s="109"/>
      <c r="B118" s="110"/>
      <c r="C118" s="178" t="s">
        <v>290</v>
      </c>
      <c r="D118" s="178" t="s">
        <v>160</v>
      </c>
      <c r="E118" s="179" t="s">
        <v>1169</v>
      </c>
      <c r="F118" s="180" t="s">
        <v>1170</v>
      </c>
      <c r="G118" s="181" t="s">
        <v>1074</v>
      </c>
      <c r="H118" s="182">
        <v>1</v>
      </c>
      <c r="I118" s="4"/>
      <c r="J118" s="183">
        <f t="shared" si="10"/>
        <v>0</v>
      </c>
      <c r="K118" s="180" t="s">
        <v>3</v>
      </c>
      <c r="L118" s="110"/>
      <c r="M118" s="184" t="s">
        <v>3</v>
      </c>
      <c r="N118" s="185" t="s">
        <v>43</v>
      </c>
      <c r="O118" s="186"/>
      <c r="P118" s="187">
        <f t="shared" si="11"/>
        <v>0</v>
      </c>
      <c r="Q118" s="187">
        <v>0</v>
      </c>
      <c r="R118" s="187">
        <f t="shared" si="12"/>
        <v>0</v>
      </c>
      <c r="S118" s="187">
        <v>0</v>
      </c>
      <c r="T118" s="188">
        <f t="shared" si="13"/>
        <v>0</v>
      </c>
      <c r="U118" s="109"/>
      <c r="V118" s="109"/>
      <c r="W118" s="109"/>
      <c r="X118" s="109"/>
      <c r="Y118" s="109"/>
      <c r="Z118" s="109"/>
      <c r="AA118" s="109"/>
      <c r="AB118" s="109"/>
      <c r="AC118" s="109"/>
      <c r="AD118" s="109"/>
      <c r="AE118" s="109"/>
      <c r="AR118" s="189" t="s">
        <v>164</v>
      </c>
      <c r="AT118" s="189" t="s">
        <v>160</v>
      </c>
      <c r="AU118" s="189" t="s">
        <v>81</v>
      </c>
      <c r="AY118" s="100" t="s">
        <v>159</v>
      </c>
      <c r="BE118" s="190">
        <f t="shared" si="14"/>
        <v>0</v>
      </c>
      <c r="BF118" s="190">
        <f t="shared" si="15"/>
        <v>0</v>
      </c>
      <c r="BG118" s="190">
        <f t="shared" si="16"/>
        <v>0</v>
      </c>
      <c r="BH118" s="190">
        <f t="shared" si="17"/>
        <v>0</v>
      </c>
      <c r="BI118" s="190">
        <f t="shared" si="18"/>
        <v>0</v>
      </c>
      <c r="BJ118" s="100" t="s">
        <v>79</v>
      </c>
      <c r="BK118" s="190">
        <f t="shared" si="19"/>
        <v>0</v>
      </c>
      <c r="BL118" s="100" t="s">
        <v>164</v>
      </c>
      <c r="BM118" s="189" t="s">
        <v>293</v>
      </c>
    </row>
    <row r="119" spans="1:65" s="113" customFormat="1" ht="16.5" customHeight="1" x14ac:dyDescent="0.2">
      <c r="A119" s="109"/>
      <c r="B119" s="110"/>
      <c r="C119" s="178" t="s">
        <v>217</v>
      </c>
      <c r="D119" s="178" t="s">
        <v>160</v>
      </c>
      <c r="E119" s="179" t="s">
        <v>1171</v>
      </c>
      <c r="F119" s="180" t="s">
        <v>1172</v>
      </c>
      <c r="G119" s="181" t="s">
        <v>1074</v>
      </c>
      <c r="H119" s="182">
        <v>1</v>
      </c>
      <c r="I119" s="4"/>
      <c r="J119" s="183">
        <f t="shared" si="10"/>
        <v>0</v>
      </c>
      <c r="K119" s="180" t="s">
        <v>3</v>
      </c>
      <c r="L119" s="110"/>
      <c r="M119" s="184" t="s">
        <v>3</v>
      </c>
      <c r="N119" s="185" t="s">
        <v>43</v>
      </c>
      <c r="O119" s="186"/>
      <c r="P119" s="187">
        <f t="shared" si="11"/>
        <v>0</v>
      </c>
      <c r="Q119" s="187">
        <v>0</v>
      </c>
      <c r="R119" s="187">
        <f t="shared" si="12"/>
        <v>0</v>
      </c>
      <c r="S119" s="187">
        <v>0</v>
      </c>
      <c r="T119" s="188">
        <f t="shared" si="13"/>
        <v>0</v>
      </c>
      <c r="U119" s="109"/>
      <c r="V119" s="109"/>
      <c r="W119" s="109"/>
      <c r="X119" s="109"/>
      <c r="Y119" s="109"/>
      <c r="Z119" s="109"/>
      <c r="AA119" s="109"/>
      <c r="AB119" s="109"/>
      <c r="AC119" s="109"/>
      <c r="AD119" s="109"/>
      <c r="AE119" s="109"/>
      <c r="AR119" s="189" t="s">
        <v>164</v>
      </c>
      <c r="AT119" s="189" t="s">
        <v>160</v>
      </c>
      <c r="AU119" s="189" t="s">
        <v>81</v>
      </c>
      <c r="AY119" s="100" t="s">
        <v>159</v>
      </c>
      <c r="BE119" s="190">
        <f t="shared" si="14"/>
        <v>0</v>
      </c>
      <c r="BF119" s="190">
        <f t="shared" si="15"/>
        <v>0</v>
      </c>
      <c r="BG119" s="190">
        <f t="shared" si="16"/>
        <v>0</v>
      </c>
      <c r="BH119" s="190">
        <f t="shared" si="17"/>
        <v>0</v>
      </c>
      <c r="BI119" s="190">
        <f t="shared" si="18"/>
        <v>0</v>
      </c>
      <c r="BJ119" s="100" t="s">
        <v>79</v>
      </c>
      <c r="BK119" s="190">
        <f t="shared" si="19"/>
        <v>0</v>
      </c>
      <c r="BL119" s="100" t="s">
        <v>164</v>
      </c>
      <c r="BM119" s="189" t="s">
        <v>298</v>
      </c>
    </row>
    <row r="120" spans="1:65" s="113" customFormat="1" ht="36" x14ac:dyDescent="0.2">
      <c r="A120" s="109"/>
      <c r="B120" s="110"/>
      <c r="C120" s="178" t="s">
        <v>301</v>
      </c>
      <c r="D120" s="178" t="s">
        <v>160</v>
      </c>
      <c r="E120" s="179" t="s">
        <v>1173</v>
      </c>
      <c r="F120" s="180" t="s">
        <v>1174</v>
      </c>
      <c r="G120" s="181" t="s">
        <v>1074</v>
      </c>
      <c r="H120" s="182">
        <v>1</v>
      </c>
      <c r="I120" s="4"/>
      <c r="J120" s="183">
        <f t="shared" si="10"/>
        <v>0</v>
      </c>
      <c r="K120" s="180" t="s">
        <v>3</v>
      </c>
      <c r="L120" s="110"/>
      <c r="M120" s="184" t="s">
        <v>3</v>
      </c>
      <c r="N120" s="185" t="s">
        <v>43</v>
      </c>
      <c r="O120" s="186"/>
      <c r="P120" s="187">
        <f t="shared" si="11"/>
        <v>0</v>
      </c>
      <c r="Q120" s="187">
        <v>0</v>
      </c>
      <c r="R120" s="187">
        <f t="shared" si="12"/>
        <v>0</v>
      </c>
      <c r="S120" s="187">
        <v>0</v>
      </c>
      <c r="T120" s="188">
        <f t="shared" si="13"/>
        <v>0</v>
      </c>
      <c r="U120" s="109"/>
      <c r="V120" s="109"/>
      <c r="W120" s="109"/>
      <c r="X120" s="109"/>
      <c r="Y120" s="109"/>
      <c r="Z120" s="109"/>
      <c r="AA120" s="109"/>
      <c r="AB120" s="109"/>
      <c r="AC120" s="109"/>
      <c r="AD120" s="109"/>
      <c r="AE120" s="109"/>
      <c r="AR120" s="189" t="s">
        <v>164</v>
      </c>
      <c r="AT120" s="189" t="s">
        <v>160</v>
      </c>
      <c r="AU120" s="189" t="s">
        <v>81</v>
      </c>
      <c r="AY120" s="100" t="s">
        <v>159</v>
      </c>
      <c r="BE120" s="190">
        <f t="shared" si="14"/>
        <v>0</v>
      </c>
      <c r="BF120" s="190">
        <f t="shared" si="15"/>
        <v>0</v>
      </c>
      <c r="BG120" s="190">
        <f t="shared" si="16"/>
        <v>0</v>
      </c>
      <c r="BH120" s="190">
        <f t="shared" si="17"/>
        <v>0</v>
      </c>
      <c r="BI120" s="190">
        <f t="shared" si="18"/>
        <v>0</v>
      </c>
      <c r="BJ120" s="100" t="s">
        <v>79</v>
      </c>
      <c r="BK120" s="190">
        <f t="shared" si="19"/>
        <v>0</v>
      </c>
      <c r="BL120" s="100" t="s">
        <v>164</v>
      </c>
      <c r="BM120" s="189" t="s">
        <v>304</v>
      </c>
    </row>
    <row r="121" spans="1:65" s="113" customFormat="1" ht="16.5" customHeight="1" x14ac:dyDescent="0.2">
      <c r="A121" s="109"/>
      <c r="B121" s="110"/>
      <c r="C121" s="178" t="s">
        <v>228</v>
      </c>
      <c r="D121" s="178" t="s">
        <v>160</v>
      </c>
      <c r="E121" s="179" t="s">
        <v>1175</v>
      </c>
      <c r="F121" s="180" t="s">
        <v>1176</v>
      </c>
      <c r="G121" s="181" t="s">
        <v>1177</v>
      </c>
      <c r="H121" s="182">
        <v>24.6</v>
      </c>
      <c r="I121" s="4"/>
      <c r="J121" s="183">
        <f t="shared" si="10"/>
        <v>0</v>
      </c>
      <c r="K121" s="180" t="s">
        <v>3</v>
      </c>
      <c r="L121" s="110"/>
      <c r="M121" s="184" t="s">
        <v>3</v>
      </c>
      <c r="N121" s="185" t="s">
        <v>43</v>
      </c>
      <c r="O121" s="186"/>
      <c r="P121" s="187">
        <f t="shared" si="11"/>
        <v>0</v>
      </c>
      <c r="Q121" s="187">
        <v>0</v>
      </c>
      <c r="R121" s="187">
        <f t="shared" si="12"/>
        <v>0</v>
      </c>
      <c r="S121" s="187">
        <v>0</v>
      </c>
      <c r="T121" s="188">
        <f t="shared" si="13"/>
        <v>0</v>
      </c>
      <c r="U121" s="109"/>
      <c r="V121" s="109"/>
      <c r="W121" s="109"/>
      <c r="X121" s="109"/>
      <c r="Y121" s="109"/>
      <c r="Z121" s="109"/>
      <c r="AA121" s="109"/>
      <c r="AB121" s="109"/>
      <c r="AC121" s="109"/>
      <c r="AD121" s="109"/>
      <c r="AE121" s="109"/>
      <c r="AR121" s="189" t="s">
        <v>164</v>
      </c>
      <c r="AT121" s="189" t="s">
        <v>160</v>
      </c>
      <c r="AU121" s="189" t="s">
        <v>81</v>
      </c>
      <c r="AY121" s="100" t="s">
        <v>159</v>
      </c>
      <c r="BE121" s="190">
        <f t="shared" si="14"/>
        <v>0</v>
      </c>
      <c r="BF121" s="190">
        <f t="shared" si="15"/>
        <v>0</v>
      </c>
      <c r="BG121" s="190">
        <f t="shared" si="16"/>
        <v>0</v>
      </c>
      <c r="BH121" s="190">
        <f t="shared" si="17"/>
        <v>0</v>
      </c>
      <c r="BI121" s="190">
        <f t="shared" si="18"/>
        <v>0</v>
      </c>
      <c r="BJ121" s="100" t="s">
        <v>79</v>
      </c>
      <c r="BK121" s="190">
        <f t="shared" si="19"/>
        <v>0</v>
      </c>
      <c r="BL121" s="100" t="s">
        <v>164</v>
      </c>
      <c r="BM121" s="189" t="s">
        <v>315</v>
      </c>
    </row>
    <row r="122" spans="1:65" s="167" customFormat="1" ht="25.9" customHeight="1" x14ac:dyDescent="0.2">
      <c r="B122" s="168"/>
      <c r="D122" s="169" t="s">
        <v>71</v>
      </c>
      <c r="E122" s="170" t="s">
        <v>1178</v>
      </c>
      <c r="F122" s="170" t="s">
        <v>1179</v>
      </c>
      <c r="J122" s="171">
        <f>BK122</f>
        <v>0</v>
      </c>
      <c r="L122" s="168"/>
      <c r="M122" s="172"/>
      <c r="N122" s="173"/>
      <c r="O122" s="173"/>
      <c r="P122" s="174">
        <f>P123+P128+P131</f>
        <v>0</v>
      </c>
      <c r="Q122" s="173"/>
      <c r="R122" s="174">
        <f>R123+R128+R131</f>
        <v>0</v>
      </c>
      <c r="S122" s="173"/>
      <c r="T122" s="175">
        <f>T123+T128+T131</f>
        <v>0</v>
      </c>
      <c r="AR122" s="169" t="s">
        <v>79</v>
      </c>
      <c r="AT122" s="176" t="s">
        <v>71</v>
      </c>
      <c r="AU122" s="176" t="s">
        <v>72</v>
      </c>
      <c r="AY122" s="169" t="s">
        <v>159</v>
      </c>
      <c r="BK122" s="177">
        <f>BK123+BK128+BK131</f>
        <v>0</v>
      </c>
    </row>
    <row r="123" spans="1:65" s="167" customFormat="1" ht="22.9" customHeight="1" x14ac:dyDescent="0.2">
      <c r="B123" s="168"/>
      <c r="D123" s="169" t="s">
        <v>71</v>
      </c>
      <c r="E123" s="242" t="s">
        <v>1180</v>
      </c>
      <c r="F123" s="242" t="s">
        <v>1181</v>
      </c>
      <c r="J123" s="243">
        <f>BK123</f>
        <v>0</v>
      </c>
      <c r="L123" s="168"/>
      <c r="M123" s="172"/>
      <c r="N123" s="173"/>
      <c r="O123" s="173"/>
      <c r="P123" s="174">
        <f>SUM(P124:P127)</f>
        <v>0</v>
      </c>
      <c r="Q123" s="173"/>
      <c r="R123" s="174">
        <f>SUM(R124:R127)</f>
        <v>0</v>
      </c>
      <c r="S123" s="173"/>
      <c r="T123" s="175">
        <f>SUM(T124:T127)</f>
        <v>0</v>
      </c>
      <c r="AR123" s="169" t="s">
        <v>79</v>
      </c>
      <c r="AT123" s="176" t="s">
        <v>71</v>
      </c>
      <c r="AU123" s="176" t="s">
        <v>79</v>
      </c>
      <c r="AY123" s="169" t="s">
        <v>159</v>
      </c>
      <c r="BK123" s="177">
        <f>SUM(BK124:BK127)</f>
        <v>0</v>
      </c>
    </row>
    <row r="124" spans="1:65" s="113" customFormat="1" ht="24" x14ac:dyDescent="0.2">
      <c r="A124" s="109"/>
      <c r="B124" s="110"/>
      <c r="C124" s="208" t="s">
        <v>317</v>
      </c>
      <c r="D124" s="208" t="s">
        <v>400</v>
      </c>
      <c r="E124" s="209" t="s">
        <v>1182</v>
      </c>
      <c r="F124" s="210" t="s">
        <v>1183</v>
      </c>
      <c r="G124" s="211" t="s">
        <v>173</v>
      </c>
      <c r="H124" s="212">
        <v>23.5</v>
      </c>
      <c r="I124" s="5"/>
      <c r="J124" s="213">
        <f>ROUND(I124*H124,2)</f>
        <v>0</v>
      </c>
      <c r="K124" s="210" t="s">
        <v>3</v>
      </c>
      <c r="L124" s="214"/>
      <c r="M124" s="215" t="s">
        <v>3</v>
      </c>
      <c r="N124" s="216" t="s">
        <v>43</v>
      </c>
      <c r="O124" s="186"/>
      <c r="P124" s="187">
        <f>O124*H124</f>
        <v>0</v>
      </c>
      <c r="Q124" s="187">
        <v>0</v>
      </c>
      <c r="R124" s="187">
        <f>Q124*H124</f>
        <v>0</v>
      </c>
      <c r="S124" s="187">
        <v>0</v>
      </c>
      <c r="T124" s="188">
        <f>S124*H124</f>
        <v>0</v>
      </c>
      <c r="U124" s="109"/>
      <c r="V124" s="109"/>
      <c r="W124" s="109"/>
      <c r="X124" s="109"/>
      <c r="Y124" s="109"/>
      <c r="Z124" s="109"/>
      <c r="AA124" s="109"/>
      <c r="AB124" s="109"/>
      <c r="AC124" s="109"/>
      <c r="AD124" s="109"/>
      <c r="AE124" s="109"/>
      <c r="AR124" s="189" t="s">
        <v>174</v>
      </c>
      <c r="AT124" s="189" t="s">
        <v>400</v>
      </c>
      <c r="AU124" s="189" t="s">
        <v>81</v>
      </c>
      <c r="AY124" s="100" t="s">
        <v>159</v>
      </c>
      <c r="BE124" s="190">
        <f>IF(N124="základní",J124,0)</f>
        <v>0</v>
      </c>
      <c r="BF124" s="190">
        <f>IF(N124="snížená",J124,0)</f>
        <v>0</v>
      </c>
      <c r="BG124" s="190">
        <f>IF(N124="zákl. přenesená",J124,0)</f>
        <v>0</v>
      </c>
      <c r="BH124" s="190">
        <f>IF(N124="sníž. přenesená",J124,0)</f>
        <v>0</v>
      </c>
      <c r="BI124" s="190">
        <f>IF(N124="nulová",J124,0)</f>
        <v>0</v>
      </c>
      <c r="BJ124" s="100" t="s">
        <v>79</v>
      </c>
      <c r="BK124" s="190">
        <f>ROUND(I124*H124,2)</f>
        <v>0</v>
      </c>
      <c r="BL124" s="100" t="s">
        <v>164</v>
      </c>
      <c r="BM124" s="189" t="s">
        <v>320</v>
      </c>
    </row>
    <row r="125" spans="1:65" s="113" customFormat="1" ht="24" x14ac:dyDescent="0.2">
      <c r="A125" s="109"/>
      <c r="B125" s="110"/>
      <c r="C125" s="208" t="s">
        <v>235</v>
      </c>
      <c r="D125" s="208" t="s">
        <v>400</v>
      </c>
      <c r="E125" s="209" t="s">
        <v>1184</v>
      </c>
      <c r="F125" s="210" t="s">
        <v>1185</v>
      </c>
      <c r="G125" s="211" t="s">
        <v>173</v>
      </c>
      <c r="H125" s="212">
        <v>3.5</v>
      </c>
      <c r="I125" s="5"/>
      <c r="J125" s="213">
        <f>ROUND(I125*H125,2)</f>
        <v>0</v>
      </c>
      <c r="K125" s="210" t="s">
        <v>3</v>
      </c>
      <c r="L125" s="214"/>
      <c r="M125" s="215" t="s">
        <v>3</v>
      </c>
      <c r="N125" s="216" t="s">
        <v>43</v>
      </c>
      <c r="O125" s="186"/>
      <c r="P125" s="187">
        <f>O125*H125</f>
        <v>0</v>
      </c>
      <c r="Q125" s="187">
        <v>0</v>
      </c>
      <c r="R125" s="187">
        <f>Q125*H125</f>
        <v>0</v>
      </c>
      <c r="S125" s="187">
        <v>0</v>
      </c>
      <c r="T125" s="188">
        <f>S125*H125</f>
        <v>0</v>
      </c>
      <c r="U125" s="109"/>
      <c r="V125" s="109"/>
      <c r="W125" s="109"/>
      <c r="X125" s="109"/>
      <c r="Y125" s="109"/>
      <c r="Z125" s="109"/>
      <c r="AA125" s="109"/>
      <c r="AB125" s="109"/>
      <c r="AC125" s="109"/>
      <c r="AD125" s="109"/>
      <c r="AE125" s="109"/>
      <c r="AR125" s="189" t="s">
        <v>174</v>
      </c>
      <c r="AT125" s="189" t="s">
        <v>400</v>
      </c>
      <c r="AU125" s="189" t="s">
        <v>81</v>
      </c>
      <c r="AY125" s="100" t="s">
        <v>159</v>
      </c>
      <c r="BE125" s="190">
        <f>IF(N125="základní",J125,0)</f>
        <v>0</v>
      </c>
      <c r="BF125" s="190">
        <f>IF(N125="snížená",J125,0)</f>
        <v>0</v>
      </c>
      <c r="BG125" s="190">
        <f>IF(N125="zákl. přenesená",J125,0)</f>
        <v>0</v>
      </c>
      <c r="BH125" s="190">
        <f>IF(N125="sníž. přenesená",J125,0)</f>
        <v>0</v>
      </c>
      <c r="BI125" s="190">
        <f>IF(N125="nulová",J125,0)</f>
        <v>0</v>
      </c>
      <c r="BJ125" s="100" t="s">
        <v>79</v>
      </c>
      <c r="BK125" s="190">
        <f>ROUND(I125*H125,2)</f>
        <v>0</v>
      </c>
      <c r="BL125" s="100" t="s">
        <v>164</v>
      </c>
      <c r="BM125" s="189" t="s">
        <v>325</v>
      </c>
    </row>
    <row r="126" spans="1:65" s="113" customFormat="1" ht="16.5" customHeight="1" x14ac:dyDescent="0.2">
      <c r="A126" s="109"/>
      <c r="B126" s="110"/>
      <c r="C126" s="208" t="s">
        <v>332</v>
      </c>
      <c r="D126" s="208" t="s">
        <v>400</v>
      </c>
      <c r="E126" s="209" t="s">
        <v>1186</v>
      </c>
      <c r="F126" s="210" t="s">
        <v>1187</v>
      </c>
      <c r="G126" s="211" t="s">
        <v>173</v>
      </c>
      <c r="H126" s="212">
        <v>23.5</v>
      </c>
      <c r="I126" s="5"/>
      <c r="J126" s="213">
        <f>ROUND(I126*H126,2)</f>
        <v>0</v>
      </c>
      <c r="K126" s="210" t="s">
        <v>3</v>
      </c>
      <c r="L126" s="214"/>
      <c r="M126" s="215" t="s">
        <v>3</v>
      </c>
      <c r="N126" s="216" t="s">
        <v>43</v>
      </c>
      <c r="O126" s="186"/>
      <c r="P126" s="187">
        <f>O126*H126</f>
        <v>0</v>
      </c>
      <c r="Q126" s="187">
        <v>0</v>
      </c>
      <c r="R126" s="187">
        <f>Q126*H126</f>
        <v>0</v>
      </c>
      <c r="S126" s="187">
        <v>0</v>
      </c>
      <c r="T126" s="188">
        <f>S126*H126</f>
        <v>0</v>
      </c>
      <c r="U126" s="109"/>
      <c r="V126" s="109"/>
      <c r="W126" s="109"/>
      <c r="X126" s="109"/>
      <c r="Y126" s="109"/>
      <c r="Z126" s="109"/>
      <c r="AA126" s="109"/>
      <c r="AB126" s="109"/>
      <c r="AC126" s="109"/>
      <c r="AD126" s="109"/>
      <c r="AE126" s="109"/>
      <c r="AR126" s="189" t="s">
        <v>174</v>
      </c>
      <c r="AT126" s="189" t="s">
        <v>400</v>
      </c>
      <c r="AU126" s="189" t="s">
        <v>81</v>
      </c>
      <c r="AY126" s="100" t="s">
        <v>159</v>
      </c>
      <c r="BE126" s="190">
        <f>IF(N126="základní",J126,0)</f>
        <v>0</v>
      </c>
      <c r="BF126" s="190">
        <f>IF(N126="snížená",J126,0)</f>
        <v>0</v>
      </c>
      <c r="BG126" s="190">
        <f>IF(N126="zákl. přenesená",J126,0)</f>
        <v>0</v>
      </c>
      <c r="BH126" s="190">
        <f>IF(N126="sníž. přenesená",J126,0)</f>
        <v>0</v>
      </c>
      <c r="BI126" s="190">
        <f>IF(N126="nulová",J126,0)</f>
        <v>0</v>
      </c>
      <c r="BJ126" s="100" t="s">
        <v>79</v>
      </c>
      <c r="BK126" s="190">
        <f>ROUND(I126*H126,2)</f>
        <v>0</v>
      </c>
      <c r="BL126" s="100" t="s">
        <v>164</v>
      </c>
      <c r="BM126" s="189" t="s">
        <v>335</v>
      </c>
    </row>
    <row r="127" spans="1:65" s="113" customFormat="1" ht="16.5" customHeight="1" x14ac:dyDescent="0.2">
      <c r="A127" s="109"/>
      <c r="B127" s="110"/>
      <c r="C127" s="208" t="s">
        <v>242</v>
      </c>
      <c r="D127" s="208" t="s">
        <v>400</v>
      </c>
      <c r="E127" s="209" t="s">
        <v>1188</v>
      </c>
      <c r="F127" s="210" t="s">
        <v>1189</v>
      </c>
      <c r="G127" s="211" t="s">
        <v>173</v>
      </c>
      <c r="H127" s="212">
        <v>3.5</v>
      </c>
      <c r="I127" s="5"/>
      <c r="J127" s="213">
        <f>ROUND(I127*H127,2)</f>
        <v>0</v>
      </c>
      <c r="K127" s="210" t="s">
        <v>3</v>
      </c>
      <c r="L127" s="214"/>
      <c r="M127" s="215" t="s">
        <v>3</v>
      </c>
      <c r="N127" s="216" t="s">
        <v>43</v>
      </c>
      <c r="O127" s="186"/>
      <c r="P127" s="187">
        <f>O127*H127</f>
        <v>0</v>
      </c>
      <c r="Q127" s="187">
        <v>0</v>
      </c>
      <c r="R127" s="187">
        <f>Q127*H127</f>
        <v>0</v>
      </c>
      <c r="S127" s="187">
        <v>0</v>
      </c>
      <c r="T127" s="188">
        <f>S127*H127</f>
        <v>0</v>
      </c>
      <c r="U127" s="109"/>
      <c r="V127" s="109"/>
      <c r="W127" s="109"/>
      <c r="X127" s="109"/>
      <c r="Y127" s="109"/>
      <c r="Z127" s="109"/>
      <c r="AA127" s="109"/>
      <c r="AB127" s="109"/>
      <c r="AC127" s="109"/>
      <c r="AD127" s="109"/>
      <c r="AE127" s="109"/>
      <c r="AR127" s="189" t="s">
        <v>174</v>
      </c>
      <c r="AT127" s="189" t="s">
        <v>400</v>
      </c>
      <c r="AU127" s="189" t="s">
        <v>81</v>
      </c>
      <c r="AY127" s="100" t="s">
        <v>159</v>
      </c>
      <c r="BE127" s="190">
        <f>IF(N127="základní",J127,0)</f>
        <v>0</v>
      </c>
      <c r="BF127" s="190">
        <f>IF(N127="snížená",J127,0)</f>
        <v>0</v>
      </c>
      <c r="BG127" s="190">
        <f>IF(N127="zákl. přenesená",J127,0)</f>
        <v>0</v>
      </c>
      <c r="BH127" s="190">
        <f>IF(N127="sníž. přenesená",J127,0)</f>
        <v>0</v>
      </c>
      <c r="BI127" s="190">
        <f>IF(N127="nulová",J127,0)</f>
        <v>0</v>
      </c>
      <c r="BJ127" s="100" t="s">
        <v>79</v>
      </c>
      <c r="BK127" s="190">
        <f>ROUND(I127*H127,2)</f>
        <v>0</v>
      </c>
      <c r="BL127" s="100" t="s">
        <v>164</v>
      </c>
      <c r="BM127" s="189" t="s">
        <v>343</v>
      </c>
    </row>
    <row r="128" spans="1:65" s="167" customFormat="1" ht="22.9" customHeight="1" x14ac:dyDescent="0.2">
      <c r="B128" s="168"/>
      <c r="D128" s="169" t="s">
        <v>71</v>
      </c>
      <c r="E128" s="242" t="s">
        <v>1190</v>
      </c>
      <c r="F128" s="242" t="s">
        <v>1191</v>
      </c>
      <c r="J128" s="243">
        <f>BK128</f>
        <v>0</v>
      </c>
      <c r="L128" s="168"/>
      <c r="M128" s="172"/>
      <c r="N128" s="173"/>
      <c r="O128" s="173"/>
      <c r="P128" s="174">
        <f>SUM(P129:P130)</f>
        <v>0</v>
      </c>
      <c r="Q128" s="173"/>
      <c r="R128" s="174">
        <f>SUM(R129:R130)</f>
        <v>0</v>
      </c>
      <c r="S128" s="173"/>
      <c r="T128" s="175">
        <f>SUM(T129:T130)</f>
        <v>0</v>
      </c>
      <c r="AR128" s="169" t="s">
        <v>79</v>
      </c>
      <c r="AT128" s="176" t="s">
        <v>71</v>
      </c>
      <c r="AU128" s="176" t="s">
        <v>79</v>
      </c>
      <c r="AY128" s="169" t="s">
        <v>159</v>
      </c>
      <c r="BK128" s="177">
        <f>SUM(BK129:BK130)</f>
        <v>0</v>
      </c>
    </row>
    <row r="129" spans="1:65" s="113" customFormat="1" ht="12" x14ac:dyDescent="0.2">
      <c r="A129" s="109"/>
      <c r="B129" s="110"/>
      <c r="C129" s="208" t="s">
        <v>351</v>
      </c>
      <c r="D129" s="208" t="s">
        <v>400</v>
      </c>
      <c r="E129" s="209" t="s">
        <v>1192</v>
      </c>
      <c r="F129" s="210" t="s">
        <v>1193</v>
      </c>
      <c r="G129" s="211" t="s">
        <v>1074</v>
      </c>
      <c r="H129" s="212">
        <v>2</v>
      </c>
      <c r="I129" s="5"/>
      <c r="J129" s="213">
        <f>ROUND(I129*H129,2)</f>
        <v>0</v>
      </c>
      <c r="K129" s="210" t="s">
        <v>3</v>
      </c>
      <c r="L129" s="214"/>
      <c r="M129" s="215" t="s">
        <v>3</v>
      </c>
      <c r="N129" s="216" t="s">
        <v>43</v>
      </c>
      <c r="O129" s="186"/>
      <c r="P129" s="187">
        <f>O129*H129</f>
        <v>0</v>
      </c>
      <c r="Q129" s="187">
        <v>0</v>
      </c>
      <c r="R129" s="187">
        <f>Q129*H129</f>
        <v>0</v>
      </c>
      <c r="S129" s="187">
        <v>0</v>
      </c>
      <c r="T129" s="188">
        <f>S129*H129</f>
        <v>0</v>
      </c>
      <c r="U129" s="109"/>
      <c r="V129" s="109"/>
      <c r="W129" s="109"/>
      <c r="X129" s="109"/>
      <c r="Y129" s="109"/>
      <c r="Z129" s="109"/>
      <c r="AA129" s="109"/>
      <c r="AB129" s="109"/>
      <c r="AC129" s="109"/>
      <c r="AD129" s="109"/>
      <c r="AE129" s="109"/>
      <c r="AR129" s="189" t="s">
        <v>174</v>
      </c>
      <c r="AT129" s="189" t="s">
        <v>400</v>
      </c>
      <c r="AU129" s="189" t="s">
        <v>81</v>
      </c>
      <c r="AY129" s="100" t="s">
        <v>159</v>
      </c>
      <c r="BE129" s="190">
        <f>IF(N129="základní",J129,0)</f>
        <v>0</v>
      </c>
      <c r="BF129" s="190">
        <f>IF(N129="snížená",J129,0)</f>
        <v>0</v>
      </c>
      <c r="BG129" s="190">
        <f>IF(N129="zákl. přenesená",J129,0)</f>
        <v>0</v>
      </c>
      <c r="BH129" s="190">
        <f>IF(N129="sníž. přenesená",J129,0)</f>
        <v>0</v>
      </c>
      <c r="BI129" s="190">
        <f>IF(N129="nulová",J129,0)</f>
        <v>0</v>
      </c>
      <c r="BJ129" s="100" t="s">
        <v>79</v>
      </c>
      <c r="BK129" s="190">
        <f>ROUND(I129*H129,2)</f>
        <v>0</v>
      </c>
      <c r="BL129" s="100" t="s">
        <v>164</v>
      </c>
      <c r="BM129" s="189" t="s">
        <v>354</v>
      </c>
    </row>
    <row r="130" spans="1:65" s="113" customFormat="1" ht="60" x14ac:dyDescent="0.2">
      <c r="A130" s="109"/>
      <c r="B130" s="110"/>
      <c r="C130" s="208" t="s">
        <v>255</v>
      </c>
      <c r="D130" s="208" t="s">
        <v>400</v>
      </c>
      <c r="E130" s="209" t="s">
        <v>1194</v>
      </c>
      <c r="F130" s="210" t="s">
        <v>1195</v>
      </c>
      <c r="G130" s="211" t="s">
        <v>1074</v>
      </c>
      <c r="H130" s="212">
        <v>2</v>
      </c>
      <c r="I130" s="5"/>
      <c r="J130" s="213">
        <f>ROUND(I130*H130,2)</f>
        <v>0</v>
      </c>
      <c r="K130" s="210" t="s">
        <v>3</v>
      </c>
      <c r="L130" s="214"/>
      <c r="M130" s="215" t="s">
        <v>3</v>
      </c>
      <c r="N130" s="216" t="s">
        <v>43</v>
      </c>
      <c r="O130" s="186"/>
      <c r="P130" s="187">
        <f>O130*H130</f>
        <v>0</v>
      </c>
      <c r="Q130" s="187">
        <v>0</v>
      </c>
      <c r="R130" s="187">
        <f>Q130*H130</f>
        <v>0</v>
      </c>
      <c r="S130" s="187">
        <v>0</v>
      </c>
      <c r="T130" s="188">
        <f>S130*H130</f>
        <v>0</v>
      </c>
      <c r="U130" s="109"/>
      <c r="V130" s="109"/>
      <c r="W130" s="109"/>
      <c r="X130" s="109"/>
      <c r="Y130" s="109"/>
      <c r="Z130" s="109"/>
      <c r="AA130" s="109"/>
      <c r="AB130" s="109"/>
      <c r="AC130" s="109"/>
      <c r="AD130" s="109"/>
      <c r="AE130" s="109"/>
      <c r="AR130" s="189" t="s">
        <v>174</v>
      </c>
      <c r="AT130" s="189" t="s">
        <v>400</v>
      </c>
      <c r="AU130" s="189" t="s">
        <v>81</v>
      </c>
      <c r="AY130" s="100" t="s">
        <v>159</v>
      </c>
      <c r="BE130" s="190">
        <f>IF(N130="základní",J130,0)</f>
        <v>0</v>
      </c>
      <c r="BF130" s="190">
        <f>IF(N130="snížená",J130,0)</f>
        <v>0</v>
      </c>
      <c r="BG130" s="190">
        <f>IF(N130="zákl. přenesená",J130,0)</f>
        <v>0</v>
      </c>
      <c r="BH130" s="190">
        <f>IF(N130="sníž. přenesená",J130,0)</f>
        <v>0</v>
      </c>
      <c r="BI130" s="190">
        <f>IF(N130="nulová",J130,0)</f>
        <v>0</v>
      </c>
      <c r="BJ130" s="100" t="s">
        <v>79</v>
      </c>
      <c r="BK130" s="190">
        <f>ROUND(I130*H130,2)</f>
        <v>0</v>
      </c>
      <c r="BL130" s="100" t="s">
        <v>164</v>
      </c>
      <c r="BM130" s="189" t="s">
        <v>362</v>
      </c>
    </row>
    <row r="131" spans="1:65" s="167" customFormat="1" ht="22.9" customHeight="1" x14ac:dyDescent="0.2">
      <c r="B131" s="168"/>
      <c r="D131" s="169" t="s">
        <v>71</v>
      </c>
      <c r="E131" s="242" t="s">
        <v>1161</v>
      </c>
      <c r="F131" s="242" t="s">
        <v>1162</v>
      </c>
      <c r="J131" s="243">
        <f>BK131</f>
        <v>0</v>
      </c>
      <c r="L131" s="168"/>
      <c r="M131" s="172"/>
      <c r="N131" s="173"/>
      <c r="O131" s="173"/>
      <c r="P131" s="174">
        <f>SUM(P132:P134)</f>
        <v>0</v>
      </c>
      <c r="Q131" s="173"/>
      <c r="R131" s="174">
        <f>SUM(R132:R134)</f>
        <v>0</v>
      </c>
      <c r="S131" s="173"/>
      <c r="T131" s="175">
        <f>SUM(T132:T134)</f>
        <v>0</v>
      </c>
      <c r="AR131" s="169" t="s">
        <v>79</v>
      </c>
      <c r="AT131" s="176" t="s">
        <v>71</v>
      </c>
      <c r="AU131" s="176" t="s">
        <v>79</v>
      </c>
      <c r="AY131" s="169" t="s">
        <v>159</v>
      </c>
      <c r="BK131" s="177">
        <f>SUM(BK132:BK134)</f>
        <v>0</v>
      </c>
    </row>
    <row r="132" spans="1:65" s="113" customFormat="1" ht="16.5" customHeight="1" x14ac:dyDescent="0.2">
      <c r="A132" s="109"/>
      <c r="B132" s="110"/>
      <c r="C132" s="178" t="s">
        <v>377</v>
      </c>
      <c r="D132" s="178" t="s">
        <v>160</v>
      </c>
      <c r="E132" s="179" t="s">
        <v>1196</v>
      </c>
      <c r="F132" s="180" t="s">
        <v>1197</v>
      </c>
      <c r="G132" s="181" t="s">
        <v>1074</v>
      </c>
      <c r="H132" s="182">
        <v>1</v>
      </c>
      <c r="I132" s="4"/>
      <c r="J132" s="183">
        <f>ROUND(I132*H132,2)</f>
        <v>0</v>
      </c>
      <c r="K132" s="180" t="s">
        <v>3</v>
      </c>
      <c r="L132" s="110"/>
      <c r="M132" s="184" t="s">
        <v>3</v>
      </c>
      <c r="N132" s="185" t="s">
        <v>43</v>
      </c>
      <c r="O132" s="186"/>
      <c r="P132" s="187">
        <f>O132*H132</f>
        <v>0</v>
      </c>
      <c r="Q132" s="187">
        <v>0</v>
      </c>
      <c r="R132" s="187">
        <f>Q132*H132</f>
        <v>0</v>
      </c>
      <c r="S132" s="187">
        <v>0</v>
      </c>
      <c r="T132" s="188">
        <f>S132*H132</f>
        <v>0</v>
      </c>
      <c r="U132" s="109"/>
      <c r="V132" s="109"/>
      <c r="W132" s="109"/>
      <c r="X132" s="109"/>
      <c r="Y132" s="109"/>
      <c r="Z132" s="109"/>
      <c r="AA132" s="109"/>
      <c r="AB132" s="109"/>
      <c r="AC132" s="109"/>
      <c r="AD132" s="109"/>
      <c r="AE132" s="109"/>
      <c r="AR132" s="189" t="s">
        <v>164</v>
      </c>
      <c r="AT132" s="189" t="s">
        <v>160</v>
      </c>
      <c r="AU132" s="189" t="s">
        <v>81</v>
      </c>
      <c r="AY132" s="100" t="s">
        <v>159</v>
      </c>
      <c r="BE132" s="190">
        <f>IF(N132="základní",J132,0)</f>
        <v>0</v>
      </c>
      <c r="BF132" s="190">
        <f>IF(N132="snížená",J132,0)</f>
        <v>0</v>
      </c>
      <c r="BG132" s="190">
        <f>IF(N132="zákl. přenesená",J132,0)</f>
        <v>0</v>
      </c>
      <c r="BH132" s="190">
        <f>IF(N132="sníž. přenesená",J132,0)</f>
        <v>0</v>
      </c>
      <c r="BI132" s="190">
        <f>IF(N132="nulová",J132,0)</f>
        <v>0</v>
      </c>
      <c r="BJ132" s="100" t="s">
        <v>79</v>
      </c>
      <c r="BK132" s="190">
        <f>ROUND(I132*H132,2)</f>
        <v>0</v>
      </c>
      <c r="BL132" s="100" t="s">
        <v>164</v>
      </c>
      <c r="BM132" s="189" t="s">
        <v>380</v>
      </c>
    </row>
    <row r="133" spans="1:65" s="113" customFormat="1" ht="24" x14ac:dyDescent="0.2">
      <c r="A133" s="109"/>
      <c r="B133" s="110"/>
      <c r="C133" s="178" t="s">
        <v>259</v>
      </c>
      <c r="D133" s="178" t="s">
        <v>160</v>
      </c>
      <c r="E133" s="179" t="s">
        <v>1198</v>
      </c>
      <c r="F133" s="180" t="s">
        <v>1199</v>
      </c>
      <c r="G133" s="181" t="s">
        <v>173</v>
      </c>
      <c r="H133" s="182">
        <v>25</v>
      </c>
      <c r="I133" s="4"/>
      <c r="J133" s="183">
        <f>ROUND(I133*H133,2)</f>
        <v>0</v>
      </c>
      <c r="K133" s="180" t="s">
        <v>3</v>
      </c>
      <c r="L133" s="110"/>
      <c r="M133" s="184" t="s">
        <v>3</v>
      </c>
      <c r="N133" s="185" t="s">
        <v>43</v>
      </c>
      <c r="O133" s="186"/>
      <c r="P133" s="187">
        <f>O133*H133</f>
        <v>0</v>
      </c>
      <c r="Q133" s="187">
        <v>0</v>
      </c>
      <c r="R133" s="187">
        <f>Q133*H133</f>
        <v>0</v>
      </c>
      <c r="S133" s="187">
        <v>0</v>
      </c>
      <c r="T133" s="188">
        <f>S133*H133</f>
        <v>0</v>
      </c>
      <c r="U133" s="109"/>
      <c r="V133" s="109"/>
      <c r="W133" s="109"/>
      <c r="X133" s="109"/>
      <c r="Y133" s="109"/>
      <c r="Z133" s="109"/>
      <c r="AA133" s="109"/>
      <c r="AB133" s="109"/>
      <c r="AC133" s="109"/>
      <c r="AD133" s="109"/>
      <c r="AE133" s="109"/>
      <c r="AR133" s="189" t="s">
        <v>164</v>
      </c>
      <c r="AT133" s="189" t="s">
        <v>160</v>
      </c>
      <c r="AU133" s="189" t="s">
        <v>81</v>
      </c>
      <c r="AY133" s="100" t="s">
        <v>159</v>
      </c>
      <c r="BE133" s="190">
        <f>IF(N133="základní",J133,0)</f>
        <v>0</v>
      </c>
      <c r="BF133" s="190">
        <f>IF(N133="snížená",J133,0)</f>
        <v>0</v>
      </c>
      <c r="BG133" s="190">
        <f>IF(N133="zákl. přenesená",J133,0)</f>
        <v>0</v>
      </c>
      <c r="BH133" s="190">
        <f>IF(N133="sníž. přenesená",J133,0)</f>
        <v>0</v>
      </c>
      <c r="BI133" s="190">
        <f>IF(N133="nulová",J133,0)</f>
        <v>0</v>
      </c>
      <c r="BJ133" s="100" t="s">
        <v>79</v>
      </c>
      <c r="BK133" s="190">
        <f>ROUND(I133*H133,2)</f>
        <v>0</v>
      </c>
      <c r="BL133" s="100" t="s">
        <v>164</v>
      </c>
      <c r="BM133" s="189" t="s">
        <v>383</v>
      </c>
    </row>
    <row r="134" spans="1:65" s="113" customFormat="1" ht="12" x14ac:dyDescent="0.2">
      <c r="A134" s="109"/>
      <c r="B134" s="110"/>
      <c r="C134" s="178" t="s">
        <v>385</v>
      </c>
      <c r="D134" s="178" t="s">
        <v>160</v>
      </c>
      <c r="E134" s="179" t="s">
        <v>1200</v>
      </c>
      <c r="F134" s="180" t="s">
        <v>1176</v>
      </c>
      <c r="G134" s="181" t="s">
        <v>173</v>
      </c>
      <c r="H134" s="182">
        <v>15</v>
      </c>
      <c r="I134" s="4"/>
      <c r="J134" s="183">
        <f>ROUND(I134*H134,2)</f>
        <v>0</v>
      </c>
      <c r="K134" s="180" t="s">
        <v>3</v>
      </c>
      <c r="L134" s="110"/>
      <c r="M134" s="232" t="s">
        <v>3</v>
      </c>
      <c r="N134" s="233" t="s">
        <v>43</v>
      </c>
      <c r="O134" s="234"/>
      <c r="P134" s="235">
        <f>O134*H134</f>
        <v>0</v>
      </c>
      <c r="Q134" s="235">
        <v>0</v>
      </c>
      <c r="R134" s="235">
        <f>Q134*H134</f>
        <v>0</v>
      </c>
      <c r="S134" s="235">
        <v>0</v>
      </c>
      <c r="T134" s="236">
        <f>S134*H134</f>
        <v>0</v>
      </c>
      <c r="U134" s="109"/>
      <c r="V134" s="109"/>
      <c r="W134" s="109"/>
      <c r="X134" s="109"/>
      <c r="Y134" s="109"/>
      <c r="Z134" s="109"/>
      <c r="AA134" s="109"/>
      <c r="AB134" s="109"/>
      <c r="AC134" s="109"/>
      <c r="AD134" s="109"/>
      <c r="AE134" s="109"/>
      <c r="AR134" s="189" t="s">
        <v>164</v>
      </c>
      <c r="AT134" s="189" t="s">
        <v>160</v>
      </c>
      <c r="AU134" s="189" t="s">
        <v>81</v>
      </c>
      <c r="AY134" s="100" t="s">
        <v>159</v>
      </c>
      <c r="BE134" s="190">
        <f>IF(N134="základní",J134,0)</f>
        <v>0</v>
      </c>
      <c r="BF134" s="190">
        <f>IF(N134="snížená",J134,0)</f>
        <v>0</v>
      </c>
      <c r="BG134" s="190">
        <f>IF(N134="zákl. přenesená",J134,0)</f>
        <v>0</v>
      </c>
      <c r="BH134" s="190">
        <f>IF(N134="sníž. přenesená",J134,0)</f>
        <v>0</v>
      </c>
      <c r="BI134" s="190">
        <f>IF(N134="nulová",J134,0)</f>
        <v>0</v>
      </c>
      <c r="BJ134" s="100" t="s">
        <v>79</v>
      </c>
      <c r="BK134" s="190">
        <f>ROUND(I134*H134,2)</f>
        <v>0</v>
      </c>
      <c r="BL134" s="100" t="s">
        <v>164</v>
      </c>
      <c r="BM134" s="189" t="s">
        <v>388</v>
      </c>
    </row>
    <row r="135" spans="1:65" s="113" customFormat="1" ht="6.95" customHeight="1" x14ac:dyDescent="0.2">
      <c r="A135" s="109"/>
      <c r="B135" s="137"/>
      <c r="C135" s="138"/>
      <c r="D135" s="138"/>
      <c r="E135" s="138"/>
      <c r="F135" s="138"/>
      <c r="G135" s="138"/>
      <c r="H135" s="138"/>
      <c r="I135" s="138"/>
      <c r="J135" s="138"/>
      <c r="K135" s="138"/>
      <c r="L135" s="110"/>
      <c r="M135" s="109"/>
      <c r="O135" s="109"/>
      <c r="P135" s="109"/>
      <c r="Q135" s="109"/>
      <c r="R135" s="109"/>
      <c r="S135" s="109"/>
      <c r="T135" s="109"/>
      <c r="U135" s="109"/>
      <c r="V135" s="109"/>
      <c r="W135" s="109"/>
      <c r="X135" s="109"/>
      <c r="Y135" s="109"/>
      <c r="Z135" s="109"/>
      <c r="AA135" s="109"/>
      <c r="AB135" s="109"/>
      <c r="AC135" s="109"/>
      <c r="AD135" s="109"/>
      <c r="AE135" s="109"/>
    </row>
  </sheetData>
  <sheetProtection password="CF0E" sheet="1" objects="1" scenarios="1" selectLockedCells="1"/>
  <autoFilter ref="C88:K134"/>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topLeftCell="A17" workbookViewId="0">
      <selection activeCell="J17" sqref="J17"/>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93</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s="113" customFormat="1" ht="12" customHeight="1" x14ac:dyDescent="0.2">
      <c r="A8" s="109"/>
      <c r="B8" s="110"/>
      <c r="C8" s="109"/>
      <c r="D8" s="106" t="s">
        <v>120</v>
      </c>
      <c r="E8" s="109"/>
      <c r="F8" s="109"/>
      <c r="G8" s="109"/>
      <c r="H8" s="109"/>
      <c r="I8" s="109"/>
      <c r="J8" s="109"/>
      <c r="K8" s="109"/>
      <c r="L8" s="112"/>
      <c r="S8" s="109"/>
      <c r="T8" s="109"/>
      <c r="U8" s="109"/>
      <c r="V8" s="109"/>
      <c r="W8" s="109"/>
      <c r="X8" s="109"/>
      <c r="Y8" s="109"/>
      <c r="Z8" s="109"/>
      <c r="AA8" s="109"/>
      <c r="AB8" s="109"/>
      <c r="AC8" s="109"/>
      <c r="AD8" s="109"/>
      <c r="AE8" s="109"/>
    </row>
    <row r="9" spans="1:46" s="113" customFormat="1" ht="16.5" customHeight="1" x14ac:dyDescent="0.2">
      <c r="A9" s="109"/>
      <c r="B9" s="110"/>
      <c r="C9" s="109"/>
      <c r="D9" s="109"/>
      <c r="E9" s="114" t="s">
        <v>1201</v>
      </c>
      <c r="F9" s="111"/>
      <c r="G9" s="111"/>
      <c r="H9" s="111"/>
      <c r="I9" s="109"/>
      <c r="J9" s="109"/>
      <c r="K9" s="109"/>
      <c r="L9" s="112"/>
      <c r="S9" s="109"/>
      <c r="T9" s="109"/>
      <c r="U9" s="109"/>
      <c r="V9" s="109"/>
      <c r="W9" s="109"/>
      <c r="X9" s="109"/>
      <c r="Y9" s="109"/>
      <c r="Z9" s="109"/>
      <c r="AA9" s="109"/>
      <c r="AB9" s="109"/>
      <c r="AC9" s="109"/>
      <c r="AD9" s="109"/>
      <c r="AE9" s="109"/>
    </row>
    <row r="10" spans="1:46" s="113" customFormat="1" x14ac:dyDescent="0.2">
      <c r="A10" s="109"/>
      <c r="B10" s="110"/>
      <c r="C10" s="109"/>
      <c r="D10" s="109"/>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2" customHeight="1" x14ac:dyDescent="0.2">
      <c r="A11" s="109"/>
      <c r="B11" s="110"/>
      <c r="C11" s="109"/>
      <c r="D11" s="106" t="s">
        <v>19</v>
      </c>
      <c r="E11" s="109"/>
      <c r="F11" s="115" t="s">
        <v>3</v>
      </c>
      <c r="G11" s="109"/>
      <c r="H11" s="109"/>
      <c r="I11" s="106" t="s">
        <v>20</v>
      </c>
      <c r="J11" s="115" t="s">
        <v>3</v>
      </c>
      <c r="K11" s="109"/>
      <c r="L11" s="112"/>
      <c r="S11" s="109"/>
      <c r="T11" s="109"/>
      <c r="U11" s="109"/>
      <c r="V11" s="109"/>
      <c r="W11" s="109"/>
      <c r="X11" s="109"/>
      <c r="Y11" s="109"/>
      <c r="Z11" s="109"/>
      <c r="AA11" s="109"/>
      <c r="AB11" s="109"/>
      <c r="AC11" s="109"/>
      <c r="AD11" s="109"/>
      <c r="AE11" s="109"/>
    </row>
    <row r="12" spans="1:46" s="113" customFormat="1" ht="12" customHeight="1" x14ac:dyDescent="0.2">
      <c r="A12" s="109"/>
      <c r="B12" s="110"/>
      <c r="C12" s="109"/>
      <c r="D12" s="106" t="s">
        <v>21</v>
      </c>
      <c r="E12" s="109"/>
      <c r="F12" s="115" t="s">
        <v>22</v>
      </c>
      <c r="G12" s="109"/>
      <c r="H12" s="109"/>
      <c r="I12" s="106" t="s">
        <v>23</v>
      </c>
      <c r="J12" s="116" t="str">
        <f>'Rekapitulace stavby'!AN8</f>
        <v>25. 5. 2020</v>
      </c>
      <c r="K12" s="109"/>
      <c r="L12" s="112"/>
      <c r="S12" s="109"/>
      <c r="T12" s="109"/>
      <c r="U12" s="109"/>
      <c r="V12" s="109"/>
      <c r="W12" s="109"/>
      <c r="X12" s="109"/>
      <c r="Y12" s="109"/>
      <c r="Z12" s="109"/>
      <c r="AA12" s="109"/>
      <c r="AB12" s="109"/>
      <c r="AC12" s="109"/>
      <c r="AD12" s="109"/>
      <c r="AE12" s="109"/>
    </row>
    <row r="13" spans="1:46" s="113" customFormat="1" ht="10.9" customHeight="1" x14ac:dyDescent="0.2">
      <c r="A13" s="109"/>
      <c r="B13" s="110"/>
      <c r="C13" s="109"/>
      <c r="D13" s="109"/>
      <c r="E13" s="109"/>
      <c r="F13" s="109"/>
      <c r="G13" s="109"/>
      <c r="H13" s="109"/>
      <c r="I13" s="109"/>
      <c r="J13" s="109"/>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25</v>
      </c>
      <c r="E14" s="109"/>
      <c r="F14" s="109"/>
      <c r="G14" s="109"/>
      <c r="H14" s="109"/>
      <c r="I14" s="106" t="s">
        <v>26</v>
      </c>
      <c r="J14" s="115" t="s">
        <v>3</v>
      </c>
      <c r="K14" s="109"/>
      <c r="L14" s="112"/>
      <c r="S14" s="109"/>
      <c r="T14" s="109"/>
      <c r="U14" s="109"/>
      <c r="V14" s="109"/>
      <c r="W14" s="109"/>
      <c r="X14" s="109"/>
      <c r="Y14" s="109"/>
      <c r="Z14" s="109"/>
      <c r="AA14" s="109"/>
      <c r="AB14" s="109"/>
      <c r="AC14" s="109"/>
      <c r="AD14" s="109"/>
      <c r="AE14" s="109"/>
    </row>
    <row r="15" spans="1:46" s="113" customFormat="1" ht="18" customHeight="1" x14ac:dyDescent="0.2">
      <c r="A15" s="109"/>
      <c r="B15" s="110"/>
      <c r="C15" s="109"/>
      <c r="D15" s="109"/>
      <c r="E15" s="115" t="s">
        <v>27</v>
      </c>
      <c r="F15" s="109"/>
      <c r="G15" s="109"/>
      <c r="H15" s="109"/>
      <c r="I15" s="106" t="s">
        <v>28</v>
      </c>
      <c r="J15" s="115" t="s">
        <v>3</v>
      </c>
      <c r="K15" s="109"/>
      <c r="L15" s="112"/>
      <c r="S15" s="109"/>
      <c r="T15" s="109"/>
      <c r="U15" s="109"/>
      <c r="V15" s="109"/>
      <c r="W15" s="109"/>
      <c r="X15" s="109"/>
      <c r="Y15" s="109"/>
      <c r="Z15" s="109"/>
      <c r="AA15" s="109"/>
      <c r="AB15" s="109"/>
      <c r="AC15" s="109"/>
      <c r="AD15" s="109"/>
      <c r="AE15" s="109"/>
    </row>
    <row r="16" spans="1:46" s="113" customFormat="1" ht="6.95" customHeight="1" x14ac:dyDescent="0.2">
      <c r="A16" s="109"/>
      <c r="B16" s="110"/>
      <c r="C16" s="109"/>
      <c r="D16" s="109"/>
      <c r="E16" s="109"/>
      <c r="F16" s="109"/>
      <c r="G16" s="109"/>
      <c r="H16" s="109"/>
      <c r="I16" s="109"/>
      <c r="J16" s="109"/>
      <c r="K16" s="109"/>
      <c r="L16" s="112"/>
      <c r="S16" s="109"/>
      <c r="T16" s="109"/>
      <c r="U16" s="109"/>
      <c r="V16" s="109"/>
      <c r="W16" s="109"/>
      <c r="X16" s="109"/>
      <c r="Y16" s="109"/>
      <c r="Z16" s="109"/>
      <c r="AA16" s="109"/>
      <c r="AB16" s="109"/>
      <c r="AC16" s="109"/>
      <c r="AD16" s="109"/>
      <c r="AE16" s="109"/>
    </row>
    <row r="17" spans="1:31" s="113" customFormat="1" ht="12" customHeight="1" x14ac:dyDescent="0.2">
      <c r="A17" s="109"/>
      <c r="B17" s="110"/>
      <c r="C17" s="109"/>
      <c r="D17" s="106" t="s">
        <v>29</v>
      </c>
      <c r="E17" s="109"/>
      <c r="F17" s="109"/>
      <c r="G17" s="109"/>
      <c r="H17" s="109"/>
      <c r="I17" s="106" t="s">
        <v>26</v>
      </c>
      <c r="J17" s="85" t="str">
        <f>'Rekapitulace stavby'!AN13</f>
        <v>Vyplň údaj</v>
      </c>
      <c r="K17" s="109"/>
      <c r="L17" s="112"/>
      <c r="S17" s="109"/>
      <c r="T17" s="109"/>
      <c r="U17" s="109"/>
      <c r="V17" s="109"/>
      <c r="W17" s="109"/>
      <c r="X17" s="109"/>
      <c r="Y17" s="109"/>
      <c r="Z17" s="109"/>
      <c r="AA17" s="109"/>
      <c r="AB17" s="109"/>
      <c r="AC17" s="109"/>
      <c r="AD17" s="109"/>
      <c r="AE17" s="109"/>
    </row>
    <row r="18" spans="1:31" s="113" customFormat="1" ht="18" customHeight="1" x14ac:dyDescent="0.2">
      <c r="A18" s="109"/>
      <c r="B18" s="110"/>
      <c r="C18" s="109"/>
      <c r="D18" s="109"/>
      <c r="E18" s="87" t="str">
        <f>'Rekapitulace stavby'!E14</f>
        <v>Vyplň údaj</v>
      </c>
      <c r="F18" s="96"/>
      <c r="G18" s="96"/>
      <c r="H18" s="96"/>
      <c r="I18" s="106" t="s">
        <v>28</v>
      </c>
      <c r="J18" s="85" t="str">
        <f>'Rekapitulace stavby'!AN14</f>
        <v>Vyplň údaj</v>
      </c>
      <c r="K18" s="109"/>
      <c r="L18" s="112"/>
      <c r="S18" s="109"/>
      <c r="T18" s="109"/>
      <c r="U18" s="109"/>
      <c r="V18" s="109"/>
      <c r="W18" s="109"/>
      <c r="X18" s="109"/>
      <c r="Y18" s="109"/>
      <c r="Z18" s="109"/>
      <c r="AA18" s="109"/>
      <c r="AB18" s="109"/>
      <c r="AC18" s="109"/>
      <c r="AD18" s="109"/>
      <c r="AE18" s="109"/>
    </row>
    <row r="19" spans="1:31" s="113" customFormat="1" ht="6.95" customHeight="1" x14ac:dyDescent="0.2">
      <c r="A19" s="109"/>
      <c r="B19" s="110"/>
      <c r="C19" s="109"/>
      <c r="D19" s="109"/>
      <c r="E19" s="109"/>
      <c r="F19" s="109"/>
      <c r="G19" s="109"/>
      <c r="H19" s="109"/>
      <c r="I19" s="109"/>
      <c r="J19" s="109"/>
      <c r="K19" s="109"/>
      <c r="L19" s="112"/>
      <c r="S19" s="109"/>
      <c r="T19" s="109"/>
      <c r="U19" s="109"/>
      <c r="V19" s="109"/>
      <c r="W19" s="109"/>
      <c r="X19" s="109"/>
      <c r="Y19" s="109"/>
      <c r="Z19" s="109"/>
      <c r="AA19" s="109"/>
      <c r="AB19" s="109"/>
      <c r="AC19" s="109"/>
      <c r="AD19" s="109"/>
      <c r="AE19" s="109"/>
    </row>
    <row r="20" spans="1:31" s="113" customFormat="1" ht="12" customHeight="1" x14ac:dyDescent="0.2">
      <c r="A20" s="109"/>
      <c r="B20" s="110"/>
      <c r="C20" s="109"/>
      <c r="D20" s="106" t="s">
        <v>31</v>
      </c>
      <c r="E20" s="109"/>
      <c r="F20" s="109"/>
      <c r="G20" s="109"/>
      <c r="H20" s="109"/>
      <c r="I20" s="106" t="s">
        <v>26</v>
      </c>
      <c r="J20" s="115" t="s">
        <v>3</v>
      </c>
      <c r="K20" s="109"/>
      <c r="L20" s="112"/>
      <c r="S20" s="109"/>
      <c r="T20" s="109"/>
      <c r="U20" s="109"/>
      <c r="V20" s="109"/>
      <c r="W20" s="109"/>
      <c r="X20" s="109"/>
      <c r="Y20" s="109"/>
      <c r="Z20" s="109"/>
      <c r="AA20" s="109"/>
      <c r="AB20" s="109"/>
      <c r="AC20" s="109"/>
      <c r="AD20" s="109"/>
      <c r="AE20" s="109"/>
    </row>
    <row r="21" spans="1:31" s="113" customFormat="1" ht="18" customHeight="1" x14ac:dyDescent="0.2">
      <c r="A21" s="109"/>
      <c r="B21" s="110"/>
      <c r="C21" s="109"/>
      <c r="D21" s="109"/>
      <c r="E21" s="115" t="s">
        <v>32</v>
      </c>
      <c r="F21" s="109"/>
      <c r="G21" s="109"/>
      <c r="H21" s="109"/>
      <c r="I21" s="106" t="s">
        <v>28</v>
      </c>
      <c r="J21" s="115" t="s">
        <v>3</v>
      </c>
      <c r="K21" s="109"/>
      <c r="L21" s="112"/>
      <c r="S21" s="109"/>
      <c r="T21" s="109"/>
      <c r="U21" s="109"/>
      <c r="V21" s="109"/>
      <c r="W21" s="109"/>
      <c r="X21" s="109"/>
      <c r="Y21" s="109"/>
      <c r="Z21" s="109"/>
      <c r="AA21" s="109"/>
      <c r="AB21" s="109"/>
      <c r="AC21" s="109"/>
      <c r="AD21" s="109"/>
      <c r="AE21" s="109"/>
    </row>
    <row r="22" spans="1:31" s="113" customFormat="1" ht="6.95" customHeight="1" x14ac:dyDescent="0.2">
      <c r="A22" s="109"/>
      <c r="B22" s="110"/>
      <c r="C22" s="109"/>
      <c r="D22" s="109"/>
      <c r="E22" s="109"/>
      <c r="F22" s="109"/>
      <c r="G22" s="109"/>
      <c r="H22" s="109"/>
      <c r="I22" s="109"/>
      <c r="J22" s="109"/>
      <c r="K22" s="109"/>
      <c r="L22" s="112"/>
      <c r="S22" s="109"/>
      <c r="T22" s="109"/>
      <c r="U22" s="109"/>
      <c r="V22" s="109"/>
      <c r="W22" s="109"/>
      <c r="X22" s="109"/>
      <c r="Y22" s="109"/>
      <c r="Z22" s="109"/>
      <c r="AA22" s="109"/>
      <c r="AB22" s="109"/>
      <c r="AC22" s="109"/>
      <c r="AD22" s="109"/>
      <c r="AE22" s="109"/>
    </row>
    <row r="23" spans="1:31" s="113" customFormat="1" ht="12" customHeight="1" x14ac:dyDescent="0.2">
      <c r="A23" s="109"/>
      <c r="B23" s="110"/>
      <c r="C23" s="109"/>
      <c r="D23" s="106" t="s">
        <v>34</v>
      </c>
      <c r="E23" s="109"/>
      <c r="F23" s="109"/>
      <c r="G23" s="109"/>
      <c r="H23" s="109"/>
      <c r="I23" s="106" t="s">
        <v>26</v>
      </c>
      <c r="J23" s="115" t="str">
        <f>IF('Rekapitulace stavby'!AN19="","",'Rekapitulace stavby'!AN19)</f>
        <v/>
      </c>
      <c r="K23" s="109"/>
      <c r="L23" s="112"/>
      <c r="S23" s="109"/>
      <c r="T23" s="109"/>
      <c r="U23" s="109"/>
      <c r="V23" s="109"/>
      <c r="W23" s="109"/>
      <c r="X23" s="109"/>
      <c r="Y23" s="109"/>
      <c r="Z23" s="109"/>
      <c r="AA23" s="109"/>
      <c r="AB23" s="109"/>
      <c r="AC23" s="109"/>
      <c r="AD23" s="109"/>
      <c r="AE23" s="109"/>
    </row>
    <row r="24" spans="1:31" s="113" customFormat="1" ht="18" customHeight="1" x14ac:dyDescent="0.2">
      <c r="A24" s="109"/>
      <c r="B24" s="110"/>
      <c r="C24" s="109"/>
      <c r="D24" s="109"/>
      <c r="E24" s="115" t="str">
        <f>IF('Rekapitulace stavby'!E20="","",'Rekapitulace stavby'!E20)</f>
        <v xml:space="preserve"> </v>
      </c>
      <c r="F24" s="109"/>
      <c r="G24" s="109"/>
      <c r="H24" s="109"/>
      <c r="I24" s="106" t="s">
        <v>28</v>
      </c>
      <c r="J24" s="115" t="str">
        <f>IF('Rekapitulace stavby'!AN20="","",'Rekapitulace stavby'!AN20)</f>
        <v/>
      </c>
      <c r="K24" s="109"/>
      <c r="L24" s="112"/>
      <c r="S24" s="109"/>
      <c r="T24" s="109"/>
      <c r="U24" s="109"/>
      <c r="V24" s="109"/>
      <c r="W24" s="109"/>
      <c r="X24" s="109"/>
      <c r="Y24" s="109"/>
      <c r="Z24" s="109"/>
      <c r="AA24" s="109"/>
      <c r="AB24" s="109"/>
      <c r="AC24" s="109"/>
      <c r="AD24" s="109"/>
      <c r="AE24" s="109"/>
    </row>
    <row r="25" spans="1:31" s="113" customFormat="1" ht="6.95" customHeight="1" x14ac:dyDescent="0.2">
      <c r="A25" s="109"/>
      <c r="B25" s="110"/>
      <c r="C25" s="109"/>
      <c r="D25" s="109"/>
      <c r="E25" s="109"/>
      <c r="F25" s="109"/>
      <c r="G25" s="109"/>
      <c r="H25" s="109"/>
      <c r="I25" s="109"/>
      <c r="J25" s="109"/>
      <c r="K25" s="109"/>
      <c r="L25" s="112"/>
      <c r="S25" s="109"/>
      <c r="T25" s="109"/>
      <c r="U25" s="109"/>
      <c r="V25" s="109"/>
      <c r="W25" s="109"/>
      <c r="X25" s="109"/>
      <c r="Y25" s="109"/>
      <c r="Z25" s="109"/>
      <c r="AA25" s="109"/>
      <c r="AB25" s="109"/>
      <c r="AC25" s="109"/>
      <c r="AD25" s="109"/>
      <c r="AE25" s="109"/>
    </row>
    <row r="26" spans="1:31" s="113" customFormat="1" ht="12" customHeight="1" x14ac:dyDescent="0.2">
      <c r="A26" s="109"/>
      <c r="B26" s="110"/>
      <c r="C26" s="109"/>
      <c r="D26" s="106" t="s">
        <v>36</v>
      </c>
      <c r="E26" s="109"/>
      <c r="F26" s="109"/>
      <c r="G26" s="109"/>
      <c r="H26" s="109"/>
      <c r="I26" s="109"/>
      <c r="J26" s="109"/>
      <c r="K26" s="109"/>
      <c r="L26" s="112"/>
      <c r="S26" s="109"/>
      <c r="T26" s="109"/>
      <c r="U26" s="109"/>
      <c r="V26" s="109"/>
      <c r="W26" s="109"/>
      <c r="X26" s="109"/>
      <c r="Y26" s="109"/>
      <c r="Z26" s="109"/>
      <c r="AA26" s="109"/>
      <c r="AB26" s="109"/>
      <c r="AC26" s="109"/>
      <c r="AD26" s="109"/>
      <c r="AE26" s="109"/>
    </row>
    <row r="27" spans="1:31" s="122" customFormat="1" ht="16.5" customHeight="1" x14ac:dyDescent="0.2">
      <c r="A27" s="118"/>
      <c r="B27" s="119"/>
      <c r="C27" s="118"/>
      <c r="D27" s="118"/>
      <c r="E27" s="120" t="s">
        <v>3</v>
      </c>
      <c r="F27" s="120"/>
      <c r="G27" s="120"/>
      <c r="H27" s="120"/>
      <c r="I27" s="118"/>
      <c r="J27" s="118"/>
      <c r="K27" s="118"/>
      <c r="L27" s="121"/>
      <c r="S27" s="118"/>
      <c r="T27" s="118"/>
      <c r="U27" s="118"/>
      <c r="V27" s="118"/>
      <c r="W27" s="118"/>
      <c r="X27" s="118"/>
      <c r="Y27" s="118"/>
      <c r="Z27" s="118"/>
      <c r="AA27" s="118"/>
      <c r="AB27" s="118"/>
      <c r="AC27" s="118"/>
      <c r="AD27" s="118"/>
      <c r="AE27" s="118"/>
    </row>
    <row r="28" spans="1:31" s="113" customFormat="1" ht="6.95" customHeight="1" x14ac:dyDescent="0.2">
      <c r="A28" s="109"/>
      <c r="B28" s="110"/>
      <c r="C28" s="109"/>
      <c r="D28" s="109"/>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13" customFormat="1" ht="6.95" customHeight="1" x14ac:dyDescent="0.2">
      <c r="A29" s="109"/>
      <c r="B29" s="110"/>
      <c r="C29" s="109"/>
      <c r="D29" s="123"/>
      <c r="E29" s="123"/>
      <c r="F29" s="123"/>
      <c r="G29" s="123"/>
      <c r="H29" s="123"/>
      <c r="I29" s="123"/>
      <c r="J29" s="123"/>
      <c r="K29" s="123"/>
      <c r="L29" s="112"/>
      <c r="S29" s="109"/>
      <c r="T29" s="109"/>
      <c r="U29" s="109"/>
      <c r="V29" s="109"/>
      <c r="W29" s="109"/>
      <c r="X29" s="109"/>
      <c r="Y29" s="109"/>
      <c r="Z29" s="109"/>
      <c r="AA29" s="109"/>
      <c r="AB29" s="109"/>
      <c r="AC29" s="109"/>
      <c r="AD29" s="109"/>
      <c r="AE29" s="109"/>
    </row>
    <row r="30" spans="1:31" s="113" customFormat="1" ht="25.35" customHeight="1" x14ac:dyDescent="0.2">
      <c r="A30" s="109"/>
      <c r="B30" s="110"/>
      <c r="C30" s="109"/>
      <c r="D30" s="124" t="s">
        <v>38</v>
      </c>
      <c r="E30" s="109"/>
      <c r="F30" s="109"/>
      <c r="G30" s="109"/>
      <c r="H30" s="109"/>
      <c r="I30" s="109"/>
      <c r="J30" s="125">
        <f>ROUND(J83, 2)</f>
        <v>0</v>
      </c>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14.45" customHeight="1" x14ac:dyDescent="0.2">
      <c r="A32" s="109"/>
      <c r="B32" s="110"/>
      <c r="C32" s="109"/>
      <c r="D32" s="109"/>
      <c r="E32" s="109"/>
      <c r="F32" s="126" t="s">
        <v>40</v>
      </c>
      <c r="G32" s="109"/>
      <c r="H32" s="109"/>
      <c r="I32" s="126" t="s">
        <v>39</v>
      </c>
      <c r="J32" s="126" t="s">
        <v>41</v>
      </c>
      <c r="K32" s="109"/>
      <c r="L32" s="112"/>
      <c r="S32" s="109"/>
      <c r="T32" s="109"/>
      <c r="U32" s="109"/>
      <c r="V32" s="109"/>
      <c r="W32" s="109"/>
      <c r="X32" s="109"/>
      <c r="Y32" s="109"/>
      <c r="Z32" s="109"/>
      <c r="AA32" s="109"/>
      <c r="AB32" s="109"/>
      <c r="AC32" s="109"/>
      <c r="AD32" s="109"/>
      <c r="AE32" s="109"/>
    </row>
    <row r="33" spans="1:31" s="113" customFormat="1" ht="14.45" customHeight="1" x14ac:dyDescent="0.2">
      <c r="A33" s="109"/>
      <c r="B33" s="110"/>
      <c r="C33" s="109"/>
      <c r="D33" s="127" t="s">
        <v>42</v>
      </c>
      <c r="E33" s="106" t="s">
        <v>43</v>
      </c>
      <c r="F33" s="128">
        <f>ROUND((SUM(BE83:BE148)),  2)</f>
        <v>0</v>
      </c>
      <c r="G33" s="109"/>
      <c r="H33" s="109"/>
      <c r="I33" s="129">
        <v>0.21</v>
      </c>
      <c r="J33" s="128">
        <f>ROUND(((SUM(BE83:BE148))*I33),  2)</f>
        <v>0</v>
      </c>
      <c r="K33" s="109"/>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6" t="s">
        <v>44</v>
      </c>
      <c r="F34" s="128">
        <f>ROUND((SUM(BF83:BF148)),  2)</f>
        <v>0</v>
      </c>
      <c r="G34" s="109"/>
      <c r="H34" s="109"/>
      <c r="I34" s="129">
        <v>0.15</v>
      </c>
      <c r="J34" s="128">
        <f>ROUND(((SUM(BF83:BF148))*I34),  2)</f>
        <v>0</v>
      </c>
      <c r="K34" s="109"/>
      <c r="L34" s="112"/>
      <c r="S34" s="109"/>
      <c r="T34" s="109"/>
      <c r="U34" s="109"/>
      <c r="V34" s="109"/>
      <c r="W34" s="109"/>
      <c r="X34" s="109"/>
      <c r="Y34" s="109"/>
      <c r="Z34" s="109"/>
      <c r="AA34" s="109"/>
      <c r="AB34" s="109"/>
      <c r="AC34" s="109"/>
      <c r="AD34" s="109"/>
      <c r="AE34" s="109"/>
    </row>
    <row r="35" spans="1:31" s="113" customFormat="1" ht="14.45" hidden="1" customHeight="1" x14ac:dyDescent="0.2">
      <c r="A35" s="109"/>
      <c r="B35" s="110"/>
      <c r="C35" s="109"/>
      <c r="D35" s="109"/>
      <c r="E35" s="106" t="s">
        <v>45</v>
      </c>
      <c r="F35" s="128">
        <f>ROUND((SUM(BG83:BG148)),  2)</f>
        <v>0</v>
      </c>
      <c r="G35" s="109"/>
      <c r="H35" s="109"/>
      <c r="I35" s="129">
        <v>0.21</v>
      </c>
      <c r="J35" s="128">
        <f>0</f>
        <v>0</v>
      </c>
      <c r="K35" s="109"/>
      <c r="L35" s="112"/>
      <c r="S35" s="109"/>
      <c r="T35" s="109"/>
      <c r="U35" s="109"/>
      <c r="V35" s="109"/>
      <c r="W35" s="109"/>
      <c r="X35" s="109"/>
      <c r="Y35" s="109"/>
      <c r="Z35" s="109"/>
      <c r="AA35" s="109"/>
      <c r="AB35" s="109"/>
      <c r="AC35" s="109"/>
      <c r="AD35" s="109"/>
      <c r="AE35" s="109"/>
    </row>
    <row r="36" spans="1:31" s="113" customFormat="1" ht="14.45" hidden="1" customHeight="1" x14ac:dyDescent="0.2">
      <c r="A36" s="109"/>
      <c r="B36" s="110"/>
      <c r="C36" s="109"/>
      <c r="D36" s="109"/>
      <c r="E36" s="106" t="s">
        <v>46</v>
      </c>
      <c r="F36" s="128">
        <f>ROUND((SUM(BH83:BH148)),  2)</f>
        <v>0</v>
      </c>
      <c r="G36" s="109"/>
      <c r="H36" s="109"/>
      <c r="I36" s="129">
        <v>0.15</v>
      </c>
      <c r="J36" s="128">
        <f>0</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47</v>
      </c>
      <c r="F37" s="128">
        <f>ROUND((SUM(BI83:BI148)),  2)</f>
        <v>0</v>
      </c>
      <c r="G37" s="109"/>
      <c r="H37" s="109"/>
      <c r="I37" s="129">
        <v>0</v>
      </c>
      <c r="J37" s="128">
        <f>0</f>
        <v>0</v>
      </c>
      <c r="K37" s="109"/>
      <c r="L37" s="112"/>
      <c r="S37" s="109"/>
      <c r="T37" s="109"/>
      <c r="U37" s="109"/>
      <c r="V37" s="109"/>
      <c r="W37" s="109"/>
      <c r="X37" s="109"/>
      <c r="Y37" s="109"/>
      <c r="Z37" s="109"/>
      <c r="AA37" s="109"/>
      <c r="AB37" s="109"/>
      <c r="AC37" s="109"/>
      <c r="AD37" s="109"/>
      <c r="AE37" s="109"/>
    </row>
    <row r="38" spans="1:31" s="113" customFormat="1" ht="6.95" customHeight="1" x14ac:dyDescent="0.2">
      <c r="A38" s="109"/>
      <c r="B38" s="110"/>
      <c r="C38" s="109"/>
      <c r="D38" s="109"/>
      <c r="E38" s="109"/>
      <c r="F38" s="109"/>
      <c r="G38" s="109"/>
      <c r="H38" s="109"/>
      <c r="I38" s="109"/>
      <c r="J38" s="109"/>
      <c r="K38" s="109"/>
      <c r="L38" s="112"/>
      <c r="S38" s="109"/>
      <c r="T38" s="109"/>
      <c r="U38" s="109"/>
      <c r="V38" s="109"/>
      <c r="W38" s="109"/>
      <c r="X38" s="109"/>
      <c r="Y38" s="109"/>
      <c r="Z38" s="109"/>
      <c r="AA38" s="109"/>
      <c r="AB38" s="109"/>
      <c r="AC38" s="109"/>
      <c r="AD38" s="109"/>
      <c r="AE38" s="109"/>
    </row>
    <row r="39" spans="1:31" s="113" customFormat="1" ht="25.35" customHeight="1" x14ac:dyDescent="0.2">
      <c r="A39" s="109"/>
      <c r="B39" s="110"/>
      <c r="C39" s="130"/>
      <c r="D39" s="131" t="s">
        <v>48</v>
      </c>
      <c r="E39" s="132"/>
      <c r="F39" s="132"/>
      <c r="G39" s="133" t="s">
        <v>49</v>
      </c>
      <c r="H39" s="134" t="s">
        <v>50</v>
      </c>
      <c r="I39" s="132"/>
      <c r="J39" s="135">
        <f>SUM(J30:J37)</f>
        <v>0</v>
      </c>
      <c r="K39" s="136"/>
      <c r="L39" s="112"/>
      <c r="S39" s="109"/>
      <c r="T39" s="109"/>
      <c r="U39" s="109"/>
      <c r="V39" s="109"/>
      <c r="W39" s="109"/>
      <c r="X39" s="109"/>
      <c r="Y39" s="109"/>
      <c r="Z39" s="109"/>
      <c r="AA39" s="109"/>
      <c r="AB39" s="109"/>
      <c r="AC39" s="109"/>
      <c r="AD39" s="109"/>
      <c r="AE39" s="109"/>
    </row>
    <row r="40" spans="1:31" s="113" customFormat="1" ht="14.45" customHeight="1" x14ac:dyDescent="0.2">
      <c r="A40" s="109"/>
      <c r="B40" s="137"/>
      <c r="C40" s="138"/>
      <c r="D40" s="138"/>
      <c r="E40" s="138"/>
      <c r="F40" s="138"/>
      <c r="G40" s="138"/>
      <c r="H40" s="138"/>
      <c r="I40" s="138"/>
      <c r="J40" s="138"/>
      <c r="K40" s="138"/>
      <c r="L40" s="112"/>
      <c r="S40" s="109"/>
      <c r="T40" s="109"/>
      <c r="U40" s="109"/>
      <c r="V40" s="109"/>
      <c r="W40" s="109"/>
      <c r="X40" s="109"/>
      <c r="Y40" s="109"/>
      <c r="Z40" s="109"/>
      <c r="AA40" s="109"/>
      <c r="AB40" s="109"/>
      <c r="AC40" s="109"/>
      <c r="AD40" s="109"/>
      <c r="AE40" s="109"/>
    </row>
    <row r="44" spans="1:31" s="113" customFormat="1" ht="6.95" customHeight="1" x14ac:dyDescent="0.2">
      <c r="A44" s="109"/>
      <c r="B44" s="139"/>
      <c r="C44" s="140"/>
      <c r="D44" s="140"/>
      <c r="E44" s="140"/>
      <c r="F44" s="140"/>
      <c r="G44" s="140"/>
      <c r="H44" s="140"/>
      <c r="I44" s="140"/>
      <c r="J44" s="140"/>
      <c r="K44" s="140"/>
      <c r="L44" s="112"/>
      <c r="S44" s="109"/>
      <c r="T44" s="109"/>
      <c r="U44" s="109"/>
      <c r="V44" s="109"/>
      <c r="W44" s="109"/>
      <c r="X44" s="109"/>
      <c r="Y44" s="109"/>
      <c r="Z44" s="109"/>
      <c r="AA44" s="109"/>
      <c r="AB44" s="109"/>
      <c r="AC44" s="109"/>
      <c r="AD44" s="109"/>
      <c r="AE44" s="109"/>
    </row>
    <row r="45" spans="1:31" s="113" customFormat="1" ht="24.95" customHeight="1" x14ac:dyDescent="0.2">
      <c r="A45" s="109"/>
      <c r="B45" s="110"/>
      <c r="C45" s="104" t="s">
        <v>124</v>
      </c>
      <c r="D45" s="109"/>
      <c r="E45" s="109"/>
      <c r="F45" s="109"/>
      <c r="G45" s="109"/>
      <c r="H45" s="109"/>
      <c r="I45" s="109"/>
      <c r="J45" s="109"/>
      <c r="K45" s="109"/>
      <c r="L45" s="112"/>
      <c r="S45" s="109"/>
      <c r="T45" s="109"/>
      <c r="U45" s="109"/>
      <c r="V45" s="109"/>
      <c r="W45" s="109"/>
      <c r="X45" s="109"/>
      <c r="Y45" s="109"/>
      <c r="Z45" s="109"/>
      <c r="AA45" s="109"/>
      <c r="AB45" s="109"/>
      <c r="AC45" s="109"/>
      <c r="AD45" s="109"/>
      <c r="AE45" s="109"/>
    </row>
    <row r="46" spans="1:31" s="113" customFormat="1" ht="6.95" customHeight="1" x14ac:dyDescent="0.2">
      <c r="A46" s="109"/>
      <c r="B46" s="110"/>
      <c r="C46" s="109"/>
      <c r="D46" s="109"/>
      <c r="E46" s="109"/>
      <c r="F46" s="109"/>
      <c r="G46" s="109"/>
      <c r="H46" s="109"/>
      <c r="I46" s="109"/>
      <c r="J46" s="109"/>
      <c r="K46" s="109"/>
      <c r="L46" s="112"/>
      <c r="S46" s="109"/>
      <c r="T46" s="109"/>
      <c r="U46" s="109"/>
      <c r="V46" s="109"/>
      <c r="W46" s="109"/>
      <c r="X46" s="109"/>
      <c r="Y46" s="109"/>
      <c r="Z46" s="109"/>
      <c r="AA46" s="109"/>
      <c r="AB46" s="109"/>
      <c r="AC46" s="109"/>
      <c r="AD46" s="109"/>
      <c r="AE46" s="109"/>
    </row>
    <row r="47" spans="1:31" s="113" customFormat="1" ht="12" customHeight="1" x14ac:dyDescent="0.2">
      <c r="A47" s="109"/>
      <c r="B47" s="110"/>
      <c r="C47" s="106" t="s">
        <v>17</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16.5" customHeight="1" x14ac:dyDescent="0.2">
      <c r="A48" s="109"/>
      <c r="B48" s="110"/>
      <c r="C48" s="109"/>
      <c r="D48" s="109"/>
      <c r="E48" s="107" t="str">
        <f>E7</f>
        <v>WELCOME CENTRE ČZU</v>
      </c>
      <c r="F48" s="108"/>
      <c r="G48" s="108"/>
      <c r="H48" s="108"/>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120</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14" t="str">
        <f>E9</f>
        <v>03 - Vzduchotechnika</v>
      </c>
      <c r="F50" s="111"/>
      <c r="G50" s="111"/>
      <c r="H50" s="111"/>
      <c r="I50" s="109"/>
      <c r="J50" s="109"/>
      <c r="K50" s="109"/>
      <c r="L50" s="112"/>
      <c r="S50" s="109"/>
      <c r="T50" s="109"/>
      <c r="U50" s="109"/>
      <c r="V50" s="109"/>
      <c r="W50" s="109"/>
      <c r="X50" s="109"/>
      <c r="Y50" s="109"/>
      <c r="Z50" s="109"/>
      <c r="AA50" s="109"/>
      <c r="AB50" s="109"/>
      <c r="AC50" s="109"/>
      <c r="AD50" s="109"/>
      <c r="AE50" s="109"/>
    </row>
    <row r="51" spans="1:47" s="113" customFormat="1" ht="6.95" customHeight="1" x14ac:dyDescent="0.2">
      <c r="A51" s="109"/>
      <c r="B51" s="110"/>
      <c r="C51" s="109"/>
      <c r="D51" s="109"/>
      <c r="E51" s="109"/>
      <c r="F51" s="109"/>
      <c r="G51" s="109"/>
      <c r="H51" s="109"/>
      <c r="I51" s="109"/>
      <c r="J51" s="109"/>
      <c r="K51" s="109"/>
      <c r="L51" s="112"/>
      <c r="S51" s="109"/>
      <c r="T51" s="109"/>
      <c r="U51" s="109"/>
      <c r="V51" s="109"/>
      <c r="W51" s="109"/>
      <c r="X51" s="109"/>
      <c r="Y51" s="109"/>
      <c r="Z51" s="109"/>
      <c r="AA51" s="109"/>
      <c r="AB51" s="109"/>
      <c r="AC51" s="109"/>
      <c r="AD51" s="109"/>
      <c r="AE51" s="109"/>
    </row>
    <row r="52" spans="1:47" s="113" customFormat="1" ht="12" customHeight="1" x14ac:dyDescent="0.2">
      <c r="A52" s="109"/>
      <c r="B52" s="110"/>
      <c r="C52" s="106" t="s">
        <v>21</v>
      </c>
      <c r="D52" s="109"/>
      <c r="E52" s="109"/>
      <c r="F52" s="115" t="str">
        <f>F12</f>
        <v>Praha 6 - Suchdol</v>
      </c>
      <c r="G52" s="109"/>
      <c r="H52" s="109"/>
      <c r="I52" s="106" t="s">
        <v>23</v>
      </c>
      <c r="J52" s="116" t="str">
        <f>IF(J12="","",J12)</f>
        <v>25. 5. 2020</v>
      </c>
      <c r="K52" s="109"/>
      <c r="L52" s="112"/>
      <c r="S52" s="109"/>
      <c r="T52" s="109"/>
      <c r="U52" s="109"/>
      <c r="V52" s="109"/>
      <c r="W52" s="109"/>
      <c r="X52" s="109"/>
      <c r="Y52" s="109"/>
      <c r="Z52" s="109"/>
      <c r="AA52" s="109"/>
      <c r="AB52" s="109"/>
      <c r="AC52" s="109"/>
      <c r="AD52" s="109"/>
      <c r="AE52" s="109"/>
    </row>
    <row r="53" spans="1:47" s="113" customFormat="1" ht="6.95" customHeight="1" x14ac:dyDescent="0.2">
      <c r="A53" s="109"/>
      <c r="B53" s="110"/>
      <c r="C53" s="109"/>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5.2" customHeight="1" x14ac:dyDescent="0.2">
      <c r="A54" s="109"/>
      <c r="B54" s="110"/>
      <c r="C54" s="106" t="s">
        <v>25</v>
      </c>
      <c r="D54" s="109"/>
      <c r="E54" s="109"/>
      <c r="F54" s="115" t="str">
        <f>E15</f>
        <v>ČZU Praha</v>
      </c>
      <c r="G54" s="109"/>
      <c r="H54" s="109"/>
      <c r="I54" s="106" t="s">
        <v>31</v>
      </c>
      <c r="J54" s="141" t="str">
        <f>E21</f>
        <v>GREBNER</v>
      </c>
      <c r="K54" s="109"/>
      <c r="L54" s="112"/>
      <c r="S54" s="109"/>
      <c r="T54" s="109"/>
      <c r="U54" s="109"/>
      <c r="V54" s="109"/>
      <c r="W54" s="109"/>
      <c r="X54" s="109"/>
      <c r="Y54" s="109"/>
      <c r="Z54" s="109"/>
      <c r="AA54" s="109"/>
      <c r="AB54" s="109"/>
      <c r="AC54" s="109"/>
      <c r="AD54" s="109"/>
      <c r="AE54" s="109"/>
    </row>
    <row r="55" spans="1:47" s="113" customFormat="1" ht="15.2" customHeight="1" x14ac:dyDescent="0.2">
      <c r="A55" s="109"/>
      <c r="B55" s="110"/>
      <c r="C55" s="106" t="s">
        <v>29</v>
      </c>
      <c r="D55" s="109"/>
      <c r="E55" s="109"/>
      <c r="F55" s="115" t="str">
        <f>IF(E18="","",E18)</f>
        <v>Vyplň údaj</v>
      </c>
      <c r="G55" s="109"/>
      <c r="H55" s="109"/>
      <c r="I55" s="106" t="s">
        <v>34</v>
      </c>
      <c r="J55" s="141" t="str">
        <f>E24</f>
        <v xml:space="preserve"> </v>
      </c>
      <c r="K55" s="109"/>
      <c r="L55" s="112"/>
      <c r="S55" s="109"/>
      <c r="T55" s="109"/>
      <c r="U55" s="109"/>
      <c r="V55" s="109"/>
      <c r="W55" s="109"/>
      <c r="X55" s="109"/>
      <c r="Y55" s="109"/>
      <c r="Z55" s="109"/>
      <c r="AA55" s="109"/>
      <c r="AB55" s="109"/>
      <c r="AC55" s="109"/>
      <c r="AD55" s="109"/>
      <c r="AE55" s="109"/>
    </row>
    <row r="56" spans="1:47" s="113" customFormat="1" ht="10.35" customHeight="1" x14ac:dyDescent="0.2">
      <c r="A56" s="109"/>
      <c r="B56" s="110"/>
      <c r="C56" s="109"/>
      <c r="D56" s="109"/>
      <c r="E56" s="109"/>
      <c r="F56" s="109"/>
      <c r="G56" s="109"/>
      <c r="H56" s="109"/>
      <c r="I56" s="109"/>
      <c r="J56" s="109"/>
      <c r="K56" s="109"/>
      <c r="L56" s="112"/>
      <c r="S56" s="109"/>
      <c r="T56" s="109"/>
      <c r="U56" s="109"/>
      <c r="V56" s="109"/>
      <c r="W56" s="109"/>
      <c r="X56" s="109"/>
      <c r="Y56" s="109"/>
      <c r="Z56" s="109"/>
      <c r="AA56" s="109"/>
      <c r="AB56" s="109"/>
      <c r="AC56" s="109"/>
      <c r="AD56" s="109"/>
      <c r="AE56" s="109"/>
    </row>
    <row r="57" spans="1:47" s="113" customFormat="1" ht="29.25" customHeight="1" x14ac:dyDescent="0.2">
      <c r="A57" s="109"/>
      <c r="B57" s="110"/>
      <c r="C57" s="142" t="s">
        <v>125</v>
      </c>
      <c r="D57" s="130"/>
      <c r="E57" s="130"/>
      <c r="F57" s="130"/>
      <c r="G57" s="130"/>
      <c r="H57" s="130"/>
      <c r="I57" s="130"/>
      <c r="J57" s="143" t="s">
        <v>126</v>
      </c>
      <c r="K57" s="130"/>
      <c r="L57" s="112"/>
      <c r="S57" s="109"/>
      <c r="T57" s="109"/>
      <c r="U57" s="109"/>
      <c r="V57" s="109"/>
      <c r="W57" s="109"/>
      <c r="X57" s="109"/>
      <c r="Y57" s="109"/>
      <c r="Z57" s="109"/>
      <c r="AA57" s="109"/>
      <c r="AB57" s="109"/>
      <c r="AC57" s="109"/>
      <c r="AD57" s="109"/>
      <c r="AE57" s="109"/>
    </row>
    <row r="58" spans="1:47" s="113" customFormat="1" ht="10.35" customHeight="1" x14ac:dyDescent="0.2">
      <c r="A58" s="109"/>
      <c r="B58" s="110"/>
      <c r="C58" s="109"/>
      <c r="D58" s="109"/>
      <c r="E58" s="109"/>
      <c r="F58" s="109"/>
      <c r="G58" s="109"/>
      <c r="H58" s="109"/>
      <c r="I58" s="109"/>
      <c r="J58" s="109"/>
      <c r="K58" s="109"/>
      <c r="L58" s="112"/>
      <c r="S58" s="109"/>
      <c r="T58" s="109"/>
      <c r="U58" s="109"/>
      <c r="V58" s="109"/>
      <c r="W58" s="109"/>
      <c r="X58" s="109"/>
      <c r="Y58" s="109"/>
      <c r="Z58" s="109"/>
      <c r="AA58" s="109"/>
      <c r="AB58" s="109"/>
      <c r="AC58" s="109"/>
      <c r="AD58" s="109"/>
      <c r="AE58" s="109"/>
    </row>
    <row r="59" spans="1:47" s="113" customFormat="1" ht="22.9" customHeight="1" x14ac:dyDescent="0.2">
      <c r="A59" s="109"/>
      <c r="B59" s="110"/>
      <c r="C59" s="144" t="s">
        <v>70</v>
      </c>
      <c r="D59" s="109"/>
      <c r="E59" s="109"/>
      <c r="F59" s="109"/>
      <c r="G59" s="109"/>
      <c r="H59" s="109"/>
      <c r="I59" s="109"/>
      <c r="J59" s="125">
        <f>J83</f>
        <v>0</v>
      </c>
      <c r="K59" s="109"/>
      <c r="L59" s="112"/>
      <c r="S59" s="109"/>
      <c r="T59" s="109"/>
      <c r="U59" s="109"/>
      <c r="V59" s="109"/>
      <c r="W59" s="109"/>
      <c r="X59" s="109"/>
      <c r="Y59" s="109"/>
      <c r="Z59" s="109"/>
      <c r="AA59" s="109"/>
      <c r="AB59" s="109"/>
      <c r="AC59" s="109"/>
      <c r="AD59" s="109"/>
      <c r="AE59" s="109"/>
      <c r="AU59" s="100" t="s">
        <v>127</v>
      </c>
    </row>
    <row r="60" spans="1:47" s="145" customFormat="1" ht="24.95" customHeight="1" x14ac:dyDescent="0.2">
      <c r="B60" s="146"/>
      <c r="D60" s="147" t="s">
        <v>1202</v>
      </c>
      <c r="E60" s="148"/>
      <c r="F60" s="148"/>
      <c r="G60" s="148"/>
      <c r="H60" s="148"/>
      <c r="I60" s="148"/>
      <c r="J60" s="149">
        <f>J84</f>
        <v>0</v>
      </c>
      <c r="L60" s="146"/>
    </row>
    <row r="61" spans="1:47" s="145" customFormat="1" ht="24.95" customHeight="1" x14ac:dyDescent="0.2">
      <c r="B61" s="146"/>
      <c r="D61" s="147" t="s">
        <v>1203</v>
      </c>
      <c r="E61" s="148"/>
      <c r="F61" s="148"/>
      <c r="G61" s="148"/>
      <c r="H61" s="148"/>
      <c r="I61" s="148"/>
      <c r="J61" s="149">
        <f>J94</f>
        <v>0</v>
      </c>
      <c r="L61" s="146"/>
    </row>
    <row r="62" spans="1:47" s="145" customFormat="1" ht="24.95" customHeight="1" x14ac:dyDescent="0.2">
      <c r="B62" s="146"/>
      <c r="D62" s="147" t="s">
        <v>1204</v>
      </c>
      <c r="E62" s="148"/>
      <c r="F62" s="148"/>
      <c r="G62" s="148"/>
      <c r="H62" s="148"/>
      <c r="I62" s="148"/>
      <c r="J62" s="149">
        <f>J118</f>
        <v>0</v>
      </c>
      <c r="L62" s="146"/>
    </row>
    <row r="63" spans="1:47" s="145" customFormat="1" ht="24.95" customHeight="1" x14ac:dyDescent="0.2">
      <c r="B63" s="146"/>
      <c r="D63" s="147" t="s">
        <v>1205</v>
      </c>
      <c r="E63" s="148"/>
      <c r="F63" s="148"/>
      <c r="G63" s="148"/>
      <c r="H63" s="148"/>
      <c r="I63" s="148"/>
      <c r="J63" s="149">
        <f>J139</f>
        <v>0</v>
      </c>
      <c r="L63" s="146"/>
    </row>
    <row r="64" spans="1:47" s="113" customFormat="1" ht="21.75" customHeight="1" x14ac:dyDescent="0.2">
      <c r="A64" s="109"/>
      <c r="B64" s="110"/>
      <c r="C64" s="109"/>
      <c r="D64" s="109"/>
      <c r="E64" s="109"/>
      <c r="F64" s="109"/>
      <c r="G64" s="109"/>
      <c r="H64" s="109"/>
      <c r="I64" s="109"/>
      <c r="J64" s="109"/>
      <c r="K64" s="109"/>
      <c r="L64" s="112"/>
      <c r="S64" s="109"/>
      <c r="T64" s="109"/>
      <c r="U64" s="109"/>
      <c r="V64" s="109"/>
      <c r="W64" s="109"/>
      <c r="X64" s="109"/>
      <c r="Y64" s="109"/>
      <c r="Z64" s="109"/>
      <c r="AA64" s="109"/>
      <c r="AB64" s="109"/>
      <c r="AC64" s="109"/>
      <c r="AD64" s="109"/>
      <c r="AE64" s="109"/>
    </row>
    <row r="65" spans="1:31" s="113" customFormat="1" ht="6.95" customHeight="1" x14ac:dyDescent="0.2">
      <c r="A65" s="109"/>
      <c r="B65" s="137"/>
      <c r="C65" s="138"/>
      <c r="D65" s="138"/>
      <c r="E65" s="138"/>
      <c r="F65" s="138"/>
      <c r="G65" s="138"/>
      <c r="H65" s="138"/>
      <c r="I65" s="138"/>
      <c r="J65" s="138"/>
      <c r="K65" s="138"/>
      <c r="L65" s="112"/>
      <c r="S65" s="109"/>
      <c r="T65" s="109"/>
      <c r="U65" s="109"/>
      <c r="V65" s="109"/>
      <c r="W65" s="109"/>
      <c r="X65" s="109"/>
      <c r="Y65" s="109"/>
      <c r="Z65" s="109"/>
      <c r="AA65" s="109"/>
      <c r="AB65" s="109"/>
      <c r="AC65" s="109"/>
      <c r="AD65" s="109"/>
      <c r="AE65" s="109"/>
    </row>
    <row r="69" spans="1:31" s="113" customFormat="1" ht="6.95" customHeight="1" x14ac:dyDescent="0.2">
      <c r="A69" s="109"/>
      <c r="B69" s="139"/>
      <c r="C69" s="140"/>
      <c r="D69" s="140"/>
      <c r="E69" s="140"/>
      <c r="F69" s="140"/>
      <c r="G69" s="140"/>
      <c r="H69" s="140"/>
      <c r="I69" s="140"/>
      <c r="J69" s="140"/>
      <c r="K69" s="140"/>
      <c r="L69" s="112"/>
      <c r="S69" s="109"/>
      <c r="T69" s="109"/>
      <c r="U69" s="109"/>
      <c r="V69" s="109"/>
      <c r="W69" s="109"/>
      <c r="X69" s="109"/>
      <c r="Y69" s="109"/>
      <c r="Z69" s="109"/>
      <c r="AA69" s="109"/>
      <c r="AB69" s="109"/>
      <c r="AC69" s="109"/>
      <c r="AD69" s="109"/>
      <c r="AE69" s="109"/>
    </row>
    <row r="70" spans="1:31" s="113" customFormat="1" ht="24.95" customHeight="1" x14ac:dyDescent="0.2">
      <c r="A70" s="109"/>
      <c r="B70" s="110"/>
      <c r="C70" s="104" t="s">
        <v>144</v>
      </c>
      <c r="D70" s="109"/>
      <c r="E70" s="109"/>
      <c r="F70" s="109"/>
      <c r="G70" s="109"/>
      <c r="H70" s="109"/>
      <c r="I70" s="109"/>
      <c r="J70" s="109"/>
      <c r="K70" s="109"/>
      <c r="L70" s="112"/>
      <c r="S70" s="109"/>
      <c r="T70" s="109"/>
      <c r="U70" s="109"/>
      <c r="V70" s="109"/>
      <c r="W70" s="109"/>
      <c r="X70" s="109"/>
      <c r="Y70" s="109"/>
      <c r="Z70" s="109"/>
      <c r="AA70" s="109"/>
      <c r="AB70" s="109"/>
      <c r="AC70" s="109"/>
      <c r="AD70" s="109"/>
      <c r="AE70" s="109"/>
    </row>
    <row r="71" spans="1:31" s="113" customFormat="1" ht="6.95" customHeight="1" x14ac:dyDescent="0.2">
      <c r="A71" s="109"/>
      <c r="B71" s="110"/>
      <c r="C71" s="109"/>
      <c r="D71" s="109"/>
      <c r="E71" s="109"/>
      <c r="F71" s="109"/>
      <c r="G71" s="109"/>
      <c r="H71" s="109"/>
      <c r="I71" s="109"/>
      <c r="J71" s="109"/>
      <c r="K71" s="109"/>
      <c r="L71" s="112"/>
      <c r="S71" s="109"/>
      <c r="T71" s="109"/>
      <c r="U71" s="109"/>
      <c r="V71" s="109"/>
      <c r="W71" s="109"/>
      <c r="X71" s="109"/>
      <c r="Y71" s="109"/>
      <c r="Z71" s="109"/>
      <c r="AA71" s="109"/>
      <c r="AB71" s="109"/>
      <c r="AC71" s="109"/>
      <c r="AD71" s="109"/>
      <c r="AE71" s="109"/>
    </row>
    <row r="72" spans="1:31" s="113" customFormat="1" ht="12" customHeight="1" x14ac:dyDescent="0.2">
      <c r="A72" s="109"/>
      <c r="B72" s="110"/>
      <c r="C72" s="106" t="s">
        <v>17</v>
      </c>
      <c r="D72" s="109"/>
      <c r="E72" s="109"/>
      <c r="F72" s="109"/>
      <c r="G72" s="109"/>
      <c r="H72" s="109"/>
      <c r="I72" s="109"/>
      <c r="J72" s="109"/>
      <c r="K72" s="109"/>
      <c r="L72" s="112"/>
      <c r="S72" s="109"/>
      <c r="T72" s="109"/>
      <c r="U72" s="109"/>
      <c r="V72" s="109"/>
      <c r="W72" s="109"/>
      <c r="X72" s="109"/>
      <c r="Y72" s="109"/>
      <c r="Z72" s="109"/>
      <c r="AA72" s="109"/>
      <c r="AB72" s="109"/>
      <c r="AC72" s="109"/>
      <c r="AD72" s="109"/>
      <c r="AE72" s="109"/>
    </row>
    <row r="73" spans="1:31" s="113" customFormat="1" ht="16.5" customHeight="1" x14ac:dyDescent="0.2">
      <c r="A73" s="109"/>
      <c r="B73" s="110"/>
      <c r="C73" s="109"/>
      <c r="D73" s="109"/>
      <c r="E73" s="107" t="str">
        <f>E7</f>
        <v>WELCOME CENTRE ČZU</v>
      </c>
      <c r="F73" s="108"/>
      <c r="G73" s="108"/>
      <c r="H73" s="108"/>
      <c r="I73" s="109"/>
      <c r="J73" s="109"/>
      <c r="K73" s="109"/>
      <c r="L73" s="112"/>
      <c r="S73" s="109"/>
      <c r="T73" s="109"/>
      <c r="U73" s="109"/>
      <c r="V73" s="109"/>
      <c r="W73" s="109"/>
      <c r="X73" s="109"/>
      <c r="Y73" s="109"/>
      <c r="Z73" s="109"/>
      <c r="AA73" s="109"/>
      <c r="AB73" s="109"/>
      <c r="AC73" s="109"/>
      <c r="AD73" s="109"/>
      <c r="AE73" s="109"/>
    </row>
    <row r="74" spans="1:31" s="113" customFormat="1" ht="12" customHeight="1" x14ac:dyDescent="0.2">
      <c r="A74" s="109"/>
      <c r="B74" s="110"/>
      <c r="C74" s="106" t="s">
        <v>120</v>
      </c>
      <c r="D74" s="109"/>
      <c r="E74" s="109"/>
      <c r="F74" s="109"/>
      <c r="G74" s="109"/>
      <c r="H74" s="109"/>
      <c r="I74" s="109"/>
      <c r="J74" s="109"/>
      <c r="K74" s="109"/>
      <c r="L74" s="112"/>
      <c r="S74" s="109"/>
      <c r="T74" s="109"/>
      <c r="U74" s="109"/>
      <c r="V74" s="109"/>
      <c r="W74" s="109"/>
      <c r="X74" s="109"/>
      <c r="Y74" s="109"/>
      <c r="Z74" s="109"/>
      <c r="AA74" s="109"/>
      <c r="AB74" s="109"/>
      <c r="AC74" s="109"/>
      <c r="AD74" s="109"/>
      <c r="AE74" s="109"/>
    </row>
    <row r="75" spans="1:31" s="113" customFormat="1" ht="16.5" customHeight="1" x14ac:dyDescent="0.2">
      <c r="A75" s="109"/>
      <c r="B75" s="110"/>
      <c r="C75" s="109"/>
      <c r="D75" s="109"/>
      <c r="E75" s="114" t="str">
        <f>E9</f>
        <v>03 - Vzduchotechnika</v>
      </c>
      <c r="F75" s="111"/>
      <c r="G75" s="111"/>
      <c r="H75" s="111"/>
      <c r="I75" s="109"/>
      <c r="J75" s="109"/>
      <c r="K75" s="109"/>
      <c r="L75" s="112"/>
      <c r="S75" s="109"/>
      <c r="T75" s="109"/>
      <c r="U75" s="109"/>
      <c r="V75" s="109"/>
      <c r="W75" s="109"/>
      <c r="X75" s="109"/>
      <c r="Y75" s="109"/>
      <c r="Z75" s="109"/>
      <c r="AA75" s="109"/>
      <c r="AB75" s="109"/>
      <c r="AC75" s="109"/>
      <c r="AD75" s="109"/>
      <c r="AE75" s="109"/>
    </row>
    <row r="76" spans="1:31" s="113" customFormat="1" ht="6.95" customHeight="1" x14ac:dyDescent="0.2">
      <c r="A76" s="109"/>
      <c r="B76" s="110"/>
      <c r="C76" s="109"/>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12" customHeight="1" x14ac:dyDescent="0.2">
      <c r="A77" s="109"/>
      <c r="B77" s="110"/>
      <c r="C77" s="106" t="s">
        <v>21</v>
      </c>
      <c r="D77" s="109"/>
      <c r="E77" s="109"/>
      <c r="F77" s="115" t="str">
        <f>F12</f>
        <v>Praha 6 - Suchdol</v>
      </c>
      <c r="G77" s="109"/>
      <c r="H77" s="109"/>
      <c r="I77" s="106" t="s">
        <v>23</v>
      </c>
      <c r="J77" s="116" t="str">
        <f>IF(J12="","",J12)</f>
        <v>25. 5. 2020</v>
      </c>
      <c r="K77" s="109"/>
      <c r="L77" s="112"/>
      <c r="S77" s="109"/>
      <c r="T77" s="109"/>
      <c r="U77" s="109"/>
      <c r="V77" s="109"/>
      <c r="W77" s="109"/>
      <c r="X77" s="109"/>
      <c r="Y77" s="109"/>
      <c r="Z77" s="109"/>
      <c r="AA77" s="109"/>
      <c r="AB77" s="109"/>
      <c r="AC77" s="109"/>
      <c r="AD77" s="109"/>
      <c r="AE77" s="109"/>
    </row>
    <row r="78" spans="1:31" s="113" customFormat="1" ht="6.95" customHeight="1" x14ac:dyDescent="0.2">
      <c r="A78" s="109"/>
      <c r="B78" s="110"/>
      <c r="C78" s="109"/>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31" s="113" customFormat="1" ht="15.2" customHeight="1" x14ac:dyDescent="0.2">
      <c r="A79" s="109"/>
      <c r="B79" s="110"/>
      <c r="C79" s="106" t="s">
        <v>25</v>
      </c>
      <c r="D79" s="109"/>
      <c r="E79" s="109"/>
      <c r="F79" s="115" t="str">
        <f>E15</f>
        <v>ČZU Praha</v>
      </c>
      <c r="G79" s="109"/>
      <c r="H79" s="109"/>
      <c r="I79" s="106" t="s">
        <v>31</v>
      </c>
      <c r="J79" s="141" t="str">
        <f>E21</f>
        <v>GREBNER</v>
      </c>
      <c r="K79" s="109"/>
      <c r="L79" s="112"/>
      <c r="S79" s="109"/>
      <c r="T79" s="109"/>
      <c r="U79" s="109"/>
      <c r="V79" s="109"/>
      <c r="W79" s="109"/>
      <c r="X79" s="109"/>
      <c r="Y79" s="109"/>
      <c r="Z79" s="109"/>
      <c r="AA79" s="109"/>
      <c r="AB79" s="109"/>
      <c r="AC79" s="109"/>
      <c r="AD79" s="109"/>
      <c r="AE79" s="109"/>
    </row>
    <row r="80" spans="1:31" s="113" customFormat="1" ht="15.2" customHeight="1" x14ac:dyDescent="0.2">
      <c r="A80" s="109"/>
      <c r="B80" s="110"/>
      <c r="C80" s="106" t="s">
        <v>29</v>
      </c>
      <c r="D80" s="109"/>
      <c r="E80" s="109"/>
      <c r="F80" s="115" t="str">
        <f>IF(E18="","",E18)</f>
        <v>Vyplň údaj</v>
      </c>
      <c r="G80" s="109"/>
      <c r="H80" s="109"/>
      <c r="I80" s="106" t="s">
        <v>34</v>
      </c>
      <c r="J80" s="141" t="str">
        <f>E24</f>
        <v xml:space="preserve"> </v>
      </c>
      <c r="K80" s="109"/>
      <c r="L80" s="112"/>
      <c r="S80" s="109"/>
      <c r="T80" s="109"/>
      <c r="U80" s="109"/>
      <c r="V80" s="109"/>
      <c r="W80" s="109"/>
      <c r="X80" s="109"/>
      <c r="Y80" s="109"/>
      <c r="Z80" s="109"/>
      <c r="AA80" s="109"/>
      <c r="AB80" s="109"/>
      <c r="AC80" s="109"/>
      <c r="AD80" s="109"/>
      <c r="AE80" s="109"/>
    </row>
    <row r="81" spans="1:65" s="113" customFormat="1" ht="10.35" customHeight="1" x14ac:dyDescent="0.2">
      <c r="A81" s="109"/>
      <c r="B81" s="110"/>
      <c r="C81" s="109"/>
      <c r="D81" s="109"/>
      <c r="E81" s="109"/>
      <c r="F81" s="109"/>
      <c r="G81" s="109"/>
      <c r="H81" s="109"/>
      <c r="I81" s="109"/>
      <c r="J81" s="109"/>
      <c r="K81" s="109"/>
      <c r="L81" s="112"/>
      <c r="S81" s="109"/>
      <c r="T81" s="109"/>
      <c r="U81" s="109"/>
      <c r="V81" s="109"/>
      <c r="W81" s="109"/>
      <c r="X81" s="109"/>
      <c r="Y81" s="109"/>
      <c r="Z81" s="109"/>
      <c r="AA81" s="109"/>
      <c r="AB81" s="109"/>
      <c r="AC81" s="109"/>
      <c r="AD81" s="109"/>
      <c r="AE81" s="109"/>
    </row>
    <row r="82" spans="1:65" s="159" customFormat="1" ht="29.25" customHeight="1" x14ac:dyDescent="0.2">
      <c r="A82" s="150"/>
      <c r="B82" s="151"/>
      <c r="C82" s="152" t="s">
        <v>145</v>
      </c>
      <c r="D82" s="153" t="s">
        <v>57</v>
      </c>
      <c r="E82" s="153" t="s">
        <v>53</v>
      </c>
      <c r="F82" s="153" t="s">
        <v>54</v>
      </c>
      <c r="G82" s="153" t="s">
        <v>146</v>
      </c>
      <c r="H82" s="153" t="s">
        <v>147</v>
      </c>
      <c r="I82" s="153" t="s">
        <v>148</v>
      </c>
      <c r="J82" s="153" t="s">
        <v>126</v>
      </c>
      <c r="K82" s="154" t="s">
        <v>149</v>
      </c>
      <c r="L82" s="155"/>
      <c r="M82" s="156" t="s">
        <v>3</v>
      </c>
      <c r="N82" s="157" t="s">
        <v>42</v>
      </c>
      <c r="O82" s="157" t="s">
        <v>150</v>
      </c>
      <c r="P82" s="157" t="s">
        <v>151</v>
      </c>
      <c r="Q82" s="157" t="s">
        <v>152</v>
      </c>
      <c r="R82" s="157" t="s">
        <v>153</v>
      </c>
      <c r="S82" s="157" t="s">
        <v>154</v>
      </c>
      <c r="T82" s="158" t="s">
        <v>155</v>
      </c>
      <c r="U82" s="150"/>
      <c r="V82" s="150"/>
      <c r="W82" s="150"/>
      <c r="X82" s="150"/>
      <c r="Y82" s="150"/>
      <c r="Z82" s="150"/>
      <c r="AA82" s="150"/>
      <c r="AB82" s="150"/>
      <c r="AC82" s="150"/>
      <c r="AD82" s="150"/>
      <c r="AE82" s="150"/>
    </row>
    <row r="83" spans="1:65" s="113" customFormat="1" ht="22.9" customHeight="1" x14ac:dyDescent="0.25">
      <c r="A83" s="109"/>
      <c r="B83" s="110"/>
      <c r="C83" s="160" t="s">
        <v>156</v>
      </c>
      <c r="D83" s="109"/>
      <c r="E83" s="109"/>
      <c r="F83" s="109"/>
      <c r="G83" s="109"/>
      <c r="H83" s="109"/>
      <c r="I83" s="109"/>
      <c r="J83" s="161">
        <f>BK83</f>
        <v>0</v>
      </c>
      <c r="K83" s="109"/>
      <c r="L83" s="110"/>
      <c r="M83" s="162"/>
      <c r="N83" s="163"/>
      <c r="O83" s="123"/>
      <c r="P83" s="164">
        <f>P84+P94+P118+P139</f>
        <v>0</v>
      </c>
      <c r="Q83" s="123"/>
      <c r="R83" s="164">
        <f>R84+R94+R118+R139</f>
        <v>0</v>
      </c>
      <c r="S83" s="123"/>
      <c r="T83" s="165">
        <f>T84+T94+T118+T139</f>
        <v>0</v>
      </c>
      <c r="U83" s="109"/>
      <c r="V83" s="109"/>
      <c r="W83" s="109"/>
      <c r="X83" s="109"/>
      <c r="Y83" s="109"/>
      <c r="Z83" s="109"/>
      <c r="AA83" s="109"/>
      <c r="AB83" s="109"/>
      <c r="AC83" s="109"/>
      <c r="AD83" s="109"/>
      <c r="AE83" s="109"/>
      <c r="AT83" s="100" t="s">
        <v>71</v>
      </c>
      <c r="AU83" s="100" t="s">
        <v>127</v>
      </c>
      <c r="BK83" s="166">
        <f>BK84+BK94+BK118+BK139</f>
        <v>0</v>
      </c>
    </row>
    <row r="84" spans="1:65" s="167" customFormat="1" ht="25.9" customHeight="1" x14ac:dyDescent="0.2">
      <c r="B84" s="168"/>
      <c r="D84" s="169" t="s">
        <v>71</v>
      </c>
      <c r="E84" s="170" t="s">
        <v>1206</v>
      </c>
      <c r="F84" s="170" t="s">
        <v>1207</v>
      </c>
      <c r="J84" s="171">
        <f>BK84</f>
        <v>0</v>
      </c>
      <c r="L84" s="168"/>
      <c r="M84" s="172"/>
      <c r="N84" s="173"/>
      <c r="O84" s="173"/>
      <c r="P84" s="174">
        <f>SUM(P85:P93)</f>
        <v>0</v>
      </c>
      <c r="Q84" s="173"/>
      <c r="R84" s="174">
        <f>SUM(R85:R93)</f>
        <v>0</v>
      </c>
      <c r="S84" s="173"/>
      <c r="T84" s="175">
        <f>SUM(T85:T93)</f>
        <v>0</v>
      </c>
      <c r="AR84" s="169" t="s">
        <v>79</v>
      </c>
      <c r="AT84" s="176" t="s">
        <v>71</v>
      </c>
      <c r="AU84" s="176" t="s">
        <v>72</v>
      </c>
      <c r="AY84" s="169" t="s">
        <v>159</v>
      </c>
      <c r="BK84" s="177">
        <f>SUM(BK85:BK93)</f>
        <v>0</v>
      </c>
    </row>
    <row r="85" spans="1:65" s="113" customFormat="1" ht="36" x14ac:dyDescent="0.2">
      <c r="A85" s="109"/>
      <c r="B85" s="110"/>
      <c r="C85" s="208" t="s">
        <v>79</v>
      </c>
      <c r="D85" s="208" t="s">
        <v>400</v>
      </c>
      <c r="E85" s="209" t="s">
        <v>1208</v>
      </c>
      <c r="F85" s="210" t="s">
        <v>1209</v>
      </c>
      <c r="G85" s="211" t="s">
        <v>191</v>
      </c>
      <c r="H85" s="212">
        <v>55.8</v>
      </c>
      <c r="I85" s="5"/>
      <c r="J85" s="213">
        <f t="shared" ref="J85:J93" si="0">ROUND(I85*H85,2)</f>
        <v>0</v>
      </c>
      <c r="K85" s="210" t="s">
        <v>3</v>
      </c>
      <c r="L85" s="214"/>
      <c r="M85" s="215" t="s">
        <v>3</v>
      </c>
      <c r="N85" s="216" t="s">
        <v>43</v>
      </c>
      <c r="O85" s="186"/>
      <c r="P85" s="187">
        <f t="shared" ref="P85:P93" si="1">O85*H85</f>
        <v>0</v>
      </c>
      <c r="Q85" s="187">
        <v>0</v>
      </c>
      <c r="R85" s="187">
        <f t="shared" ref="R85:R93" si="2">Q85*H85</f>
        <v>0</v>
      </c>
      <c r="S85" s="187">
        <v>0</v>
      </c>
      <c r="T85" s="188">
        <f t="shared" ref="T85:T93" si="3">S85*H85</f>
        <v>0</v>
      </c>
      <c r="U85" s="109"/>
      <c r="V85" s="109"/>
      <c r="W85" s="109"/>
      <c r="X85" s="109"/>
      <c r="Y85" s="109"/>
      <c r="Z85" s="109"/>
      <c r="AA85" s="109"/>
      <c r="AB85" s="109"/>
      <c r="AC85" s="109"/>
      <c r="AD85" s="109"/>
      <c r="AE85" s="109"/>
      <c r="AR85" s="189" t="s">
        <v>174</v>
      </c>
      <c r="AT85" s="189" t="s">
        <v>400</v>
      </c>
      <c r="AU85" s="189" t="s">
        <v>79</v>
      </c>
      <c r="AY85" s="100" t="s">
        <v>159</v>
      </c>
      <c r="BE85" s="190">
        <f t="shared" ref="BE85:BE93" si="4">IF(N85="základní",J85,0)</f>
        <v>0</v>
      </c>
      <c r="BF85" s="190">
        <f t="shared" ref="BF85:BF93" si="5">IF(N85="snížená",J85,0)</f>
        <v>0</v>
      </c>
      <c r="BG85" s="190">
        <f t="shared" ref="BG85:BG93" si="6">IF(N85="zákl. přenesená",J85,0)</f>
        <v>0</v>
      </c>
      <c r="BH85" s="190">
        <f t="shared" ref="BH85:BH93" si="7">IF(N85="sníž. přenesená",J85,0)</f>
        <v>0</v>
      </c>
      <c r="BI85" s="190">
        <f t="shared" ref="BI85:BI93" si="8">IF(N85="nulová",J85,0)</f>
        <v>0</v>
      </c>
      <c r="BJ85" s="100" t="s">
        <v>79</v>
      </c>
      <c r="BK85" s="190">
        <f t="shared" ref="BK85:BK93" si="9">ROUND(I85*H85,2)</f>
        <v>0</v>
      </c>
      <c r="BL85" s="100" t="s">
        <v>164</v>
      </c>
      <c r="BM85" s="189" t="s">
        <v>81</v>
      </c>
    </row>
    <row r="86" spans="1:65" s="113" customFormat="1" ht="24" x14ac:dyDescent="0.2">
      <c r="A86" s="109"/>
      <c r="B86" s="110"/>
      <c r="C86" s="208" t="s">
        <v>81</v>
      </c>
      <c r="D86" s="208" t="s">
        <v>400</v>
      </c>
      <c r="E86" s="209" t="s">
        <v>1210</v>
      </c>
      <c r="F86" s="210" t="s">
        <v>1211</v>
      </c>
      <c r="G86" s="211" t="s">
        <v>1074</v>
      </c>
      <c r="H86" s="212">
        <v>1</v>
      </c>
      <c r="I86" s="5"/>
      <c r="J86" s="213">
        <f t="shared" si="0"/>
        <v>0</v>
      </c>
      <c r="K86" s="210" t="s">
        <v>3</v>
      </c>
      <c r="L86" s="214"/>
      <c r="M86" s="215" t="s">
        <v>3</v>
      </c>
      <c r="N86" s="216" t="s">
        <v>43</v>
      </c>
      <c r="O86" s="186"/>
      <c r="P86" s="187">
        <f t="shared" si="1"/>
        <v>0</v>
      </c>
      <c r="Q86" s="187">
        <v>0</v>
      </c>
      <c r="R86" s="187">
        <f t="shared" si="2"/>
        <v>0</v>
      </c>
      <c r="S86" s="187">
        <v>0</v>
      </c>
      <c r="T86" s="188">
        <f t="shared" si="3"/>
        <v>0</v>
      </c>
      <c r="U86" s="109"/>
      <c r="V86" s="109"/>
      <c r="W86" s="109"/>
      <c r="X86" s="109"/>
      <c r="Y86" s="109"/>
      <c r="Z86" s="109"/>
      <c r="AA86" s="109"/>
      <c r="AB86" s="109"/>
      <c r="AC86" s="109"/>
      <c r="AD86" s="109"/>
      <c r="AE86" s="109"/>
      <c r="AR86" s="189" t="s">
        <v>174</v>
      </c>
      <c r="AT86" s="189" t="s">
        <v>400</v>
      </c>
      <c r="AU86" s="189" t="s">
        <v>79</v>
      </c>
      <c r="AY86" s="100" t="s">
        <v>159</v>
      </c>
      <c r="BE86" s="190">
        <f t="shared" si="4"/>
        <v>0</v>
      </c>
      <c r="BF86" s="190">
        <f t="shared" si="5"/>
        <v>0</v>
      </c>
      <c r="BG86" s="190">
        <f t="shared" si="6"/>
        <v>0</v>
      </c>
      <c r="BH86" s="190">
        <f t="shared" si="7"/>
        <v>0</v>
      </c>
      <c r="BI86" s="190">
        <f t="shared" si="8"/>
        <v>0</v>
      </c>
      <c r="BJ86" s="100" t="s">
        <v>79</v>
      </c>
      <c r="BK86" s="190">
        <f t="shared" si="9"/>
        <v>0</v>
      </c>
      <c r="BL86" s="100" t="s">
        <v>164</v>
      </c>
      <c r="BM86" s="189" t="s">
        <v>164</v>
      </c>
    </row>
    <row r="87" spans="1:65" s="113" customFormat="1" ht="16.5" customHeight="1" x14ac:dyDescent="0.2">
      <c r="A87" s="109"/>
      <c r="B87" s="110"/>
      <c r="C87" s="208" t="s">
        <v>167</v>
      </c>
      <c r="D87" s="208" t="s">
        <v>400</v>
      </c>
      <c r="E87" s="209" t="s">
        <v>1212</v>
      </c>
      <c r="F87" s="210" t="s">
        <v>1213</v>
      </c>
      <c r="G87" s="211" t="s">
        <v>3</v>
      </c>
      <c r="H87" s="212">
        <v>0</v>
      </c>
      <c r="I87" s="5"/>
      <c r="J87" s="213">
        <f t="shared" si="0"/>
        <v>0</v>
      </c>
      <c r="K87" s="210" t="s">
        <v>3</v>
      </c>
      <c r="L87" s="214"/>
      <c r="M87" s="215" t="s">
        <v>3</v>
      </c>
      <c r="N87" s="216" t="s">
        <v>43</v>
      </c>
      <c r="O87" s="186"/>
      <c r="P87" s="187">
        <f t="shared" si="1"/>
        <v>0</v>
      </c>
      <c r="Q87" s="187">
        <v>0</v>
      </c>
      <c r="R87" s="187">
        <f t="shared" si="2"/>
        <v>0</v>
      </c>
      <c r="S87" s="187">
        <v>0</v>
      </c>
      <c r="T87" s="188">
        <f t="shared" si="3"/>
        <v>0</v>
      </c>
      <c r="U87" s="109"/>
      <c r="V87" s="109"/>
      <c r="W87" s="109"/>
      <c r="X87" s="109"/>
      <c r="Y87" s="109"/>
      <c r="Z87" s="109"/>
      <c r="AA87" s="109"/>
      <c r="AB87" s="109"/>
      <c r="AC87" s="109"/>
      <c r="AD87" s="109"/>
      <c r="AE87" s="109"/>
      <c r="AR87" s="189" t="s">
        <v>174</v>
      </c>
      <c r="AT87" s="189" t="s">
        <v>400</v>
      </c>
      <c r="AU87" s="189" t="s">
        <v>79</v>
      </c>
      <c r="AY87" s="100" t="s">
        <v>159</v>
      </c>
      <c r="BE87" s="190">
        <f t="shared" si="4"/>
        <v>0</v>
      </c>
      <c r="BF87" s="190">
        <f t="shared" si="5"/>
        <v>0</v>
      </c>
      <c r="BG87" s="190">
        <f t="shared" si="6"/>
        <v>0</v>
      </c>
      <c r="BH87" s="190">
        <f t="shared" si="7"/>
        <v>0</v>
      </c>
      <c r="BI87" s="190">
        <f t="shared" si="8"/>
        <v>0</v>
      </c>
      <c r="BJ87" s="100" t="s">
        <v>79</v>
      </c>
      <c r="BK87" s="190">
        <f t="shared" si="9"/>
        <v>0</v>
      </c>
      <c r="BL87" s="100" t="s">
        <v>164</v>
      </c>
      <c r="BM87" s="189" t="s">
        <v>170</v>
      </c>
    </row>
    <row r="88" spans="1:65" s="113" customFormat="1" ht="16.5" customHeight="1" x14ac:dyDescent="0.2">
      <c r="A88" s="109"/>
      <c r="B88" s="110"/>
      <c r="C88" s="208" t="s">
        <v>164</v>
      </c>
      <c r="D88" s="208" t="s">
        <v>400</v>
      </c>
      <c r="E88" s="209" t="s">
        <v>1214</v>
      </c>
      <c r="F88" s="210" t="s">
        <v>1215</v>
      </c>
      <c r="G88" s="211" t="s">
        <v>3</v>
      </c>
      <c r="H88" s="212">
        <v>0</v>
      </c>
      <c r="I88" s="5"/>
      <c r="J88" s="213">
        <f t="shared" si="0"/>
        <v>0</v>
      </c>
      <c r="K88" s="210" t="s">
        <v>3</v>
      </c>
      <c r="L88" s="214"/>
      <c r="M88" s="215" t="s">
        <v>3</v>
      </c>
      <c r="N88" s="216" t="s">
        <v>43</v>
      </c>
      <c r="O88" s="186"/>
      <c r="P88" s="187">
        <f t="shared" si="1"/>
        <v>0</v>
      </c>
      <c r="Q88" s="187">
        <v>0</v>
      </c>
      <c r="R88" s="187">
        <f t="shared" si="2"/>
        <v>0</v>
      </c>
      <c r="S88" s="187">
        <v>0</v>
      </c>
      <c r="T88" s="188">
        <f t="shared" si="3"/>
        <v>0</v>
      </c>
      <c r="U88" s="109"/>
      <c r="V88" s="109"/>
      <c r="W88" s="109"/>
      <c r="X88" s="109"/>
      <c r="Y88" s="109"/>
      <c r="Z88" s="109"/>
      <c r="AA88" s="109"/>
      <c r="AB88" s="109"/>
      <c r="AC88" s="109"/>
      <c r="AD88" s="109"/>
      <c r="AE88" s="109"/>
      <c r="AR88" s="189" t="s">
        <v>174</v>
      </c>
      <c r="AT88" s="189" t="s">
        <v>400</v>
      </c>
      <c r="AU88" s="189" t="s">
        <v>79</v>
      </c>
      <c r="AY88" s="100" t="s">
        <v>159</v>
      </c>
      <c r="BE88" s="190">
        <f t="shared" si="4"/>
        <v>0</v>
      </c>
      <c r="BF88" s="190">
        <f t="shared" si="5"/>
        <v>0</v>
      </c>
      <c r="BG88" s="190">
        <f t="shared" si="6"/>
        <v>0</v>
      </c>
      <c r="BH88" s="190">
        <f t="shared" si="7"/>
        <v>0</v>
      </c>
      <c r="BI88" s="190">
        <f t="shared" si="8"/>
        <v>0</v>
      </c>
      <c r="BJ88" s="100" t="s">
        <v>79</v>
      </c>
      <c r="BK88" s="190">
        <f t="shared" si="9"/>
        <v>0</v>
      </c>
      <c r="BL88" s="100" t="s">
        <v>164</v>
      </c>
      <c r="BM88" s="189" t="s">
        <v>174</v>
      </c>
    </row>
    <row r="89" spans="1:65" s="113" customFormat="1" ht="16.5" customHeight="1" x14ac:dyDescent="0.2">
      <c r="A89" s="109"/>
      <c r="B89" s="110"/>
      <c r="C89" s="208" t="s">
        <v>178</v>
      </c>
      <c r="D89" s="208" t="s">
        <v>400</v>
      </c>
      <c r="E89" s="209" t="s">
        <v>1216</v>
      </c>
      <c r="F89" s="210" t="s">
        <v>1217</v>
      </c>
      <c r="G89" s="211" t="s">
        <v>3</v>
      </c>
      <c r="H89" s="212">
        <v>0</v>
      </c>
      <c r="I89" s="5"/>
      <c r="J89" s="213">
        <f t="shared" si="0"/>
        <v>0</v>
      </c>
      <c r="K89" s="210" t="s">
        <v>3</v>
      </c>
      <c r="L89" s="214"/>
      <c r="M89" s="215" t="s">
        <v>3</v>
      </c>
      <c r="N89" s="216" t="s">
        <v>43</v>
      </c>
      <c r="O89" s="186"/>
      <c r="P89" s="187">
        <f t="shared" si="1"/>
        <v>0</v>
      </c>
      <c r="Q89" s="187">
        <v>0</v>
      </c>
      <c r="R89" s="187">
        <f t="shared" si="2"/>
        <v>0</v>
      </c>
      <c r="S89" s="187">
        <v>0</v>
      </c>
      <c r="T89" s="188">
        <f t="shared" si="3"/>
        <v>0</v>
      </c>
      <c r="U89" s="109"/>
      <c r="V89" s="109"/>
      <c r="W89" s="109"/>
      <c r="X89" s="109"/>
      <c r="Y89" s="109"/>
      <c r="Z89" s="109"/>
      <c r="AA89" s="109"/>
      <c r="AB89" s="109"/>
      <c r="AC89" s="109"/>
      <c r="AD89" s="109"/>
      <c r="AE89" s="109"/>
      <c r="AR89" s="189" t="s">
        <v>174</v>
      </c>
      <c r="AT89" s="189" t="s">
        <v>400</v>
      </c>
      <c r="AU89" s="189" t="s">
        <v>79</v>
      </c>
      <c r="AY89" s="100" t="s">
        <v>159</v>
      </c>
      <c r="BE89" s="190">
        <f t="shared" si="4"/>
        <v>0</v>
      </c>
      <c r="BF89" s="190">
        <f t="shared" si="5"/>
        <v>0</v>
      </c>
      <c r="BG89" s="190">
        <f t="shared" si="6"/>
        <v>0</v>
      </c>
      <c r="BH89" s="190">
        <f t="shared" si="7"/>
        <v>0</v>
      </c>
      <c r="BI89" s="190">
        <f t="shared" si="8"/>
        <v>0</v>
      </c>
      <c r="BJ89" s="100" t="s">
        <v>79</v>
      </c>
      <c r="BK89" s="190">
        <f t="shared" si="9"/>
        <v>0</v>
      </c>
      <c r="BL89" s="100" t="s">
        <v>164</v>
      </c>
      <c r="BM89" s="189" t="s">
        <v>181</v>
      </c>
    </row>
    <row r="90" spans="1:65" s="113" customFormat="1" ht="16.5" customHeight="1" x14ac:dyDescent="0.2">
      <c r="A90" s="109"/>
      <c r="B90" s="110"/>
      <c r="C90" s="208" t="s">
        <v>170</v>
      </c>
      <c r="D90" s="208" t="s">
        <v>400</v>
      </c>
      <c r="E90" s="209" t="s">
        <v>1218</v>
      </c>
      <c r="F90" s="210" t="s">
        <v>1219</v>
      </c>
      <c r="G90" s="211" t="s">
        <v>1074</v>
      </c>
      <c r="H90" s="212">
        <v>1</v>
      </c>
      <c r="I90" s="5"/>
      <c r="J90" s="213">
        <f t="shared" si="0"/>
        <v>0</v>
      </c>
      <c r="K90" s="210" t="s">
        <v>3</v>
      </c>
      <c r="L90" s="214"/>
      <c r="M90" s="215" t="s">
        <v>3</v>
      </c>
      <c r="N90" s="216" t="s">
        <v>43</v>
      </c>
      <c r="O90" s="186"/>
      <c r="P90" s="187">
        <f t="shared" si="1"/>
        <v>0</v>
      </c>
      <c r="Q90" s="187">
        <v>0</v>
      </c>
      <c r="R90" s="187">
        <f t="shared" si="2"/>
        <v>0</v>
      </c>
      <c r="S90" s="187">
        <v>0</v>
      </c>
      <c r="T90" s="188">
        <f t="shared" si="3"/>
        <v>0</v>
      </c>
      <c r="U90" s="109"/>
      <c r="V90" s="109"/>
      <c r="W90" s="109"/>
      <c r="X90" s="109"/>
      <c r="Y90" s="109"/>
      <c r="Z90" s="109"/>
      <c r="AA90" s="109"/>
      <c r="AB90" s="109"/>
      <c r="AC90" s="109"/>
      <c r="AD90" s="109"/>
      <c r="AE90" s="109"/>
      <c r="AR90" s="189" t="s">
        <v>174</v>
      </c>
      <c r="AT90" s="189" t="s">
        <v>400</v>
      </c>
      <c r="AU90" s="189" t="s">
        <v>79</v>
      </c>
      <c r="AY90" s="100" t="s">
        <v>159</v>
      </c>
      <c r="BE90" s="190">
        <f t="shared" si="4"/>
        <v>0</v>
      </c>
      <c r="BF90" s="190">
        <f t="shared" si="5"/>
        <v>0</v>
      </c>
      <c r="BG90" s="190">
        <f t="shared" si="6"/>
        <v>0</v>
      </c>
      <c r="BH90" s="190">
        <f t="shared" si="7"/>
        <v>0</v>
      </c>
      <c r="BI90" s="190">
        <f t="shared" si="8"/>
        <v>0</v>
      </c>
      <c r="BJ90" s="100" t="s">
        <v>79</v>
      </c>
      <c r="BK90" s="190">
        <f t="shared" si="9"/>
        <v>0</v>
      </c>
      <c r="BL90" s="100" t="s">
        <v>164</v>
      </c>
      <c r="BM90" s="189" t="s">
        <v>184</v>
      </c>
    </row>
    <row r="91" spans="1:65" s="113" customFormat="1" ht="16.5" customHeight="1" x14ac:dyDescent="0.2">
      <c r="A91" s="109"/>
      <c r="B91" s="110"/>
      <c r="C91" s="208" t="s">
        <v>185</v>
      </c>
      <c r="D91" s="208" t="s">
        <v>400</v>
      </c>
      <c r="E91" s="209" t="s">
        <v>1220</v>
      </c>
      <c r="F91" s="210" t="s">
        <v>1221</v>
      </c>
      <c r="G91" s="211" t="s">
        <v>1074</v>
      </c>
      <c r="H91" s="212">
        <v>2</v>
      </c>
      <c r="I91" s="5"/>
      <c r="J91" s="213">
        <f t="shared" si="0"/>
        <v>0</v>
      </c>
      <c r="K91" s="210" t="s">
        <v>3</v>
      </c>
      <c r="L91" s="214"/>
      <c r="M91" s="215" t="s">
        <v>3</v>
      </c>
      <c r="N91" s="216" t="s">
        <v>43</v>
      </c>
      <c r="O91" s="186"/>
      <c r="P91" s="187">
        <f t="shared" si="1"/>
        <v>0</v>
      </c>
      <c r="Q91" s="187">
        <v>0</v>
      </c>
      <c r="R91" s="187">
        <f t="shared" si="2"/>
        <v>0</v>
      </c>
      <c r="S91" s="187">
        <v>0</v>
      </c>
      <c r="T91" s="188">
        <f t="shared" si="3"/>
        <v>0</v>
      </c>
      <c r="U91" s="109"/>
      <c r="V91" s="109"/>
      <c r="W91" s="109"/>
      <c r="X91" s="109"/>
      <c r="Y91" s="109"/>
      <c r="Z91" s="109"/>
      <c r="AA91" s="109"/>
      <c r="AB91" s="109"/>
      <c r="AC91" s="109"/>
      <c r="AD91" s="109"/>
      <c r="AE91" s="109"/>
      <c r="AR91" s="189" t="s">
        <v>174</v>
      </c>
      <c r="AT91" s="189" t="s">
        <v>400</v>
      </c>
      <c r="AU91" s="189" t="s">
        <v>79</v>
      </c>
      <c r="AY91" s="100" t="s">
        <v>159</v>
      </c>
      <c r="BE91" s="190">
        <f t="shared" si="4"/>
        <v>0</v>
      </c>
      <c r="BF91" s="190">
        <f t="shared" si="5"/>
        <v>0</v>
      </c>
      <c r="BG91" s="190">
        <f t="shared" si="6"/>
        <v>0</v>
      </c>
      <c r="BH91" s="190">
        <f t="shared" si="7"/>
        <v>0</v>
      </c>
      <c r="BI91" s="190">
        <f t="shared" si="8"/>
        <v>0</v>
      </c>
      <c r="BJ91" s="100" t="s">
        <v>79</v>
      </c>
      <c r="BK91" s="190">
        <f t="shared" si="9"/>
        <v>0</v>
      </c>
      <c r="BL91" s="100" t="s">
        <v>164</v>
      </c>
      <c r="BM91" s="189" t="s">
        <v>188</v>
      </c>
    </row>
    <row r="92" spans="1:65" s="113" customFormat="1" ht="12" x14ac:dyDescent="0.2">
      <c r="A92" s="109"/>
      <c r="B92" s="110"/>
      <c r="C92" s="208" t="s">
        <v>174</v>
      </c>
      <c r="D92" s="208" t="s">
        <v>400</v>
      </c>
      <c r="E92" s="209" t="s">
        <v>1222</v>
      </c>
      <c r="F92" s="210" t="s">
        <v>1221</v>
      </c>
      <c r="G92" s="211" t="s">
        <v>1074</v>
      </c>
      <c r="H92" s="212">
        <v>1</v>
      </c>
      <c r="I92" s="5"/>
      <c r="J92" s="213">
        <f t="shared" si="0"/>
        <v>0</v>
      </c>
      <c r="K92" s="210" t="s">
        <v>3</v>
      </c>
      <c r="L92" s="214"/>
      <c r="M92" s="215" t="s">
        <v>3</v>
      </c>
      <c r="N92" s="216" t="s">
        <v>43</v>
      </c>
      <c r="O92" s="186"/>
      <c r="P92" s="187">
        <f t="shared" si="1"/>
        <v>0</v>
      </c>
      <c r="Q92" s="187">
        <v>0</v>
      </c>
      <c r="R92" s="187">
        <f t="shared" si="2"/>
        <v>0</v>
      </c>
      <c r="S92" s="187">
        <v>0</v>
      </c>
      <c r="T92" s="188">
        <f t="shared" si="3"/>
        <v>0</v>
      </c>
      <c r="U92" s="109"/>
      <c r="V92" s="109"/>
      <c r="W92" s="109"/>
      <c r="X92" s="109"/>
      <c r="Y92" s="109"/>
      <c r="Z92" s="109"/>
      <c r="AA92" s="109"/>
      <c r="AB92" s="109"/>
      <c r="AC92" s="109"/>
      <c r="AD92" s="109"/>
      <c r="AE92" s="109"/>
      <c r="AR92" s="189" t="s">
        <v>174</v>
      </c>
      <c r="AT92" s="189" t="s">
        <v>400</v>
      </c>
      <c r="AU92" s="189" t="s">
        <v>79</v>
      </c>
      <c r="AY92" s="100" t="s">
        <v>159</v>
      </c>
      <c r="BE92" s="190">
        <f t="shared" si="4"/>
        <v>0</v>
      </c>
      <c r="BF92" s="190">
        <f t="shared" si="5"/>
        <v>0</v>
      </c>
      <c r="BG92" s="190">
        <f t="shared" si="6"/>
        <v>0</v>
      </c>
      <c r="BH92" s="190">
        <f t="shared" si="7"/>
        <v>0</v>
      </c>
      <c r="BI92" s="190">
        <f t="shared" si="8"/>
        <v>0</v>
      </c>
      <c r="BJ92" s="100" t="s">
        <v>79</v>
      </c>
      <c r="BK92" s="190">
        <f t="shared" si="9"/>
        <v>0</v>
      </c>
      <c r="BL92" s="100" t="s">
        <v>164</v>
      </c>
      <c r="BM92" s="189" t="s">
        <v>192</v>
      </c>
    </row>
    <row r="93" spans="1:65" s="113" customFormat="1" ht="36" x14ac:dyDescent="0.2">
      <c r="A93" s="109"/>
      <c r="B93" s="110"/>
      <c r="C93" s="208" t="s">
        <v>198</v>
      </c>
      <c r="D93" s="208" t="s">
        <v>400</v>
      </c>
      <c r="E93" s="209" t="s">
        <v>1223</v>
      </c>
      <c r="F93" s="210" t="s">
        <v>1224</v>
      </c>
      <c r="G93" s="211" t="s">
        <v>1074</v>
      </c>
      <c r="H93" s="212">
        <v>10</v>
      </c>
      <c r="I93" s="5"/>
      <c r="J93" s="213">
        <f t="shared" si="0"/>
        <v>0</v>
      </c>
      <c r="K93" s="210" t="s">
        <v>3</v>
      </c>
      <c r="L93" s="214"/>
      <c r="M93" s="215" t="s">
        <v>3</v>
      </c>
      <c r="N93" s="216" t="s">
        <v>43</v>
      </c>
      <c r="O93" s="186"/>
      <c r="P93" s="187">
        <f t="shared" si="1"/>
        <v>0</v>
      </c>
      <c r="Q93" s="187">
        <v>0</v>
      </c>
      <c r="R93" s="187">
        <f t="shared" si="2"/>
        <v>0</v>
      </c>
      <c r="S93" s="187">
        <v>0</v>
      </c>
      <c r="T93" s="188">
        <f t="shared" si="3"/>
        <v>0</v>
      </c>
      <c r="U93" s="109"/>
      <c r="V93" s="109"/>
      <c r="W93" s="109"/>
      <c r="X93" s="109"/>
      <c r="Y93" s="109"/>
      <c r="Z93" s="109"/>
      <c r="AA93" s="109"/>
      <c r="AB93" s="109"/>
      <c r="AC93" s="109"/>
      <c r="AD93" s="109"/>
      <c r="AE93" s="109"/>
      <c r="AR93" s="189" t="s">
        <v>174</v>
      </c>
      <c r="AT93" s="189" t="s">
        <v>400</v>
      </c>
      <c r="AU93" s="189" t="s">
        <v>79</v>
      </c>
      <c r="AY93" s="100" t="s">
        <v>159</v>
      </c>
      <c r="BE93" s="190">
        <f t="shared" si="4"/>
        <v>0</v>
      </c>
      <c r="BF93" s="190">
        <f t="shared" si="5"/>
        <v>0</v>
      </c>
      <c r="BG93" s="190">
        <f t="shared" si="6"/>
        <v>0</v>
      </c>
      <c r="BH93" s="190">
        <f t="shared" si="7"/>
        <v>0</v>
      </c>
      <c r="BI93" s="190">
        <f t="shared" si="8"/>
        <v>0</v>
      </c>
      <c r="BJ93" s="100" t="s">
        <v>79</v>
      </c>
      <c r="BK93" s="190">
        <f t="shared" si="9"/>
        <v>0</v>
      </c>
      <c r="BL93" s="100" t="s">
        <v>164</v>
      </c>
      <c r="BM93" s="189" t="s">
        <v>201</v>
      </c>
    </row>
    <row r="94" spans="1:65" s="167" customFormat="1" ht="25.9" customHeight="1" x14ac:dyDescent="0.2">
      <c r="B94" s="168"/>
      <c r="D94" s="169" t="s">
        <v>71</v>
      </c>
      <c r="E94" s="170" t="s">
        <v>1225</v>
      </c>
      <c r="F94" s="170" t="s">
        <v>1226</v>
      </c>
      <c r="J94" s="171">
        <f>BK94</f>
        <v>0</v>
      </c>
      <c r="L94" s="168"/>
      <c r="M94" s="172"/>
      <c r="N94" s="173"/>
      <c r="O94" s="173"/>
      <c r="P94" s="174">
        <f>SUM(P95:P117)</f>
        <v>0</v>
      </c>
      <c r="Q94" s="173"/>
      <c r="R94" s="174">
        <f>SUM(R95:R117)</f>
        <v>0</v>
      </c>
      <c r="S94" s="173"/>
      <c r="T94" s="175">
        <f>SUM(T95:T117)</f>
        <v>0</v>
      </c>
      <c r="AR94" s="169" t="s">
        <v>79</v>
      </c>
      <c r="AT94" s="176" t="s">
        <v>71</v>
      </c>
      <c r="AU94" s="176" t="s">
        <v>72</v>
      </c>
      <c r="AY94" s="169" t="s">
        <v>159</v>
      </c>
      <c r="BK94" s="177">
        <f>SUM(BK95:BK117)</f>
        <v>0</v>
      </c>
    </row>
    <row r="95" spans="1:65" s="113" customFormat="1" ht="16.5" customHeight="1" x14ac:dyDescent="0.2">
      <c r="A95" s="109"/>
      <c r="B95" s="110"/>
      <c r="C95" s="208" t="s">
        <v>181</v>
      </c>
      <c r="D95" s="208" t="s">
        <v>400</v>
      </c>
      <c r="E95" s="209" t="s">
        <v>1227</v>
      </c>
      <c r="F95" s="210" t="s">
        <v>1228</v>
      </c>
      <c r="G95" s="211" t="s">
        <v>1121</v>
      </c>
      <c r="H95" s="212">
        <v>10</v>
      </c>
      <c r="I95" s="5"/>
      <c r="J95" s="213">
        <f t="shared" ref="J95:J117" si="10">ROUND(I95*H95,2)</f>
        <v>0</v>
      </c>
      <c r="K95" s="210" t="s">
        <v>3</v>
      </c>
      <c r="L95" s="214"/>
      <c r="M95" s="215" t="s">
        <v>3</v>
      </c>
      <c r="N95" s="216" t="s">
        <v>43</v>
      </c>
      <c r="O95" s="186"/>
      <c r="P95" s="187">
        <f t="shared" ref="P95:P117" si="11">O95*H95</f>
        <v>0</v>
      </c>
      <c r="Q95" s="187">
        <v>0</v>
      </c>
      <c r="R95" s="187">
        <f t="shared" ref="R95:R117" si="12">Q95*H95</f>
        <v>0</v>
      </c>
      <c r="S95" s="187">
        <v>0</v>
      </c>
      <c r="T95" s="188">
        <f t="shared" ref="T95:T117" si="13">S95*H95</f>
        <v>0</v>
      </c>
      <c r="U95" s="109"/>
      <c r="V95" s="109"/>
      <c r="W95" s="109"/>
      <c r="X95" s="109"/>
      <c r="Y95" s="109"/>
      <c r="Z95" s="109"/>
      <c r="AA95" s="109"/>
      <c r="AB95" s="109"/>
      <c r="AC95" s="109"/>
      <c r="AD95" s="109"/>
      <c r="AE95" s="109"/>
      <c r="AR95" s="189" t="s">
        <v>174</v>
      </c>
      <c r="AT95" s="189" t="s">
        <v>400</v>
      </c>
      <c r="AU95" s="189" t="s">
        <v>79</v>
      </c>
      <c r="AY95" s="100" t="s">
        <v>159</v>
      </c>
      <c r="BE95" s="190">
        <f t="shared" ref="BE95:BE117" si="14">IF(N95="základní",J95,0)</f>
        <v>0</v>
      </c>
      <c r="BF95" s="190">
        <f t="shared" ref="BF95:BF117" si="15">IF(N95="snížená",J95,0)</f>
        <v>0</v>
      </c>
      <c r="BG95" s="190">
        <f t="shared" ref="BG95:BG117" si="16">IF(N95="zákl. přenesená",J95,0)</f>
        <v>0</v>
      </c>
      <c r="BH95" s="190">
        <f t="shared" ref="BH95:BH117" si="17">IF(N95="sníž. přenesená",J95,0)</f>
        <v>0</v>
      </c>
      <c r="BI95" s="190">
        <f t="shared" ref="BI95:BI117" si="18">IF(N95="nulová",J95,0)</f>
        <v>0</v>
      </c>
      <c r="BJ95" s="100" t="s">
        <v>79</v>
      </c>
      <c r="BK95" s="190">
        <f t="shared" ref="BK95:BK117" si="19">ROUND(I95*H95,2)</f>
        <v>0</v>
      </c>
      <c r="BL95" s="100" t="s">
        <v>164</v>
      </c>
      <c r="BM95" s="189" t="s">
        <v>208</v>
      </c>
    </row>
    <row r="96" spans="1:65" s="113" customFormat="1" ht="72" x14ac:dyDescent="0.2">
      <c r="A96" s="109"/>
      <c r="B96" s="110"/>
      <c r="C96" s="208" t="s">
        <v>209</v>
      </c>
      <c r="D96" s="208" t="s">
        <v>400</v>
      </c>
      <c r="E96" s="209" t="s">
        <v>1229</v>
      </c>
      <c r="F96" s="210" t="s">
        <v>1230</v>
      </c>
      <c r="G96" s="211" t="s">
        <v>1121</v>
      </c>
      <c r="H96" s="212">
        <v>3</v>
      </c>
      <c r="I96" s="5"/>
      <c r="J96" s="213">
        <f t="shared" si="10"/>
        <v>0</v>
      </c>
      <c r="K96" s="210" t="s">
        <v>3</v>
      </c>
      <c r="L96" s="214"/>
      <c r="M96" s="215" t="s">
        <v>3</v>
      </c>
      <c r="N96" s="216" t="s">
        <v>43</v>
      </c>
      <c r="O96" s="186"/>
      <c r="P96" s="187">
        <f t="shared" si="11"/>
        <v>0</v>
      </c>
      <c r="Q96" s="187">
        <v>0</v>
      </c>
      <c r="R96" s="187">
        <f t="shared" si="12"/>
        <v>0</v>
      </c>
      <c r="S96" s="187">
        <v>0</v>
      </c>
      <c r="T96" s="188">
        <f t="shared" si="13"/>
        <v>0</v>
      </c>
      <c r="U96" s="109"/>
      <c r="V96" s="109"/>
      <c r="W96" s="109"/>
      <c r="X96" s="109"/>
      <c r="Y96" s="109"/>
      <c r="Z96" s="109"/>
      <c r="AA96" s="109"/>
      <c r="AB96" s="109"/>
      <c r="AC96" s="109"/>
      <c r="AD96" s="109"/>
      <c r="AE96" s="109"/>
      <c r="AR96" s="189" t="s">
        <v>174</v>
      </c>
      <c r="AT96" s="189" t="s">
        <v>400</v>
      </c>
      <c r="AU96" s="189" t="s">
        <v>79</v>
      </c>
      <c r="AY96" s="100" t="s">
        <v>159</v>
      </c>
      <c r="BE96" s="190">
        <f t="shared" si="14"/>
        <v>0</v>
      </c>
      <c r="BF96" s="190">
        <f t="shared" si="15"/>
        <v>0</v>
      </c>
      <c r="BG96" s="190">
        <f t="shared" si="16"/>
        <v>0</v>
      </c>
      <c r="BH96" s="190">
        <f t="shared" si="17"/>
        <v>0</v>
      </c>
      <c r="BI96" s="190">
        <f t="shared" si="18"/>
        <v>0</v>
      </c>
      <c r="BJ96" s="100" t="s">
        <v>79</v>
      </c>
      <c r="BK96" s="190">
        <f t="shared" si="19"/>
        <v>0</v>
      </c>
      <c r="BL96" s="100" t="s">
        <v>164</v>
      </c>
      <c r="BM96" s="189" t="s">
        <v>212</v>
      </c>
    </row>
    <row r="97" spans="1:65" s="113" customFormat="1" ht="24" x14ac:dyDescent="0.2">
      <c r="A97" s="109"/>
      <c r="B97" s="110"/>
      <c r="C97" s="208" t="s">
        <v>184</v>
      </c>
      <c r="D97" s="208" t="s">
        <v>400</v>
      </c>
      <c r="E97" s="209" t="s">
        <v>1231</v>
      </c>
      <c r="F97" s="210" t="s">
        <v>1232</v>
      </c>
      <c r="G97" s="211" t="s">
        <v>1121</v>
      </c>
      <c r="H97" s="212">
        <v>6</v>
      </c>
      <c r="I97" s="5"/>
      <c r="J97" s="213">
        <f t="shared" si="10"/>
        <v>0</v>
      </c>
      <c r="K97" s="210" t="s">
        <v>3</v>
      </c>
      <c r="L97" s="214"/>
      <c r="M97" s="215" t="s">
        <v>3</v>
      </c>
      <c r="N97" s="216" t="s">
        <v>43</v>
      </c>
      <c r="O97" s="186"/>
      <c r="P97" s="187">
        <f t="shared" si="11"/>
        <v>0</v>
      </c>
      <c r="Q97" s="187">
        <v>0</v>
      </c>
      <c r="R97" s="187">
        <f t="shared" si="12"/>
        <v>0</v>
      </c>
      <c r="S97" s="187">
        <v>0</v>
      </c>
      <c r="T97" s="188">
        <f t="shared" si="13"/>
        <v>0</v>
      </c>
      <c r="U97" s="109"/>
      <c r="V97" s="109"/>
      <c r="W97" s="109"/>
      <c r="X97" s="109"/>
      <c r="Y97" s="109"/>
      <c r="Z97" s="109"/>
      <c r="AA97" s="109"/>
      <c r="AB97" s="109"/>
      <c r="AC97" s="109"/>
      <c r="AD97" s="109"/>
      <c r="AE97" s="109"/>
      <c r="AR97" s="189" t="s">
        <v>174</v>
      </c>
      <c r="AT97" s="189" t="s">
        <v>400</v>
      </c>
      <c r="AU97" s="189" t="s">
        <v>79</v>
      </c>
      <c r="AY97" s="100" t="s">
        <v>159</v>
      </c>
      <c r="BE97" s="190">
        <f t="shared" si="14"/>
        <v>0</v>
      </c>
      <c r="BF97" s="190">
        <f t="shared" si="15"/>
        <v>0</v>
      </c>
      <c r="BG97" s="190">
        <f t="shared" si="16"/>
        <v>0</v>
      </c>
      <c r="BH97" s="190">
        <f t="shared" si="17"/>
        <v>0</v>
      </c>
      <c r="BI97" s="190">
        <f t="shared" si="18"/>
        <v>0</v>
      </c>
      <c r="BJ97" s="100" t="s">
        <v>79</v>
      </c>
      <c r="BK97" s="190">
        <f t="shared" si="19"/>
        <v>0</v>
      </c>
      <c r="BL97" s="100" t="s">
        <v>164</v>
      </c>
      <c r="BM97" s="189" t="s">
        <v>217</v>
      </c>
    </row>
    <row r="98" spans="1:65" s="113" customFormat="1" ht="24" x14ac:dyDescent="0.2">
      <c r="A98" s="109"/>
      <c r="B98" s="110"/>
      <c r="C98" s="208" t="s">
        <v>225</v>
      </c>
      <c r="D98" s="208" t="s">
        <v>400</v>
      </c>
      <c r="E98" s="209" t="s">
        <v>1233</v>
      </c>
      <c r="F98" s="210" t="s">
        <v>1234</v>
      </c>
      <c r="G98" s="211" t="s">
        <v>1121</v>
      </c>
      <c r="H98" s="212">
        <v>2</v>
      </c>
      <c r="I98" s="5"/>
      <c r="J98" s="213">
        <f t="shared" si="10"/>
        <v>0</v>
      </c>
      <c r="K98" s="210" t="s">
        <v>3</v>
      </c>
      <c r="L98" s="214"/>
      <c r="M98" s="215" t="s">
        <v>3</v>
      </c>
      <c r="N98" s="216" t="s">
        <v>43</v>
      </c>
      <c r="O98" s="186"/>
      <c r="P98" s="187">
        <f t="shared" si="11"/>
        <v>0</v>
      </c>
      <c r="Q98" s="187">
        <v>0</v>
      </c>
      <c r="R98" s="187">
        <f t="shared" si="12"/>
        <v>0</v>
      </c>
      <c r="S98" s="187">
        <v>0</v>
      </c>
      <c r="T98" s="188">
        <f t="shared" si="13"/>
        <v>0</v>
      </c>
      <c r="U98" s="109"/>
      <c r="V98" s="109"/>
      <c r="W98" s="109"/>
      <c r="X98" s="109"/>
      <c r="Y98" s="109"/>
      <c r="Z98" s="109"/>
      <c r="AA98" s="109"/>
      <c r="AB98" s="109"/>
      <c r="AC98" s="109"/>
      <c r="AD98" s="109"/>
      <c r="AE98" s="109"/>
      <c r="AR98" s="189" t="s">
        <v>174</v>
      </c>
      <c r="AT98" s="189" t="s">
        <v>400</v>
      </c>
      <c r="AU98" s="189" t="s">
        <v>79</v>
      </c>
      <c r="AY98" s="100" t="s">
        <v>159</v>
      </c>
      <c r="BE98" s="190">
        <f t="shared" si="14"/>
        <v>0</v>
      </c>
      <c r="BF98" s="190">
        <f t="shared" si="15"/>
        <v>0</v>
      </c>
      <c r="BG98" s="190">
        <f t="shared" si="16"/>
        <v>0</v>
      </c>
      <c r="BH98" s="190">
        <f t="shared" si="17"/>
        <v>0</v>
      </c>
      <c r="BI98" s="190">
        <f t="shared" si="18"/>
        <v>0</v>
      </c>
      <c r="BJ98" s="100" t="s">
        <v>79</v>
      </c>
      <c r="BK98" s="190">
        <f t="shared" si="19"/>
        <v>0</v>
      </c>
      <c r="BL98" s="100" t="s">
        <v>164</v>
      </c>
      <c r="BM98" s="189" t="s">
        <v>228</v>
      </c>
    </row>
    <row r="99" spans="1:65" s="113" customFormat="1" ht="24" x14ac:dyDescent="0.2">
      <c r="A99" s="109"/>
      <c r="B99" s="110"/>
      <c r="C99" s="208" t="s">
        <v>188</v>
      </c>
      <c r="D99" s="208" t="s">
        <v>400</v>
      </c>
      <c r="E99" s="209" t="s">
        <v>1235</v>
      </c>
      <c r="F99" s="210" t="s">
        <v>1236</v>
      </c>
      <c r="G99" s="211" t="s">
        <v>1121</v>
      </c>
      <c r="H99" s="212">
        <v>2</v>
      </c>
      <c r="I99" s="5"/>
      <c r="J99" s="213">
        <f t="shared" si="10"/>
        <v>0</v>
      </c>
      <c r="K99" s="210" t="s">
        <v>3</v>
      </c>
      <c r="L99" s="214"/>
      <c r="M99" s="215" t="s">
        <v>3</v>
      </c>
      <c r="N99" s="216" t="s">
        <v>43</v>
      </c>
      <c r="O99" s="186"/>
      <c r="P99" s="187">
        <f t="shared" si="11"/>
        <v>0</v>
      </c>
      <c r="Q99" s="187">
        <v>0</v>
      </c>
      <c r="R99" s="187">
        <f t="shared" si="12"/>
        <v>0</v>
      </c>
      <c r="S99" s="187">
        <v>0</v>
      </c>
      <c r="T99" s="188">
        <f t="shared" si="13"/>
        <v>0</v>
      </c>
      <c r="U99" s="109"/>
      <c r="V99" s="109"/>
      <c r="W99" s="109"/>
      <c r="X99" s="109"/>
      <c r="Y99" s="109"/>
      <c r="Z99" s="109"/>
      <c r="AA99" s="109"/>
      <c r="AB99" s="109"/>
      <c r="AC99" s="109"/>
      <c r="AD99" s="109"/>
      <c r="AE99" s="109"/>
      <c r="AR99" s="189" t="s">
        <v>174</v>
      </c>
      <c r="AT99" s="189" t="s">
        <v>400</v>
      </c>
      <c r="AU99" s="189" t="s">
        <v>79</v>
      </c>
      <c r="AY99" s="100" t="s">
        <v>159</v>
      </c>
      <c r="BE99" s="190">
        <f t="shared" si="14"/>
        <v>0</v>
      </c>
      <c r="BF99" s="190">
        <f t="shared" si="15"/>
        <v>0</v>
      </c>
      <c r="BG99" s="190">
        <f t="shared" si="16"/>
        <v>0</v>
      </c>
      <c r="BH99" s="190">
        <f t="shared" si="17"/>
        <v>0</v>
      </c>
      <c r="BI99" s="190">
        <f t="shared" si="18"/>
        <v>0</v>
      </c>
      <c r="BJ99" s="100" t="s">
        <v>79</v>
      </c>
      <c r="BK99" s="190">
        <f t="shared" si="19"/>
        <v>0</v>
      </c>
      <c r="BL99" s="100" t="s">
        <v>164</v>
      </c>
      <c r="BM99" s="189" t="s">
        <v>235</v>
      </c>
    </row>
    <row r="100" spans="1:65" s="113" customFormat="1" ht="16.5" customHeight="1" x14ac:dyDescent="0.2">
      <c r="A100" s="109"/>
      <c r="B100" s="110"/>
      <c r="C100" s="208" t="s">
        <v>9</v>
      </c>
      <c r="D100" s="208" t="s">
        <v>400</v>
      </c>
      <c r="E100" s="209" t="s">
        <v>1237</v>
      </c>
      <c r="F100" s="210" t="s">
        <v>1238</v>
      </c>
      <c r="G100" s="211" t="s">
        <v>1121</v>
      </c>
      <c r="H100" s="212">
        <v>6</v>
      </c>
      <c r="I100" s="5"/>
      <c r="J100" s="213">
        <f t="shared" si="10"/>
        <v>0</v>
      </c>
      <c r="K100" s="210" t="s">
        <v>3</v>
      </c>
      <c r="L100" s="214"/>
      <c r="M100" s="215" t="s">
        <v>3</v>
      </c>
      <c r="N100" s="216" t="s">
        <v>43</v>
      </c>
      <c r="O100" s="186"/>
      <c r="P100" s="187">
        <f t="shared" si="11"/>
        <v>0</v>
      </c>
      <c r="Q100" s="187">
        <v>0</v>
      </c>
      <c r="R100" s="187">
        <f t="shared" si="12"/>
        <v>0</v>
      </c>
      <c r="S100" s="187">
        <v>0</v>
      </c>
      <c r="T100" s="188">
        <f t="shared" si="13"/>
        <v>0</v>
      </c>
      <c r="U100" s="109"/>
      <c r="V100" s="109"/>
      <c r="W100" s="109"/>
      <c r="X100" s="109"/>
      <c r="Y100" s="109"/>
      <c r="Z100" s="109"/>
      <c r="AA100" s="109"/>
      <c r="AB100" s="109"/>
      <c r="AC100" s="109"/>
      <c r="AD100" s="109"/>
      <c r="AE100" s="109"/>
      <c r="AR100" s="189" t="s">
        <v>174</v>
      </c>
      <c r="AT100" s="189" t="s">
        <v>400</v>
      </c>
      <c r="AU100" s="189" t="s">
        <v>79</v>
      </c>
      <c r="AY100" s="100" t="s">
        <v>159</v>
      </c>
      <c r="BE100" s="190">
        <f t="shared" si="14"/>
        <v>0</v>
      </c>
      <c r="BF100" s="190">
        <f t="shared" si="15"/>
        <v>0</v>
      </c>
      <c r="BG100" s="190">
        <f t="shared" si="16"/>
        <v>0</v>
      </c>
      <c r="BH100" s="190">
        <f t="shared" si="17"/>
        <v>0</v>
      </c>
      <c r="BI100" s="190">
        <f t="shared" si="18"/>
        <v>0</v>
      </c>
      <c r="BJ100" s="100" t="s">
        <v>79</v>
      </c>
      <c r="BK100" s="190">
        <f t="shared" si="19"/>
        <v>0</v>
      </c>
      <c r="BL100" s="100" t="s">
        <v>164</v>
      </c>
      <c r="BM100" s="189" t="s">
        <v>242</v>
      </c>
    </row>
    <row r="101" spans="1:65" s="113" customFormat="1" ht="24" x14ac:dyDescent="0.2">
      <c r="A101" s="109"/>
      <c r="B101" s="110"/>
      <c r="C101" s="208" t="s">
        <v>192</v>
      </c>
      <c r="D101" s="208" t="s">
        <v>400</v>
      </c>
      <c r="E101" s="209" t="s">
        <v>1239</v>
      </c>
      <c r="F101" s="210" t="s">
        <v>1240</v>
      </c>
      <c r="G101" s="211" t="s">
        <v>1121</v>
      </c>
      <c r="H101" s="212">
        <v>10</v>
      </c>
      <c r="I101" s="5"/>
      <c r="J101" s="213">
        <f t="shared" si="10"/>
        <v>0</v>
      </c>
      <c r="K101" s="210" t="s">
        <v>3</v>
      </c>
      <c r="L101" s="214"/>
      <c r="M101" s="215" t="s">
        <v>3</v>
      </c>
      <c r="N101" s="216" t="s">
        <v>43</v>
      </c>
      <c r="O101" s="186"/>
      <c r="P101" s="187">
        <f t="shared" si="11"/>
        <v>0</v>
      </c>
      <c r="Q101" s="187">
        <v>0</v>
      </c>
      <c r="R101" s="187">
        <f t="shared" si="12"/>
        <v>0</v>
      </c>
      <c r="S101" s="187">
        <v>0</v>
      </c>
      <c r="T101" s="188">
        <f t="shared" si="13"/>
        <v>0</v>
      </c>
      <c r="U101" s="109"/>
      <c r="V101" s="109"/>
      <c r="W101" s="109"/>
      <c r="X101" s="109"/>
      <c r="Y101" s="109"/>
      <c r="Z101" s="109"/>
      <c r="AA101" s="109"/>
      <c r="AB101" s="109"/>
      <c r="AC101" s="109"/>
      <c r="AD101" s="109"/>
      <c r="AE101" s="109"/>
      <c r="AR101" s="189" t="s">
        <v>174</v>
      </c>
      <c r="AT101" s="189" t="s">
        <v>400</v>
      </c>
      <c r="AU101" s="189" t="s">
        <v>79</v>
      </c>
      <c r="AY101" s="100" t="s">
        <v>159</v>
      </c>
      <c r="BE101" s="190">
        <f t="shared" si="14"/>
        <v>0</v>
      </c>
      <c r="BF101" s="190">
        <f t="shared" si="15"/>
        <v>0</v>
      </c>
      <c r="BG101" s="190">
        <f t="shared" si="16"/>
        <v>0</v>
      </c>
      <c r="BH101" s="190">
        <f t="shared" si="17"/>
        <v>0</v>
      </c>
      <c r="BI101" s="190">
        <f t="shared" si="18"/>
        <v>0</v>
      </c>
      <c r="BJ101" s="100" t="s">
        <v>79</v>
      </c>
      <c r="BK101" s="190">
        <f t="shared" si="19"/>
        <v>0</v>
      </c>
      <c r="BL101" s="100" t="s">
        <v>164</v>
      </c>
      <c r="BM101" s="189" t="s">
        <v>255</v>
      </c>
    </row>
    <row r="102" spans="1:65" s="113" customFormat="1" ht="36" x14ac:dyDescent="0.2">
      <c r="A102" s="109"/>
      <c r="B102" s="110"/>
      <c r="C102" s="208" t="s">
        <v>256</v>
      </c>
      <c r="D102" s="208" t="s">
        <v>400</v>
      </c>
      <c r="E102" s="209" t="s">
        <v>1241</v>
      </c>
      <c r="F102" s="210" t="s">
        <v>1242</v>
      </c>
      <c r="G102" s="211" t="s">
        <v>1121</v>
      </c>
      <c r="H102" s="212">
        <v>2</v>
      </c>
      <c r="I102" s="5"/>
      <c r="J102" s="213">
        <f t="shared" si="10"/>
        <v>0</v>
      </c>
      <c r="K102" s="210" t="s">
        <v>3</v>
      </c>
      <c r="L102" s="214"/>
      <c r="M102" s="215" t="s">
        <v>3</v>
      </c>
      <c r="N102" s="216" t="s">
        <v>43</v>
      </c>
      <c r="O102" s="186"/>
      <c r="P102" s="187">
        <f t="shared" si="11"/>
        <v>0</v>
      </c>
      <c r="Q102" s="187">
        <v>0</v>
      </c>
      <c r="R102" s="187">
        <f t="shared" si="12"/>
        <v>0</v>
      </c>
      <c r="S102" s="187">
        <v>0</v>
      </c>
      <c r="T102" s="188">
        <f t="shared" si="13"/>
        <v>0</v>
      </c>
      <c r="U102" s="109"/>
      <c r="V102" s="109"/>
      <c r="W102" s="109"/>
      <c r="X102" s="109"/>
      <c r="Y102" s="109"/>
      <c r="Z102" s="109"/>
      <c r="AA102" s="109"/>
      <c r="AB102" s="109"/>
      <c r="AC102" s="109"/>
      <c r="AD102" s="109"/>
      <c r="AE102" s="109"/>
      <c r="AR102" s="189" t="s">
        <v>174</v>
      </c>
      <c r="AT102" s="189" t="s">
        <v>400</v>
      </c>
      <c r="AU102" s="189" t="s">
        <v>79</v>
      </c>
      <c r="AY102" s="100" t="s">
        <v>159</v>
      </c>
      <c r="BE102" s="190">
        <f t="shared" si="14"/>
        <v>0</v>
      </c>
      <c r="BF102" s="190">
        <f t="shared" si="15"/>
        <v>0</v>
      </c>
      <c r="BG102" s="190">
        <f t="shared" si="16"/>
        <v>0</v>
      </c>
      <c r="BH102" s="190">
        <f t="shared" si="17"/>
        <v>0</v>
      </c>
      <c r="BI102" s="190">
        <f t="shared" si="18"/>
        <v>0</v>
      </c>
      <c r="BJ102" s="100" t="s">
        <v>79</v>
      </c>
      <c r="BK102" s="190">
        <f t="shared" si="19"/>
        <v>0</v>
      </c>
      <c r="BL102" s="100" t="s">
        <v>164</v>
      </c>
      <c r="BM102" s="189" t="s">
        <v>259</v>
      </c>
    </row>
    <row r="103" spans="1:65" s="113" customFormat="1" ht="16.5" customHeight="1" x14ac:dyDescent="0.2">
      <c r="A103" s="109"/>
      <c r="B103" s="110"/>
      <c r="C103" s="208" t="s">
        <v>201</v>
      </c>
      <c r="D103" s="208" t="s">
        <v>400</v>
      </c>
      <c r="E103" s="209" t="s">
        <v>1243</v>
      </c>
      <c r="F103" s="210" t="s">
        <v>1244</v>
      </c>
      <c r="G103" s="211" t="s">
        <v>1121</v>
      </c>
      <c r="H103" s="212">
        <v>2</v>
      </c>
      <c r="I103" s="5"/>
      <c r="J103" s="213">
        <f t="shared" si="10"/>
        <v>0</v>
      </c>
      <c r="K103" s="210" t="s">
        <v>3</v>
      </c>
      <c r="L103" s="214"/>
      <c r="M103" s="215" t="s">
        <v>3</v>
      </c>
      <c r="N103" s="216" t="s">
        <v>43</v>
      </c>
      <c r="O103" s="186"/>
      <c r="P103" s="187">
        <f t="shared" si="11"/>
        <v>0</v>
      </c>
      <c r="Q103" s="187">
        <v>0</v>
      </c>
      <c r="R103" s="187">
        <f t="shared" si="12"/>
        <v>0</v>
      </c>
      <c r="S103" s="187">
        <v>0</v>
      </c>
      <c r="T103" s="188">
        <f t="shared" si="13"/>
        <v>0</v>
      </c>
      <c r="U103" s="109"/>
      <c r="V103" s="109"/>
      <c r="W103" s="109"/>
      <c r="X103" s="109"/>
      <c r="Y103" s="109"/>
      <c r="Z103" s="109"/>
      <c r="AA103" s="109"/>
      <c r="AB103" s="109"/>
      <c r="AC103" s="109"/>
      <c r="AD103" s="109"/>
      <c r="AE103" s="109"/>
      <c r="AR103" s="189" t="s">
        <v>174</v>
      </c>
      <c r="AT103" s="189" t="s">
        <v>400</v>
      </c>
      <c r="AU103" s="189" t="s">
        <v>79</v>
      </c>
      <c r="AY103" s="100" t="s">
        <v>159</v>
      </c>
      <c r="BE103" s="190">
        <f t="shared" si="14"/>
        <v>0</v>
      </c>
      <c r="BF103" s="190">
        <f t="shared" si="15"/>
        <v>0</v>
      </c>
      <c r="BG103" s="190">
        <f t="shared" si="16"/>
        <v>0</v>
      </c>
      <c r="BH103" s="190">
        <f t="shared" si="17"/>
        <v>0</v>
      </c>
      <c r="BI103" s="190">
        <f t="shared" si="18"/>
        <v>0</v>
      </c>
      <c r="BJ103" s="100" t="s">
        <v>79</v>
      </c>
      <c r="BK103" s="190">
        <f t="shared" si="19"/>
        <v>0</v>
      </c>
      <c r="BL103" s="100" t="s">
        <v>164</v>
      </c>
      <c r="BM103" s="189" t="s">
        <v>262</v>
      </c>
    </row>
    <row r="104" spans="1:65" s="113" customFormat="1" ht="16.5" customHeight="1" x14ac:dyDescent="0.2">
      <c r="A104" s="109"/>
      <c r="B104" s="110"/>
      <c r="C104" s="208" t="s">
        <v>264</v>
      </c>
      <c r="D104" s="208" t="s">
        <v>400</v>
      </c>
      <c r="E104" s="209" t="s">
        <v>1245</v>
      </c>
      <c r="F104" s="210" t="s">
        <v>1246</v>
      </c>
      <c r="G104" s="211" t="s">
        <v>1121</v>
      </c>
      <c r="H104" s="212">
        <v>3</v>
      </c>
      <c r="I104" s="5"/>
      <c r="J104" s="213">
        <f t="shared" si="10"/>
        <v>0</v>
      </c>
      <c r="K104" s="210" t="s">
        <v>3</v>
      </c>
      <c r="L104" s="214"/>
      <c r="M104" s="215" t="s">
        <v>3</v>
      </c>
      <c r="N104" s="216" t="s">
        <v>43</v>
      </c>
      <c r="O104" s="186"/>
      <c r="P104" s="187">
        <f t="shared" si="11"/>
        <v>0</v>
      </c>
      <c r="Q104" s="187">
        <v>0</v>
      </c>
      <c r="R104" s="187">
        <f t="shared" si="12"/>
        <v>0</v>
      </c>
      <c r="S104" s="187">
        <v>0</v>
      </c>
      <c r="T104" s="188">
        <f t="shared" si="13"/>
        <v>0</v>
      </c>
      <c r="U104" s="109"/>
      <c r="V104" s="109"/>
      <c r="W104" s="109"/>
      <c r="X104" s="109"/>
      <c r="Y104" s="109"/>
      <c r="Z104" s="109"/>
      <c r="AA104" s="109"/>
      <c r="AB104" s="109"/>
      <c r="AC104" s="109"/>
      <c r="AD104" s="109"/>
      <c r="AE104" s="109"/>
      <c r="AR104" s="189" t="s">
        <v>174</v>
      </c>
      <c r="AT104" s="189" t="s">
        <v>400</v>
      </c>
      <c r="AU104" s="189" t="s">
        <v>79</v>
      </c>
      <c r="AY104" s="100" t="s">
        <v>159</v>
      </c>
      <c r="BE104" s="190">
        <f t="shared" si="14"/>
        <v>0</v>
      </c>
      <c r="BF104" s="190">
        <f t="shared" si="15"/>
        <v>0</v>
      </c>
      <c r="BG104" s="190">
        <f t="shared" si="16"/>
        <v>0</v>
      </c>
      <c r="BH104" s="190">
        <f t="shared" si="17"/>
        <v>0</v>
      </c>
      <c r="BI104" s="190">
        <f t="shared" si="18"/>
        <v>0</v>
      </c>
      <c r="BJ104" s="100" t="s">
        <v>79</v>
      </c>
      <c r="BK104" s="190">
        <f t="shared" si="19"/>
        <v>0</v>
      </c>
      <c r="BL104" s="100" t="s">
        <v>164</v>
      </c>
      <c r="BM104" s="189" t="s">
        <v>267</v>
      </c>
    </row>
    <row r="105" spans="1:65" s="113" customFormat="1" ht="16.5" customHeight="1" x14ac:dyDescent="0.2">
      <c r="A105" s="109"/>
      <c r="B105" s="110"/>
      <c r="C105" s="208" t="s">
        <v>208</v>
      </c>
      <c r="D105" s="208" t="s">
        <v>400</v>
      </c>
      <c r="E105" s="209" t="s">
        <v>1247</v>
      </c>
      <c r="F105" s="210" t="s">
        <v>1248</v>
      </c>
      <c r="G105" s="211" t="s">
        <v>1121</v>
      </c>
      <c r="H105" s="212">
        <v>4</v>
      </c>
      <c r="I105" s="5"/>
      <c r="J105" s="213">
        <f t="shared" si="10"/>
        <v>0</v>
      </c>
      <c r="K105" s="210" t="s">
        <v>3</v>
      </c>
      <c r="L105" s="214"/>
      <c r="M105" s="215" t="s">
        <v>3</v>
      </c>
      <c r="N105" s="216" t="s">
        <v>43</v>
      </c>
      <c r="O105" s="186"/>
      <c r="P105" s="187">
        <f t="shared" si="11"/>
        <v>0</v>
      </c>
      <c r="Q105" s="187">
        <v>0</v>
      </c>
      <c r="R105" s="187">
        <f t="shared" si="12"/>
        <v>0</v>
      </c>
      <c r="S105" s="187">
        <v>0</v>
      </c>
      <c r="T105" s="188">
        <f t="shared" si="13"/>
        <v>0</v>
      </c>
      <c r="U105" s="109"/>
      <c r="V105" s="109"/>
      <c r="W105" s="109"/>
      <c r="X105" s="109"/>
      <c r="Y105" s="109"/>
      <c r="Z105" s="109"/>
      <c r="AA105" s="109"/>
      <c r="AB105" s="109"/>
      <c r="AC105" s="109"/>
      <c r="AD105" s="109"/>
      <c r="AE105" s="109"/>
      <c r="AR105" s="189" t="s">
        <v>174</v>
      </c>
      <c r="AT105" s="189" t="s">
        <v>400</v>
      </c>
      <c r="AU105" s="189" t="s">
        <v>79</v>
      </c>
      <c r="AY105" s="100" t="s">
        <v>159</v>
      </c>
      <c r="BE105" s="190">
        <f t="shared" si="14"/>
        <v>0</v>
      </c>
      <c r="BF105" s="190">
        <f t="shared" si="15"/>
        <v>0</v>
      </c>
      <c r="BG105" s="190">
        <f t="shared" si="16"/>
        <v>0</v>
      </c>
      <c r="BH105" s="190">
        <f t="shared" si="17"/>
        <v>0</v>
      </c>
      <c r="BI105" s="190">
        <f t="shared" si="18"/>
        <v>0</v>
      </c>
      <c r="BJ105" s="100" t="s">
        <v>79</v>
      </c>
      <c r="BK105" s="190">
        <f t="shared" si="19"/>
        <v>0</v>
      </c>
      <c r="BL105" s="100" t="s">
        <v>164</v>
      </c>
      <c r="BM105" s="189" t="s">
        <v>272</v>
      </c>
    </row>
    <row r="106" spans="1:65" s="113" customFormat="1" ht="16.5" customHeight="1" x14ac:dyDescent="0.2">
      <c r="A106" s="109"/>
      <c r="B106" s="110"/>
      <c r="C106" s="208" t="s">
        <v>8</v>
      </c>
      <c r="D106" s="208" t="s">
        <v>400</v>
      </c>
      <c r="E106" s="209" t="s">
        <v>1249</v>
      </c>
      <c r="F106" s="210" t="s">
        <v>1250</v>
      </c>
      <c r="G106" s="211" t="s">
        <v>1121</v>
      </c>
      <c r="H106" s="212">
        <v>2</v>
      </c>
      <c r="I106" s="5"/>
      <c r="J106" s="213">
        <f t="shared" si="10"/>
        <v>0</v>
      </c>
      <c r="K106" s="210" t="s">
        <v>3</v>
      </c>
      <c r="L106" s="214"/>
      <c r="M106" s="215" t="s">
        <v>3</v>
      </c>
      <c r="N106" s="216" t="s">
        <v>43</v>
      </c>
      <c r="O106" s="186"/>
      <c r="P106" s="187">
        <f t="shared" si="11"/>
        <v>0</v>
      </c>
      <c r="Q106" s="187">
        <v>0</v>
      </c>
      <c r="R106" s="187">
        <f t="shared" si="12"/>
        <v>0</v>
      </c>
      <c r="S106" s="187">
        <v>0</v>
      </c>
      <c r="T106" s="188">
        <f t="shared" si="13"/>
        <v>0</v>
      </c>
      <c r="U106" s="109"/>
      <c r="V106" s="109"/>
      <c r="W106" s="109"/>
      <c r="X106" s="109"/>
      <c r="Y106" s="109"/>
      <c r="Z106" s="109"/>
      <c r="AA106" s="109"/>
      <c r="AB106" s="109"/>
      <c r="AC106" s="109"/>
      <c r="AD106" s="109"/>
      <c r="AE106" s="109"/>
      <c r="AR106" s="189" t="s">
        <v>174</v>
      </c>
      <c r="AT106" s="189" t="s">
        <v>400</v>
      </c>
      <c r="AU106" s="189" t="s">
        <v>79</v>
      </c>
      <c r="AY106" s="100" t="s">
        <v>159</v>
      </c>
      <c r="BE106" s="190">
        <f t="shared" si="14"/>
        <v>0</v>
      </c>
      <c r="BF106" s="190">
        <f t="shared" si="15"/>
        <v>0</v>
      </c>
      <c r="BG106" s="190">
        <f t="shared" si="16"/>
        <v>0</v>
      </c>
      <c r="BH106" s="190">
        <f t="shared" si="17"/>
        <v>0</v>
      </c>
      <c r="BI106" s="190">
        <f t="shared" si="18"/>
        <v>0</v>
      </c>
      <c r="BJ106" s="100" t="s">
        <v>79</v>
      </c>
      <c r="BK106" s="190">
        <f t="shared" si="19"/>
        <v>0</v>
      </c>
      <c r="BL106" s="100" t="s">
        <v>164</v>
      </c>
      <c r="BM106" s="189" t="s">
        <v>279</v>
      </c>
    </row>
    <row r="107" spans="1:65" s="113" customFormat="1" ht="24" x14ac:dyDescent="0.2">
      <c r="A107" s="109"/>
      <c r="B107" s="110"/>
      <c r="C107" s="208" t="s">
        <v>212</v>
      </c>
      <c r="D107" s="208" t="s">
        <v>400</v>
      </c>
      <c r="E107" s="209" t="s">
        <v>1251</v>
      </c>
      <c r="F107" s="210" t="s">
        <v>1252</v>
      </c>
      <c r="G107" s="211" t="s">
        <v>173</v>
      </c>
      <c r="H107" s="212">
        <v>14.34</v>
      </c>
      <c r="I107" s="5"/>
      <c r="J107" s="213">
        <f t="shared" si="10"/>
        <v>0</v>
      </c>
      <c r="K107" s="210" t="s">
        <v>3</v>
      </c>
      <c r="L107" s="214"/>
      <c r="M107" s="215" t="s">
        <v>3</v>
      </c>
      <c r="N107" s="216" t="s">
        <v>43</v>
      </c>
      <c r="O107" s="186"/>
      <c r="P107" s="187">
        <f t="shared" si="11"/>
        <v>0</v>
      </c>
      <c r="Q107" s="187">
        <v>0</v>
      </c>
      <c r="R107" s="187">
        <f t="shared" si="12"/>
        <v>0</v>
      </c>
      <c r="S107" s="187">
        <v>0</v>
      </c>
      <c r="T107" s="188">
        <f t="shared" si="13"/>
        <v>0</v>
      </c>
      <c r="U107" s="109"/>
      <c r="V107" s="109"/>
      <c r="W107" s="109"/>
      <c r="X107" s="109"/>
      <c r="Y107" s="109"/>
      <c r="Z107" s="109"/>
      <c r="AA107" s="109"/>
      <c r="AB107" s="109"/>
      <c r="AC107" s="109"/>
      <c r="AD107" s="109"/>
      <c r="AE107" s="109"/>
      <c r="AR107" s="189" t="s">
        <v>174</v>
      </c>
      <c r="AT107" s="189" t="s">
        <v>400</v>
      </c>
      <c r="AU107" s="189" t="s">
        <v>79</v>
      </c>
      <c r="AY107" s="100" t="s">
        <v>159</v>
      </c>
      <c r="BE107" s="190">
        <f t="shared" si="14"/>
        <v>0</v>
      </c>
      <c r="BF107" s="190">
        <f t="shared" si="15"/>
        <v>0</v>
      </c>
      <c r="BG107" s="190">
        <f t="shared" si="16"/>
        <v>0</v>
      </c>
      <c r="BH107" s="190">
        <f t="shared" si="17"/>
        <v>0</v>
      </c>
      <c r="BI107" s="190">
        <f t="shared" si="18"/>
        <v>0</v>
      </c>
      <c r="BJ107" s="100" t="s">
        <v>79</v>
      </c>
      <c r="BK107" s="190">
        <f t="shared" si="19"/>
        <v>0</v>
      </c>
      <c r="BL107" s="100" t="s">
        <v>164</v>
      </c>
      <c r="BM107" s="189" t="s">
        <v>287</v>
      </c>
    </row>
    <row r="108" spans="1:65" s="113" customFormat="1" ht="60" x14ac:dyDescent="0.2">
      <c r="A108" s="109"/>
      <c r="B108" s="110"/>
      <c r="C108" s="208" t="s">
        <v>290</v>
      </c>
      <c r="D108" s="208" t="s">
        <v>400</v>
      </c>
      <c r="E108" s="209" t="s">
        <v>1253</v>
      </c>
      <c r="F108" s="210" t="s">
        <v>1254</v>
      </c>
      <c r="G108" s="211" t="s">
        <v>191</v>
      </c>
      <c r="H108" s="212">
        <v>40.729999999999997</v>
      </c>
      <c r="I108" s="5"/>
      <c r="J108" s="213">
        <f t="shared" si="10"/>
        <v>0</v>
      </c>
      <c r="K108" s="210" t="s">
        <v>3</v>
      </c>
      <c r="L108" s="214"/>
      <c r="M108" s="215" t="s">
        <v>3</v>
      </c>
      <c r="N108" s="216" t="s">
        <v>43</v>
      </c>
      <c r="O108" s="186"/>
      <c r="P108" s="187">
        <f t="shared" si="11"/>
        <v>0</v>
      </c>
      <c r="Q108" s="187">
        <v>0</v>
      </c>
      <c r="R108" s="187">
        <f t="shared" si="12"/>
        <v>0</v>
      </c>
      <c r="S108" s="187">
        <v>0</v>
      </c>
      <c r="T108" s="188">
        <f t="shared" si="13"/>
        <v>0</v>
      </c>
      <c r="U108" s="109"/>
      <c r="V108" s="109"/>
      <c r="W108" s="109"/>
      <c r="X108" s="109"/>
      <c r="Y108" s="109"/>
      <c r="Z108" s="109"/>
      <c r="AA108" s="109"/>
      <c r="AB108" s="109"/>
      <c r="AC108" s="109"/>
      <c r="AD108" s="109"/>
      <c r="AE108" s="109"/>
      <c r="AR108" s="189" t="s">
        <v>174</v>
      </c>
      <c r="AT108" s="189" t="s">
        <v>400</v>
      </c>
      <c r="AU108" s="189" t="s">
        <v>79</v>
      </c>
      <c r="AY108" s="100" t="s">
        <v>159</v>
      </c>
      <c r="BE108" s="190">
        <f t="shared" si="14"/>
        <v>0</v>
      </c>
      <c r="BF108" s="190">
        <f t="shared" si="15"/>
        <v>0</v>
      </c>
      <c r="BG108" s="190">
        <f t="shared" si="16"/>
        <v>0</v>
      </c>
      <c r="BH108" s="190">
        <f t="shared" si="17"/>
        <v>0</v>
      </c>
      <c r="BI108" s="190">
        <f t="shared" si="18"/>
        <v>0</v>
      </c>
      <c r="BJ108" s="100" t="s">
        <v>79</v>
      </c>
      <c r="BK108" s="190">
        <f t="shared" si="19"/>
        <v>0</v>
      </c>
      <c r="BL108" s="100" t="s">
        <v>164</v>
      </c>
      <c r="BM108" s="189" t="s">
        <v>293</v>
      </c>
    </row>
    <row r="109" spans="1:65" s="113" customFormat="1" ht="60" x14ac:dyDescent="0.2">
      <c r="A109" s="109"/>
      <c r="B109" s="110"/>
      <c r="C109" s="208" t="s">
        <v>217</v>
      </c>
      <c r="D109" s="208" t="s">
        <v>400</v>
      </c>
      <c r="E109" s="209" t="s">
        <v>1255</v>
      </c>
      <c r="F109" s="210" t="s">
        <v>1256</v>
      </c>
      <c r="G109" s="211" t="s">
        <v>191</v>
      </c>
      <c r="H109" s="212">
        <v>66.81</v>
      </c>
      <c r="I109" s="5"/>
      <c r="J109" s="213">
        <f t="shared" si="10"/>
        <v>0</v>
      </c>
      <c r="K109" s="210" t="s">
        <v>3</v>
      </c>
      <c r="L109" s="214"/>
      <c r="M109" s="215" t="s">
        <v>3</v>
      </c>
      <c r="N109" s="216" t="s">
        <v>43</v>
      </c>
      <c r="O109" s="186"/>
      <c r="P109" s="187">
        <f t="shared" si="11"/>
        <v>0</v>
      </c>
      <c r="Q109" s="187">
        <v>0</v>
      </c>
      <c r="R109" s="187">
        <f t="shared" si="12"/>
        <v>0</v>
      </c>
      <c r="S109" s="187">
        <v>0</v>
      </c>
      <c r="T109" s="188">
        <f t="shared" si="13"/>
        <v>0</v>
      </c>
      <c r="U109" s="109"/>
      <c r="V109" s="109"/>
      <c r="W109" s="109"/>
      <c r="X109" s="109"/>
      <c r="Y109" s="109"/>
      <c r="Z109" s="109"/>
      <c r="AA109" s="109"/>
      <c r="AB109" s="109"/>
      <c r="AC109" s="109"/>
      <c r="AD109" s="109"/>
      <c r="AE109" s="109"/>
      <c r="AR109" s="189" t="s">
        <v>174</v>
      </c>
      <c r="AT109" s="189" t="s">
        <v>400</v>
      </c>
      <c r="AU109" s="189" t="s">
        <v>79</v>
      </c>
      <c r="AY109" s="100" t="s">
        <v>159</v>
      </c>
      <c r="BE109" s="190">
        <f t="shared" si="14"/>
        <v>0</v>
      </c>
      <c r="BF109" s="190">
        <f t="shared" si="15"/>
        <v>0</v>
      </c>
      <c r="BG109" s="190">
        <f t="shared" si="16"/>
        <v>0</v>
      </c>
      <c r="BH109" s="190">
        <f t="shared" si="17"/>
        <v>0</v>
      </c>
      <c r="BI109" s="190">
        <f t="shared" si="18"/>
        <v>0</v>
      </c>
      <c r="BJ109" s="100" t="s">
        <v>79</v>
      </c>
      <c r="BK109" s="190">
        <f t="shared" si="19"/>
        <v>0</v>
      </c>
      <c r="BL109" s="100" t="s">
        <v>164</v>
      </c>
      <c r="BM109" s="189" t="s">
        <v>298</v>
      </c>
    </row>
    <row r="110" spans="1:65" s="113" customFormat="1" ht="16.5" customHeight="1" x14ac:dyDescent="0.2">
      <c r="A110" s="109"/>
      <c r="B110" s="110"/>
      <c r="C110" s="208" t="s">
        <v>301</v>
      </c>
      <c r="D110" s="208" t="s">
        <v>400</v>
      </c>
      <c r="E110" s="209" t="s">
        <v>1257</v>
      </c>
      <c r="F110" s="210" t="s">
        <v>1258</v>
      </c>
      <c r="G110" s="211" t="s">
        <v>173</v>
      </c>
      <c r="H110" s="212">
        <v>12.2</v>
      </c>
      <c r="I110" s="5"/>
      <c r="J110" s="213">
        <f t="shared" si="10"/>
        <v>0</v>
      </c>
      <c r="K110" s="210" t="s">
        <v>3</v>
      </c>
      <c r="L110" s="214"/>
      <c r="M110" s="215" t="s">
        <v>3</v>
      </c>
      <c r="N110" s="216" t="s">
        <v>43</v>
      </c>
      <c r="O110" s="186"/>
      <c r="P110" s="187">
        <f t="shared" si="11"/>
        <v>0</v>
      </c>
      <c r="Q110" s="187">
        <v>0</v>
      </c>
      <c r="R110" s="187">
        <f t="shared" si="12"/>
        <v>0</v>
      </c>
      <c r="S110" s="187">
        <v>0</v>
      </c>
      <c r="T110" s="188">
        <f t="shared" si="13"/>
        <v>0</v>
      </c>
      <c r="U110" s="109"/>
      <c r="V110" s="109"/>
      <c r="W110" s="109"/>
      <c r="X110" s="109"/>
      <c r="Y110" s="109"/>
      <c r="Z110" s="109"/>
      <c r="AA110" s="109"/>
      <c r="AB110" s="109"/>
      <c r="AC110" s="109"/>
      <c r="AD110" s="109"/>
      <c r="AE110" s="109"/>
      <c r="AR110" s="189" t="s">
        <v>174</v>
      </c>
      <c r="AT110" s="189" t="s">
        <v>400</v>
      </c>
      <c r="AU110" s="189" t="s">
        <v>79</v>
      </c>
      <c r="AY110" s="100" t="s">
        <v>159</v>
      </c>
      <c r="BE110" s="190">
        <f t="shared" si="14"/>
        <v>0</v>
      </c>
      <c r="BF110" s="190">
        <f t="shared" si="15"/>
        <v>0</v>
      </c>
      <c r="BG110" s="190">
        <f t="shared" si="16"/>
        <v>0</v>
      </c>
      <c r="BH110" s="190">
        <f t="shared" si="17"/>
        <v>0</v>
      </c>
      <c r="BI110" s="190">
        <f t="shared" si="18"/>
        <v>0</v>
      </c>
      <c r="BJ110" s="100" t="s">
        <v>79</v>
      </c>
      <c r="BK110" s="190">
        <f t="shared" si="19"/>
        <v>0</v>
      </c>
      <c r="BL110" s="100" t="s">
        <v>164</v>
      </c>
      <c r="BM110" s="189" t="s">
        <v>304</v>
      </c>
    </row>
    <row r="111" spans="1:65" s="113" customFormat="1" ht="16.5" customHeight="1" x14ac:dyDescent="0.2">
      <c r="A111" s="109"/>
      <c r="B111" s="110"/>
      <c r="C111" s="208" t="s">
        <v>228</v>
      </c>
      <c r="D111" s="208" t="s">
        <v>400</v>
      </c>
      <c r="E111" s="209" t="s">
        <v>1259</v>
      </c>
      <c r="F111" s="210" t="s">
        <v>1260</v>
      </c>
      <c r="G111" s="211" t="s">
        <v>173</v>
      </c>
      <c r="H111" s="212">
        <v>1.5</v>
      </c>
      <c r="I111" s="5"/>
      <c r="J111" s="213">
        <f t="shared" si="10"/>
        <v>0</v>
      </c>
      <c r="K111" s="210" t="s">
        <v>3</v>
      </c>
      <c r="L111" s="214"/>
      <c r="M111" s="215" t="s">
        <v>3</v>
      </c>
      <c r="N111" s="216" t="s">
        <v>43</v>
      </c>
      <c r="O111" s="186"/>
      <c r="P111" s="187">
        <f t="shared" si="11"/>
        <v>0</v>
      </c>
      <c r="Q111" s="187">
        <v>0</v>
      </c>
      <c r="R111" s="187">
        <f t="shared" si="12"/>
        <v>0</v>
      </c>
      <c r="S111" s="187">
        <v>0</v>
      </c>
      <c r="T111" s="188">
        <f t="shared" si="13"/>
        <v>0</v>
      </c>
      <c r="U111" s="109"/>
      <c r="V111" s="109"/>
      <c r="W111" s="109"/>
      <c r="X111" s="109"/>
      <c r="Y111" s="109"/>
      <c r="Z111" s="109"/>
      <c r="AA111" s="109"/>
      <c r="AB111" s="109"/>
      <c r="AC111" s="109"/>
      <c r="AD111" s="109"/>
      <c r="AE111" s="109"/>
      <c r="AR111" s="189" t="s">
        <v>174</v>
      </c>
      <c r="AT111" s="189" t="s">
        <v>400</v>
      </c>
      <c r="AU111" s="189" t="s">
        <v>79</v>
      </c>
      <c r="AY111" s="100" t="s">
        <v>159</v>
      </c>
      <c r="BE111" s="190">
        <f t="shared" si="14"/>
        <v>0</v>
      </c>
      <c r="BF111" s="190">
        <f t="shared" si="15"/>
        <v>0</v>
      </c>
      <c r="BG111" s="190">
        <f t="shared" si="16"/>
        <v>0</v>
      </c>
      <c r="BH111" s="190">
        <f t="shared" si="17"/>
        <v>0</v>
      </c>
      <c r="BI111" s="190">
        <f t="shared" si="18"/>
        <v>0</v>
      </c>
      <c r="BJ111" s="100" t="s">
        <v>79</v>
      </c>
      <c r="BK111" s="190">
        <f t="shared" si="19"/>
        <v>0</v>
      </c>
      <c r="BL111" s="100" t="s">
        <v>164</v>
      </c>
      <c r="BM111" s="189" t="s">
        <v>315</v>
      </c>
    </row>
    <row r="112" spans="1:65" s="113" customFormat="1" ht="16.5" customHeight="1" x14ac:dyDescent="0.2">
      <c r="A112" s="109"/>
      <c r="B112" s="110"/>
      <c r="C112" s="208" t="s">
        <v>317</v>
      </c>
      <c r="D112" s="208" t="s">
        <v>400</v>
      </c>
      <c r="E112" s="209" t="s">
        <v>1261</v>
      </c>
      <c r="F112" s="210" t="s">
        <v>1262</v>
      </c>
      <c r="G112" s="211" t="s">
        <v>173</v>
      </c>
      <c r="H112" s="212">
        <v>3.7</v>
      </c>
      <c r="I112" s="5"/>
      <c r="J112" s="213">
        <f t="shared" si="10"/>
        <v>0</v>
      </c>
      <c r="K112" s="210" t="s">
        <v>3</v>
      </c>
      <c r="L112" s="214"/>
      <c r="M112" s="215" t="s">
        <v>3</v>
      </c>
      <c r="N112" s="216" t="s">
        <v>43</v>
      </c>
      <c r="O112" s="186"/>
      <c r="P112" s="187">
        <f t="shared" si="11"/>
        <v>0</v>
      </c>
      <c r="Q112" s="187">
        <v>0</v>
      </c>
      <c r="R112" s="187">
        <f t="shared" si="12"/>
        <v>0</v>
      </c>
      <c r="S112" s="187">
        <v>0</v>
      </c>
      <c r="T112" s="188">
        <f t="shared" si="13"/>
        <v>0</v>
      </c>
      <c r="U112" s="109"/>
      <c r="V112" s="109"/>
      <c r="W112" s="109"/>
      <c r="X112" s="109"/>
      <c r="Y112" s="109"/>
      <c r="Z112" s="109"/>
      <c r="AA112" s="109"/>
      <c r="AB112" s="109"/>
      <c r="AC112" s="109"/>
      <c r="AD112" s="109"/>
      <c r="AE112" s="109"/>
      <c r="AR112" s="189" t="s">
        <v>174</v>
      </c>
      <c r="AT112" s="189" t="s">
        <v>400</v>
      </c>
      <c r="AU112" s="189" t="s">
        <v>79</v>
      </c>
      <c r="AY112" s="100" t="s">
        <v>159</v>
      </c>
      <c r="BE112" s="190">
        <f t="shared" si="14"/>
        <v>0</v>
      </c>
      <c r="BF112" s="190">
        <f t="shared" si="15"/>
        <v>0</v>
      </c>
      <c r="BG112" s="190">
        <f t="shared" si="16"/>
        <v>0</v>
      </c>
      <c r="BH112" s="190">
        <f t="shared" si="17"/>
        <v>0</v>
      </c>
      <c r="BI112" s="190">
        <f t="shared" si="18"/>
        <v>0</v>
      </c>
      <c r="BJ112" s="100" t="s">
        <v>79</v>
      </c>
      <c r="BK112" s="190">
        <f t="shared" si="19"/>
        <v>0</v>
      </c>
      <c r="BL112" s="100" t="s">
        <v>164</v>
      </c>
      <c r="BM112" s="189" t="s">
        <v>320</v>
      </c>
    </row>
    <row r="113" spans="1:65" s="113" customFormat="1" ht="16.5" customHeight="1" x14ac:dyDescent="0.2">
      <c r="A113" s="109"/>
      <c r="B113" s="110"/>
      <c r="C113" s="208" t="s">
        <v>235</v>
      </c>
      <c r="D113" s="208" t="s">
        <v>400</v>
      </c>
      <c r="E113" s="209" t="s">
        <v>1263</v>
      </c>
      <c r="F113" s="210" t="s">
        <v>1264</v>
      </c>
      <c r="G113" s="211" t="s">
        <v>173</v>
      </c>
      <c r="H113" s="212">
        <v>3.8</v>
      </c>
      <c r="I113" s="5"/>
      <c r="J113" s="213">
        <f t="shared" si="10"/>
        <v>0</v>
      </c>
      <c r="K113" s="210" t="s">
        <v>3</v>
      </c>
      <c r="L113" s="214"/>
      <c r="M113" s="215" t="s">
        <v>3</v>
      </c>
      <c r="N113" s="216" t="s">
        <v>43</v>
      </c>
      <c r="O113" s="186"/>
      <c r="P113" s="187">
        <f t="shared" si="11"/>
        <v>0</v>
      </c>
      <c r="Q113" s="187">
        <v>0</v>
      </c>
      <c r="R113" s="187">
        <f t="shared" si="12"/>
        <v>0</v>
      </c>
      <c r="S113" s="187">
        <v>0</v>
      </c>
      <c r="T113" s="188">
        <f t="shared" si="13"/>
        <v>0</v>
      </c>
      <c r="U113" s="109"/>
      <c r="V113" s="109"/>
      <c r="W113" s="109"/>
      <c r="X113" s="109"/>
      <c r="Y113" s="109"/>
      <c r="Z113" s="109"/>
      <c r="AA113" s="109"/>
      <c r="AB113" s="109"/>
      <c r="AC113" s="109"/>
      <c r="AD113" s="109"/>
      <c r="AE113" s="109"/>
      <c r="AR113" s="189" t="s">
        <v>174</v>
      </c>
      <c r="AT113" s="189" t="s">
        <v>400</v>
      </c>
      <c r="AU113" s="189" t="s">
        <v>79</v>
      </c>
      <c r="AY113" s="100" t="s">
        <v>159</v>
      </c>
      <c r="BE113" s="190">
        <f t="shared" si="14"/>
        <v>0</v>
      </c>
      <c r="BF113" s="190">
        <f t="shared" si="15"/>
        <v>0</v>
      </c>
      <c r="BG113" s="190">
        <f t="shared" si="16"/>
        <v>0</v>
      </c>
      <c r="BH113" s="190">
        <f t="shared" si="17"/>
        <v>0</v>
      </c>
      <c r="BI113" s="190">
        <f t="shared" si="18"/>
        <v>0</v>
      </c>
      <c r="BJ113" s="100" t="s">
        <v>79</v>
      </c>
      <c r="BK113" s="190">
        <f t="shared" si="19"/>
        <v>0</v>
      </c>
      <c r="BL113" s="100" t="s">
        <v>164</v>
      </c>
      <c r="BM113" s="189" t="s">
        <v>325</v>
      </c>
    </row>
    <row r="114" spans="1:65" s="113" customFormat="1" ht="16.5" customHeight="1" x14ac:dyDescent="0.2">
      <c r="A114" s="109"/>
      <c r="B114" s="110"/>
      <c r="C114" s="208" t="s">
        <v>332</v>
      </c>
      <c r="D114" s="208" t="s">
        <v>400</v>
      </c>
      <c r="E114" s="209" t="s">
        <v>1265</v>
      </c>
      <c r="F114" s="210" t="s">
        <v>1266</v>
      </c>
      <c r="G114" s="211" t="s">
        <v>173</v>
      </c>
      <c r="H114" s="212">
        <v>2.7</v>
      </c>
      <c r="I114" s="5"/>
      <c r="J114" s="213">
        <f t="shared" si="10"/>
        <v>0</v>
      </c>
      <c r="K114" s="210" t="s">
        <v>3</v>
      </c>
      <c r="L114" s="214"/>
      <c r="M114" s="215" t="s">
        <v>3</v>
      </c>
      <c r="N114" s="216" t="s">
        <v>43</v>
      </c>
      <c r="O114" s="186"/>
      <c r="P114" s="187">
        <f t="shared" si="11"/>
        <v>0</v>
      </c>
      <c r="Q114" s="187">
        <v>0</v>
      </c>
      <c r="R114" s="187">
        <f t="shared" si="12"/>
        <v>0</v>
      </c>
      <c r="S114" s="187">
        <v>0</v>
      </c>
      <c r="T114" s="188">
        <f t="shared" si="13"/>
        <v>0</v>
      </c>
      <c r="U114" s="109"/>
      <c r="V114" s="109"/>
      <c r="W114" s="109"/>
      <c r="X114" s="109"/>
      <c r="Y114" s="109"/>
      <c r="Z114" s="109"/>
      <c r="AA114" s="109"/>
      <c r="AB114" s="109"/>
      <c r="AC114" s="109"/>
      <c r="AD114" s="109"/>
      <c r="AE114" s="109"/>
      <c r="AR114" s="189" t="s">
        <v>174</v>
      </c>
      <c r="AT114" s="189" t="s">
        <v>400</v>
      </c>
      <c r="AU114" s="189" t="s">
        <v>79</v>
      </c>
      <c r="AY114" s="100" t="s">
        <v>159</v>
      </c>
      <c r="BE114" s="190">
        <f t="shared" si="14"/>
        <v>0</v>
      </c>
      <c r="BF114" s="190">
        <f t="shared" si="15"/>
        <v>0</v>
      </c>
      <c r="BG114" s="190">
        <f t="shared" si="16"/>
        <v>0</v>
      </c>
      <c r="BH114" s="190">
        <f t="shared" si="17"/>
        <v>0</v>
      </c>
      <c r="BI114" s="190">
        <f t="shared" si="18"/>
        <v>0</v>
      </c>
      <c r="BJ114" s="100" t="s">
        <v>79</v>
      </c>
      <c r="BK114" s="190">
        <f t="shared" si="19"/>
        <v>0</v>
      </c>
      <c r="BL114" s="100" t="s">
        <v>164</v>
      </c>
      <c r="BM114" s="189" t="s">
        <v>335</v>
      </c>
    </row>
    <row r="115" spans="1:65" s="113" customFormat="1" ht="48" x14ac:dyDescent="0.2">
      <c r="A115" s="109"/>
      <c r="B115" s="110"/>
      <c r="C115" s="208" t="s">
        <v>242</v>
      </c>
      <c r="D115" s="208" t="s">
        <v>400</v>
      </c>
      <c r="E115" s="209" t="s">
        <v>1267</v>
      </c>
      <c r="F115" s="210" t="s">
        <v>1268</v>
      </c>
      <c r="G115" s="211" t="s">
        <v>191</v>
      </c>
      <c r="H115" s="212">
        <v>128</v>
      </c>
      <c r="I115" s="5"/>
      <c r="J115" s="213">
        <f t="shared" si="10"/>
        <v>0</v>
      </c>
      <c r="K115" s="210" t="s">
        <v>3</v>
      </c>
      <c r="L115" s="214"/>
      <c r="M115" s="215" t="s">
        <v>3</v>
      </c>
      <c r="N115" s="216" t="s">
        <v>43</v>
      </c>
      <c r="O115" s="186"/>
      <c r="P115" s="187">
        <f t="shared" si="11"/>
        <v>0</v>
      </c>
      <c r="Q115" s="187">
        <v>0</v>
      </c>
      <c r="R115" s="187">
        <f t="shared" si="12"/>
        <v>0</v>
      </c>
      <c r="S115" s="187">
        <v>0</v>
      </c>
      <c r="T115" s="188">
        <f t="shared" si="13"/>
        <v>0</v>
      </c>
      <c r="U115" s="109"/>
      <c r="V115" s="109"/>
      <c r="W115" s="109"/>
      <c r="X115" s="109"/>
      <c r="Y115" s="109"/>
      <c r="Z115" s="109"/>
      <c r="AA115" s="109"/>
      <c r="AB115" s="109"/>
      <c r="AC115" s="109"/>
      <c r="AD115" s="109"/>
      <c r="AE115" s="109"/>
      <c r="AR115" s="189" t="s">
        <v>174</v>
      </c>
      <c r="AT115" s="189" t="s">
        <v>400</v>
      </c>
      <c r="AU115" s="189" t="s">
        <v>79</v>
      </c>
      <c r="AY115" s="100" t="s">
        <v>159</v>
      </c>
      <c r="BE115" s="190">
        <f t="shared" si="14"/>
        <v>0</v>
      </c>
      <c r="BF115" s="190">
        <f t="shared" si="15"/>
        <v>0</v>
      </c>
      <c r="BG115" s="190">
        <f t="shared" si="16"/>
        <v>0</v>
      </c>
      <c r="BH115" s="190">
        <f t="shared" si="17"/>
        <v>0</v>
      </c>
      <c r="BI115" s="190">
        <f t="shared" si="18"/>
        <v>0</v>
      </c>
      <c r="BJ115" s="100" t="s">
        <v>79</v>
      </c>
      <c r="BK115" s="190">
        <f t="shared" si="19"/>
        <v>0</v>
      </c>
      <c r="BL115" s="100" t="s">
        <v>164</v>
      </c>
      <c r="BM115" s="189" t="s">
        <v>343</v>
      </c>
    </row>
    <row r="116" spans="1:65" s="113" customFormat="1" ht="16.5" customHeight="1" x14ac:dyDescent="0.2">
      <c r="A116" s="109"/>
      <c r="B116" s="110"/>
      <c r="C116" s="208" t="s">
        <v>351</v>
      </c>
      <c r="D116" s="208" t="s">
        <v>400</v>
      </c>
      <c r="E116" s="209" t="s">
        <v>1269</v>
      </c>
      <c r="F116" s="210" t="s">
        <v>1270</v>
      </c>
      <c r="G116" s="211" t="s">
        <v>1271</v>
      </c>
      <c r="H116" s="212">
        <v>250</v>
      </c>
      <c r="I116" s="5"/>
      <c r="J116" s="213">
        <f t="shared" si="10"/>
        <v>0</v>
      </c>
      <c r="K116" s="210" t="s">
        <v>3</v>
      </c>
      <c r="L116" s="214"/>
      <c r="M116" s="215" t="s">
        <v>3</v>
      </c>
      <c r="N116" s="216" t="s">
        <v>43</v>
      </c>
      <c r="O116" s="186"/>
      <c r="P116" s="187">
        <f t="shared" si="11"/>
        <v>0</v>
      </c>
      <c r="Q116" s="187">
        <v>0</v>
      </c>
      <c r="R116" s="187">
        <f t="shared" si="12"/>
        <v>0</v>
      </c>
      <c r="S116" s="187">
        <v>0</v>
      </c>
      <c r="T116" s="188">
        <f t="shared" si="13"/>
        <v>0</v>
      </c>
      <c r="U116" s="109"/>
      <c r="V116" s="109"/>
      <c r="W116" s="109"/>
      <c r="X116" s="109"/>
      <c r="Y116" s="109"/>
      <c r="Z116" s="109"/>
      <c r="AA116" s="109"/>
      <c r="AB116" s="109"/>
      <c r="AC116" s="109"/>
      <c r="AD116" s="109"/>
      <c r="AE116" s="109"/>
      <c r="AR116" s="189" t="s">
        <v>174</v>
      </c>
      <c r="AT116" s="189" t="s">
        <v>400</v>
      </c>
      <c r="AU116" s="189" t="s">
        <v>79</v>
      </c>
      <c r="AY116" s="100" t="s">
        <v>159</v>
      </c>
      <c r="BE116" s="190">
        <f t="shared" si="14"/>
        <v>0</v>
      </c>
      <c r="BF116" s="190">
        <f t="shared" si="15"/>
        <v>0</v>
      </c>
      <c r="BG116" s="190">
        <f t="shared" si="16"/>
        <v>0</v>
      </c>
      <c r="BH116" s="190">
        <f t="shared" si="17"/>
        <v>0</v>
      </c>
      <c r="BI116" s="190">
        <f t="shared" si="18"/>
        <v>0</v>
      </c>
      <c r="BJ116" s="100" t="s">
        <v>79</v>
      </c>
      <c r="BK116" s="190">
        <f t="shared" si="19"/>
        <v>0</v>
      </c>
      <c r="BL116" s="100" t="s">
        <v>164</v>
      </c>
      <c r="BM116" s="189" t="s">
        <v>354</v>
      </c>
    </row>
    <row r="117" spans="1:65" s="113" customFormat="1" ht="16.5" customHeight="1" x14ac:dyDescent="0.2">
      <c r="A117" s="109"/>
      <c r="B117" s="110"/>
      <c r="C117" s="208" t="s">
        <v>255</v>
      </c>
      <c r="D117" s="208" t="s">
        <v>400</v>
      </c>
      <c r="E117" s="209" t="s">
        <v>1272</v>
      </c>
      <c r="F117" s="210" t="s">
        <v>1273</v>
      </c>
      <c r="G117" s="211" t="s">
        <v>1271</v>
      </c>
      <c r="H117" s="212">
        <v>87.5</v>
      </c>
      <c r="I117" s="5"/>
      <c r="J117" s="213">
        <f t="shared" si="10"/>
        <v>0</v>
      </c>
      <c r="K117" s="210" t="s">
        <v>3</v>
      </c>
      <c r="L117" s="214"/>
      <c r="M117" s="215" t="s">
        <v>3</v>
      </c>
      <c r="N117" s="216" t="s">
        <v>43</v>
      </c>
      <c r="O117" s="186"/>
      <c r="P117" s="187">
        <f t="shared" si="11"/>
        <v>0</v>
      </c>
      <c r="Q117" s="187">
        <v>0</v>
      </c>
      <c r="R117" s="187">
        <f t="shared" si="12"/>
        <v>0</v>
      </c>
      <c r="S117" s="187">
        <v>0</v>
      </c>
      <c r="T117" s="188">
        <f t="shared" si="13"/>
        <v>0</v>
      </c>
      <c r="U117" s="109"/>
      <c r="V117" s="109"/>
      <c r="W117" s="109"/>
      <c r="X117" s="109"/>
      <c r="Y117" s="109"/>
      <c r="Z117" s="109"/>
      <c r="AA117" s="109"/>
      <c r="AB117" s="109"/>
      <c r="AC117" s="109"/>
      <c r="AD117" s="109"/>
      <c r="AE117" s="109"/>
      <c r="AR117" s="189" t="s">
        <v>174</v>
      </c>
      <c r="AT117" s="189" t="s">
        <v>400</v>
      </c>
      <c r="AU117" s="189" t="s">
        <v>79</v>
      </c>
      <c r="AY117" s="100" t="s">
        <v>159</v>
      </c>
      <c r="BE117" s="190">
        <f t="shared" si="14"/>
        <v>0</v>
      </c>
      <c r="BF117" s="190">
        <f t="shared" si="15"/>
        <v>0</v>
      </c>
      <c r="BG117" s="190">
        <f t="shared" si="16"/>
        <v>0</v>
      </c>
      <c r="BH117" s="190">
        <f t="shared" si="17"/>
        <v>0</v>
      </c>
      <c r="BI117" s="190">
        <f t="shared" si="18"/>
        <v>0</v>
      </c>
      <c r="BJ117" s="100" t="s">
        <v>79</v>
      </c>
      <c r="BK117" s="190">
        <f t="shared" si="19"/>
        <v>0</v>
      </c>
      <c r="BL117" s="100" t="s">
        <v>164</v>
      </c>
      <c r="BM117" s="189" t="s">
        <v>362</v>
      </c>
    </row>
    <row r="118" spans="1:65" s="167" customFormat="1" ht="25.9" customHeight="1" x14ac:dyDescent="0.2">
      <c r="B118" s="168"/>
      <c r="D118" s="169" t="s">
        <v>71</v>
      </c>
      <c r="E118" s="170" t="s">
        <v>1274</v>
      </c>
      <c r="F118" s="170" t="s">
        <v>1275</v>
      </c>
      <c r="J118" s="171">
        <f>BK118</f>
        <v>0</v>
      </c>
      <c r="L118" s="168"/>
      <c r="M118" s="172"/>
      <c r="N118" s="173"/>
      <c r="O118" s="173"/>
      <c r="P118" s="174">
        <f>SUM(P119:P138)</f>
        <v>0</v>
      </c>
      <c r="Q118" s="173"/>
      <c r="R118" s="174">
        <f>SUM(R119:R138)</f>
        <v>0</v>
      </c>
      <c r="S118" s="173"/>
      <c r="T118" s="175">
        <f>SUM(T119:T138)</f>
        <v>0</v>
      </c>
      <c r="AR118" s="169" t="s">
        <v>79</v>
      </c>
      <c r="AT118" s="176" t="s">
        <v>71</v>
      </c>
      <c r="AU118" s="176" t="s">
        <v>72</v>
      </c>
      <c r="AY118" s="169" t="s">
        <v>159</v>
      </c>
      <c r="BK118" s="177">
        <f>SUM(BK119:BK138)</f>
        <v>0</v>
      </c>
    </row>
    <row r="119" spans="1:65" s="113" customFormat="1" ht="48" x14ac:dyDescent="0.2">
      <c r="A119" s="109"/>
      <c r="B119" s="110"/>
      <c r="C119" s="208" t="s">
        <v>377</v>
      </c>
      <c r="D119" s="208" t="s">
        <v>400</v>
      </c>
      <c r="E119" s="209" t="s">
        <v>1276</v>
      </c>
      <c r="F119" s="210" t="s">
        <v>1277</v>
      </c>
      <c r="G119" s="211" t="s">
        <v>1121</v>
      </c>
      <c r="H119" s="212">
        <v>1</v>
      </c>
      <c r="I119" s="5"/>
      <c r="J119" s="213">
        <f t="shared" ref="J119:J138" si="20">ROUND(I119*H119,2)</f>
        <v>0</v>
      </c>
      <c r="K119" s="210" t="s">
        <v>3</v>
      </c>
      <c r="L119" s="214"/>
      <c r="M119" s="215" t="s">
        <v>3</v>
      </c>
      <c r="N119" s="216" t="s">
        <v>43</v>
      </c>
      <c r="O119" s="186"/>
      <c r="P119" s="187">
        <f t="shared" ref="P119:P138" si="21">O119*H119</f>
        <v>0</v>
      </c>
      <c r="Q119" s="187">
        <v>0</v>
      </c>
      <c r="R119" s="187">
        <f t="shared" ref="R119:R138" si="22">Q119*H119</f>
        <v>0</v>
      </c>
      <c r="S119" s="187">
        <v>0</v>
      </c>
      <c r="T119" s="188">
        <f t="shared" ref="T119:T138" si="23">S119*H119</f>
        <v>0</v>
      </c>
      <c r="U119" s="109"/>
      <c r="V119" s="109"/>
      <c r="W119" s="109"/>
      <c r="X119" s="109"/>
      <c r="Y119" s="109"/>
      <c r="Z119" s="109"/>
      <c r="AA119" s="109"/>
      <c r="AB119" s="109"/>
      <c r="AC119" s="109"/>
      <c r="AD119" s="109"/>
      <c r="AE119" s="109"/>
      <c r="AR119" s="189" t="s">
        <v>174</v>
      </c>
      <c r="AT119" s="189" t="s">
        <v>400</v>
      </c>
      <c r="AU119" s="189" t="s">
        <v>79</v>
      </c>
      <c r="AY119" s="100" t="s">
        <v>159</v>
      </c>
      <c r="BE119" s="190">
        <f t="shared" ref="BE119:BE138" si="24">IF(N119="základní",J119,0)</f>
        <v>0</v>
      </c>
      <c r="BF119" s="190">
        <f t="shared" ref="BF119:BF138" si="25">IF(N119="snížená",J119,0)</f>
        <v>0</v>
      </c>
      <c r="BG119" s="190">
        <f t="shared" ref="BG119:BG138" si="26">IF(N119="zákl. přenesená",J119,0)</f>
        <v>0</v>
      </c>
      <c r="BH119" s="190">
        <f t="shared" ref="BH119:BH138" si="27">IF(N119="sníž. přenesená",J119,0)</f>
        <v>0</v>
      </c>
      <c r="BI119" s="190">
        <f t="shared" ref="BI119:BI138" si="28">IF(N119="nulová",J119,0)</f>
        <v>0</v>
      </c>
      <c r="BJ119" s="100" t="s">
        <v>79</v>
      </c>
      <c r="BK119" s="190">
        <f t="shared" ref="BK119:BK138" si="29">ROUND(I119*H119,2)</f>
        <v>0</v>
      </c>
      <c r="BL119" s="100" t="s">
        <v>164</v>
      </c>
      <c r="BM119" s="189" t="s">
        <v>380</v>
      </c>
    </row>
    <row r="120" spans="1:65" s="113" customFormat="1" ht="16.5" customHeight="1" x14ac:dyDescent="0.2">
      <c r="A120" s="109"/>
      <c r="B120" s="110"/>
      <c r="C120" s="208" t="s">
        <v>259</v>
      </c>
      <c r="D120" s="208" t="s">
        <v>400</v>
      </c>
      <c r="E120" s="209" t="s">
        <v>1278</v>
      </c>
      <c r="F120" s="210" t="s">
        <v>1279</v>
      </c>
      <c r="G120" s="211" t="s">
        <v>1121</v>
      </c>
      <c r="H120" s="212">
        <v>1</v>
      </c>
      <c r="I120" s="5"/>
      <c r="J120" s="213">
        <f t="shared" si="20"/>
        <v>0</v>
      </c>
      <c r="K120" s="210" t="s">
        <v>3</v>
      </c>
      <c r="L120" s="214"/>
      <c r="M120" s="215" t="s">
        <v>3</v>
      </c>
      <c r="N120" s="216" t="s">
        <v>43</v>
      </c>
      <c r="O120" s="186"/>
      <c r="P120" s="187">
        <f t="shared" si="21"/>
        <v>0</v>
      </c>
      <c r="Q120" s="187">
        <v>0</v>
      </c>
      <c r="R120" s="187">
        <f t="shared" si="22"/>
        <v>0</v>
      </c>
      <c r="S120" s="187">
        <v>0</v>
      </c>
      <c r="T120" s="188">
        <f t="shared" si="23"/>
        <v>0</v>
      </c>
      <c r="U120" s="109"/>
      <c r="V120" s="109"/>
      <c r="W120" s="109"/>
      <c r="X120" s="109"/>
      <c r="Y120" s="109"/>
      <c r="Z120" s="109"/>
      <c r="AA120" s="109"/>
      <c r="AB120" s="109"/>
      <c r="AC120" s="109"/>
      <c r="AD120" s="109"/>
      <c r="AE120" s="109"/>
      <c r="AR120" s="189" t="s">
        <v>174</v>
      </c>
      <c r="AT120" s="189" t="s">
        <v>400</v>
      </c>
      <c r="AU120" s="189" t="s">
        <v>79</v>
      </c>
      <c r="AY120" s="100" t="s">
        <v>159</v>
      </c>
      <c r="BE120" s="190">
        <f t="shared" si="24"/>
        <v>0</v>
      </c>
      <c r="BF120" s="190">
        <f t="shared" si="25"/>
        <v>0</v>
      </c>
      <c r="BG120" s="190">
        <f t="shared" si="26"/>
        <v>0</v>
      </c>
      <c r="BH120" s="190">
        <f t="shared" si="27"/>
        <v>0</v>
      </c>
      <c r="BI120" s="190">
        <f t="shared" si="28"/>
        <v>0</v>
      </c>
      <c r="BJ120" s="100" t="s">
        <v>79</v>
      </c>
      <c r="BK120" s="190">
        <f t="shared" si="29"/>
        <v>0</v>
      </c>
      <c r="BL120" s="100" t="s">
        <v>164</v>
      </c>
      <c r="BM120" s="189" t="s">
        <v>383</v>
      </c>
    </row>
    <row r="121" spans="1:65" s="113" customFormat="1" ht="16.5" customHeight="1" x14ac:dyDescent="0.2">
      <c r="A121" s="109"/>
      <c r="B121" s="110"/>
      <c r="C121" s="208" t="s">
        <v>385</v>
      </c>
      <c r="D121" s="208" t="s">
        <v>400</v>
      </c>
      <c r="E121" s="209" t="s">
        <v>1280</v>
      </c>
      <c r="F121" s="210" t="s">
        <v>1281</v>
      </c>
      <c r="G121" s="211" t="s">
        <v>1121</v>
      </c>
      <c r="H121" s="212">
        <v>2</v>
      </c>
      <c r="I121" s="5"/>
      <c r="J121" s="213">
        <f t="shared" si="20"/>
        <v>0</v>
      </c>
      <c r="K121" s="210" t="s">
        <v>3</v>
      </c>
      <c r="L121" s="214"/>
      <c r="M121" s="215" t="s">
        <v>3</v>
      </c>
      <c r="N121" s="216" t="s">
        <v>43</v>
      </c>
      <c r="O121" s="186"/>
      <c r="P121" s="187">
        <f t="shared" si="21"/>
        <v>0</v>
      </c>
      <c r="Q121" s="187">
        <v>0</v>
      </c>
      <c r="R121" s="187">
        <f t="shared" si="22"/>
        <v>0</v>
      </c>
      <c r="S121" s="187">
        <v>0</v>
      </c>
      <c r="T121" s="188">
        <f t="shared" si="23"/>
        <v>0</v>
      </c>
      <c r="U121" s="109"/>
      <c r="V121" s="109"/>
      <c r="W121" s="109"/>
      <c r="X121" s="109"/>
      <c r="Y121" s="109"/>
      <c r="Z121" s="109"/>
      <c r="AA121" s="109"/>
      <c r="AB121" s="109"/>
      <c r="AC121" s="109"/>
      <c r="AD121" s="109"/>
      <c r="AE121" s="109"/>
      <c r="AR121" s="189" t="s">
        <v>174</v>
      </c>
      <c r="AT121" s="189" t="s">
        <v>400</v>
      </c>
      <c r="AU121" s="189" t="s">
        <v>79</v>
      </c>
      <c r="AY121" s="100" t="s">
        <v>159</v>
      </c>
      <c r="BE121" s="190">
        <f t="shared" si="24"/>
        <v>0</v>
      </c>
      <c r="BF121" s="190">
        <f t="shared" si="25"/>
        <v>0</v>
      </c>
      <c r="BG121" s="190">
        <f t="shared" si="26"/>
        <v>0</v>
      </c>
      <c r="BH121" s="190">
        <f t="shared" si="27"/>
        <v>0</v>
      </c>
      <c r="BI121" s="190">
        <f t="shared" si="28"/>
        <v>0</v>
      </c>
      <c r="BJ121" s="100" t="s">
        <v>79</v>
      </c>
      <c r="BK121" s="190">
        <f t="shared" si="29"/>
        <v>0</v>
      </c>
      <c r="BL121" s="100" t="s">
        <v>164</v>
      </c>
      <c r="BM121" s="189" t="s">
        <v>388</v>
      </c>
    </row>
    <row r="122" spans="1:65" s="113" customFormat="1" ht="16.5" customHeight="1" x14ac:dyDescent="0.2">
      <c r="A122" s="109"/>
      <c r="B122" s="110"/>
      <c r="C122" s="208" t="s">
        <v>262</v>
      </c>
      <c r="D122" s="208" t="s">
        <v>400</v>
      </c>
      <c r="E122" s="209" t="s">
        <v>1282</v>
      </c>
      <c r="F122" s="210" t="s">
        <v>1283</v>
      </c>
      <c r="G122" s="211" t="s">
        <v>173</v>
      </c>
      <c r="H122" s="212">
        <v>1</v>
      </c>
      <c r="I122" s="5"/>
      <c r="J122" s="213">
        <f t="shared" si="20"/>
        <v>0</v>
      </c>
      <c r="K122" s="210" t="s">
        <v>3</v>
      </c>
      <c r="L122" s="214"/>
      <c r="M122" s="215" t="s">
        <v>3</v>
      </c>
      <c r="N122" s="216" t="s">
        <v>43</v>
      </c>
      <c r="O122" s="186"/>
      <c r="P122" s="187">
        <f t="shared" si="21"/>
        <v>0</v>
      </c>
      <c r="Q122" s="187">
        <v>0</v>
      </c>
      <c r="R122" s="187">
        <f t="shared" si="22"/>
        <v>0</v>
      </c>
      <c r="S122" s="187">
        <v>0</v>
      </c>
      <c r="T122" s="188">
        <f t="shared" si="23"/>
        <v>0</v>
      </c>
      <c r="U122" s="109"/>
      <c r="V122" s="109"/>
      <c r="W122" s="109"/>
      <c r="X122" s="109"/>
      <c r="Y122" s="109"/>
      <c r="Z122" s="109"/>
      <c r="AA122" s="109"/>
      <c r="AB122" s="109"/>
      <c r="AC122" s="109"/>
      <c r="AD122" s="109"/>
      <c r="AE122" s="109"/>
      <c r="AR122" s="189" t="s">
        <v>174</v>
      </c>
      <c r="AT122" s="189" t="s">
        <v>400</v>
      </c>
      <c r="AU122" s="189" t="s">
        <v>79</v>
      </c>
      <c r="AY122" s="100" t="s">
        <v>159</v>
      </c>
      <c r="BE122" s="190">
        <f t="shared" si="24"/>
        <v>0</v>
      </c>
      <c r="BF122" s="190">
        <f t="shared" si="25"/>
        <v>0</v>
      </c>
      <c r="BG122" s="190">
        <f t="shared" si="26"/>
        <v>0</v>
      </c>
      <c r="BH122" s="190">
        <f t="shared" si="27"/>
        <v>0</v>
      </c>
      <c r="BI122" s="190">
        <f t="shared" si="28"/>
        <v>0</v>
      </c>
      <c r="BJ122" s="100" t="s">
        <v>79</v>
      </c>
      <c r="BK122" s="190">
        <f t="shared" si="29"/>
        <v>0</v>
      </c>
      <c r="BL122" s="100" t="s">
        <v>164</v>
      </c>
      <c r="BM122" s="189" t="s">
        <v>393</v>
      </c>
    </row>
    <row r="123" spans="1:65" s="113" customFormat="1" ht="36" x14ac:dyDescent="0.2">
      <c r="A123" s="109"/>
      <c r="B123" s="110"/>
      <c r="C123" s="208" t="s">
        <v>396</v>
      </c>
      <c r="D123" s="208" t="s">
        <v>400</v>
      </c>
      <c r="E123" s="209" t="s">
        <v>1284</v>
      </c>
      <c r="F123" s="210" t="s">
        <v>1285</v>
      </c>
      <c r="G123" s="211" t="s">
        <v>1121</v>
      </c>
      <c r="H123" s="212">
        <v>1</v>
      </c>
      <c r="I123" s="5"/>
      <c r="J123" s="213">
        <f t="shared" si="20"/>
        <v>0</v>
      </c>
      <c r="K123" s="210" t="s">
        <v>3</v>
      </c>
      <c r="L123" s="214"/>
      <c r="M123" s="215" t="s">
        <v>3</v>
      </c>
      <c r="N123" s="216" t="s">
        <v>43</v>
      </c>
      <c r="O123" s="186"/>
      <c r="P123" s="187">
        <f t="shared" si="21"/>
        <v>0</v>
      </c>
      <c r="Q123" s="187">
        <v>0</v>
      </c>
      <c r="R123" s="187">
        <f t="shared" si="22"/>
        <v>0</v>
      </c>
      <c r="S123" s="187">
        <v>0</v>
      </c>
      <c r="T123" s="188">
        <f t="shared" si="23"/>
        <v>0</v>
      </c>
      <c r="U123" s="109"/>
      <c r="V123" s="109"/>
      <c r="W123" s="109"/>
      <c r="X123" s="109"/>
      <c r="Y123" s="109"/>
      <c r="Z123" s="109"/>
      <c r="AA123" s="109"/>
      <c r="AB123" s="109"/>
      <c r="AC123" s="109"/>
      <c r="AD123" s="109"/>
      <c r="AE123" s="109"/>
      <c r="AR123" s="189" t="s">
        <v>174</v>
      </c>
      <c r="AT123" s="189" t="s">
        <v>400</v>
      </c>
      <c r="AU123" s="189" t="s">
        <v>79</v>
      </c>
      <c r="AY123" s="100" t="s">
        <v>159</v>
      </c>
      <c r="BE123" s="190">
        <f t="shared" si="24"/>
        <v>0</v>
      </c>
      <c r="BF123" s="190">
        <f t="shared" si="25"/>
        <v>0</v>
      </c>
      <c r="BG123" s="190">
        <f t="shared" si="26"/>
        <v>0</v>
      </c>
      <c r="BH123" s="190">
        <f t="shared" si="27"/>
        <v>0</v>
      </c>
      <c r="BI123" s="190">
        <f t="shared" si="28"/>
        <v>0</v>
      </c>
      <c r="BJ123" s="100" t="s">
        <v>79</v>
      </c>
      <c r="BK123" s="190">
        <f t="shared" si="29"/>
        <v>0</v>
      </c>
      <c r="BL123" s="100" t="s">
        <v>164</v>
      </c>
      <c r="BM123" s="189" t="s">
        <v>399</v>
      </c>
    </row>
    <row r="124" spans="1:65" s="113" customFormat="1" ht="16.5" customHeight="1" x14ac:dyDescent="0.2">
      <c r="A124" s="109"/>
      <c r="B124" s="110"/>
      <c r="C124" s="208" t="s">
        <v>267</v>
      </c>
      <c r="D124" s="208" t="s">
        <v>400</v>
      </c>
      <c r="E124" s="209" t="s">
        <v>1286</v>
      </c>
      <c r="F124" s="210" t="s">
        <v>1287</v>
      </c>
      <c r="G124" s="211" t="s">
        <v>3</v>
      </c>
      <c r="H124" s="212">
        <v>0</v>
      </c>
      <c r="I124" s="5"/>
      <c r="J124" s="213">
        <f t="shared" si="20"/>
        <v>0</v>
      </c>
      <c r="K124" s="210" t="s">
        <v>3</v>
      </c>
      <c r="L124" s="214"/>
      <c r="M124" s="215" t="s">
        <v>3</v>
      </c>
      <c r="N124" s="216" t="s">
        <v>43</v>
      </c>
      <c r="O124" s="186"/>
      <c r="P124" s="187">
        <f t="shared" si="21"/>
        <v>0</v>
      </c>
      <c r="Q124" s="187">
        <v>0</v>
      </c>
      <c r="R124" s="187">
        <f t="shared" si="22"/>
        <v>0</v>
      </c>
      <c r="S124" s="187">
        <v>0</v>
      </c>
      <c r="T124" s="188">
        <f t="shared" si="23"/>
        <v>0</v>
      </c>
      <c r="U124" s="109"/>
      <c r="V124" s="109"/>
      <c r="W124" s="109"/>
      <c r="X124" s="109"/>
      <c r="Y124" s="109"/>
      <c r="Z124" s="109"/>
      <c r="AA124" s="109"/>
      <c r="AB124" s="109"/>
      <c r="AC124" s="109"/>
      <c r="AD124" s="109"/>
      <c r="AE124" s="109"/>
      <c r="AR124" s="189" t="s">
        <v>174</v>
      </c>
      <c r="AT124" s="189" t="s">
        <v>400</v>
      </c>
      <c r="AU124" s="189" t="s">
        <v>79</v>
      </c>
      <c r="AY124" s="100" t="s">
        <v>159</v>
      </c>
      <c r="BE124" s="190">
        <f t="shared" si="24"/>
        <v>0</v>
      </c>
      <c r="BF124" s="190">
        <f t="shared" si="25"/>
        <v>0</v>
      </c>
      <c r="BG124" s="190">
        <f t="shared" si="26"/>
        <v>0</v>
      </c>
      <c r="BH124" s="190">
        <f t="shared" si="27"/>
        <v>0</v>
      </c>
      <c r="BI124" s="190">
        <f t="shared" si="28"/>
        <v>0</v>
      </c>
      <c r="BJ124" s="100" t="s">
        <v>79</v>
      </c>
      <c r="BK124" s="190">
        <f t="shared" si="29"/>
        <v>0</v>
      </c>
      <c r="BL124" s="100" t="s">
        <v>164</v>
      </c>
      <c r="BM124" s="189" t="s">
        <v>403</v>
      </c>
    </row>
    <row r="125" spans="1:65" s="113" customFormat="1" ht="16.5" customHeight="1" x14ac:dyDescent="0.2">
      <c r="A125" s="109"/>
      <c r="B125" s="110"/>
      <c r="C125" s="208" t="s">
        <v>404</v>
      </c>
      <c r="D125" s="208" t="s">
        <v>400</v>
      </c>
      <c r="E125" s="209" t="s">
        <v>1288</v>
      </c>
      <c r="F125" s="210" t="s">
        <v>1289</v>
      </c>
      <c r="G125" s="211" t="s">
        <v>1121</v>
      </c>
      <c r="H125" s="212">
        <v>2</v>
      </c>
      <c r="I125" s="5"/>
      <c r="J125" s="213">
        <f t="shared" si="20"/>
        <v>0</v>
      </c>
      <c r="K125" s="210" t="s">
        <v>3</v>
      </c>
      <c r="L125" s="214"/>
      <c r="M125" s="215" t="s">
        <v>3</v>
      </c>
      <c r="N125" s="216" t="s">
        <v>43</v>
      </c>
      <c r="O125" s="186"/>
      <c r="P125" s="187">
        <f t="shared" si="21"/>
        <v>0</v>
      </c>
      <c r="Q125" s="187">
        <v>0</v>
      </c>
      <c r="R125" s="187">
        <f t="shared" si="22"/>
        <v>0</v>
      </c>
      <c r="S125" s="187">
        <v>0</v>
      </c>
      <c r="T125" s="188">
        <f t="shared" si="23"/>
        <v>0</v>
      </c>
      <c r="U125" s="109"/>
      <c r="V125" s="109"/>
      <c r="W125" s="109"/>
      <c r="X125" s="109"/>
      <c r="Y125" s="109"/>
      <c r="Z125" s="109"/>
      <c r="AA125" s="109"/>
      <c r="AB125" s="109"/>
      <c r="AC125" s="109"/>
      <c r="AD125" s="109"/>
      <c r="AE125" s="109"/>
      <c r="AR125" s="189" t="s">
        <v>174</v>
      </c>
      <c r="AT125" s="189" t="s">
        <v>400</v>
      </c>
      <c r="AU125" s="189" t="s">
        <v>79</v>
      </c>
      <c r="AY125" s="100" t="s">
        <v>159</v>
      </c>
      <c r="BE125" s="190">
        <f t="shared" si="24"/>
        <v>0</v>
      </c>
      <c r="BF125" s="190">
        <f t="shared" si="25"/>
        <v>0</v>
      </c>
      <c r="BG125" s="190">
        <f t="shared" si="26"/>
        <v>0</v>
      </c>
      <c r="BH125" s="190">
        <f t="shared" si="27"/>
        <v>0</v>
      </c>
      <c r="BI125" s="190">
        <f t="shared" si="28"/>
        <v>0</v>
      </c>
      <c r="BJ125" s="100" t="s">
        <v>79</v>
      </c>
      <c r="BK125" s="190">
        <f t="shared" si="29"/>
        <v>0</v>
      </c>
      <c r="BL125" s="100" t="s">
        <v>164</v>
      </c>
      <c r="BM125" s="189" t="s">
        <v>407</v>
      </c>
    </row>
    <row r="126" spans="1:65" s="113" customFormat="1" ht="16.5" customHeight="1" x14ac:dyDescent="0.2">
      <c r="A126" s="109"/>
      <c r="B126" s="110"/>
      <c r="C126" s="208" t="s">
        <v>272</v>
      </c>
      <c r="D126" s="208" t="s">
        <v>400</v>
      </c>
      <c r="E126" s="209" t="s">
        <v>1290</v>
      </c>
      <c r="F126" s="210" t="s">
        <v>1244</v>
      </c>
      <c r="G126" s="211" t="s">
        <v>1121</v>
      </c>
      <c r="H126" s="212">
        <v>1</v>
      </c>
      <c r="I126" s="5"/>
      <c r="J126" s="213">
        <f t="shared" si="20"/>
        <v>0</v>
      </c>
      <c r="K126" s="210" t="s">
        <v>3</v>
      </c>
      <c r="L126" s="214"/>
      <c r="M126" s="215" t="s">
        <v>3</v>
      </c>
      <c r="N126" s="216" t="s">
        <v>43</v>
      </c>
      <c r="O126" s="186"/>
      <c r="P126" s="187">
        <f t="shared" si="21"/>
        <v>0</v>
      </c>
      <c r="Q126" s="187">
        <v>0</v>
      </c>
      <c r="R126" s="187">
        <f t="shared" si="22"/>
        <v>0</v>
      </c>
      <c r="S126" s="187">
        <v>0</v>
      </c>
      <c r="T126" s="188">
        <f t="shared" si="23"/>
        <v>0</v>
      </c>
      <c r="U126" s="109"/>
      <c r="V126" s="109"/>
      <c r="W126" s="109"/>
      <c r="X126" s="109"/>
      <c r="Y126" s="109"/>
      <c r="Z126" s="109"/>
      <c r="AA126" s="109"/>
      <c r="AB126" s="109"/>
      <c r="AC126" s="109"/>
      <c r="AD126" s="109"/>
      <c r="AE126" s="109"/>
      <c r="AR126" s="189" t="s">
        <v>174</v>
      </c>
      <c r="AT126" s="189" t="s">
        <v>400</v>
      </c>
      <c r="AU126" s="189" t="s">
        <v>79</v>
      </c>
      <c r="AY126" s="100" t="s">
        <v>159</v>
      </c>
      <c r="BE126" s="190">
        <f t="shared" si="24"/>
        <v>0</v>
      </c>
      <c r="BF126" s="190">
        <f t="shared" si="25"/>
        <v>0</v>
      </c>
      <c r="BG126" s="190">
        <f t="shared" si="26"/>
        <v>0</v>
      </c>
      <c r="BH126" s="190">
        <f t="shared" si="27"/>
        <v>0</v>
      </c>
      <c r="BI126" s="190">
        <f t="shared" si="28"/>
        <v>0</v>
      </c>
      <c r="BJ126" s="100" t="s">
        <v>79</v>
      </c>
      <c r="BK126" s="190">
        <f t="shared" si="29"/>
        <v>0</v>
      </c>
      <c r="BL126" s="100" t="s">
        <v>164</v>
      </c>
      <c r="BM126" s="189" t="s">
        <v>410</v>
      </c>
    </row>
    <row r="127" spans="1:65" s="113" customFormat="1" ht="16.5" customHeight="1" x14ac:dyDescent="0.2">
      <c r="A127" s="109"/>
      <c r="B127" s="110"/>
      <c r="C127" s="208" t="s">
        <v>413</v>
      </c>
      <c r="D127" s="208" t="s">
        <v>400</v>
      </c>
      <c r="E127" s="209" t="s">
        <v>1291</v>
      </c>
      <c r="F127" s="210" t="s">
        <v>1248</v>
      </c>
      <c r="G127" s="211" t="s">
        <v>1121</v>
      </c>
      <c r="H127" s="212">
        <v>2</v>
      </c>
      <c r="I127" s="5"/>
      <c r="J127" s="213">
        <f t="shared" si="20"/>
        <v>0</v>
      </c>
      <c r="K127" s="210" t="s">
        <v>3</v>
      </c>
      <c r="L127" s="214"/>
      <c r="M127" s="215" t="s">
        <v>3</v>
      </c>
      <c r="N127" s="216" t="s">
        <v>43</v>
      </c>
      <c r="O127" s="186"/>
      <c r="P127" s="187">
        <f t="shared" si="21"/>
        <v>0</v>
      </c>
      <c r="Q127" s="187">
        <v>0</v>
      </c>
      <c r="R127" s="187">
        <f t="shared" si="22"/>
        <v>0</v>
      </c>
      <c r="S127" s="187">
        <v>0</v>
      </c>
      <c r="T127" s="188">
        <f t="shared" si="23"/>
        <v>0</v>
      </c>
      <c r="U127" s="109"/>
      <c r="V127" s="109"/>
      <c r="W127" s="109"/>
      <c r="X127" s="109"/>
      <c r="Y127" s="109"/>
      <c r="Z127" s="109"/>
      <c r="AA127" s="109"/>
      <c r="AB127" s="109"/>
      <c r="AC127" s="109"/>
      <c r="AD127" s="109"/>
      <c r="AE127" s="109"/>
      <c r="AR127" s="189" t="s">
        <v>174</v>
      </c>
      <c r="AT127" s="189" t="s">
        <v>400</v>
      </c>
      <c r="AU127" s="189" t="s">
        <v>79</v>
      </c>
      <c r="AY127" s="100" t="s">
        <v>159</v>
      </c>
      <c r="BE127" s="190">
        <f t="shared" si="24"/>
        <v>0</v>
      </c>
      <c r="BF127" s="190">
        <f t="shared" si="25"/>
        <v>0</v>
      </c>
      <c r="BG127" s="190">
        <f t="shared" si="26"/>
        <v>0</v>
      </c>
      <c r="BH127" s="190">
        <f t="shared" si="27"/>
        <v>0</v>
      </c>
      <c r="BI127" s="190">
        <f t="shared" si="28"/>
        <v>0</v>
      </c>
      <c r="BJ127" s="100" t="s">
        <v>79</v>
      </c>
      <c r="BK127" s="190">
        <f t="shared" si="29"/>
        <v>0</v>
      </c>
      <c r="BL127" s="100" t="s">
        <v>164</v>
      </c>
      <c r="BM127" s="189" t="s">
        <v>416</v>
      </c>
    </row>
    <row r="128" spans="1:65" s="113" customFormat="1" ht="60" x14ac:dyDescent="0.2">
      <c r="A128" s="109"/>
      <c r="B128" s="110"/>
      <c r="C128" s="208" t="s">
        <v>279</v>
      </c>
      <c r="D128" s="208" t="s">
        <v>400</v>
      </c>
      <c r="E128" s="209" t="s">
        <v>1292</v>
      </c>
      <c r="F128" s="210" t="s">
        <v>1293</v>
      </c>
      <c r="G128" s="211" t="s">
        <v>173</v>
      </c>
      <c r="H128" s="212">
        <v>4.12</v>
      </c>
      <c r="I128" s="5"/>
      <c r="J128" s="213">
        <f t="shared" si="20"/>
        <v>0</v>
      </c>
      <c r="K128" s="210" t="s">
        <v>3</v>
      </c>
      <c r="L128" s="214"/>
      <c r="M128" s="215" t="s">
        <v>3</v>
      </c>
      <c r="N128" s="216" t="s">
        <v>43</v>
      </c>
      <c r="O128" s="186"/>
      <c r="P128" s="187">
        <f t="shared" si="21"/>
        <v>0</v>
      </c>
      <c r="Q128" s="187">
        <v>0</v>
      </c>
      <c r="R128" s="187">
        <f t="shared" si="22"/>
        <v>0</v>
      </c>
      <c r="S128" s="187">
        <v>0</v>
      </c>
      <c r="T128" s="188">
        <f t="shared" si="23"/>
        <v>0</v>
      </c>
      <c r="U128" s="109"/>
      <c r="V128" s="109"/>
      <c r="W128" s="109"/>
      <c r="X128" s="109"/>
      <c r="Y128" s="109"/>
      <c r="Z128" s="109"/>
      <c r="AA128" s="109"/>
      <c r="AB128" s="109"/>
      <c r="AC128" s="109"/>
      <c r="AD128" s="109"/>
      <c r="AE128" s="109"/>
      <c r="AR128" s="189" t="s">
        <v>174</v>
      </c>
      <c r="AT128" s="189" t="s">
        <v>400</v>
      </c>
      <c r="AU128" s="189" t="s">
        <v>79</v>
      </c>
      <c r="AY128" s="100" t="s">
        <v>159</v>
      </c>
      <c r="BE128" s="190">
        <f t="shared" si="24"/>
        <v>0</v>
      </c>
      <c r="BF128" s="190">
        <f t="shared" si="25"/>
        <v>0</v>
      </c>
      <c r="BG128" s="190">
        <f t="shared" si="26"/>
        <v>0</v>
      </c>
      <c r="BH128" s="190">
        <f t="shared" si="27"/>
        <v>0</v>
      </c>
      <c r="BI128" s="190">
        <f t="shared" si="28"/>
        <v>0</v>
      </c>
      <c r="BJ128" s="100" t="s">
        <v>79</v>
      </c>
      <c r="BK128" s="190">
        <f t="shared" si="29"/>
        <v>0</v>
      </c>
      <c r="BL128" s="100" t="s">
        <v>164</v>
      </c>
      <c r="BM128" s="189" t="s">
        <v>439</v>
      </c>
    </row>
    <row r="129" spans="1:65" s="113" customFormat="1" ht="16.5" customHeight="1" x14ac:dyDescent="0.2">
      <c r="A129" s="109"/>
      <c r="B129" s="110"/>
      <c r="C129" s="208" t="s">
        <v>440</v>
      </c>
      <c r="D129" s="208" t="s">
        <v>400</v>
      </c>
      <c r="E129" s="209" t="s">
        <v>1259</v>
      </c>
      <c r="F129" s="210" t="s">
        <v>1260</v>
      </c>
      <c r="G129" s="211" t="s">
        <v>173</v>
      </c>
      <c r="H129" s="212">
        <v>0.62</v>
      </c>
      <c r="I129" s="5"/>
      <c r="J129" s="213">
        <f t="shared" si="20"/>
        <v>0</v>
      </c>
      <c r="K129" s="210" t="s">
        <v>3</v>
      </c>
      <c r="L129" s="214"/>
      <c r="M129" s="215" t="s">
        <v>3</v>
      </c>
      <c r="N129" s="216" t="s">
        <v>43</v>
      </c>
      <c r="O129" s="186"/>
      <c r="P129" s="187">
        <f t="shared" si="21"/>
        <v>0</v>
      </c>
      <c r="Q129" s="187">
        <v>0</v>
      </c>
      <c r="R129" s="187">
        <f t="shared" si="22"/>
        <v>0</v>
      </c>
      <c r="S129" s="187">
        <v>0</v>
      </c>
      <c r="T129" s="188">
        <f t="shared" si="23"/>
        <v>0</v>
      </c>
      <c r="U129" s="109"/>
      <c r="V129" s="109"/>
      <c r="W129" s="109"/>
      <c r="X129" s="109"/>
      <c r="Y129" s="109"/>
      <c r="Z129" s="109"/>
      <c r="AA129" s="109"/>
      <c r="AB129" s="109"/>
      <c r="AC129" s="109"/>
      <c r="AD129" s="109"/>
      <c r="AE129" s="109"/>
      <c r="AR129" s="189" t="s">
        <v>174</v>
      </c>
      <c r="AT129" s="189" t="s">
        <v>400</v>
      </c>
      <c r="AU129" s="189" t="s">
        <v>79</v>
      </c>
      <c r="AY129" s="100" t="s">
        <v>159</v>
      </c>
      <c r="BE129" s="190">
        <f t="shared" si="24"/>
        <v>0</v>
      </c>
      <c r="BF129" s="190">
        <f t="shared" si="25"/>
        <v>0</v>
      </c>
      <c r="BG129" s="190">
        <f t="shared" si="26"/>
        <v>0</v>
      </c>
      <c r="BH129" s="190">
        <f t="shared" si="27"/>
        <v>0</v>
      </c>
      <c r="BI129" s="190">
        <f t="shared" si="28"/>
        <v>0</v>
      </c>
      <c r="BJ129" s="100" t="s">
        <v>79</v>
      </c>
      <c r="BK129" s="190">
        <f t="shared" si="29"/>
        <v>0</v>
      </c>
      <c r="BL129" s="100" t="s">
        <v>164</v>
      </c>
      <c r="BM129" s="189" t="s">
        <v>443</v>
      </c>
    </row>
    <row r="130" spans="1:65" s="113" customFormat="1" ht="16.5" customHeight="1" x14ac:dyDescent="0.2">
      <c r="A130" s="109"/>
      <c r="B130" s="110"/>
      <c r="C130" s="208" t="s">
        <v>287</v>
      </c>
      <c r="D130" s="208" t="s">
        <v>400</v>
      </c>
      <c r="E130" s="209" t="s">
        <v>1294</v>
      </c>
      <c r="F130" s="210" t="s">
        <v>1295</v>
      </c>
      <c r="G130" s="211" t="s">
        <v>173</v>
      </c>
      <c r="H130" s="212">
        <v>0.9</v>
      </c>
      <c r="I130" s="5"/>
      <c r="J130" s="213">
        <f t="shared" si="20"/>
        <v>0</v>
      </c>
      <c r="K130" s="210" t="s">
        <v>3</v>
      </c>
      <c r="L130" s="214"/>
      <c r="M130" s="215" t="s">
        <v>3</v>
      </c>
      <c r="N130" s="216" t="s">
        <v>43</v>
      </c>
      <c r="O130" s="186"/>
      <c r="P130" s="187">
        <f t="shared" si="21"/>
        <v>0</v>
      </c>
      <c r="Q130" s="187">
        <v>0</v>
      </c>
      <c r="R130" s="187">
        <f t="shared" si="22"/>
        <v>0</v>
      </c>
      <c r="S130" s="187">
        <v>0</v>
      </c>
      <c r="T130" s="188">
        <f t="shared" si="23"/>
        <v>0</v>
      </c>
      <c r="U130" s="109"/>
      <c r="V130" s="109"/>
      <c r="W130" s="109"/>
      <c r="X130" s="109"/>
      <c r="Y130" s="109"/>
      <c r="Z130" s="109"/>
      <c r="AA130" s="109"/>
      <c r="AB130" s="109"/>
      <c r="AC130" s="109"/>
      <c r="AD130" s="109"/>
      <c r="AE130" s="109"/>
      <c r="AR130" s="189" t="s">
        <v>174</v>
      </c>
      <c r="AT130" s="189" t="s">
        <v>400</v>
      </c>
      <c r="AU130" s="189" t="s">
        <v>79</v>
      </c>
      <c r="AY130" s="100" t="s">
        <v>159</v>
      </c>
      <c r="BE130" s="190">
        <f t="shared" si="24"/>
        <v>0</v>
      </c>
      <c r="BF130" s="190">
        <f t="shared" si="25"/>
        <v>0</v>
      </c>
      <c r="BG130" s="190">
        <f t="shared" si="26"/>
        <v>0</v>
      </c>
      <c r="BH130" s="190">
        <f t="shared" si="27"/>
        <v>0</v>
      </c>
      <c r="BI130" s="190">
        <f t="shared" si="28"/>
        <v>0</v>
      </c>
      <c r="BJ130" s="100" t="s">
        <v>79</v>
      </c>
      <c r="BK130" s="190">
        <f t="shared" si="29"/>
        <v>0</v>
      </c>
      <c r="BL130" s="100" t="s">
        <v>164</v>
      </c>
      <c r="BM130" s="189" t="s">
        <v>448</v>
      </c>
    </row>
    <row r="131" spans="1:65" s="113" customFormat="1" ht="16.5" customHeight="1" x14ac:dyDescent="0.2">
      <c r="A131" s="109"/>
      <c r="B131" s="110"/>
      <c r="C131" s="208" t="s">
        <v>449</v>
      </c>
      <c r="D131" s="208" t="s">
        <v>400</v>
      </c>
      <c r="E131" s="209" t="s">
        <v>1296</v>
      </c>
      <c r="F131" s="210" t="s">
        <v>1297</v>
      </c>
      <c r="G131" s="211" t="s">
        <v>173</v>
      </c>
      <c r="H131" s="212">
        <v>0.22</v>
      </c>
      <c r="I131" s="5"/>
      <c r="J131" s="213">
        <f t="shared" si="20"/>
        <v>0</v>
      </c>
      <c r="K131" s="210" t="s">
        <v>3</v>
      </c>
      <c r="L131" s="214"/>
      <c r="M131" s="215" t="s">
        <v>3</v>
      </c>
      <c r="N131" s="216" t="s">
        <v>43</v>
      </c>
      <c r="O131" s="186"/>
      <c r="P131" s="187">
        <f t="shared" si="21"/>
        <v>0</v>
      </c>
      <c r="Q131" s="187">
        <v>0</v>
      </c>
      <c r="R131" s="187">
        <f t="shared" si="22"/>
        <v>0</v>
      </c>
      <c r="S131" s="187">
        <v>0</v>
      </c>
      <c r="T131" s="188">
        <f t="shared" si="23"/>
        <v>0</v>
      </c>
      <c r="U131" s="109"/>
      <c r="V131" s="109"/>
      <c r="W131" s="109"/>
      <c r="X131" s="109"/>
      <c r="Y131" s="109"/>
      <c r="Z131" s="109"/>
      <c r="AA131" s="109"/>
      <c r="AB131" s="109"/>
      <c r="AC131" s="109"/>
      <c r="AD131" s="109"/>
      <c r="AE131" s="109"/>
      <c r="AR131" s="189" t="s">
        <v>174</v>
      </c>
      <c r="AT131" s="189" t="s">
        <v>400</v>
      </c>
      <c r="AU131" s="189" t="s">
        <v>79</v>
      </c>
      <c r="AY131" s="100" t="s">
        <v>159</v>
      </c>
      <c r="BE131" s="190">
        <f t="shared" si="24"/>
        <v>0</v>
      </c>
      <c r="BF131" s="190">
        <f t="shared" si="25"/>
        <v>0</v>
      </c>
      <c r="BG131" s="190">
        <f t="shared" si="26"/>
        <v>0</v>
      </c>
      <c r="BH131" s="190">
        <f t="shared" si="27"/>
        <v>0</v>
      </c>
      <c r="BI131" s="190">
        <f t="shared" si="28"/>
        <v>0</v>
      </c>
      <c r="BJ131" s="100" t="s">
        <v>79</v>
      </c>
      <c r="BK131" s="190">
        <f t="shared" si="29"/>
        <v>0</v>
      </c>
      <c r="BL131" s="100" t="s">
        <v>164</v>
      </c>
      <c r="BM131" s="189" t="s">
        <v>452</v>
      </c>
    </row>
    <row r="132" spans="1:65" s="113" customFormat="1" ht="16.5" customHeight="1" x14ac:dyDescent="0.2">
      <c r="A132" s="109"/>
      <c r="B132" s="110"/>
      <c r="C132" s="208" t="s">
        <v>293</v>
      </c>
      <c r="D132" s="208" t="s">
        <v>400</v>
      </c>
      <c r="E132" s="209" t="s">
        <v>1261</v>
      </c>
      <c r="F132" s="210" t="s">
        <v>1262</v>
      </c>
      <c r="G132" s="211" t="s">
        <v>173</v>
      </c>
      <c r="H132" s="212">
        <v>1</v>
      </c>
      <c r="I132" s="5"/>
      <c r="J132" s="213">
        <f t="shared" si="20"/>
        <v>0</v>
      </c>
      <c r="K132" s="210" t="s">
        <v>3</v>
      </c>
      <c r="L132" s="214"/>
      <c r="M132" s="215" t="s">
        <v>3</v>
      </c>
      <c r="N132" s="216" t="s">
        <v>43</v>
      </c>
      <c r="O132" s="186"/>
      <c r="P132" s="187">
        <f t="shared" si="21"/>
        <v>0</v>
      </c>
      <c r="Q132" s="187">
        <v>0</v>
      </c>
      <c r="R132" s="187">
        <f t="shared" si="22"/>
        <v>0</v>
      </c>
      <c r="S132" s="187">
        <v>0</v>
      </c>
      <c r="T132" s="188">
        <f t="shared" si="23"/>
        <v>0</v>
      </c>
      <c r="U132" s="109"/>
      <c r="V132" s="109"/>
      <c r="W132" s="109"/>
      <c r="X132" s="109"/>
      <c r="Y132" s="109"/>
      <c r="Z132" s="109"/>
      <c r="AA132" s="109"/>
      <c r="AB132" s="109"/>
      <c r="AC132" s="109"/>
      <c r="AD132" s="109"/>
      <c r="AE132" s="109"/>
      <c r="AR132" s="189" t="s">
        <v>174</v>
      </c>
      <c r="AT132" s="189" t="s">
        <v>400</v>
      </c>
      <c r="AU132" s="189" t="s">
        <v>79</v>
      </c>
      <c r="AY132" s="100" t="s">
        <v>159</v>
      </c>
      <c r="BE132" s="190">
        <f t="shared" si="24"/>
        <v>0</v>
      </c>
      <c r="BF132" s="190">
        <f t="shared" si="25"/>
        <v>0</v>
      </c>
      <c r="BG132" s="190">
        <f t="shared" si="26"/>
        <v>0</v>
      </c>
      <c r="BH132" s="190">
        <f t="shared" si="27"/>
        <v>0</v>
      </c>
      <c r="BI132" s="190">
        <f t="shared" si="28"/>
        <v>0</v>
      </c>
      <c r="BJ132" s="100" t="s">
        <v>79</v>
      </c>
      <c r="BK132" s="190">
        <f t="shared" si="29"/>
        <v>0</v>
      </c>
      <c r="BL132" s="100" t="s">
        <v>164</v>
      </c>
      <c r="BM132" s="189" t="s">
        <v>455</v>
      </c>
    </row>
    <row r="133" spans="1:65" s="113" customFormat="1" ht="16.5" customHeight="1" x14ac:dyDescent="0.2">
      <c r="A133" s="109"/>
      <c r="B133" s="110"/>
      <c r="C133" s="208" t="s">
        <v>457</v>
      </c>
      <c r="D133" s="208" t="s">
        <v>400</v>
      </c>
      <c r="E133" s="209" t="s">
        <v>1263</v>
      </c>
      <c r="F133" s="210" t="s">
        <v>1264</v>
      </c>
      <c r="G133" s="211" t="s">
        <v>173</v>
      </c>
      <c r="H133" s="212">
        <v>3.4</v>
      </c>
      <c r="I133" s="5"/>
      <c r="J133" s="213">
        <f t="shared" si="20"/>
        <v>0</v>
      </c>
      <c r="K133" s="210" t="s">
        <v>3</v>
      </c>
      <c r="L133" s="214"/>
      <c r="M133" s="215" t="s">
        <v>3</v>
      </c>
      <c r="N133" s="216" t="s">
        <v>43</v>
      </c>
      <c r="O133" s="186"/>
      <c r="P133" s="187">
        <f t="shared" si="21"/>
        <v>0</v>
      </c>
      <c r="Q133" s="187">
        <v>0</v>
      </c>
      <c r="R133" s="187">
        <f t="shared" si="22"/>
        <v>0</v>
      </c>
      <c r="S133" s="187">
        <v>0</v>
      </c>
      <c r="T133" s="188">
        <f t="shared" si="23"/>
        <v>0</v>
      </c>
      <c r="U133" s="109"/>
      <c r="V133" s="109"/>
      <c r="W133" s="109"/>
      <c r="X133" s="109"/>
      <c r="Y133" s="109"/>
      <c r="Z133" s="109"/>
      <c r="AA133" s="109"/>
      <c r="AB133" s="109"/>
      <c r="AC133" s="109"/>
      <c r="AD133" s="109"/>
      <c r="AE133" s="109"/>
      <c r="AR133" s="189" t="s">
        <v>174</v>
      </c>
      <c r="AT133" s="189" t="s">
        <v>400</v>
      </c>
      <c r="AU133" s="189" t="s">
        <v>79</v>
      </c>
      <c r="AY133" s="100" t="s">
        <v>159</v>
      </c>
      <c r="BE133" s="190">
        <f t="shared" si="24"/>
        <v>0</v>
      </c>
      <c r="BF133" s="190">
        <f t="shared" si="25"/>
        <v>0</v>
      </c>
      <c r="BG133" s="190">
        <f t="shared" si="26"/>
        <v>0</v>
      </c>
      <c r="BH133" s="190">
        <f t="shared" si="27"/>
        <v>0</v>
      </c>
      <c r="BI133" s="190">
        <f t="shared" si="28"/>
        <v>0</v>
      </c>
      <c r="BJ133" s="100" t="s">
        <v>79</v>
      </c>
      <c r="BK133" s="190">
        <f t="shared" si="29"/>
        <v>0</v>
      </c>
      <c r="BL133" s="100" t="s">
        <v>164</v>
      </c>
      <c r="BM133" s="189" t="s">
        <v>460</v>
      </c>
    </row>
    <row r="134" spans="1:65" s="113" customFormat="1" ht="16.5" customHeight="1" x14ac:dyDescent="0.2">
      <c r="A134" s="109"/>
      <c r="B134" s="110"/>
      <c r="C134" s="208" t="s">
        <v>298</v>
      </c>
      <c r="D134" s="208" t="s">
        <v>400</v>
      </c>
      <c r="E134" s="209" t="s">
        <v>1298</v>
      </c>
      <c r="F134" s="210" t="s">
        <v>1299</v>
      </c>
      <c r="G134" s="211" t="s">
        <v>173</v>
      </c>
      <c r="H134" s="212">
        <v>2.1</v>
      </c>
      <c r="I134" s="5"/>
      <c r="J134" s="213">
        <f t="shared" si="20"/>
        <v>0</v>
      </c>
      <c r="K134" s="210" t="s">
        <v>3</v>
      </c>
      <c r="L134" s="214"/>
      <c r="M134" s="215" t="s">
        <v>3</v>
      </c>
      <c r="N134" s="216" t="s">
        <v>43</v>
      </c>
      <c r="O134" s="186"/>
      <c r="P134" s="187">
        <f t="shared" si="21"/>
        <v>0</v>
      </c>
      <c r="Q134" s="187">
        <v>0</v>
      </c>
      <c r="R134" s="187">
        <f t="shared" si="22"/>
        <v>0</v>
      </c>
      <c r="S134" s="187">
        <v>0</v>
      </c>
      <c r="T134" s="188">
        <f t="shared" si="23"/>
        <v>0</v>
      </c>
      <c r="U134" s="109"/>
      <c r="V134" s="109"/>
      <c r="W134" s="109"/>
      <c r="X134" s="109"/>
      <c r="Y134" s="109"/>
      <c r="Z134" s="109"/>
      <c r="AA134" s="109"/>
      <c r="AB134" s="109"/>
      <c r="AC134" s="109"/>
      <c r="AD134" s="109"/>
      <c r="AE134" s="109"/>
      <c r="AR134" s="189" t="s">
        <v>174</v>
      </c>
      <c r="AT134" s="189" t="s">
        <v>400</v>
      </c>
      <c r="AU134" s="189" t="s">
        <v>79</v>
      </c>
      <c r="AY134" s="100" t="s">
        <v>159</v>
      </c>
      <c r="BE134" s="190">
        <f t="shared" si="24"/>
        <v>0</v>
      </c>
      <c r="BF134" s="190">
        <f t="shared" si="25"/>
        <v>0</v>
      </c>
      <c r="BG134" s="190">
        <f t="shared" si="26"/>
        <v>0</v>
      </c>
      <c r="BH134" s="190">
        <f t="shared" si="27"/>
        <v>0</v>
      </c>
      <c r="BI134" s="190">
        <f t="shared" si="28"/>
        <v>0</v>
      </c>
      <c r="BJ134" s="100" t="s">
        <v>79</v>
      </c>
      <c r="BK134" s="190">
        <f t="shared" si="29"/>
        <v>0</v>
      </c>
      <c r="BL134" s="100" t="s">
        <v>164</v>
      </c>
      <c r="BM134" s="189" t="s">
        <v>463</v>
      </c>
    </row>
    <row r="135" spans="1:65" s="113" customFormat="1" ht="16.5" customHeight="1" x14ac:dyDescent="0.2">
      <c r="A135" s="109"/>
      <c r="B135" s="110"/>
      <c r="C135" s="208" t="s">
        <v>465</v>
      </c>
      <c r="D135" s="208" t="s">
        <v>400</v>
      </c>
      <c r="E135" s="209" t="s">
        <v>1265</v>
      </c>
      <c r="F135" s="210" t="s">
        <v>1266</v>
      </c>
      <c r="G135" s="211" t="s">
        <v>173</v>
      </c>
      <c r="H135" s="212">
        <v>2.5</v>
      </c>
      <c r="I135" s="5"/>
      <c r="J135" s="213">
        <f t="shared" si="20"/>
        <v>0</v>
      </c>
      <c r="K135" s="210" t="s">
        <v>3</v>
      </c>
      <c r="L135" s="214"/>
      <c r="M135" s="215" t="s">
        <v>3</v>
      </c>
      <c r="N135" s="216" t="s">
        <v>43</v>
      </c>
      <c r="O135" s="186"/>
      <c r="P135" s="187">
        <f t="shared" si="21"/>
        <v>0</v>
      </c>
      <c r="Q135" s="187">
        <v>0</v>
      </c>
      <c r="R135" s="187">
        <f t="shared" si="22"/>
        <v>0</v>
      </c>
      <c r="S135" s="187">
        <v>0</v>
      </c>
      <c r="T135" s="188">
        <f t="shared" si="23"/>
        <v>0</v>
      </c>
      <c r="U135" s="109"/>
      <c r="V135" s="109"/>
      <c r="W135" s="109"/>
      <c r="X135" s="109"/>
      <c r="Y135" s="109"/>
      <c r="Z135" s="109"/>
      <c r="AA135" s="109"/>
      <c r="AB135" s="109"/>
      <c r="AC135" s="109"/>
      <c r="AD135" s="109"/>
      <c r="AE135" s="109"/>
      <c r="AR135" s="189" t="s">
        <v>174</v>
      </c>
      <c r="AT135" s="189" t="s">
        <v>400</v>
      </c>
      <c r="AU135" s="189" t="s">
        <v>79</v>
      </c>
      <c r="AY135" s="100" t="s">
        <v>159</v>
      </c>
      <c r="BE135" s="190">
        <f t="shared" si="24"/>
        <v>0</v>
      </c>
      <c r="BF135" s="190">
        <f t="shared" si="25"/>
        <v>0</v>
      </c>
      <c r="BG135" s="190">
        <f t="shared" si="26"/>
        <v>0</v>
      </c>
      <c r="BH135" s="190">
        <f t="shared" si="27"/>
        <v>0</v>
      </c>
      <c r="BI135" s="190">
        <f t="shared" si="28"/>
        <v>0</v>
      </c>
      <c r="BJ135" s="100" t="s">
        <v>79</v>
      </c>
      <c r="BK135" s="190">
        <f t="shared" si="29"/>
        <v>0</v>
      </c>
      <c r="BL135" s="100" t="s">
        <v>164</v>
      </c>
      <c r="BM135" s="189" t="s">
        <v>468</v>
      </c>
    </row>
    <row r="136" spans="1:65" s="113" customFormat="1" ht="16.5" customHeight="1" x14ac:dyDescent="0.2">
      <c r="A136" s="109"/>
      <c r="B136" s="110"/>
      <c r="C136" s="208" t="s">
        <v>304</v>
      </c>
      <c r="D136" s="208" t="s">
        <v>400</v>
      </c>
      <c r="E136" s="209" t="s">
        <v>1300</v>
      </c>
      <c r="F136" s="210" t="s">
        <v>1301</v>
      </c>
      <c r="G136" s="211" t="s">
        <v>173</v>
      </c>
      <c r="H136" s="212">
        <v>3.6</v>
      </c>
      <c r="I136" s="5"/>
      <c r="J136" s="213">
        <f t="shared" si="20"/>
        <v>0</v>
      </c>
      <c r="K136" s="210" t="s">
        <v>3</v>
      </c>
      <c r="L136" s="214"/>
      <c r="M136" s="215" t="s">
        <v>3</v>
      </c>
      <c r="N136" s="216" t="s">
        <v>43</v>
      </c>
      <c r="O136" s="186"/>
      <c r="P136" s="187">
        <f t="shared" si="21"/>
        <v>0</v>
      </c>
      <c r="Q136" s="187">
        <v>0</v>
      </c>
      <c r="R136" s="187">
        <f t="shared" si="22"/>
        <v>0</v>
      </c>
      <c r="S136" s="187">
        <v>0</v>
      </c>
      <c r="T136" s="188">
        <f t="shared" si="23"/>
        <v>0</v>
      </c>
      <c r="U136" s="109"/>
      <c r="V136" s="109"/>
      <c r="W136" s="109"/>
      <c r="X136" s="109"/>
      <c r="Y136" s="109"/>
      <c r="Z136" s="109"/>
      <c r="AA136" s="109"/>
      <c r="AB136" s="109"/>
      <c r="AC136" s="109"/>
      <c r="AD136" s="109"/>
      <c r="AE136" s="109"/>
      <c r="AR136" s="189" t="s">
        <v>174</v>
      </c>
      <c r="AT136" s="189" t="s">
        <v>400</v>
      </c>
      <c r="AU136" s="189" t="s">
        <v>79</v>
      </c>
      <c r="AY136" s="100" t="s">
        <v>159</v>
      </c>
      <c r="BE136" s="190">
        <f t="shared" si="24"/>
        <v>0</v>
      </c>
      <c r="BF136" s="190">
        <f t="shared" si="25"/>
        <v>0</v>
      </c>
      <c r="BG136" s="190">
        <f t="shared" si="26"/>
        <v>0</v>
      </c>
      <c r="BH136" s="190">
        <f t="shared" si="27"/>
        <v>0</v>
      </c>
      <c r="BI136" s="190">
        <f t="shared" si="28"/>
        <v>0</v>
      </c>
      <c r="BJ136" s="100" t="s">
        <v>79</v>
      </c>
      <c r="BK136" s="190">
        <f t="shared" si="29"/>
        <v>0</v>
      </c>
      <c r="BL136" s="100" t="s">
        <v>164</v>
      </c>
      <c r="BM136" s="189" t="s">
        <v>471</v>
      </c>
    </row>
    <row r="137" spans="1:65" s="113" customFormat="1" ht="16.5" customHeight="1" x14ac:dyDescent="0.2">
      <c r="A137" s="109"/>
      <c r="B137" s="110"/>
      <c r="C137" s="208" t="s">
        <v>478</v>
      </c>
      <c r="D137" s="208" t="s">
        <v>400</v>
      </c>
      <c r="E137" s="209" t="s">
        <v>1302</v>
      </c>
      <c r="F137" s="210" t="s">
        <v>1270</v>
      </c>
      <c r="G137" s="211" t="s">
        <v>1271</v>
      </c>
      <c r="H137" s="212">
        <v>35</v>
      </c>
      <c r="I137" s="5"/>
      <c r="J137" s="213">
        <f t="shared" si="20"/>
        <v>0</v>
      </c>
      <c r="K137" s="210" t="s">
        <v>3</v>
      </c>
      <c r="L137" s="214"/>
      <c r="M137" s="215" t="s">
        <v>3</v>
      </c>
      <c r="N137" s="216" t="s">
        <v>43</v>
      </c>
      <c r="O137" s="186"/>
      <c r="P137" s="187">
        <f t="shared" si="21"/>
        <v>0</v>
      </c>
      <c r="Q137" s="187">
        <v>0</v>
      </c>
      <c r="R137" s="187">
        <f t="shared" si="22"/>
        <v>0</v>
      </c>
      <c r="S137" s="187">
        <v>0</v>
      </c>
      <c r="T137" s="188">
        <f t="shared" si="23"/>
        <v>0</v>
      </c>
      <c r="U137" s="109"/>
      <c r="V137" s="109"/>
      <c r="W137" s="109"/>
      <c r="X137" s="109"/>
      <c r="Y137" s="109"/>
      <c r="Z137" s="109"/>
      <c r="AA137" s="109"/>
      <c r="AB137" s="109"/>
      <c r="AC137" s="109"/>
      <c r="AD137" s="109"/>
      <c r="AE137" s="109"/>
      <c r="AR137" s="189" t="s">
        <v>174</v>
      </c>
      <c r="AT137" s="189" t="s">
        <v>400</v>
      </c>
      <c r="AU137" s="189" t="s">
        <v>79</v>
      </c>
      <c r="AY137" s="100" t="s">
        <v>159</v>
      </c>
      <c r="BE137" s="190">
        <f t="shared" si="24"/>
        <v>0</v>
      </c>
      <c r="BF137" s="190">
        <f t="shared" si="25"/>
        <v>0</v>
      </c>
      <c r="BG137" s="190">
        <f t="shared" si="26"/>
        <v>0</v>
      </c>
      <c r="BH137" s="190">
        <f t="shared" si="27"/>
        <v>0</v>
      </c>
      <c r="BI137" s="190">
        <f t="shared" si="28"/>
        <v>0</v>
      </c>
      <c r="BJ137" s="100" t="s">
        <v>79</v>
      </c>
      <c r="BK137" s="190">
        <f t="shared" si="29"/>
        <v>0</v>
      </c>
      <c r="BL137" s="100" t="s">
        <v>164</v>
      </c>
      <c r="BM137" s="189" t="s">
        <v>481</v>
      </c>
    </row>
    <row r="138" spans="1:65" s="113" customFormat="1" ht="16.5" customHeight="1" x14ac:dyDescent="0.2">
      <c r="A138" s="109"/>
      <c r="B138" s="110"/>
      <c r="C138" s="208" t="s">
        <v>315</v>
      </c>
      <c r="D138" s="208" t="s">
        <v>400</v>
      </c>
      <c r="E138" s="209" t="s">
        <v>1303</v>
      </c>
      <c r="F138" s="210" t="s">
        <v>1273</v>
      </c>
      <c r="G138" s="211" t="s">
        <v>1271</v>
      </c>
      <c r="H138" s="212">
        <v>12.25</v>
      </c>
      <c r="I138" s="5"/>
      <c r="J138" s="213">
        <f t="shared" si="20"/>
        <v>0</v>
      </c>
      <c r="K138" s="210" t="s">
        <v>3</v>
      </c>
      <c r="L138" s="214"/>
      <c r="M138" s="215" t="s">
        <v>3</v>
      </c>
      <c r="N138" s="216" t="s">
        <v>43</v>
      </c>
      <c r="O138" s="186"/>
      <c r="P138" s="187">
        <f t="shared" si="21"/>
        <v>0</v>
      </c>
      <c r="Q138" s="187">
        <v>0</v>
      </c>
      <c r="R138" s="187">
        <f t="shared" si="22"/>
        <v>0</v>
      </c>
      <c r="S138" s="187">
        <v>0</v>
      </c>
      <c r="T138" s="188">
        <f t="shared" si="23"/>
        <v>0</v>
      </c>
      <c r="U138" s="109"/>
      <c r="V138" s="109"/>
      <c r="W138" s="109"/>
      <c r="X138" s="109"/>
      <c r="Y138" s="109"/>
      <c r="Z138" s="109"/>
      <c r="AA138" s="109"/>
      <c r="AB138" s="109"/>
      <c r="AC138" s="109"/>
      <c r="AD138" s="109"/>
      <c r="AE138" s="109"/>
      <c r="AR138" s="189" t="s">
        <v>174</v>
      </c>
      <c r="AT138" s="189" t="s">
        <v>400</v>
      </c>
      <c r="AU138" s="189" t="s">
        <v>79</v>
      </c>
      <c r="AY138" s="100" t="s">
        <v>159</v>
      </c>
      <c r="BE138" s="190">
        <f t="shared" si="24"/>
        <v>0</v>
      </c>
      <c r="BF138" s="190">
        <f t="shared" si="25"/>
        <v>0</v>
      </c>
      <c r="BG138" s="190">
        <f t="shared" si="26"/>
        <v>0</v>
      </c>
      <c r="BH138" s="190">
        <f t="shared" si="27"/>
        <v>0</v>
      </c>
      <c r="BI138" s="190">
        <f t="shared" si="28"/>
        <v>0</v>
      </c>
      <c r="BJ138" s="100" t="s">
        <v>79</v>
      </c>
      <c r="BK138" s="190">
        <f t="shared" si="29"/>
        <v>0</v>
      </c>
      <c r="BL138" s="100" t="s">
        <v>164</v>
      </c>
      <c r="BM138" s="189" t="s">
        <v>484</v>
      </c>
    </row>
    <row r="139" spans="1:65" s="167" customFormat="1" ht="25.9" customHeight="1" x14ac:dyDescent="0.2">
      <c r="B139" s="168"/>
      <c r="D139" s="169" t="s">
        <v>71</v>
      </c>
      <c r="E139" s="170" t="s">
        <v>1304</v>
      </c>
      <c r="F139" s="170" t="s">
        <v>1162</v>
      </c>
      <c r="J139" s="171">
        <f>BK139</f>
        <v>0</v>
      </c>
      <c r="L139" s="168"/>
      <c r="M139" s="172"/>
      <c r="N139" s="173"/>
      <c r="O139" s="173"/>
      <c r="P139" s="174">
        <f>SUM(P140:P148)</f>
        <v>0</v>
      </c>
      <c r="Q139" s="173"/>
      <c r="R139" s="174">
        <f>SUM(R140:R148)</f>
        <v>0</v>
      </c>
      <c r="S139" s="173"/>
      <c r="T139" s="175">
        <f>SUM(T140:T148)</f>
        <v>0</v>
      </c>
      <c r="AR139" s="169" t="s">
        <v>79</v>
      </c>
      <c r="AT139" s="176" t="s">
        <v>71</v>
      </c>
      <c r="AU139" s="176" t="s">
        <v>72</v>
      </c>
      <c r="AY139" s="169" t="s">
        <v>159</v>
      </c>
      <c r="BK139" s="177">
        <f>SUM(BK140:BK148)</f>
        <v>0</v>
      </c>
    </row>
    <row r="140" spans="1:65" s="113" customFormat="1" ht="16.5" customHeight="1" x14ac:dyDescent="0.2">
      <c r="A140" s="109"/>
      <c r="B140" s="110"/>
      <c r="C140" s="178" t="s">
        <v>499</v>
      </c>
      <c r="D140" s="178" t="s">
        <v>160</v>
      </c>
      <c r="E140" s="179" t="s">
        <v>1305</v>
      </c>
      <c r="F140" s="180" t="s">
        <v>1306</v>
      </c>
      <c r="G140" s="181" t="s">
        <v>1307</v>
      </c>
      <c r="H140" s="182">
        <v>40</v>
      </c>
      <c r="I140" s="4"/>
      <c r="J140" s="183">
        <f t="shared" ref="J140:J148" si="30">ROUND(I140*H140,2)</f>
        <v>0</v>
      </c>
      <c r="K140" s="180" t="s">
        <v>3</v>
      </c>
      <c r="L140" s="110"/>
      <c r="M140" s="184" t="s">
        <v>3</v>
      </c>
      <c r="N140" s="185" t="s">
        <v>43</v>
      </c>
      <c r="O140" s="186"/>
      <c r="P140" s="187">
        <f t="shared" ref="P140:P148" si="31">O140*H140</f>
        <v>0</v>
      </c>
      <c r="Q140" s="187">
        <v>0</v>
      </c>
      <c r="R140" s="187">
        <f t="shared" ref="R140:R148" si="32">Q140*H140</f>
        <v>0</v>
      </c>
      <c r="S140" s="187">
        <v>0</v>
      </c>
      <c r="T140" s="188">
        <f t="shared" ref="T140:T148" si="33">S140*H140</f>
        <v>0</v>
      </c>
      <c r="U140" s="109"/>
      <c r="V140" s="109"/>
      <c r="W140" s="109"/>
      <c r="X140" s="109"/>
      <c r="Y140" s="109"/>
      <c r="Z140" s="109"/>
      <c r="AA140" s="109"/>
      <c r="AB140" s="109"/>
      <c r="AC140" s="109"/>
      <c r="AD140" s="109"/>
      <c r="AE140" s="109"/>
      <c r="AR140" s="189" t="s">
        <v>164</v>
      </c>
      <c r="AT140" s="189" t="s">
        <v>160</v>
      </c>
      <c r="AU140" s="189" t="s">
        <v>79</v>
      </c>
      <c r="AY140" s="100" t="s">
        <v>159</v>
      </c>
      <c r="BE140" s="190">
        <f t="shared" ref="BE140:BE148" si="34">IF(N140="základní",J140,0)</f>
        <v>0</v>
      </c>
      <c r="BF140" s="190">
        <f t="shared" ref="BF140:BF148" si="35">IF(N140="snížená",J140,0)</f>
        <v>0</v>
      </c>
      <c r="BG140" s="190">
        <f t="shared" ref="BG140:BG148" si="36">IF(N140="zákl. přenesená",J140,0)</f>
        <v>0</v>
      </c>
      <c r="BH140" s="190">
        <f t="shared" ref="BH140:BH148" si="37">IF(N140="sníž. přenesená",J140,0)</f>
        <v>0</v>
      </c>
      <c r="BI140" s="190">
        <f t="shared" ref="BI140:BI148" si="38">IF(N140="nulová",J140,0)</f>
        <v>0</v>
      </c>
      <c r="BJ140" s="100" t="s">
        <v>79</v>
      </c>
      <c r="BK140" s="190">
        <f t="shared" ref="BK140:BK148" si="39">ROUND(I140*H140,2)</f>
        <v>0</v>
      </c>
      <c r="BL140" s="100" t="s">
        <v>164</v>
      </c>
      <c r="BM140" s="189" t="s">
        <v>502</v>
      </c>
    </row>
    <row r="141" spans="1:65" s="113" customFormat="1" ht="16.5" customHeight="1" x14ac:dyDescent="0.2">
      <c r="A141" s="109"/>
      <c r="B141" s="110"/>
      <c r="C141" s="178" t="s">
        <v>320</v>
      </c>
      <c r="D141" s="178" t="s">
        <v>160</v>
      </c>
      <c r="E141" s="179" t="s">
        <v>1308</v>
      </c>
      <c r="F141" s="180" t="s">
        <v>1309</v>
      </c>
      <c r="G141" s="181" t="s">
        <v>1307</v>
      </c>
      <c r="H141" s="182">
        <v>80</v>
      </c>
      <c r="I141" s="4"/>
      <c r="J141" s="183">
        <f t="shared" si="30"/>
        <v>0</v>
      </c>
      <c r="K141" s="180" t="s">
        <v>3</v>
      </c>
      <c r="L141" s="110"/>
      <c r="M141" s="184" t="s">
        <v>3</v>
      </c>
      <c r="N141" s="185" t="s">
        <v>43</v>
      </c>
      <c r="O141" s="186"/>
      <c r="P141" s="187">
        <f t="shared" si="31"/>
        <v>0</v>
      </c>
      <c r="Q141" s="187">
        <v>0</v>
      </c>
      <c r="R141" s="187">
        <f t="shared" si="32"/>
        <v>0</v>
      </c>
      <c r="S141" s="187">
        <v>0</v>
      </c>
      <c r="T141" s="188">
        <f t="shared" si="33"/>
        <v>0</v>
      </c>
      <c r="U141" s="109"/>
      <c r="V141" s="109"/>
      <c r="W141" s="109"/>
      <c r="X141" s="109"/>
      <c r="Y141" s="109"/>
      <c r="Z141" s="109"/>
      <c r="AA141" s="109"/>
      <c r="AB141" s="109"/>
      <c r="AC141" s="109"/>
      <c r="AD141" s="109"/>
      <c r="AE141" s="109"/>
      <c r="AR141" s="189" t="s">
        <v>164</v>
      </c>
      <c r="AT141" s="189" t="s">
        <v>160</v>
      </c>
      <c r="AU141" s="189" t="s">
        <v>79</v>
      </c>
      <c r="AY141" s="100" t="s">
        <v>159</v>
      </c>
      <c r="BE141" s="190">
        <f t="shared" si="34"/>
        <v>0</v>
      </c>
      <c r="BF141" s="190">
        <f t="shared" si="35"/>
        <v>0</v>
      </c>
      <c r="BG141" s="190">
        <f t="shared" si="36"/>
        <v>0</v>
      </c>
      <c r="BH141" s="190">
        <f t="shared" si="37"/>
        <v>0</v>
      </c>
      <c r="BI141" s="190">
        <f t="shared" si="38"/>
        <v>0</v>
      </c>
      <c r="BJ141" s="100" t="s">
        <v>79</v>
      </c>
      <c r="BK141" s="190">
        <f t="shared" si="39"/>
        <v>0</v>
      </c>
      <c r="BL141" s="100" t="s">
        <v>164</v>
      </c>
      <c r="BM141" s="189" t="s">
        <v>505</v>
      </c>
    </row>
    <row r="142" spans="1:65" s="113" customFormat="1" ht="24" x14ac:dyDescent="0.2">
      <c r="A142" s="109"/>
      <c r="B142" s="110"/>
      <c r="C142" s="178" t="s">
        <v>509</v>
      </c>
      <c r="D142" s="178" t="s">
        <v>160</v>
      </c>
      <c r="E142" s="179" t="s">
        <v>1310</v>
      </c>
      <c r="F142" s="180" t="s">
        <v>1311</v>
      </c>
      <c r="G142" s="181" t="s">
        <v>191</v>
      </c>
      <c r="H142" s="182">
        <v>0</v>
      </c>
      <c r="I142" s="4"/>
      <c r="J142" s="183">
        <f t="shared" si="30"/>
        <v>0</v>
      </c>
      <c r="K142" s="180" t="s">
        <v>3</v>
      </c>
      <c r="L142" s="110"/>
      <c r="M142" s="184" t="s">
        <v>3</v>
      </c>
      <c r="N142" s="185" t="s">
        <v>43</v>
      </c>
      <c r="O142" s="186"/>
      <c r="P142" s="187">
        <f t="shared" si="31"/>
        <v>0</v>
      </c>
      <c r="Q142" s="187">
        <v>0</v>
      </c>
      <c r="R142" s="187">
        <f t="shared" si="32"/>
        <v>0</v>
      </c>
      <c r="S142" s="187">
        <v>0</v>
      </c>
      <c r="T142" s="188">
        <f t="shared" si="33"/>
        <v>0</v>
      </c>
      <c r="U142" s="109"/>
      <c r="V142" s="109"/>
      <c r="W142" s="109"/>
      <c r="X142" s="109"/>
      <c r="Y142" s="109"/>
      <c r="Z142" s="109"/>
      <c r="AA142" s="109"/>
      <c r="AB142" s="109"/>
      <c r="AC142" s="109"/>
      <c r="AD142" s="109"/>
      <c r="AE142" s="109"/>
      <c r="AR142" s="189" t="s">
        <v>164</v>
      </c>
      <c r="AT142" s="189" t="s">
        <v>160</v>
      </c>
      <c r="AU142" s="189" t="s">
        <v>79</v>
      </c>
      <c r="AY142" s="100" t="s">
        <v>159</v>
      </c>
      <c r="BE142" s="190">
        <f t="shared" si="34"/>
        <v>0</v>
      </c>
      <c r="BF142" s="190">
        <f t="shared" si="35"/>
        <v>0</v>
      </c>
      <c r="BG142" s="190">
        <f t="shared" si="36"/>
        <v>0</v>
      </c>
      <c r="BH142" s="190">
        <f t="shared" si="37"/>
        <v>0</v>
      </c>
      <c r="BI142" s="190">
        <f t="shared" si="38"/>
        <v>0</v>
      </c>
      <c r="BJ142" s="100" t="s">
        <v>79</v>
      </c>
      <c r="BK142" s="190">
        <f t="shared" si="39"/>
        <v>0</v>
      </c>
      <c r="BL142" s="100" t="s">
        <v>164</v>
      </c>
      <c r="BM142" s="189" t="s">
        <v>512</v>
      </c>
    </row>
    <row r="143" spans="1:65" s="113" customFormat="1" ht="16.5" customHeight="1" x14ac:dyDescent="0.2">
      <c r="A143" s="109"/>
      <c r="B143" s="110"/>
      <c r="C143" s="178" t="s">
        <v>325</v>
      </c>
      <c r="D143" s="178" t="s">
        <v>160</v>
      </c>
      <c r="E143" s="179" t="s">
        <v>1312</v>
      </c>
      <c r="F143" s="180" t="s">
        <v>1313</v>
      </c>
      <c r="G143" s="181" t="s">
        <v>1074</v>
      </c>
      <c r="H143" s="182">
        <v>1</v>
      </c>
      <c r="I143" s="4"/>
      <c r="J143" s="183">
        <f t="shared" si="30"/>
        <v>0</v>
      </c>
      <c r="K143" s="180" t="s">
        <v>3</v>
      </c>
      <c r="L143" s="110"/>
      <c r="M143" s="184" t="s">
        <v>3</v>
      </c>
      <c r="N143" s="185" t="s">
        <v>43</v>
      </c>
      <c r="O143" s="186"/>
      <c r="P143" s="187">
        <f t="shared" si="31"/>
        <v>0</v>
      </c>
      <c r="Q143" s="187">
        <v>0</v>
      </c>
      <c r="R143" s="187">
        <f t="shared" si="32"/>
        <v>0</v>
      </c>
      <c r="S143" s="187">
        <v>0</v>
      </c>
      <c r="T143" s="188">
        <f t="shared" si="33"/>
        <v>0</v>
      </c>
      <c r="U143" s="109"/>
      <c r="V143" s="109"/>
      <c r="W143" s="109"/>
      <c r="X143" s="109"/>
      <c r="Y143" s="109"/>
      <c r="Z143" s="109"/>
      <c r="AA143" s="109"/>
      <c r="AB143" s="109"/>
      <c r="AC143" s="109"/>
      <c r="AD143" s="109"/>
      <c r="AE143" s="109"/>
      <c r="AR143" s="189" t="s">
        <v>164</v>
      </c>
      <c r="AT143" s="189" t="s">
        <v>160</v>
      </c>
      <c r="AU143" s="189" t="s">
        <v>79</v>
      </c>
      <c r="AY143" s="100" t="s">
        <v>159</v>
      </c>
      <c r="BE143" s="190">
        <f t="shared" si="34"/>
        <v>0</v>
      </c>
      <c r="BF143" s="190">
        <f t="shared" si="35"/>
        <v>0</v>
      </c>
      <c r="BG143" s="190">
        <f t="shared" si="36"/>
        <v>0</v>
      </c>
      <c r="BH143" s="190">
        <f t="shared" si="37"/>
        <v>0</v>
      </c>
      <c r="BI143" s="190">
        <f t="shared" si="38"/>
        <v>0</v>
      </c>
      <c r="BJ143" s="100" t="s">
        <v>79</v>
      </c>
      <c r="BK143" s="190">
        <f t="shared" si="39"/>
        <v>0</v>
      </c>
      <c r="BL143" s="100" t="s">
        <v>164</v>
      </c>
      <c r="BM143" s="189" t="s">
        <v>515</v>
      </c>
    </row>
    <row r="144" spans="1:65" s="113" customFormat="1" ht="16.5" customHeight="1" x14ac:dyDescent="0.2">
      <c r="A144" s="109"/>
      <c r="B144" s="110"/>
      <c r="C144" s="178" t="s">
        <v>532</v>
      </c>
      <c r="D144" s="178" t="s">
        <v>160</v>
      </c>
      <c r="E144" s="179" t="s">
        <v>1314</v>
      </c>
      <c r="F144" s="180" t="s">
        <v>1315</v>
      </c>
      <c r="G144" s="181" t="s">
        <v>1307</v>
      </c>
      <c r="H144" s="182">
        <v>0</v>
      </c>
      <c r="I144" s="4"/>
      <c r="J144" s="183">
        <f t="shared" si="30"/>
        <v>0</v>
      </c>
      <c r="K144" s="180" t="s">
        <v>3</v>
      </c>
      <c r="L144" s="110"/>
      <c r="M144" s="184" t="s">
        <v>3</v>
      </c>
      <c r="N144" s="185" t="s">
        <v>43</v>
      </c>
      <c r="O144" s="186"/>
      <c r="P144" s="187">
        <f t="shared" si="31"/>
        <v>0</v>
      </c>
      <c r="Q144" s="187">
        <v>0</v>
      </c>
      <c r="R144" s="187">
        <f t="shared" si="32"/>
        <v>0</v>
      </c>
      <c r="S144" s="187">
        <v>0</v>
      </c>
      <c r="T144" s="188">
        <f t="shared" si="33"/>
        <v>0</v>
      </c>
      <c r="U144" s="109"/>
      <c r="V144" s="109"/>
      <c r="W144" s="109"/>
      <c r="X144" s="109"/>
      <c r="Y144" s="109"/>
      <c r="Z144" s="109"/>
      <c r="AA144" s="109"/>
      <c r="AB144" s="109"/>
      <c r="AC144" s="109"/>
      <c r="AD144" s="109"/>
      <c r="AE144" s="109"/>
      <c r="AR144" s="189" t="s">
        <v>164</v>
      </c>
      <c r="AT144" s="189" t="s">
        <v>160</v>
      </c>
      <c r="AU144" s="189" t="s">
        <v>79</v>
      </c>
      <c r="AY144" s="100" t="s">
        <v>159</v>
      </c>
      <c r="BE144" s="190">
        <f t="shared" si="34"/>
        <v>0</v>
      </c>
      <c r="BF144" s="190">
        <f t="shared" si="35"/>
        <v>0</v>
      </c>
      <c r="BG144" s="190">
        <f t="shared" si="36"/>
        <v>0</v>
      </c>
      <c r="BH144" s="190">
        <f t="shared" si="37"/>
        <v>0</v>
      </c>
      <c r="BI144" s="190">
        <f t="shared" si="38"/>
        <v>0</v>
      </c>
      <c r="BJ144" s="100" t="s">
        <v>79</v>
      </c>
      <c r="BK144" s="190">
        <f t="shared" si="39"/>
        <v>0</v>
      </c>
      <c r="BL144" s="100" t="s">
        <v>164</v>
      </c>
      <c r="BM144" s="189" t="s">
        <v>535</v>
      </c>
    </row>
    <row r="145" spans="1:65" s="113" customFormat="1" ht="16.5" customHeight="1" x14ac:dyDescent="0.2">
      <c r="A145" s="109"/>
      <c r="B145" s="110"/>
      <c r="C145" s="178" t="s">
        <v>335</v>
      </c>
      <c r="D145" s="178" t="s">
        <v>160</v>
      </c>
      <c r="E145" s="179" t="s">
        <v>1316</v>
      </c>
      <c r="F145" s="180" t="s">
        <v>1317</v>
      </c>
      <c r="G145" s="181" t="s">
        <v>1307</v>
      </c>
      <c r="H145" s="182">
        <v>0</v>
      </c>
      <c r="I145" s="4"/>
      <c r="J145" s="183">
        <f t="shared" si="30"/>
        <v>0</v>
      </c>
      <c r="K145" s="180" t="s">
        <v>3</v>
      </c>
      <c r="L145" s="110"/>
      <c r="M145" s="184" t="s">
        <v>3</v>
      </c>
      <c r="N145" s="185" t="s">
        <v>43</v>
      </c>
      <c r="O145" s="186"/>
      <c r="P145" s="187">
        <f t="shared" si="31"/>
        <v>0</v>
      </c>
      <c r="Q145" s="187">
        <v>0</v>
      </c>
      <c r="R145" s="187">
        <f t="shared" si="32"/>
        <v>0</v>
      </c>
      <c r="S145" s="187">
        <v>0</v>
      </c>
      <c r="T145" s="188">
        <f t="shared" si="33"/>
        <v>0</v>
      </c>
      <c r="U145" s="109"/>
      <c r="V145" s="109"/>
      <c r="W145" s="109"/>
      <c r="X145" s="109"/>
      <c r="Y145" s="109"/>
      <c r="Z145" s="109"/>
      <c r="AA145" s="109"/>
      <c r="AB145" s="109"/>
      <c r="AC145" s="109"/>
      <c r="AD145" s="109"/>
      <c r="AE145" s="109"/>
      <c r="AR145" s="189" t="s">
        <v>164</v>
      </c>
      <c r="AT145" s="189" t="s">
        <v>160</v>
      </c>
      <c r="AU145" s="189" t="s">
        <v>79</v>
      </c>
      <c r="AY145" s="100" t="s">
        <v>159</v>
      </c>
      <c r="BE145" s="190">
        <f t="shared" si="34"/>
        <v>0</v>
      </c>
      <c r="BF145" s="190">
        <f t="shared" si="35"/>
        <v>0</v>
      </c>
      <c r="BG145" s="190">
        <f t="shared" si="36"/>
        <v>0</v>
      </c>
      <c r="BH145" s="190">
        <f t="shared" si="37"/>
        <v>0</v>
      </c>
      <c r="BI145" s="190">
        <f t="shared" si="38"/>
        <v>0</v>
      </c>
      <c r="BJ145" s="100" t="s">
        <v>79</v>
      </c>
      <c r="BK145" s="190">
        <f t="shared" si="39"/>
        <v>0</v>
      </c>
      <c r="BL145" s="100" t="s">
        <v>164</v>
      </c>
      <c r="BM145" s="189" t="s">
        <v>538</v>
      </c>
    </row>
    <row r="146" spans="1:65" s="113" customFormat="1" ht="16.5" customHeight="1" x14ac:dyDescent="0.2">
      <c r="A146" s="109"/>
      <c r="B146" s="110"/>
      <c r="C146" s="178" t="s">
        <v>539</v>
      </c>
      <c r="D146" s="178" t="s">
        <v>160</v>
      </c>
      <c r="E146" s="179" t="s">
        <v>1318</v>
      </c>
      <c r="F146" s="180" t="s">
        <v>1319</v>
      </c>
      <c r="G146" s="181" t="s">
        <v>1307</v>
      </c>
      <c r="H146" s="182">
        <v>3</v>
      </c>
      <c r="I146" s="4"/>
      <c r="J146" s="183">
        <f t="shared" si="30"/>
        <v>0</v>
      </c>
      <c r="K146" s="180" t="s">
        <v>3</v>
      </c>
      <c r="L146" s="110"/>
      <c r="M146" s="184" t="s">
        <v>3</v>
      </c>
      <c r="N146" s="185" t="s">
        <v>43</v>
      </c>
      <c r="O146" s="186"/>
      <c r="P146" s="187">
        <f t="shared" si="31"/>
        <v>0</v>
      </c>
      <c r="Q146" s="187">
        <v>0</v>
      </c>
      <c r="R146" s="187">
        <f t="shared" si="32"/>
        <v>0</v>
      </c>
      <c r="S146" s="187">
        <v>0</v>
      </c>
      <c r="T146" s="188">
        <f t="shared" si="33"/>
        <v>0</v>
      </c>
      <c r="U146" s="109"/>
      <c r="V146" s="109"/>
      <c r="W146" s="109"/>
      <c r="X146" s="109"/>
      <c r="Y146" s="109"/>
      <c r="Z146" s="109"/>
      <c r="AA146" s="109"/>
      <c r="AB146" s="109"/>
      <c r="AC146" s="109"/>
      <c r="AD146" s="109"/>
      <c r="AE146" s="109"/>
      <c r="AR146" s="189" t="s">
        <v>164</v>
      </c>
      <c r="AT146" s="189" t="s">
        <v>160</v>
      </c>
      <c r="AU146" s="189" t="s">
        <v>79</v>
      </c>
      <c r="AY146" s="100" t="s">
        <v>159</v>
      </c>
      <c r="BE146" s="190">
        <f t="shared" si="34"/>
        <v>0</v>
      </c>
      <c r="BF146" s="190">
        <f t="shared" si="35"/>
        <v>0</v>
      </c>
      <c r="BG146" s="190">
        <f t="shared" si="36"/>
        <v>0</v>
      </c>
      <c r="BH146" s="190">
        <f t="shared" si="37"/>
        <v>0</v>
      </c>
      <c r="BI146" s="190">
        <f t="shared" si="38"/>
        <v>0</v>
      </c>
      <c r="BJ146" s="100" t="s">
        <v>79</v>
      </c>
      <c r="BK146" s="190">
        <f t="shared" si="39"/>
        <v>0</v>
      </c>
      <c r="BL146" s="100" t="s">
        <v>164</v>
      </c>
      <c r="BM146" s="189" t="s">
        <v>542</v>
      </c>
    </row>
    <row r="147" spans="1:65" s="113" customFormat="1" ht="16.5" customHeight="1" x14ac:dyDescent="0.2">
      <c r="A147" s="109"/>
      <c r="B147" s="110"/>
      <c r="C147" s="178" t="s">
        <v>343</v>
      </c>
      <c r="D147" s="178" t="s">
        <v>160</v>
      </c>
      <c r="E147" s="179" t="s">
        <v>1320</v>
      </c>
      <c r="F147" s="180" t="s">
        <v>1321</v>
      </c>
      <c r="G147" s="181" t="s">
        <v>1074</v>
      </c>
      <c r="H147" s="182">
        <v>1</v>
      </c>
      <c r="I147" s="4"/>
      <c r="J147" s="183">
        <f t="shared" si="30"/>
        <v>0</v>
      </c>
      <c r="K147" s="180" t="s">
        <v>3</v>
      </c>
      <c r="L147" s="110"/>
      <c r="M147" s="184" t="s">
        <v>3</v>
      </c>
      <c r="N147" s="185" t="s">
        <v>43</v>
      </c>
      <c r="O147" s="186"/>
      <c r="P147" s="187">
        <f t="shared" si="31"/>
        <v>0</v>
      </c>
      <c r="Q147" s="187">
        <v>0</v>
      </c>
      <c r="R147" s="187">
        <f t="shared" si="32"/>
        <v>0</v>
      </c>
      <c r="S147" s="187">
        <v>0</v>
      </c>
      <c r="T147" s="188">
        <f t="shared" si="33"/>
        <v>0</v>
      </c>
      <c r="U147" s="109"/>
      <c r="V147" s="109"/>
      <c r="W147" s="109"/>
      <c r="X147" s="109"/>
      <c r="Y147" s="109"/>
      <c r="Z147" s="109"/>
      <c r="AA147" s="109"/>
      <c r="AB147" s="109"/>
      <c r="AC147" s="109"/>
      <c r="AD147" s="109"/>
      <c r="AE147" s="109"/>
      <c r="AR147" s="189" t="s">
        <v>164</v>
      </c>
      <c r="AT147" s="189" t="s">
        <v>160</v>
      </c>
      <c r="AU147" s="189" t="s">
        <v>79</v>
      </c>
      <c r="AY147" s="100" t="s">
        <v>159</v>
      </c>
      <c r="BE147" s="190">
        <f t="shared" si="34"/>
        <v>0</v>
      </c>
      <c r="BF147" s="190">
        <f t="shared" si="35"/>
        <v>0</v>
      </c>
      <c r="BG147" s="190">
        <f t="shared" si="36"/>
        <v>0</v>
      </c>
      <c r="BH147" s="190">
        <f t="shared" si="37"/>
        <v>0</v>
      </c>
      <c r="BI147" s="190">
        <f t="shared" si="38"/>
        <v>0</v>
      </c>
      <c r="BJ147" s="100" t="s">
        <v>79</v>
      </c>
      <c r="BK147" s="190">
        <f t="shared" si="39"/>
        <v>0</v>
      </c>
      <c r="BL147" s="100" t="s">
        <v>164</v>
      </c>
      <c r="BM147" s="189" t="s">
        <v>553</v>
      </c>
    </row>
    <row r="148" spans="1:65" s="113" customFormat="1" ht="16.5" customHeight="1" x14ac:dyDescent="0.2">
      <c r="A148" s="109"/>
      <c r="B148" s="110"/>
      <c r="C148" s="178" t="s">
        <v>556</v>
      </c>
      <c r="D148" s="178" t="s">
        <v>160</v>
      </c>
      <c r="E148" s="179" t="s">
        <v>1322</v>
      </c>
      <c r="F148" s="180" t="s">
        <v>1323</v>
      </c>
      <c r="G148" s="181" t="s">
        <v>1074</v>
      </c>
      <c r="H148" s="182">
        <v>1</v>
      </c>
      <c r="I148" s="4"/>
      <c r="J148" s="183">
        <f t="shared" si="30"/>
        <v>0</v>
      </c>
      <c r="K148" s="180" t="s">
        <v>3</v>
      </c>
      <c r="L148" s="110"/>
      <c r="M148" s="232" t="s">
        <v>3</v>
      </c>
      <c r="N148" s="233" t="s">
        <v>43</v>
      </c>
      <c r="O148" s="234"/>
      <c r="P148" s="235">
        <f t="shared" si="31"/>
        <v>0</v>
      </c>
      <c r="Q148" s="235">
        <v>0</v>
      </c>
      <c r="R148" s="235">
        <f t="shared" si="32"/>
        <v>0</v>
      </c>
      <c r="S148" s="235">
        <v>0</v>
      </c>
      <c r="T148" s="236">
        <f t="shared" si="33"/>
        <v>0</v>
      </c>
      <c r="U148" s="109"/>
      <c r="V148" s="109"/>
      <c r="W148" s="109"/>
      <c r="X148" s="109"/>
      <c r="Y148" s="109"/>
      <c r="Z148" s="109"/>
      <c r="AA148" s="109"/>
      <c r="AB148" s="109"/>
      <c r="AC148" s="109"/>
      <c r="AD148" s="109"/>
      <c r="AE148" s="109"/>
      <c r="AR148" s="189" t="s">
        <v>164</v>
      </c>
      <c r="AT148" s="189" t="s">
        <v>160</v>
      </c>
      <c r="AU148" s="189" t="s">
        <v>79</v>
      </c>
      <c r="AY148" s="100" t="s">
        <v>159</v>
      </c>
      <c r="BE148" s="190">
        <f t="shared" si="34"/>
        <v>0</v>
      </c>
      <c r="BF148" s="190">
        <f t="shared" si="35"/>
        <v>0</v>
      </c>
      <c r="BG148" s="190">
        <f t="shared" si="36"/>
        <v>0</v>
      </c>
      <c r="BH148" s="190">
        <f t="shared" si="37"/>
        <v>0</v>
      </c>
      <c r="BI148" s="190">
        <f t="shared" si="38"/>
        <v>0</v>
      </c>
      <c r="BJ148" s="100" t="s">
        <v>79</v>
      </c>
      <c r="BK148" s="190">
        <f t="shared" si="39"/>
        <v>0</v>
      </c>
      <c r="BL148" s="100" t="s">
        <v>164</v>
      </c>
      <c r="BM148" s="189" t="s">
        <v>559</v>
      </c>
    </row>
    <row r="149" spans="1:65" s="113" customFormat="1" ht="6.95" customHeight="1" x14ac:dyDescent="0.2">
      <c r="A149" s="109"/>
      <c r="B149" s="137"/>
      <c r="C149" s="138"/>
      <c r="D149" s="138"/>
      <c r="E149" s="138"/>
      <c r="F149" s="138"/>
      <c r="G149" s="138"/>
      <c r="H149" s="138"/>
      <c r="I149" s="138"/>
      <c r="J149" s="138"/>
      <c r="K149" s="138"/>
      <c r="L149" s="110"/>
      <c r="M149" s="109"/>
      <c r="O149" s="109"/>
      <c r="P149" s="109"/>
      <c r="Q149" s="109"/>
      <c r="R149" s="109"/>
      <c r="S149" s="109"/>
      <c r="T149" s="109"/>
      <c r="U149" s="109"/>
      <c r="V149" s="109"/>
      <c r="W149" s="109"/>
      <c r="X149" s="109"/>
      <c r="Y149" s="109"/>
      <c r="Z149" s="109"/>
      <c r="AA149" s="109"/>
      <c r="AB149" s="109"/>
      <c r="AC149" s="109"/>
      <c r="AD149" s="109"/>
      <c r="AE149" s="109"/>
    </row>
  </sheetData>
  <sheetProtection password="CF0E" sheet="1" objects="1" scenarios="1" selectLockedCells="1"/>
  <autoFilter ref="C82:K148"/>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8"/>
  <sheetViews>
    <sheetView showGridLines="0" topLeftCell="A17" workbookViewId="0">
      <selection activeCell="J17" sqref="J17"/>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96</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s="113" customFormat="1" ht="12" customHeight="1" x14ac:dyDescent="0.2">
      <c r="A8" s="109"/>
      <c r="B8" s="110"/>
      <c r="C8" s="109"/>
      <c r="D8" s="106" t="s">
        <v>120</v>
      </c>
      <c r="E8" s="109"/>
      <c r="F8" s="109"/>
      <c r="G8" s="109"/>
      <c r="H8" s="109"/>
      <c r="I8" s="109"/>
      <c r="J8" s="109"/>
      <c r="K8" s="109"/>
      <c r="L8" s="112"/>
      <c r="S8" s="109"/>
      <c r="T8" s="109"/>
      <c r="U8" s="109"/>
      <c r="V8" s="109"/>
      <c r="W8" s="109"/>
      <c r="X8" s="109"/>
      <c r="Y8" s="109"/>
      <c r="Z8" s="109"/>
      <c r="AA8" s="109"/>
      <c r="AB8" s="109"/>
      <c r="AC8" s="109"/>
      <c r="AD8" s="109"/>
      <c r="AE8" s="109"/>
    </row>
    <row r="9" spans="1:46" s="113" customFormat="1" ht="16.5" customHeight="1" x14ac:dyDescent="0.2">
      <c r="A9" s="109"/>
      <c r="B9" s="110"/>
      <c r="C9" s="109"/>
      <c r="D9" s="109"/>
      <c r="E9" s="114" t="s">
        <v>1324</v>
      </c>
      <c r="F9" s="111"/>
      <c r="G9" s="111"/>
      <c r="H9" s="111"/>
      <c r="I9" s="109"/>
      <c r="J9" s="109"/>
      <c r="K9" s="109"/>
      <c r="L9" s="112"/>
      <c r="S9" s="109"/>
      <c r="T9" s="109"/>
      <c r="U9" s="109"/>
      <c r="V9" s="109"/>
      <c r="W9" s="109"/>
      <c r="X9" s="109"/>
      <c r="Y9" s="109"/>
      <c r="Z9" s="109"/>
      <c r="AA9" s="109"/>
      <c r="AB9" s="109"/>
      <c r="AC9" s="109"/>
      <c r="AD9" s="109"/>
      <c r="AE9" s="109"/>
    </row>
    <row r="10" spans="1:46" s="113" customFormat="1" x14ac:dyDescent="0.2">
      <c r="A10" s="109"/>
      <c r="B10" s="110"/>
      <c r="C10" s="109"/>
      <c r="D10" s="109"/>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2" customHeight="1" x14ac:dyDescent="0.2">
      <c r="A11" s="109"/>
      <c r="B11" s="110"/>
      <c r="C11" s="109"/>
      <c r="D11" s="106" t="s">
        <v>19</v>
      </c>
      <c r="E11" s="109"/>
      <c r="F11" s="115" t="s">
        <v>3</v>
      </c>
      <c r="G11" s="109"/>
      <c r="H11" s="109"/>
      <c r="I11" s="106" t="s">
        <v>20</v>
      </c>
      <c r="J11" s="115" t="s">
        <v>3</v>
      </c>
      <c r="K11" s="109"/>
      <c r="L11" s="112"/>
      <c r="S11" s="109"/>
      <c r="T11" s="109"/>
      <c r="U11" s="109"/>
      <c r="V11" s="109"/>
      <c r="W11" s="109"/>
      <c r="X11" s="109"/>
      <c r="Y11" s="109"/>
      <c r="Z11" s="109"/>
      <c r="AA11" s="109"/>
      <c r="AB11" s="109"/>
      <c r="AC11" s="109"/>
      <c r="AD11" s="109"/>
      <c r="AE11" s="109"/>
    </row>
    <row r="12" spans="1:46" s="113" customFormat="1" ht="12" customHeight="1" x14ac:dyDescent="0.2">
      <c r="A12" s="109"/>
      <c r="B12" s="110"/>
      <c r="C12" s="109"/>
      <c r="D12" s="106" t="s">
        <v>21</v>
      </c>
      <c r="E12" s="109"/>
      <c r="F12" s="115" t="s">
        <v>22</v>
      </c>
      <c r="G12" s="109"/>
      <c r="H12" s="109"/>
      <c r="I12" s="106" t="s">
        <v>23</v>
      </c>
      <c r="J12" s="116" t="str">
        <f>'Rekapitulace stavby'!AN8</f>
        <v>25. 5. 2020</v>
      </c>
      <c r="K12" s="109"/>
      <c r="L12" s="112"/>
      <c r="S12" s="109"/>
      <c r="T12" s="109"/>
      <c r="U12" s="109"/>
      <c r="V12" s="109"/>
      <c r="W12" s="109"/>
      <c r="X12" s="109"/>
      <c r="Y12" s="109"/>
      <c r="Z12" s="109"/>
      <c r="AA12" s="109"/>
      <c r="AB12" s="109"/>
      <c r="AC12" s="109"/>
      <c r="AD12" s="109"/>
      <c r="AE12" s="109"/>
    </row>
    <row r="13" spans="1:46" s="113" customFormat="1" ht="10.9" customHeight="1" x14ac:dyDescent="0.2">
      <c r="A13" s="109"/>
      <c r="B13" s="110"/>
      <c r="C13" s="109"/>
      <c r="D13" s="109"/>
      <c r="E13" s="109"/>
      <c r="F13" s="109"/>
      <c r="G13" s="109"/>
      <c r="H13" s="109"/>
      <c r="I13" s="109"/>
      <c r="J13" s="109"/>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25</v>
      </c>
      <c r="E14" s="109"/>
      <c r="F14" s="109"/>
      <c r="G14" s="109"/>
      <c r="H14" s="109"/>
      <c r="I14" s="106" t="s">
        <v>26</v>
      </c>
      <c r="J14" s="115" t="s">
        <v>3</v>
      </c>
      <c r="K14" s="109"/>
      <c r="L14" s="112"/>
      <c r="S14" s="109"/>
      <c r="T14" s="109"/>
      <c r="U14" s="109"/>
      <c r="V14" s="109"/>
      <c r="W14" s="109"/>
      <c r="X14" s="109"/>
      <c r="Y14" s="109"/>
      <c r="Z14" s="109"/>
      <c r="AA14" s="109"/>
      <c r="AB14" s="109"/>
      <c r="AC14" s="109"/>
      <c r="AD14" s="109"/>
      <c r="AE14" s="109"/>
    </row>
    <row r="15" spans="1:46" s="113" customFormat="1" ht="18" customHeight="1" x14ac:dyDescent="0.2">
      <c r="A15" s="109"/>
      <c r="B15" s="110"/>
      <c r="C15" s="109"/>
      <c r="D15" s="109"/>
      <c r="E15" s="115" t="s">
        <v>27</v>
      </c>
      <c r="F15" s="109"/>
      <c r="G15" s="109"/>
      <c r="H15" s="109"/>
      <c r="I15" s="106" t="s">
        <v>28</v>
      </c>
      <c r="J15" s="115" t="s">
        <v>3</v>
      </c>
      <c r="K15" s="109"/>
      <c r="L15" s="112"/>
      <c r="S15" s="109"/>
      <c r="T15" s="109"/>
      <c r="U15" s="109"/>
      <c r="V15" s="109"/>
      <c r="W15" s="109"/>
      <c r="X15" s="109"/>
      <c r="Y15" s="109"/>
      <c r="Z15" s="109"/>
      <c r="AA15" s="109"/>
      <c r="AB15" s="109"/>
      <c r="AC15" s="109"/>
      <c r="AD15" s="109"/>
      <c r="AE15" s="109"/>
    </row>
    <row r="16" spans="1:46" s="113" customFormat="1" ht="6.95" customHeight="1" x14ac:dyDescent="0.2">
      <c r="A16" s="109"/>
      <c r="B16" s="110"/>
      <c r="C16" s="109"/>
      <c r="D16" s="109"/>
      <c r="E16" s="109"/>
      <c r="F16" s="109"/>
      <c r="G16" s="109"/>
      <c r="H16" s="109"/>
      <c r="I16" s="109"/>
      <c r="J16" s="109"/>
      <c r="K16" s="109"/>
      <c r="L16" s="112"/>
      <c r="S16" s="109"/>
      <c r="T16" s="109"/>
      <c r="U16" s="109"/>
      <c r="V16" s="109"/>
      <c r="W16" s="109"/>
      <c r="X16" s="109"/>
      <c r="Y16" s="109"/>
      <c r="Z16" s="109"/>
      <c r="AA16" s="109"/>
      <c r="AB16" s="109"/>
      <c r="AC16" s="109"/>
      <c r="AD16" s="109"/>
      <c r="AE16" s="109"/>
    </row>
    <row r="17" spans="1:31" s="113" customFormat="1" ht="12" customHeight="1" x14ac:dyDescent="0.2">
      <c r="A17" s="109"/>
      <c r="B17" s="110"/>
      <c r="C17" s="109"/>
      <c r="D17" s="106" t="s">
        <v>29</v>
      </c>
      <c r="E17" s="109"/>
      <c r="F17" s="109"/>
      <c r="G17" s="109"/>
      <c r="H17" s="109"/>
      <c r="I17" s="106" t="s">
        <v>26</v>
      </c>
      <c r="J17" s="85" t="str">
        <f>'Rekapitulace stavby'!AN13</f>
        <v>Vyplň údaj</v>
      </c>
      <c r="K17" s="109"/>
      <c r="L17" s="112"/>
      <c r="S17" s="109"/>
      <c r="T17" s="109"/>
      <c r="U17" s="109"/>
      <c r="V17" s="109"/>
      <c r="W17" s="109"/>
      <c r="X17" s="109"/>
      <c r="Y17" s="109"/>
      <c r="Z17" s="109"/>
      <c r="AA17" s="109"/>
      <c r="AB17" s="109"/>
      <c r="AC17" s="109"/>
      <c r="AD17" s="109"/>
      <c r="AE17" s="109"/>
    </row>
    <row r="18" spans="1:31" s="113" customFormat="1" ht="18" customHeight="1" x14ac:dyDescent="0.2">
      <c r="A18" s="109"/>
      <c r="B18" s="110"/>
      <c r="C18" s="109"/>
      <c r="D18" s="109"/>
      <c r="E18" s="87" t="str">
        <f>'Rekapitulace stavby'!E14</f>
        <v>Vyplň údaj</v>
      </c>
      <c r="F18" s="96"/>
      <c r="G18" s="96"/>
      <c r="H18" s="96"/>
      <c r="I18" s="106" t="s">
        <v>28</v>
      </c>
      <c r="J18" s="85" t="str">
        <f>'Rekapitulace stavby'!AN14</f>
        <v>Vyplň údaj</v>
      </c>
      <c r="K18" s="109"/>
      <c r="L18" s="112"/>
      <c r="S18" s="109"/>
      <c r="T18" s="109"/>
      <c r="U18" s="109"/>
      <c r="V18" s="109"/>
      <c r="W18" s="109"/>
      <c r="X18" s="109"/>
      <c r="Y18" s="109"/>
      <c r="Z18" s="109"/>
      <c r="AA18" s="109"/>
      <c r="AB18" s="109"/>
      <c r="AC18" s="109"/>
      <c r="AD18" s="109"/>
      <c r="AE18" s="109"/>
    </row>
    <row r="19" spans="1:31" s="113" customFormat="1" ht="6.95" customHeight="1" x14ac:dyDescent="0.2">
      <c r="A19" s="109"/>
      <c r="B19" s="110"/>
      <c r="C19" s="109"/>
      <c r="D19" s="109"/>
      <c r="E19" s="109"/>
      <c r="F19" s="109"/>
      <c r="G19" s="109"/>
      <c r="H19" s="109"/>
      <c r="I19" s="109"/>
      <c r="J19" s="109"/>
      <c r="K19" s="109"/>
      <c r="L19" s="112"/>
      <c r="S19" s="109"/>
      <c r="T19" s="109"/>
      <c r="U19" s="109"/>
      <c r="V19" s="109"/>
      <c r="W19" s="109"/>
      <c r="X19" s="109"/>
      <c r="Y19" s="109"/>
      <c r="Z19" s="109"/>
      <c r="AA19" s="109"/>
      <c r="AB19" s="109"/>
      <c r="AC19" s="109"/>
      <c r="AD19" s="109"/>
      <c r="AE19" s="109"/>
    </row>
    <row r="20" spans="1:31" s="113" customFormat="1" ht="12" customHeight="1" x14ac:dyDescent="0.2">
      <c r="A20" s="109"/>
      <c r="B20" s="110"/>
      <c r="C20" s="109"/>
      <c r="D20" s="106" t="s">
        <v>31</v>
      </c>
      <c r="E20" s="109"/>
      <c r="F20" s="109"/>
      <c r="G20" s="109"/>
      <c r="H20" s="109"/>
      <c r="I20" s="106" t="s">
        <v>26</v>
      </c>
      <c r="J20" s="115" t="s">
        <v>3</v>
      </c>
      <c r="K20" s="109"/>
      <c r="L20" s="112"/>
      <c r="S20" s="109"/>
      <c r="T20" s="109"/>
      <c r="U20" s="109"/>
      <c r="V20" s="109"/>
      <c r="W20" s="109"/>
      <c r="X20" s="109"/>
      <c r="Y20" s="109"/>
      <c r="Z20" s="109"/>
      <c r="AA20" s="109"/>
      <c r="AB20" s="109"/>
      <c r="AC20" s="109"/>
      <c r="AD20" s="109"/>
      <c r="AE20" s="109"/>
    </row>
    <row r="21" spans="1:31" s="113" customFormat="1" ht="18" customHeight="1" x14ac:dyDescent="0.2">
      <c r="A21" s="109"/>
      <c r="B21" s="110"/>
      <c r="C21" s="109"/>
      <c r="D21" s="109"/>
      <c r="E21" s="115" t="s">
        <v>32</v>
      </c>
      <c r="F21" s="109"/>
      <c r="G21" s="109"/>
      <c r="H21" s="109"/>
      <c r="I21" s="106" t="s">
        <v>28</v>
      </c>
      <c r="J21" s="115" t="s">
        <v>3</v>
      </c>
      <c r="K21" s="109"/>
      <c r="L21" s="112"/>
      <c r="S21" s="109"/>
      <c r="T21" s="109"/>
      <c r="U21" s="109"/>
      <c r="V21" s="109"/>
      <c r="W21" s="109"/>
      <c r="X21" s="109"/>
      <c r="Y21" s="109"/>
      <c r="Z21" s="109"/>
      <c r="AA21" s="109"/>
      <c r="AB21" s="109"/>
      <c r="AC21" s="109"/>
      <c r="AD21" s="109"/>
      <c r="AE21" s="109"/>
    </row>
    <row r="22" spans="1:31" s="113" customFormat="1" ht="6.95" customHeight="1" x14ac:dyDescent="0.2">
      <c r="A22" s="109"/>
      <c r="B22" s="110"/>
      <c r="C22" s="109"/>
      <c r="D22" s="109"/>
      <c r="E22" s="109"/>
      <c r="F22" s="109"/>
      <c r="G22" s="109"/>
      <c r="H22" s="109"/>
      <c r="I22" s="109"/>
      <c r="J22" s="109"/>
      <c r="K22" s="109"/>
      <c r="L22" s="112"/>
      <c r="S22" s="109"/>
      <c r="T22" s="109"/>
      <c r="U22" s="109"/>
      <c r="V22" s="109"/>
      <c r="W22" s="109"/>
      <c r="X22" s="109"/>
      <c r="Y22" s="109"/>
      <c r="Z22" s="109"/>
      <c r="AA22" s="109"/>
      <c r="AB22" s="109"/>
      <c r="AC22" s="109"/>
      <c r="AD22" s="109"/>
      <c r="AE22" s="109"/>
    </row>
    <row r="23" spans="1:31" s="113" customFormat="1" ht="12" customHeight="1" x14ac:dyDescent="0.2">
      <c r="A23" s="109"/>
      <c r="B23" s="110"/>
      <c r="C23" s="109"/>
      <c r="D23" s="106" t="s">
        <v>34</v>
      </c>
      <c r="E23" s="109"/>
      <c r="F23" s="109"/>
      <c r="G23" s="109"/>
      <c r="H23" s="109"/>
      <c r="I23" s="106" t="s">
        <v>26</v>
      </c>
      <c r="J23" s="115" t="str">
        <f>IF('Rekapitulace stavby'!AN19="","",'Rekapitulace stavby'!AN19)</f>
        <v/>
      </c>
      <c r="K23" s="109"/>
      <c r="L23" s="112"/>
      <c r="S23" s="109"/>
      <c r="T23" s="109"/>
      <c r="U23" s="109"/>
      <c r="V23" s="109"/>
      <c r="W23" s="109"/>
      <c r="X23" s="109"/>
      <c r="Y23" s="109"/>
      <c r="Z23" s="109"/>
      <c r="AA23" s="109"/>
      <c r="AB23" s="109"/>
      <c r="AC23" s="109"/>
      <c r="AD23" s="109"/>
      <c r="AE23" s="109"/>
    </row>
    <row r="24" spans="1:31" s="113" customFormat="1" ht="18" customHeight="1" x14ac:dyDescent="0.2">
      <c r="A24" s="109"/>
      <c r="B24" s="110"/>
      <c r="C24" s="109"/>
      <c r="D24" s="109"/>
      <c r="E24" s="115" t="str">
        <f>IF('Rekapitulace stavby'!E20="","",'Rekapitulace stavby'!E20)</f>
        <v xml:space="preserve"> </v>
      </c>
      <c r="F24" s="109"/>
      <c r="G24" s="109"/>
      <c r="H24" s="109"/>
      <c r="I24" s="106" t="s">
        <v>28</v>
      </c>
      <c r="J24" s="115" t="str">
        <f>IF('Rekapitulace stavby'!AN20="","",'Rekapitulace stavby'!AN20)</f>
        <v/>
      </c>
      <c r="K24" s="109"/>
      <c r="L24" s="112"/>
      <c r="S24" s="109"/>
      <c r="T24" s="109"/>
      <c r="U24" s="109"/>
      <c r="V24" s="109"/>
      <c r="W24" s="109"/>
      <c r="X24" s="109"/>
      <c r="Y24" s="109"/>
      <c r="Z24" s="109"/>
      <c r="AA24" s="109"/>
      <c r="AB24" s="109"/>
      <c r="AC24" s="109"/>
      <c r="AD24" s="109"/>
      <c r="AE24" s="109"/>
    </row>
    <row r="25" spans="1:31" s="113" customFormat="1" ht="6.95" customHeight="1" x14ac:dyDescent="0.2">
      <c r="A25" s="109"/>
      <c r="B25" s="110"/>
      <c r="C25" s="109"/>
      <c r="D25" s="109"/>
      <c r="E25" s="109"/>
      <c r="F25" s="109"/>
      <c r="G25" s="109"/>
      <c r="H25" s="109"/>
      <c r="I25" s="109"/>
      <c r="J25" s="109"/>
      <c r="K25" s="109"/>
      <c r="L25" s="112"/>
      <c r="S25" s="109"/>
      <c r="T25" s="109"/>
      <c r="U25" s="109"/>
      <c r="V25" s="109"/>
      <c r="W25" s="109"/>
      <c r="X25" s="109"/>
      <c r="Y25" s="109"/>
      <c r="Z25" s="109"/>
      <c r="AA25" s="109"/>
      <c r="AB25" s="109"/>
      <c r="AC25" s="109"/>
      <c r="AD25" s="109"/>
      <c r="AE25" s="109"/>
    </row>
    <row r="26" spans="1:31" s="113" customFormat="1" ht="12" customHeight="1" x14ac:dyDescent="0.2">
      <c r="A26" s="109"/>
      <c r="B26" s="110"/>
      <c r="C26" s="109"/>
      <c r="D26" s="106" t="s">
        <v>36</v>
      </c>
      <c r="E26" s="109"/>
      <c r="F26" s="109"/>
      <c r="G26" s="109"/>
      <c r="H26" s="109"/>
      <c r="I26" s="109"/>
      <c r="J26" s="109"/>
      <c r="K26" s="109"/>
      <c r="L26" s="112"/>
      <c r="S26" s="109"/>
      <c r="T26" s="109"/>
      <c r="U26" s="109"/>
      <c r="V26" s="109"/>
      <c r="W26" s="109"/>
      <c r="X26" s="109"/>
      <c r="Y26" s="109"/>
      <c r="Z26" s="109"/>
      <c r="AA26" s="109"/>
      <c r="AB26" s="109"/>
      <c r="AC26" s="109"/>
      <c r="AD26" s="109"/>
      <c r="AE26" s="109"/>
    </row>
    <row r="27" spans="1:31" s="122" customFormat="1" ht="16.5" customHeight="1" x14ac:dyDescent="0.2">
      <c r="A27" s="118"/>
      <c r="B27" s="119"/>
      <c r="C27" s="118"/>
      <c r="D27" s="118"/>
      <c r="E27" s="120" t="s">
        <v>3</v>
      </c>
      <c r="F27" s="120"/>
      <c r="G27" s="120"/>
      <c r="H27" s="120"/>
      <c r="I27" s="118"/>
      <c r="J27" s="118"/>
      <c r="K27" s="118"/>
      <c r="L27" s="121"/>
      <c r="S27" s="118"/>
      <c r="T27" s="118"/>
      <c r="U27" s="118"/>
      <c r="V27" s="118"/>
      <c r="W27" s="118"/>
      <c r="X27" s="118"/>
      <c r="Y27" s="118"/>
      <c r="Z27" s="118"/>
      <c r="AA27" s="118"/>
      <c r="AB27" s="118"/>
      <c r="AC27" s="118"/>
      <c r="AD27" s="118"/>
      <c r="AE27" s="118"/>
    </row>
    <row r="28" spans="1:31" s="113" customFormat="1" ht="6.95" customHeight="1" x14ac:dyDescent="0.2">
      <c r="A28" s="109"/>
      <c r="B28" s="110"/>
      <c r="C28" s="109"/>
      <c r="D28" s="109"/>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13" customFormat="1" ht="6.95" customHeight="1" x14ac:dyDescent="0.2">
      <c r="A29" s="109"/>
      <c r="B29" s="110"/>
      <c r="C29" s="109"/>
      <c r="D29" s="123"/>
      <c r="E29" s="123"/>
      <c r="F29" s="123"/>
      <c r="G29" s="123"/>
      <c r="H29" s="123"/>
      <c r="I29" s="123"/>
      <c r="J29" s="123"/>
      <c r="K29" s="123"/>
      <c r="L29" s="112"/>
      <c r="S29" s="109"/>
      <c r="T29" s="109"/>
      <c r="U29" s="109"/>
      <c r="V29" s="109"/>
      <c r="W29" s="109"/>
      <c r="X29" s="109"/>
      <c r="Y29" s="109"/>
      <c r="Z29" s="109"/>
      <c r="AA29" s="109"/>
      <c r="AB29" s="109"/>
      <c r="AC29" s="109"/>
      <c r="AD29" s="109"/>
      <c r="AE29" s="109"/>
    </row>
    <row r="30" spans="1:31" s="113" customFormat="1" ht="25.35" customHeight="1" x14ac:dyDescent="0.2">
      <c r="A30" s="109"/>
      <c r="B30" s="110"/>
      <c r="C30" s="109"/>
      <c r="D30" s="124" t="s">
        <v>38</v>
      </c>
      <c r="E30" s="109"/>
      <c r="F30" s="109"/>
      <c r="G30" s="109"/>
      <c r="H30" s="109"/>
      <c r="I30" s="109"/>
      <c r="J30" s="125">
        <f>ROUND(J83, 2)</f>
        <v>0</v>
      </c>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14.45" customHeight="1" x14ac:dyDescent="0.2">
      <c r="A32" s="109"/>
      <c r="B32" s="110"/>
      <c r="C32" s="109"/>
      <c r="D32" s="109"/>
      <c r="E32" s="109"/>
      <c r="F32" s="126" t="s">
        <v>40</v>
      </c>
      <c r="G32" s="109"/>
      <c r="H32" s="109"/>
      <c r="I32" s="126" t="s">
        <v>39</v>
      </c>
      <c r="J32" s="126" t="s">
        <v>41</v>
      </c>
      <c r="K32" s="109"/>
      <c r="L32" s="112"/>
      <c r="S32" s="109"/>
      <c r="T32" s="109"/>
      <c r="U32" s="109"/>
      <c r="V32" s="109"/>
      <c r="W32" s="109"/>
      <c r="X32" s="109"/>
      <c r="Y32" s="109"/>
      <c r="Z32" s="109"/>
      <c r="AA32" s="109"/>
      <c r="AB32" s="109"/>
      <c r="AC32" s="109"/>
      <c r="AD32" s="109"/>
      <c r="AE32" s="109"/>
    </row>
    <row r="33" spans="1:31" s="113" customFormat="1" ht="14.45" customHeight="1" x14ac:dyDescent="0.2">
      <c r="A33" s="109"/>
      <c r="B33" s="110"/>
      <c r="C33" s="109"/>
      <c r="D33" s="127" t="s">
        <v>42</v>
      </c>
      <c r="E33" s="106" t="s">
        <v>43</v>
      </c>
      <c r="F33" s="128">
        <f>ROUND((SUM(BE83:BE117)),  2)</f>
        <v>0</v>
      </c>
      <c r="G33" s="109"/>
      <c r="H33" s="109"/>
      <c r="I33" s="129">
        <v>0.21</v>
      </c>
      <c r="J33" s="128">
        <f>ROUND(((SUM(BE83:BE117))*I33),  2)</f>
        <v>0</v>
      </c>
      <c r="K33" s="109"/>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6" t="s">
        <v>44</v>
      </c>
      <c r="F34" s="128">
        <f>ROUND((SUM(BF83:BF117)),  2)</f>
        <v>0</v>
      </c>
      <c r="G34" s="109"/>
      <c r="H34" s="109"/>
      <c r="I34" s="129">
        <v>0.15</v>
      </c>
      <c r="J34" s="128">
        <f>ROUND(((SUM(BF83:BF117))*I34),  2)</f>
        <v>0</v>
      </c>
      <c r="K34" s="109"/>
      <c r="L34" s="112"/>
      <c r="S34" s="109"/>
      <c r="T34" s="109"/>
      <c r="U34" s="109"/>
      <c r="V34" s="109"/>
      <c r="W34" s="109"/>
      <c r="X34" s="109"/>
      <c r="Y34" s="109"/>
      <c r="Z34" s="109"/>
      <c r="AA34" s="109"/>
      <c r="AB34" s="109"/>
      <c r="AC34" s="109"/>
      <c r="AD34" s="109"/>
      <c r="AE34" s="109"/>
    </row>
    <row r="35" spans="1:31" s="113" customFormat="1" ht="14.45" hidden="1" customHeight="1" x14ac:dyDescent="0.2">
      <c r="A35" s="109"/>
      <c r="B35" s="110"/>
      <c r="C35" s="109"/>
      <c r="D35" s="109"/>
      <c r="E35" s="106" t="s">
        <v>45</v>
      </c>
      <c r="F35" s="128">
        <f>ROUND((SUM(BG83:BG117)),  2)</f>
        <v>0</v>
      </c>
      <c r="G35" s="109"/>
      <c r="H35" s="109"/>
      <c r="I35" s="129">
        <v>0.21</v>
      </c>
      <c r="J35" s="128">
        <f>0</f>
        <v>0</v>
      </c>
      <c r="K35" s="109"/>
      <c r="L35" s="112"/>
      <c r="S35" s="109"/>
      <c r="T35" s="109"/>
      <c r="U35" s="109"/>
      <c r="V35" s="109"/>
      <c r="W35" s="109"/>
      <c r="X35" s="109"/>
      <c r="Y35" s="109"/>
      <c r="Z35" s="109"/>
      <c r="AA35" s="109"/>
      <c r="AB35" s="109"/>
      <c r="AC35" s="109"/>
      <c r="AD35" s="109"/>
      <c r="AE35" s="109"/>
    </row>
    <row r="36" spans="1:31" s="113" customFormat="1" ht="14.45" hidden="1" customHeight="1" x14ac:dyDescent="0.2">
      <c r="A36" s="109"/>
      <c r="B36" s="110"/>
      <c r="C36" s="109"/>
      <c r="D36" s="109"/>
      <c r="E36" s="106" t="s">
        <v>46</v>
      </c>
      <c r="F36" s="128">
        <f>ROUND((SUM(BH83:BH117)),  2)</f>
        <v>0</v>
      </c>
      <c r="G36" s="109"/>
      <c r="H36" s="109"/>
      <c r="I36" s="129">
        <v>0.15</v>
      </c>
      <c r="J36" s="128">
        <f>0</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47</v>
      </c>
      <c r="F37" s="128">
        <f>ROUND((SUM(BI83:BI117)),  2)</f>
        <v>0</v>
      </c>
      <c r="G37" s="109"/>
      <c r="H37" s="109"/>
      <c r="I37" s="129">
        <v>0</v>
      </c>
      <c r="J37" s="128">
        <f>0</f>
        <v>0</v>
      </c>
      <c r="K37" s="109"/>
      <c r="L37" s="112"/>
      <c r="S37" s="109"/>
      <c r="T37" s="109"/>
      <c r="U37" s="109"/>
      <c r="V37" s="109"/>
      <c r="W37" s="109"/>
      <c r="X37" s="109"/>
      <c r="Y37" s="109"/>
      <c r="Z37" s="109"/>
      <c r="AA37" s="109"/>
      <c r="AB37" s="109"/>
      <c r="AC37" s="109"/>
      <c r="AD37" s="109"/>
      <c r="AE37" s="109"/>
    </row>
    <row r="38" spans="1:31" s="113" customFormat="1" ht="6.95" customHeight="1" x14ac:dyDescent="0.2">
      <c r="A38" s="109"/>
      <c r="B38" s="110"/>
      <c r="C38" s="109"/>
      <c r="D38" s="109"/>
      <c r="E38" s="109"/>
      <c r="F38" s="109"/>
      <c r="G38" s="109"/>
      <c r="H38" s="109"/>
      <c r="I38" s="109"/>
      <c r="J38" s="109"/>
      <c r="K38" s="109"/>
      <c r="L38" s="112"/>
      <c r="S38" s="109"/>
      <c r="T38" s="109"/>
      <c r="U38" s="109"/>
      <c r="V38" s="109"/>
      <c r="W38" s="109"/>
      <c r="X38" s="109"/>
      <c r="Y38" s="109"/>
      <c r="Z38" s="109"/>
      <c r="AA38" s="109"/>
      <c r="AB38" s="109"/>
      <c r="AC38" s="109"/>
      <c r="AD38" s="109"/>
      <c r="AE38" s="109"/>
    </row>
    <row r="39" spans="1:31" s="113" customFormat="1" ht="25.35" customHeight="1" x14ac:dyDescent="0.2">
      <c r="A39" s="109"/>
      <c r="B39" s="110"/>
      <c r="C39" s="130"/>
      <c r="D39" s="131" t="s">
        <v>48</v>
      </c>
      <c r="E39" s="132"/>
      <c r="F39" s="132"/>
      <c r="G39" s="133" t="s">
        <v>49</v>
      </c>
      <c r="H39" s="134" t="s">
        <v>50</v>
      </c>
      <c r="I39" s="132"/>
      <c r="J39" s="135">
        <f>SUM(J30:J37)</f>
        <v>0</v>
      </c>
      <c r="K39" s="136"/>
      <c r="L39" s="112"/>
      <c r="S39" s="109"/>
      <c r="T39" s="109"/>
      <c r="U39" s="109"/>
      <c r="V39" s="109"/>
      <c r="W39" s="109"/>
      <c r="X39" s="109"/>
      <c r="Y39" s="109"/>
      <c r="Z39" s="109"/>
      <c r="AA39" s="109"/>
      <c r="AB39" s="109"/>
      <c r="AC39" s="109"/>
      <c r="AD39" s="109"/>
      <c r="AE39" s="109"/>
    </row>
    <row r="40" spans="1:31" s="113" customFormat="1" ht="14.45" customHeight="1" x14ac:dyDescent="0.2">
      <c r="A40" s="109"/>
      <c r="B40" s="137"/>
      <c r="C40" s="138"/>
      <c r="D40" s="138"/>
      <c r="E40" s="138"/>
      <c r="F40" s="138"/>
      <c r="G40" s="138"/>
      <c r="H40" s="138"/>
      <c r="I40" s="138"/>
      <c r="J40" s="138"/>
      <c r="K40" s="138"/>
      <c r="L40" s="112"/>
      <c r="S40" s="109"/>
      <c r="T40" s="109"/>
      <c r="U40" s="109"/>
      <c r="V40" s="109"/>
      <c r="W40" s="109"/>
      <c r="X40" s="109"/>
      <c r="Y40" s="109"/>
      <c r="Z40" s="109"/>
      <c r="AA40" s="109"/>
      <c r="AB40" s="109"/>
      <c r="AC40" s="109"/>
      <c r="AD40" s="109"/>
      <c r="AE40" s="109"/>
    </row>
    <row r="44" spans="1:31" s="113" customFormat="1" ht="6.95" customHeight="1" x14ac:dyDescent="0.2">
      <c r="A44" s="109"/>
      <c r="B44" s="139"/>
      <c r="C44" s="140"/>
      <c r="D44" s="140"/>
      <c r="E44" s="140"/>
      <c r="F44" s="140"/>
      <c r="G44" s="140"/>
      <c r="H44" s="140"/>
      <c r="I44" s="140"/>
      <c r="J44" s="140"/>
      <c r="K44" s="140"/>
      <c r="L44" s="112"/>
      <c r="S44" s="109"/>
      <c r="T44" s="109"/>
      <c r="U44" s="109"/>
      <c r="V44" s="109"/>
      <c r="W44" s="109"/>
      <c r="X44" s="109"/>
      <c r="Y44" s="109"/>
      <c r="Z44" s="109"/>
      <c r="AA44" s="109"/>
      <c r="AB44" s="109"/>
      <c r="AC44" s="109"/>
      <c r="AD44" s="109"/>
      <c r="AE44" s="109"/>
    </row>
    <row r="45" spans="1:31" s="113" customFormat="1" ht="24.95" customHeight="1" x14ac:dyDescent="0.2">
      <c r="A45" s="109"/>
      <c r="B45" s="110"/>
      <c r="C45" s="104" t="s">
        <v>124</v>
      </c>
      <c r="D45" s="109"/>
      <c r="E45" s="109"/>
      <c r="F45" s="109"/>
      <c r="G45" s="109"/>
      <c r="H45" s="109"/>
      <c r="I45" s="109"/>
      <c r="J45" s="109"/>
      <c r="K45" s="109"/>
      <c r="L45" s="112"/>
      <c r="S45" s="109"/>
      <c r="T45" s="109"/>
      <c r="U45" s="109"/>
      <c r="V45" s="109"/>
      <c r="W45" s="109"/>
      <c r="X45" s="109"/>
      <c r="Y45" s="109"/>
      <c r="Z45" s="109"/>
      <c r="AA45" s="109"/>
      <c r="AB45" s="109"/>
      <c r="AC45" s="109"/>
      <c r="AD45" s="109"/>
      <c r="AE45" s="109"/>
    </row>
    <row r="46" spans="1:31" s="113" customFormat="1" ht="6.95" customHeight="1" x14ac:dyDescent="0.2">
      <c r="A46" s="109"/>
      <c r="B46" s="110"/>
      <c r="C46" s="109"/>
      <c r="D46" s="109"/>
      <c r="E46" s="109"/>
      <c r="F46" s="109"/>
      <c r="G46" s="109"/>
      <c r="H46" s="109"/>
      <c r="I46" s="109"/>
      <c r="J46" s="109"/>
      <c r="K46" s="109"/>
      <c r="L46" s="112"/>
      <c r="S46" s="109"/>
      <c r="T46" s="109"/>
      <c r="U46" s="109"/>
      <c r="V46" s="109"/>
      <c r="W46" s="109"/>
      <c r="X46" s="109"/>
      <c r="Y46" s="109"/>
      <c r="Z46" s="109"/>
      <c r="AA46" s="109"/>
      <c r="AB46" s="109"/>
      <c r="AC46" s="109"/>
      <c r="AD46" s="109"/>
      <c r="AE46" s="109"/>
    </row>
    <row r="47" spans="1:31" s="113" customFormat="1" ht="12" customHeight="1" x14ac:dyDescent="0.2">
      <c r="A47" s="109"/>
      <c r="B47" s="110"/>
      <c r="C47" s="106" t="s">
        <v>17</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16.5" customHeight="1" x14ac:dyDescent="0.2">
      <c r="A48" s="109"/>
      <c r="B48" s="110"/>
      <c r="C48" s="109"/>
      <c r="D48" s="109"/>
      <c r="E48" s="107" t="str">
        <f>E7</f>
        <v>WELCOME CENTRE ČZU</v>
      </c>
      <c r="F48" s="108"/>
      <c r="G48" s="108"/>
      <c r="H48" s="108"/>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120</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14" t="str">
        <f>E9</f>
        <v>04 - Chlazení a vytápění</v>
      </c>
      <c r="F50" s="111"/>
      <c r="G50" s="111"/>
      <c r="H50" s="111"/>
      <c r="I50" s="109"/>
      <c r="J50" s="109"/>
      <c r="K50" s="109"/>
      <c r="L50" s="112"/>
      <c r="S50" s="109"/>
      <c r="T50" s="109"/>
      <c r="U50" s="109"/>
      <c r="V50" s="109"/>
      <c r="W50" s="109"/>
      <c r="X50" s="109"/>
      <c r="Y50" s="109"/>
      <c r="Z50" s="109"/>
      <c r="AA50" s="109"/>
      <c r="AB50" s="109"/>
      <c r="AC50" s="109"/>
      <c r="AD50" s="109"/>
      <c r="AE50" s="109"/>
    </row>
    <row r="51" spans="1:47" s="113" customFormat="1" ht="6.95" customHeight="1" x14ac:dyDescent="0.2">
      <c r="A51" s="109"/>
      <c r="B51" s="110"/>
      <c r="C51" s="109"/>
      <c r="D51" s="109"/>
      <c r="E51" s="109"/>
      <c r="F51" s="109"/>
      <c r="G51" s="109"/>
      <c r="H51" s="109"/>
      <c r="I51" s="109"/>
      <c r="J51" s="109"/>
      <c r="K51" s="109"/>
      <c r="L51" s="112"/>
      <c r="S51" s="109"/>
      <c r="T51" s="109"/>
      <c r="U51" s="109"/>
      <c r="V51" s="109"/>
      <c r="W51" s="109"/>
      <c r="X51" s="109"/>
      <c r="Y51" s="109"/>
      <c r="Z51" s="109"/>
      <c r="AA51" s="109"/>
      <c r="AB51" s="109"/>
      <c r="AC51" s="109"/>
      <c r="AD51" s="109"/>
      <c r="AE51" s="109"/>
    </row>
    <row r="52" spans="1:47" s="113" customFormat="1" ht="12" customHeight="1" x14ac:dyDescent="0.2">
      <c r="A52" s="109"/>
      <c r="B52" s="110"/>
      <c r="C52" s="106" t="s">
        <v>21</v>
      </c>
      <c r="D52" s="109"/>
      <c r="E52" s="109"/>
      <c r="F52" s="115" t="str">
        <f>F12</f>
        <v>Praha 6 - Suchdol</v>
      </c>
      <c r="G52" s="109"/>
      <c r="H52" s="109"/>
      <c r="I52" s="106" t="s">
        <v>23</v>
      </c>
      <c r="J52" s="116" t="str">
        <f>IF(J12="","",J12)</f>
        <v>25. 5. 2020</v>
      </c>
      <c r="K52" s="109"/>
      <c r="L52" s="112"/>
      <c r="S52" s="109"/>
      <c r="T52" s="109"/>
      <c r="U52" s="109"/>
      <c r="V52" s="109"/>
      <c r="W52" s="109"/>
      <c r="X52" s="109"/>
      <c r="Y52" s="109"/>
      <c r="Z52" s="109"/>
      <c r="AA52" s="109"/>
      <c r="AB52" s="109"/>
      <c r="AC52" s="109"/>
      <c r="AD52" s="109"/>
      <c r="AE52" s="109"/>
    </row>
    <row r="53" spans="1:47" s="113" customFormat="1" ht="6.95" customHeight="1" x14ac:dyDescent="0.2">
      <c r="A53" s="109"/>
      <c r="B53" s="110"/>
      <c r="C53" s="109"/>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5.2" customHeight="1" x14ac:dyDescent="0.2">
      <c r="A54" s="109"/>
      <c r="B54" s="110"/>
      <c r="C54" s="106" t="s">
        <v>25</v>
      </c>
      <c r="D54" s="109"/>
      <c r="E54" s="109"/>
      <c r="F54" s="115" t="str">
        <f>E15</f>
        <v>ČZU Praha</v>
      </c>
      <c r="G54" s="109"/>
      <c r="H54" s="109"/>
      <c r="I54" s="106" t="s">
        <v>31</v>
      </c>
      <c r="J54" s="141" t="str">
        <f>E21</f>
        <v>GREBNER</v>
      </c>
      <c r="K54" s="109"/>
      <c r="L54" s="112"/>
      <c r="S54" s="109"/>
      <c r="T54" s="109"/>
      <c r="U54" s="109"/>
      <c r="V54" s="109"/>
      <c r="W54" s="109"/>
      <c r="X54" s="109"/>
      <c r="Y54" s="109"/>
      <c r="Z54" s="109"/>
      <c r="AA54" s="109"/>
      <c r="AB54" s="109"/>
      <c r="AC54" s="109"/>
      <c r="AD54" s="109"/>
      <c r="AE54" s="109"/>
    </row>
    <row r="55" spans="1:47" s="113" customFormat="1" ht="15.2" customHeight="1" x14ac:dyDescent="0.2">
      <c r="A55" s="109"/>
      <c r="B55" s="110"/>
      <c r="C55" s="106" t="s">
        <v>29</v>
      </c>
      <c r="D55" s="109"/>
      <c r="E55" s="109"/>
      <c r="F55" s="115" t="str">
        <f>IF(E18="","",E18)</f>
        <v>Vyplň údaj</v>
      </c>
      <c r="G55" s="109"/>
      <c r="H55" s="109"/>
      <c r="I55" s="106" t="s">
        <v>34</v>
      </c>
      <c r="J55" s="141" t="str">
        <f>E24</f>
        <v xml:space="preserve"> </v>
      </c>
      <c r="K55" s="109"/>
      <c r="L55" s="112"/>
      <c r="S55" s="109"/>
      <c r="T55" s="109"/>
      <c r="U55" s="109"/>
      <c r="V55" s="109"/>
      <c r="W55" s="109"/>
      <c r="X55" s="109"/>
      <c r="Y55" s="109"/>
      <c r="Z55" s="109"/>
      <c r="AA55" s="109"/>
      <c r="AB55" s="109"/>
      <c r="AC55" s="109"/>
      <c r="AD55" s="109"/>
      <c r="AE55" s="109"/>
    </row>
    <row r="56" spans="1:47" s="113" customFormat="1" ht="10.35" customHeight="1" x14ac:dyDescent="0.2">
      <c r="A56" s="109"/>
      <c r="B56" s="110"/>
      <c r="C56" s="109"/>
      <c r="D56" s="109"/>
      <c r="E56" s="109"/>
      <c r="F56" s="109"/>
      <c r="G56" s="109"/>
      <c r="H56" s="109"/>
      <c r="I56" s="109"/>
      <c r="J56" s="109"/>
      <c r="K56" s="109"/>
      <c r="L56" s="112"/>
      <c r="S56" s="109"/>
      <c r="T56" s="109"/>
      <c r="U56" s="109"/>
      <c r="V56" s="109"/>
      <c r="W56" s="109"/>
      <c r="X56" s="109"/>
      <c r="Y56" s="109"/>
      <c r="Z56" s="109"/>
      <c r="AA56" s="109"/>
      <c r="AB56" s="109"/>
      <c r="AC56" s="109"/>
      <c r="AD56" s="109"/>
      <c r="AE56" s="109"/>
    </row>
    <row r="57" spans="1:47" s="113" customFormat="1" ht="29.25" customHeight="1" x14ac:dyDescent="0.2">
      <c r="A57" s="109"/>
      <c r="B57" s="110"/>
      <c r="C57" s="142" t="s">
        <v>125</v>
      </c>
      <c r="D57" s="130"/>
      <c r="E57" s="130"/>
      <c r="F57" s="130"/>
      <c r="G57" s="130"/>
      <c r="H57" s="130"/>
      <c r="I57" s="130"/>
      <c r="J57" s="143" t="s">
        <v>126</v>
      </c>
      <c r="K57" s="130"/>
      <c r="L57" s="112"/>
      <c r="S57" s="109"/>
      <c r="T57" s="109"/>
      <c r="U57" s="109"/>
      <c r="V57" s="109"/>
      <c r="W57" s="109"/>
      <c r="X57" s="109"/>
      <c r="Y57" s="109"/>
      <c r="Z57" s="109"/>
      <c r="AA57" s="109"/>
      <c r="AB57" s="109"/>
      <c r="AC57" s="109"/>
      <c r="AD57" s="109"/>
      <c r="AE57" s="109"/>
    </row>
    <row r="58" spans="1:47" s="113" customFormat="1" ht="10.35" customHeight="1" x14ac:dyDescent="0.2">
      <c r="A58" s="109"/>
      <c r="B58" s="110"/>
      <c r="C58" s="109"/>
      <c r="D58" s="109"/>
      <c r="E58" s="109"/>
      <c r="F58" s="109"/>
      <c r="G58" s="109"/>
      <c r="H58" s="109"/>
      <c r="I58" s="109"/>
      <c r="J58" s="109"/>
      <c r="K58" s="109"/>
      <c r="L58" s="112"/>
      <c r="S58" s="109"/>
      <c r="T58" s="109"/>
      <c r="U58" s="109"/>
      <c r="V58" s="109"/>
      <c r="W58" s="109"/>
      <c r="X58" s="109"/>
      <c r="Y58" s="109"/>
      <c r="Z58" s="109"/>
      <c r="AA58" s="109"/>
      <c r="AB58" s="109"/>
      <c r="AC58" s="109"/>
      <c r="AD58" s="109"/>
      <c r="AE58" s="109"/>
    </row>
    <row r="59" spans="1:47" s="113" customFormat="1" ht="22.9" customHeight="1" x14ac:dyDescent="0.2">
      <c r="A59" s="109"/>
      <c r="B59" s="110"/>
      <c r="C59" s="144" t="s">
        <v>70</v>
      </c>
      <c r="D59" s="109"/>
      <c r="E59" s="109"/>
      <c r="F59" s="109"/>
      <c r="G59" s="109"/>
      <c r="H59" s="109"/>
      <c r="I59" s="109"/>
      <c r="J59" s="125">
        <f>J83</f>
        <v>0</v>
      </c>
      <c r="K59" s="109"/>
      <c r="L59" s="112"/>
      <c r="S59" s="109"/>
      <c r="T59" s="109"/>
      <c r="U59" s="109"/>
      <c r="V59" s="109"/>
      <c r="W59" s="109"/>
      <c r="X59" s="109"/>
      <c r="Y59" s="109"/>
      <c r="Z59" s="109"/>
      <c r="AA59" s="109"/>
      <c r="AB59" s="109"/>
      <c r="AC59" s="109"/>
      <c r="AD59" s="109"/>
      <c r="AE59" s="109"/>
      <c r="AU59" s="100" t="s">
        <v>127</v>
      </c>
    </row>
    <row r="60" spans="1:47" s="145" customFormat="1" ht="24.95" customHeight="1" x14ac:dyDescent="0.2">
      <c r="B60" s="146"/>
      <c r="D60" s="147" t="s">
        <v>1202</v>
      </c>
      <c r="E60" s="148"/>
      <c r="F60" s="148"/>
      <c r="G60" s="148"/>
      <c r="H60" s="148"/>
      <c r="I60" s="148"/>
      <c r="J60" s="149">
        <f>J84</f>
        <v>0</v>
      </c>
      <c r="L60" s="146"/>
    </row>
    <row r="61" spans="1:47" s="145" customFormat="1" ht="24.95" customHeight="1" x14ac:dyDescent="0.2">
      <c r="B61" s="146"/>
      <c r="D61" s="147" t="s">
        <v>1325</v>
      </c>
      <c r="E61" s="148"/>
      <c r="F61" s="148"/>
      <c r="G61" s="148"/>
      <c r="H61" s="148"/>
      <c r="I61" s="148"/>
      <c r="J61" s="149">
        <f>J89</f>
        <v>0</v>
      </c>
      <c r="L61" s="146"/>
    </row>
    <row r="62" spans="1:47" s="145" customFormat="1" ht="24.95" customHeight="1" x14ac:dyDescent="0.2">
      <c r="B62" s="146"/>
      <c r="D62" s="147" t="s">
        <v>1326</v>
      </c>
      <c r="E62" s="148"/>
      <c r="F62" s="148"/>
      <c r="G62" s="148"/>
      <c r="H62" s="148"/>
      <c r="I62" s="148"/>
      <c r="J62" s="149">
        <f>J95</f>
        <v>0</v>
      </c>
      <c r="L62" s="146"/>
    </row>
    <row r="63" spans="1:47" s="145" customFormat="1" ht="24.95" customHeight="1" x14ac:dyDescent="0.2">
      <c r="B63" s="146"/>
      <c r="D63" s="147" t="s">
        <v>1327</v>
      </c>
      <c r="E63" s="148"/>
      <c r="F63" s="148"/>
      <c r="G63" s="148"/>
      <c r="H63" s="148"/>
      <c r="I63" s="148"/>
      <c r="J63" s="149">
        <f>J108</f>
        <v>0</v>
      </c>
      <c r="L63" s="146"/>
    </row>
    <row r="64" spans="1:47" s="113" customFormat="1" ht="21.75" customHeight="1" x14ac:dyDescent="0.2">
      <c r="A64" s="109"/>
      <c r="B64" s="110"/>
      <c r="C64" s="109"/>
      <c r="D64" s="109"/>
      <c r="E64" s="109"/>
      <c r="F64" s="109"/>
      <c r="G64" s="109"/>
      <c r="H64" s="109"/>
      <c r="I64" s="109"/>
      <c r="J64" s="109"/>
      <c r="K64" s="109"/>
      <c r="L64" s="112"/>
      <c r="S64" s="109"/>
      <c r="T64" s="109"/>
      <c r="U64" s="109"/>
      <c r="V64" s="109"/>
      <c r="W64" s="109"/>
      <c r="X64" s="109"/>
      <c r="Y64" s="109"/>
      <c r="Z64" s="109"/>
      <c r="AA64" s="109"/>
      <c r="AB64" s="109"/>
      <c r="AC64" s="109"/>
      <c r="AD64" s="109"/>
      <c r="AE64" s="109"/>
    </row>
    <row r="65" spans="1:31" s="113" customFormat="1" ht="6.95" customHeight="1" x14ac:dyDescent="0.2">
      <c r="A65" s="109"/>
      <c r="B65" s="137"/>
      <c r="C65" s="138"/>
      <c r="D65" s="138"/>
      <c r="E65" s="138"/>
      <c r="F65" s="138"/>
      <c r="G65" s="138"/>
      <c r="H65" s="138"/>
      <c r="I65" s="138"/>
      <c r="J65" s="138"/>
      <c r="K65" s="138"/>
      <c r="L65" s="112"/>
      <c r="S65" s="109"/>
      <c r="T65" s="109"/>
      <c r="U65" s="109"/>
      <c r="V65" s="109"/>
      <c r="W65" s="109"/>
      <c r="X65" s="109"/>
      <c r="Y65" s="109"/>
      <c r="Z65" s="109"/>
      <c r="AA65" s="109"/>
      <c r="AB65" s="109"/>
      <c r="AC65" s="109"/>
      <c r="AD65" s="109"/>
      <c r="AE65" s="109"/>
    </row>
    <row r="69" spans="1:31" s="113" customFormat="1" ht="6.95" customHeight="1" x14ac:dyDescent="0.2">
      <c r="A69" s="109"/>
      <c r="B69" s="139"/>
      <c r="C69" s="140"/>
      <c r="D69" s="140"/>
      <c r="E69" s="140"/>
      <c r="F69" s="140"/>
      <c r="G69" s="140"/>
      <c r="H69" s="140"/>
      <c r="I69" s="140"/>
      <c r="J69" s="140"/>
      <c r="K69" s="140"/>
      <c r="L69" s="112"/>
      <c r="S69" s="109"/>
      <c r="T69" s="109"/>
      <c r="U69" s="109"/>
      <c r="V69" s="109"/>
      <c r="W69" s="109"/>
      <c r="X69" s="109"/>
      <c r="Y69" s="109"/>
      <c r="Z69" s="109"/>
      <c r="AA69" s="109"/>
      <c r="AB69" s="109"/>
      <c r="AC69" s="109"/>
      <c r="AD69" s="109"/>
      <c r="AE69" s="109"/>
    </row>
    <row r="70" spans="1:31" s="113" customFormat="1" ht="24.95" customHeight="1" x14ac:dyDescent="0.2">
      <c r="A70" s="109"/>
      <c r="B70" s="110"/>
      <c r="C70" s="104" t="s">
        <v>144</v>
      </c>
      <c r="D70" s="109"/>
      <c r="E70" s="109"/>
      <c r="F70" s="109"/>
      <c r="G70" s="109"/>
      <c r="H70" s="109"/>
      <c r="I70" s="109"/>
      <c r="J70" s="109"/>
      <c r="K70" s="109"/>
      <c r="L70" s="112"/>
      <c r="S70" s="109"/>
      <c r="T70" s="109"/>
      <c r="U70" s="109"/>
      <c r="V70" s="109"/>
      <c r="W70" s="109"/>
      <c r="X70" s="109"/>
      <c r="Y70" s="109"/>
      <c r="Z70" s="109"/>
      <c r="AA70" s="109"/>
      <c r="AB70" s="109"/>
      <c r="AC70" s="109"/>
      <c r="AD70" s="109"/>
      <c r="AE70" s="109"/>
    </row>
    <row r="71" spans="1:31" s="113" customFormat="1" ht="6.95" customHeight="1" x14ac:dyDescent="0.2">
      <c r="A71" s="109"/>
      <c r="B71" s="110"/>
      <c r="C71" s="109"/>
      <c r="D71" s="109"/>
      <c r="E71" s="109"/>
      <c r="F71" s="109"/>
      <c r="G71" s="109"/>
      <c r="H71" s="109"/>
      <c r="I71" s="109"/>
      <c r="J71" s="109"/>
      <c r="K71" s="109"/>
      <c r="L71" s="112"/>
      <c r="S71" s="109"/>
      <c r="T71" s="109"/>
      <c r="U71" s="109"/>
      <c r="V71" s="109"/>
      <c r="W71" s="109"/>
      <c r="X71" s="109"/>
      <c r="Y71" s="109"/>
      <c r="Z71" s="109"/>
      <c r="AA71" s="109"/>
      <c r="AB71" s="109"/>
      <c r="AC71" s="109"/>
      <c r="AD71" s="109"/>
      <c r="AE71" s="109"/>
    </row>
    <row r="72" spans="1:31" s="113" customFormat="1" ht="12" customHeight="1" x14ac:dyDescent="0.2">
      <c r="A72" s="109"/>
      <c r="B72" s="110"/>
      <c r="C72" s="106" t="s">
        <v>17</v>
      </c>
      <c r="D72" s="109"/>
      <c r="E72" s="109"/>
      <c r="F72" s="109"/>
      <c r="G72" s="109"/>
      <c r="H72" s="109"/>
      <c r="I72" s="109"/>
      <c r="J72" s="109"/>
      <c r="K72" s="109"/>
      <c r="L72" s="112"/>
      <c r="S72" s="109"/>
      <c r="T72" s="109"/>
      <c r="U72" s="109"/>
      <c r="V72" s="109"/>
      <c r="W72" s="109"/>
      <c r="X72" s="109"/>
      <c r="Y72" s="109"/>
      <c r="Z72" s="109"/>
      <c r="AA72" s="109"/>
      <c r="AB72" s="109"/>
      <c r="AC72" s="109"/>
      <c r="AD72" s="109"/>
      <c r="AE72" s="109"/>
    </row>
    <row r="73" spans="1:31" s="113" customFormat="1" ht="16.5" customHeight="1" x14ac:dyDescent="0.2">
      <c r="A73" s="109"/>
      <c r="B73" s="110"/>
      <c r="C73" s="109"/>
      <c r="D73" s="109"/>
      <c r="E73" s="107" t="str">
        <f>E7</f>
        <v>WELCOME CENTRE ČZU</v>
      </c>
      <c r="F73" s="108"/>
      <c r="G73" s="108"/>
      <c r="H73" s="108"/>
      <c r="I73" s="109"/>
      <c r="J73" s="109"/>
      <c r="K73" s="109"/>
      <c r="L73" s="112"/>
      <c r="S73" s="109"/>
      <c r="T73" s="109"/>
      <c r="U73" s="109"/>
      <c r="V73" s="109"/>
      <c r="W73" s="109"/>
      <c r="X73" s="109"/>
      <c r="Y73" s="109"/>
      <c r="Z73" s="109"/>
      <c r="AA73" s="109"/>
      <c r="AB73" s="109"/>
      <c r="AC73" s="109"/>
      <c r="AD73" s="109"/>
      <c r="AE73" s="109"/>
    </row>
    <row r="74" spans="1:31" s="113" customFormat="1" ht="12" customHeight="1" x14ac:dyDescent="0.2">
      <c r="A74" s="109"/>
      <c r="B74" s="110"/>
      <c r="C74" s="106" t="s">
        <v>120</v>
      </c>
      <c r="D74" s="109"/>
      <c r="E74" s="109"/>
      <c r="F74" s="109"/>
      <c r="G74" s="109"/>
      <c r="H74" s="109"/>
      <c r="I74" s="109"/>
      <c r="J74" s="109"/>
      <c r="K74" s="109"/>
      <c r="L74" s="112"/>
      <c r="S74" s="109"/>
      <c r="T74" s="109"/>
      <c r="U74" s="109"/>
      <c r="V74" s="109"/>
      <c r="W74" s="109"/>
      <c r="X74" s="109"/>
      <c r="Y74" s="109"/>
      <c r="Z74" s="109"/>
      <c r="AA74" s="109"/>
      <c r="AB74" s="109"/>
      <c r="AC74" s="109"/>
      <c r="AD74" s="109"/>
      <c r="AE74" s="109"/>
    </row>
    <row r="75" spans="1:31" s="113" customFormat="1" ht="16.5" customHeight="1" x14ac:dyDescent="0.2">
      <c r="A75" s="109"/>
      <c r="B75" s="110"/>
      <c r="C75" s="109"/>
      <c r="D75" s="109"/>
      <c r="E75" s="114" t="str">
        <f>E9</f>
        <v>04 - Chlazení a vytápění</v>
      </c>
      <c r="F75" s="111"/>
      <c r="G75" s="111"/>
      <c r="H75" s="111"/>
      <c r="I75" s="109"/>
      <c r="J75" s="109"/>
      <c r="K75" s="109"/>
      <c r="L75" s="112"/>
      <c r="S75" s="109"/>
      <c r="T75" s="109"/>
      <c r="U75" s="109"/>
      <c r="V75" s="109"/>
      <c r="W75" s="109"/>
      <c r="X75" s="109"/>
      <c r="Y75" s="109"/>
      <c r="Z75" s="109"/>
      <c r="AA75" s="109"/>
      <c r="AB75" s="109"/>
      <c r="AC75" s="109"/>
      <c r="AD75" s="109"/>
      <c r="AE75" s="109"/>
    </row>
    <row r="76" spans="1:31" s="113" customFormat="1" ht="6.95" customHeight="1" x14ac:dyDescent="0.2">
      <c r="A76" s="109"/>
      <c r="B76" s="110"/>
      <c r="C76" s="109"/>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12" customHeight="1" x14ac:dyDescent="0.2">
      <c r="A77" s="109"/>
      <c r="B77" s="110"/>
      <c r="C77" s="106" t="s">
        <v>21</v>
      </c>
      <c r="D77" s="109"/>
      <c r="E77" s="109"/>
      <c r="F77" s="115" t="str">
        <f>F12</f>
        <v>Praha 6 - Suchdol</v>
      </c>
      <c r="G77" s="109"/>
      <c r="H77" s="109"/>
      <c r="I77" s="106" t="s">
        <v>23</v>
      </c>
      <c r="J77" s="116" t="str">
        <f>IF(J12="","",J12)</f>
        <v>25. 5. 2020</v>
      </c>
      <c r="K77" s="109"/>
      <c r="L77" s="112"/>
      <c r="S77" s="109"/>
      <c r="T77" s="109"/>
      <c r="U77" s="109"/>
      <c r="V77" s="109"/>
      <c r="W77" s="109"/>
      <c r="X77" s="109"/>
      <c r="Y77" s="109"/>
      <c r="Z77" s="109"/>
      <c r="AA77" s="109"/>
      <c r="AB77" s="109"/>
      <c r="AC77" s="109"/>
      <c r="AD77" s="109"/>
      <c r="AE77" s="109"/>
    </row>
    <row r="78" spans="1:31" s="113" customFormat="1" ht="6.95" customHeight="1" x14ac:dyDescent="0.2">
      <c r="A78" s="109"/>
      <c r="B78" s="110"/>
      <c r="C78" s="109"/>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31" s="113" customFormat="1" ht="15.2" customHeight="1" x14ac:dyDescent="0.2">
      <c r="A79" s="109"/>
      <c r="B79" s="110"/>
      <c r="C79" s="106" t="s">
        <v>25</v>
      </c>
      <c r="D79" s="109"/>
      <c r="E79" s="109"/>
      <c r="F79" s="115" t="str">
        <f>E15</f>
        <v>ČZU Praha</v>
      </c>
      <c r="G79" s="109"/>
      <c r="H79" s="109"/>
      <c r="I79" s="106" t="s">
        <v>31</v>
      </c>
      <c r="J79" s="141" t="str">
        <f>E21</f>
        <v>GREBNER</v>
      </c>
      <c r="K79" s="109"/>
      <c r="L79" s="112"/>
      <c r="S79" s="109"/>
      <c r="T79" s="109"/>
      <c r="U79" s="109"/>
      <c r="V79" s="109"/>
      <c r="W79" s="109"/>
      <c r="X79" s="109"/>
      <c r="Y79" s="109"/>
      <c r="Z79" s="109"/>
      <c r="AA79" s="109"/>
      <c r="AB79" s="109"/>
      <c r="AC79" s="109"/>
      <c r="AD79" s="109"/>
      <c r="AE79" s="109"/>
    </row>
    <row r="80" spans="1:31" s="113" customFormat="1" ht="15.2" customHeight="1" x14ac:dyDescent="0.2">
      <c r="A80" s="109"/>
      <c r="B80" s="110"/>
      <c r="C80" s="106" t="s">
        <v>29</v>
      </c>
      <c r="D80" s="109"/>
      <c r="E80" s="109"/>
      <c r="F80" s="115" t="str">
        <f>IF(E18="","",E18)</f>
        <v>Vyplň údaj</v>
      </c>
      <c r="G80" s="109"/>
      <c r="H80" s="109"/>
      <c r="I80" s="106" t="s">
        <v>34</v>
      </c>
      <c r="J80" s="141" t="str">
        <f>E24</f>
        <v xml:space="preserve"> </v>
      </c>
      <c r="K80" s="109"/>
      <c r="L80" s="112"/>
      <c r="S80" s="109"/>
      <c r="T80" s="109"/>
      <c r="U80" s="109"/>
      <c r="V80" s="109"/>
      <c r="W80" s="109"/>
      <c r="X80" s="109"/>
      <c r="Y80" s="109"/>
      <c r="Z80" s="109"/>
      <c r="AA80" s="109"/>
      <c r="AB80" s="109"/>
      <c r="AC80" s="109"/>
      <c r="AD80" s="109"/>
      <c r="AE80" s="109"/>
    </row>
    <row r="81" spans="1:65" s="113" customFormat="1" ht="10.35" customHeight="1" x14ac:dyDescent="0.2">
      <c r="A81" s="109"/>
      <c r="B81" s="110"/>
      <c r="C81" s="109"/>
      <c r="D81" s="109"/>
      <c r="E81" s="109"/>
      <c r="F81" s="109"/>
      <c r="G81" s="109"/>
      <c r="H81" s="109"/>
      <c r="I81" s="109"/>
      <c r="J81" s="109"/>
      <c r="K81" s="109"/>
      <c r="L81" s="112"/>
      <c r="S81" s="109"/>
      <c r="T81" s="109"/>
      <c r="U81" s="109"/>
      <c r="V81" s="109"/>
      <c r="W81" s="109"/>
      <c r="X81" s="109"/>
      <c r="Y81" s="109"/>
      <c r="Z81" s="109"/>
      <c r="AA81" s="109"/>
      <c r="AB81" s="109"/>
      <c r="AC81" s="109"/>
      <c r="AD81" s="109"/>
      <c r="AE81" s="109"/>
    </row>
    <row r="82" spans="1:65" s="159" customFormat="1" ht="29.25" customHeight="1" x14ac:dyDescent="0.2">
      <c r="A82" s="150"/>
      <c r="B82" s="151"/>
      <c r="C82" s="152" t="s">
        <v>145</v>
      </c>
      <c r="D82" s="153" t="s">
        <v>57</v>
      </c>
      <c r="E82" s="153" t="s">
        <v>53</v>
      </c>
      <c r="F82" s="153" t="s">
        <v>54</v>
      </c>
      <c r="G82" s="153" t="s">
        <v>146</v>
      </c>
      <c r="H82" s="153" t="s">
        <v>147</v>
      </c>
      <c r="I82" s="153" t="s">
        <v>148</v>
      </c>
      <c r="J82" s="153" t="s">
        <v>126</v>
      </c>
      <c r="K82" s="154" t="s">
        <v>149</v>
      </c>
      <c r="L82" s="155"/>
      <c r="M82" s="156" t="s">
        <v>3</v>
      </c>
      <c r="N82" s="157" t="s">
        <v>42</v>
      </c>
      <c r="O82" s="157" t="s">
        <v>150</v>
      </c>
      <c r="P82" s="157" t="s">
        <v>151</v>
      </c>
      <c r="Q82" s="157" t="s">
        <v>152</v>
      </c>
      <c r="R82" s="157" t="s">
        <v>153</v>
      </c>
      <c r="S82" s="157" t="s">
        <v>154</v>
      </c>
      <c r="T82" s="158" t="s">
        <v>155</v>
      </c>
      <c r="U82" s="150"/>
      <c r="V82" s="150"/>
      <c r="W82" s="150"/>
      <c r="X82" s="150"/>
      <c r="Y82" s="150"/>
      <c r="Z82" s="150"/>
      <c r="AA82" s="150"/>
      <c r="AB82" s="150"/>
      <c r="AC82" s="150"/>
      <c r="AD82" s="150"/>
      <c r="AE82" s="150"/>
    </row>
    <row r="83" spans="1:65" s="113" customFormat="1" ht="22.9" customHeight="1" x14ac:dyDescent="0.25">
      <c r="A83" s="109"/>
      <c r="B83" s="110"/>
      <c r="C83" s="160" t="s">
        <v>156</v>
      </c>
      <c r="D83" s="109"/>
      <c r="E83" s="109"/>
      <c r="F83" s="109"/>
      <c r="G83" s="109"/>
      <c r="H83" s="109"/>
      <c r="I83" s="109"/>
      <c r="J83" s="161">
        <f>BK83</f>
        <v>0</v>
      </c>
      <c r="K83" s="109"/>
      <c r="L83" s="110"/>
      <c r="M83" s="162"/>
      <c r="N83" s="163"/>
      <c r="O83" s="123"/>
      <c r="P83" s="164">
        <f>P84+P89+P95+P108</f>
        <v>0</v>
      </c>
      <c r="Q83" s="123"/>
      <c r="R83" s="164">
        <f>R84+R89+R95+R108</f>
        <v>0</v>
      </c>
      <c r="S83" s="123"/>
      <c r="T83" s="165">
        <f>T84+T89+T95+T108</f>
        <v>0</v>
      </c>
      <c r="U83" s="109"/>
      <c r="V83" s="109"/>
      <c r="W83" s="109"/>
      <c r="X83" s="109"/>
      <c r="Y83" s="109"/>
      <c r="Z83" s="109"/>
      <c r="AA83" s="109"/>
      <c r="AB83" s="109"/>
      <c r="AC83" s="109"/>
      <c r="AD83" s="109"/>
      <c r="AE83" s="109"/>
      <c r="AT83" s="100" t="s">
        <v>71</v>
      </c>
      <c r="AU83" s="100" t="s">
        <v>127</v>
      </c>
      <c r="BK83" s="166">
        <f>BK84+BK89+BK95+BK108</f>
        <v>0</v>
      </c>
    </row>
    <row r="84" spans="1:65" s="167" customFormat="1" ht="25.9" customHeight="1" x14ac:dyDescent="0.2">
      <c r="B84" s="168"/>
      <c r="D84" s="169" t="s">
        <v>71</v>
      </c>
      <c r="E84" s="170" t="s">
        <v>1206</v>
      </c>
      <c r="F84" s="170" t="s">
        <v>1207</v>
      </c>
      <c r="J84" s="171">
        <f>BK84</f>
        <v>0</v>
      </c>
      <c r="L84" s="168"/>
      <c r="M84" s="172"/>
      <c r="N84" s="173"/>
      <c r="O84" s="173"/>
      <c r="P84" s="174">
        <f>SUM(P85:P88)</f>
        <v>0</v>
      </c>
      <c r="Q84" s="173"/>
      <c r="R84" s="174">
        <f>SUM(R85:R88)</f>
        <v>0</v>
      </c>
      <c r="S84" s="173"/>
      <c r="T84" s="175">
        <f>SUM(T85:T88)</f>
        <v>0</v>
      </c>
      <c r="AR84" s="169" t="s">
        <v>79</v>
      </c>
      <c r="AT84" s="176" t="s">
        <v>71</v>
      </c>
      <c r="AU84" s="176" t="s">
        <v>72</v>
      </c>
      <c r="AY84" s="169" t="s">
        <v>159</v>
      </c>
      <c r="BK84" s="177">
        <f>SUM(BK85:BK88)</f>
        <v>0</v>
      </c>
    </row>
    <row r="85" spans="1:65" s="113" customFormat="1" ht="36" x14ac:dyDescent="0.2">
      <c r="A85" s="109"/>
      <c r="B85" s="110"/>
      <c r="C85" s="178" t="s">
        <v>79</v>
      </c>
      <c r="D85" s="178" t="s">
        <v>160</v>
      </c>
      <c r="E85" s="179" t="s">
        <v>1328</v>
      </c>
      <c r="F85" s="180" t="s">
        <v>1329</v>
      </c>
      <c r="G85" s="181" t="s">
        <v>1074</v>
      </c>
      <c r="H85" s="182">
        <v>3</v>
      </c>
      <c r="I85" s="4"/>
      <c r="J85" s="183">
        <f>ROUND(I85*H85,2)</f>
        <v>0</v>
      </c>
      <c r="K85" s="180" t="s">
        <v>3</v>
      </c>
      <c r="L85" s="110"/>
      <c r="M85" s="184" t="s">
        <v>3</v>
      </c>
      <c r="N85" s="185" t="s">
        <v>43</v>
      </c>
      <c r="O85" s="186"/>
      <c r="P85" s="187">
        <f>O85*H85</f>
        <v>0</v>
      </c>
      <c r="Q85" s="187">
        <v>0</v>
      </c>
      <c r="R85" s="187">
        <f>Q85*H85</f>
        <v>0</v>
      </c>
      <c r="S85" s="187">
        <v>0</v>
      </c>
      <c r="T85" s="188">
        <f>S85*H85</f>
        <v>0</v>
      </c>
      <c r="U85" s="109"/>
      <c r="V85" s="109"/>
      <c r="W85" s="109"/>
      <c r="X85" s="109"/>
      <c r="Y85" s="109"/>
      <c r="Z85" s="109"/>
      <c r="AA85" s="109"/>
      <c r="AB85" s="109"/>
      <c r="AC85" s="109"/>
      <c r="AD85" s="109"/>
      <c r="AE85" s="109"/>
      <c r="AR85" s="189" t="s">
        <v>164</v>
      </c>
      <c r="AT85" s="189" t="s">
        <v>160</v>
      </c>
      <c r="AU85" s="189" t="s">
        <v>79</v>
      </c>
      <c r="AY85" s="100" t="s">
        <v>159</v>
      </c>
      <c r="BE85" s="190">
        <f>IF(N85="základní",J85,0)</f>
        <v>0</v>
      </c>
      <c r="BF85" s="190">
        <f>IF(N85="snížená",J85,0)</f>
        <v>0</v>
      </c>
      <c r="BG85" s="190">
        <f>IF(N85="zákl. přenesená",J85,0)</f>
        <v>0</v>
      </c>
      <c r="BH85" s="190">
        <f>IF(N85="sníž. přenesená",J85,0)</f>
        <v>0</v>
      </c>
      <c r="BI85" s="190">
        <f>IF(N85="nulová",J85,0)</f>
        <v>0</v>
      </c>
      <c r="BJ85" s="100" t="s">
        <v>79</v>
      </c>
      <c r="BK85" s="190">
        <f>ROUND(I85*H85,2)</f>
        <v>0</v>
      </c>
      <c r="BL85" s="100" t="s">
        <v>164</v>
      </c>
      <c r="BM85" s="189" t="s">
        <v>81</v>
      </c>
    </row>
    <row r="86" spans="1:65" s="113" customFormat="1" ht="24" x14ac:dyDescent="0.2">
      <c r="A86" s="109"/>
      <c r="B86" s="110"/>
      <c r="C86" s="178" t="s">
        <v>81</v>
      </c>
      <c r="D86" s="178" t="s">
        <v>160</v>
      </c>
      <c r="E86" s="179" t="s">
        <v>1330</v>
      </c>
      <c r="F86" s="180" t="s">
        <v>1331</v>
      </c>
      <c r="G86" s="181" t="s">
        <v>173</v>
      </c>
      <c r="H86" s="182">
        <v>108.8</v>
      </c>
      <c r="I86" s="4"/>
      <c r="J86" s="183">
        <f>ROUND(I86*H86,2)</f>
        <v>0</v>
      </c>
      <c r="K86" s="180" t="s">
        <v>3</v>
      </c>
      <c r="L86" s="110"/>
      <c r="M86" s="184" t="s">
        <v>3</v>
      </c>
      <c r="N86" s="185" t="s">
        <v>43</v>
      </c>
      <c r="O86" s="186"/>
      <c r="P86" s="187">
        <f>O86*H86</f>
        <v>0</v>
      </c>
      <c r="Q86" s="187">
        <v>0</v>
      </c>
      <c r="R86" s="187">
        <f>Q86*H86</f>
        <v>0</v>
      </c>
      <c r="S86" s="187">
        <v>0</v>
      </c>
      <c r="T86" s="188">
        <f>S86*H86</f>
        <v>0</v>
      </c>
      <c r="U86" s="109"/>
      <c r="V86" s="109"/>
      <c r="W86" s="109"/>
      <c r="X86" s="109"/>
      <c r="Y86" s="109"/>
      <c r="Z86" s="109"/>
      <c r="AA86" s="109"/>
      <c r="AB86" s="109"/>
      <c r="AC86" s="109"/>
      <c r="AD86" s="109"/>
      <c r="AE86" s="109"/>
      <c r="AR86" s="189" t="s">
        <v>164</v>
      </c>
      <c r="AT86" s="189" t="s">
        <v>160</v>
      </c>
      <c r="AU86" s="189" t="s">
        <v>79</v>
      </c>
      <c r="AY86" s="100" t="s">
        <v>159</v>
      </c>
      <c r="BE86" s="190">
        <f>IF(N86="základní",J86,0)</f>
        <v>0</v>
      </c>
      <c r="BF86" s="190">
        <f>IF(N86="snížená",J86,0)</f>
        <v>0</v>
      </c>
      <c r="BG86" s="190">
        <f>IF(N86="zákl. přenesená",J86,0)</f>
        <v>0</v>
      </c>
      <c r="BH86" s="190">
        <f>IF(N86="sníž. přenesená",J86,0)</f>
        <v>0</v>
      </c>
      <c r="BI86" s="190">
        <f>IF(N86="nulová",J86,0)</f>
        <v>0</v>
      </c>
      <c r="BJ86" s="100" t="s">
        <v>79</v>
      </c>
      <c r="BK86" s="190">
        <f>ROUND(I86*H86,2)</f>
        <v>0</v>
      </c>
      <c r="BL86" s="100" t="s">
        <v>164</v>
      </c>
      <c r="BM86" s="189" t="s">
        <v>164</v>
      </c>
    </row>
    <row r="87" spans="1:65" s="113" customFormat="1" ht="24" x14ac:dyDescent="0.2">
      <c r="A87" s="109"/>
      <c r="B87" s="110"/>
      <c r="C87" s="178" t="s">
        <v>167</v>
      </c>
      <c r="D87" s="178" t="s">
        <v>160</v>
      </c>
      <c r="E87" s="179" t="s">
        <v>1332</v>
      </c>
      <c r="F87" s="180" t="s">
        <v>1333</v>
      </c>
      <c r="G87" s="181" t="s">
        <v>173</v>
      </c>
      <c r="H87" s="182">
        <v>108.8</v>
      </c>
      <c r="I87" s="4"/>
      <c r="J87" s="183">
        <f>ROUND(I87*H87,2)</f>
        <v>0</v>
      </c>
      <c r="K87" s="180" t="s">
        <v>3</v>
      </c>
      <c r="L87" s="110"/>
      <c r="M87" s="184" t="s">
        <v>3</v>
      </c>
      <c r="N87" s="185" t="s">
        <v>43</v>
      </c>
      <c r="O87" s="186"/>
      <c r="P87" s="187">
        <f>O87*H87</f>
        <v>0</v>
      </c>
      <c r="Q87" s="187">
        <v>0</v>
      </c>
      <c r="R87" s="187">
        <f>Q87*H87</f>
        <v>0</v>
      </c>
      <c r="S87" s="187">
        <v>0</v>
      </c>
      <c r="T87" s="188">
        <f>S87*H87</f>
        <v>0</v>
      </c>
      <c r="U87" s="109"/>
      <c r="V87" s="109"/>
      <c r="W87" s="109"/>
      <c r="X87" s="109"/>
      <c r="Y87" s="109"/>
      <c r="Z87" s="109"/>
      <c r="AA87" s="109"/>
      <c r="AB87" s="109"/>
      <c r="AC87" s="109"/>
      <c r="AD87" s="109"/>
      <c r="AE87" s="109"/>
      <c r="AR87" s="189" t="s">
        <v>164</v>
      </c>
      <c r="AT87" s="189" t="s">
        <v>160</v>
      </c>
      <c r="AU87" s="189" t="s">
        <v>79</v>
      </c>
      <c r="AY87" s="100" t="s">
        <v>159</v>
      </c>
      <c r="BE87" s="190">
        <f>IF(N87="základní",J87,0)</f>
        <v>0</v>
      </c>
      <c r="BF87" s="190">
        <f>IF(N87="snížená",J87,0)</f>
        <v>0</v>
      </c>
      <c r="BG87" s="190">
        <f>IF(N87="zákl. přenesená",J87,0)</f>
        <v>0</v>
      </c>
      <c r="BH87" s="190">
        <f>IF(N87="sníž. přenesená",J87,0)</f>
        <v>0</v>
      </c>
      <c r="BI87" s="190">
        <f>IF(N87="nulová",J87,0)</f>
        <v>0</v>
      </c>
      <c r="BJ87" s="100" t="s">
        <v>79</v>
      </c>
      <c r="BK87" s="190">
        <f>ROUND(I87*H87,2)</f>
        <v>0</v>
      </c>
      <c r="BL87" s="100" t="s">
        <v>164</v>
      </c>
      <c r="BM87" s="189" t="s">
        <v>170</v>
      </c>
    </row>
    <row r="88" spans="1:65" s="113" customFormat="1" ht="16.5" customHeight="1" x14ac:dyDescent="0.2">
      <c r="A88" s="109"/>
      <c r="B88" s="110"/>
      <c r="C88" s="178" t="s">
        <v>164</v>
      </c>
      <c r="D88" s="178" t="s">
        <v>160</v>
      </c>
      <c r="E88" s="179" t="s">
        <v>1334</v>
      </c>
      <c r="F88" s="180" t="s">
        <v>1335</v>
      </c>
      <c r="G88" s="181" t="s">
        <v>1074</v>
      </c>
      <c r="H88" s="182">
        <v>1</v>
      </c>
      <c r="I88" s="4"/>
      <c r="J88" s="183">
        <f>ROUND(I88*H88,2)</f>
        <v>0</v>
      </c>
      <c r="K88" s="180" t="s">
        <v>3</v>
      </c>
      <c r="L88" s="110"/>
      <c r="M88" s="184" t="s">
        <v>3</v>
      </c>
      <c r="N88" s="185" t="s">
        <v>43</v>
      </c>
      <c r="O88" s="186"/>
      <c r="P88" s="187">
        <f>O88*H88</f>
        <v>0</v>
      </c>
      <c r="Q88" s="187">
        <v>0</v>
      </c>
      <c r="R88" s="187">
        <f>Q88*H88</f>
        <v>0</v>
      </c>
      <c r="S88" s="187">
        <v>0</v>
      </c>
      <c r="T88" s="188">
        <f>S88*H88</f>
        <v>0</v>
      </c>
      <c r="U88" s="109"/>
      <c r="V88" s="109"/>
      <c r="W88" s="109"/>
      <c r="X88" s="109"/>
      <c r="Y88" s="109"/>
      <c r="Z88" s="109"/>
      <c r="AA88" s="109"/>
      <c r="AB88" s="109"/>
      <c r="AC88" s="109"/>
      <c r="AD88" s="109"/>
      <c r="AE88" s="109"/>
      <c r="AR88" s="189" t="s">
        <v>164</v>
      </c>
      <c r="AT88" s="189" t="s">
        <v>160</v>
      </c>
      <c r="AU88" s="189" t="s">
        <v>79</v>
      </c>
      <c r="AY88" s="100" t="s">
        <v>159</v>
      </c>
      <c r="BE88" s="190">
        <f>IF(N88="základní",J88,0)</f>
        <v>0</v>
      </c>
      <c r="BF88" s="190">
        <f>IF(N88="snížená",J88,0)</f>
        <v>0</v>
      </c>
      <c r="BG88" s="190">
        <f>IF(N88="zákl. přenesená",J88,0)</f>
        <v>0</v>
      </c>
      <c r="BH88" s="190">
        <f>IF(N88="sníž. přenesená",J88,0)</f>
        <v>0</v>
      </c>
      <c r="BI88" s="190">
        <f>IF(N88="nulová",J88,0)</f>
        <v>0</v>
      </c>
      <c r="BJ88" s="100" t="s">
        <v>79</v>
      </c>
      <c r="BK88" s="190">
        <f>ROUND(I88*H88,2)</f>
        <v>0</v>
      </c>
      <c r="BL88" s="100" t="s">
        <v>164</v>
      </c>
      <c r="BM88" s="189" t="s">
        <v>174</v>
      </c>
    </row>
    <row r="89" spans="1:65" s="167" customFormat="1" ht="25.9" customHeight="1" x14ac:dyDescent="0.2">
      <c r="B89" s="168"/>
      <c r="D89" s="169" t="s">
        <v>71</v>
      </c>
      <c r="E89" s="170" t="s">
        <v>1336</v>
      </c>
      <c r="F89" s="170" t="s">
        <v>1337</v>
      </c>
      <c r="J89" s="171">
        <f>BK89</f>
        <v>0</v>
      </c>
      <c r="L89" s="168"/>
      <c r="M89" s="172"/>
      <c r="N89" s="173"/>
      <c r="O89" s="173"/>
      <c r="P89" s="174">
        <f>SUM(P90:P94)</f>
        <v>0</v>
      </c>
      <c r="Q89" s="173"/>
      <c r="R89" s="174">
        <f>SUM(R90:R94)</f>
        <v>0</v>
      </c>
      <c r="S89" s="173"/>
      <c r="T89" s="175">
        <f>SUM(T90:T94)</f>
        <v>0</v>
      </c>
      <c r="AR89" s="169" t="s">
        <v>79</v>
      </c>
      <c r="AT89" s="176" t="s">
        <v>71</v>
      </c>
      <c r="AU89" s="176" t="s">
        <v>72</v>
      </c>
      <c r="AY89" s="169" t="s">
        <v>159</v>
      </c>
      <c r="BK89" s="177">
        <f>SUM(BK90:BK94)</f>
        <v>0</v>
      </c>
    </row>
    <row r="90" spans="1:65" s="113" customFormat="1" ht="16.5" customHeight="1" x14ac:dyDescent="0.2">
      <c r="A90" s="109"/>
      <c r="B90" s="110"/>
      <c r="C90" s="208" t="s">
        <v>178</v>
      </c>
      <c r="D90" s="208" t="s">
        <v>400</v>
      </c>
      <c r="E90" s="209" t="s">
        <v>1220</v>
      </c>
      <c r="F90" s="210" t="s">
        <v>1338</v>
      </c>
      <c r="G90" s="211" t="s">
        <v>1121</v>
      </c>
      <c r="H90" s="212">
        <v>1</v>
      </c>
      <c r="I90" s="5"/>
      <c r="J90" s="213">
        <f>ROUND(I90*H90,2)</f>
        <v>0</v>
      </c>
      <c r="K90" s="210" t="s">
        <v>3</v>
      </c>
      <c r="L90" s="214"/>
      <c r="M90" s="215" t="s">
        <v>3</v>
      </c>
      <c r="N90" s="216" t="s">
        <v>43</v>
      </c>
      <c r="O90" s="186"/>
      <c r="P90" s="187">
        <f>O90*H90</f>
        <v>0</v>
      </c>
      <c r="Q90" s="187">
        <v>0</v>
      </c>
      <c r="R90" s="187">
        <f>Q90*H90</f>
        <v>0</v>
      </c>
      <c r="S90" s="187">
        <v>0</v>
      </c>
      <c r="T90" s="188">
        <f>S90*H90</f>
        <v>0</v>
      </c>
      <c r="U90" s="109"/>
      <c r="V90" s="109"/>
      <c r="W90" s="109"/>
      <c r="X90" s="109"/>
      <c r="Y90" s="109"/>
      <c r="Z90" s="109"/>
      <c r="AA90" s="109"/>
      <c r="AB90" s="109"/>
      <c r="AC90" s="109"/>
      <c r="AD90" s="109"/>
      <c r="AE90" s="109"/>
      <c r="AR90" s="189" t="s">
        <v>174</v>
      </c>
      <c r="AT90" s="189" t="s">
        <v>400</v>
      </c>
      <c r="AU90" s="189" t="s">
        <v>79</v>
      </c>
      <c r="AY90" s="100" t="s">
        <v>159</v>
      </c>
      <c r="BE90" s="190">
        <f>IF(N90="základní",J90,0)</f>
        <v>0</v>
      </c>
      <c r="BF90" s="190">
        <f>IF(N90="snížená",J90,0)</f>
        <v>0</v>
      </c>
      <c r="BG90" s="190">
        <f>IF(N90="zákl. přenesená",J90,0)</f>
        <v>0</v>
      </c>
      <c r="BH90" s="190">
        <f>IF(N90="sníž. přenesená",J90,0)</f>
        <v>0</v>
      </c>
      <c r="BI90" s="190">
        <f>IF(N90="nulová",J90,0)</f>
        <v>0</v>
      </c>
      <c r="BJ90" s="100" t="s">
        <v>79</v>
      </c>
      <c r="BK90" s="190">
        <f>ROUND(I90*H90,2)</f>
        <v>0</v>
      </c>
      <c r="BL90" s="100" t="s">
        <v>164</v>
      </c>
      <c r="BM90" s="189" t="s">
        <v>181</v>
      </c>
    </row>
    <row r="91" spans="1:65" s="113" customFormat="1" ht="16.5" customHeight="1" x14ac:dyDescent="0.2">
      <c r="A91" s="109"/>
      <c r="B91" s="110"/>
      <c r="C91" s="208" t="s">
        <v>170</v>
      </c>
      <c r="D91" s="208" t="s">
        <v>400</v>
      </c>
      <c r="E91" s="209" t="s">
        <v>1222</v>
      </c>
      <c r="F91" s="210" t="s">
        <v>1339</v>
      </c>
      <c r="G91" s="211" t="s">
        <v>1121</v>
      </c>
      <c r="H91" s="212">
        <v>1</v>
      </c>
      <c r="I91" s="5"/>
      <c r="J91" s="213">
        <f>ROUND(I91*H91,2)</f>
        <v>0</v>
      </c>
      <c r="K91" s="210" t="s">
        <v>3</v>
      </c>
      <c r="L91" s="214"/>
      <c r="M91" s="215" t="s">
        <v>3</v>
      </c>
      <c r="N91" s="216" t="s">
        <v>43</v>
      </c>
      <c r="O91" s="186"/>
      <c r="P91" s="187">
        <f>O91*H91</f>
        <v>0</v>
      </c>
      <c r="Q91" s="187">
        <v>0</v>
      </c>
      <c r="R91" s="187">
        <f>Q91*H91</f>
        <v>0</v>
      </c>
      <c r="S91" s="187">
        <v>0</v>
      </c>
      <c r="T91" s="188">
        <f>S91*H91</f>
        <v>0</v>
      </c>
      <c r="U91" s="109"/>
      <c r="V91" s="109"/>
      <c r="W91" s="109"/>
      <c r="X91" s="109"/>
      <c r="Y91" s="109"/>
      <c r="Z91" s="109"/>
      <c r="AA91" s="109"/>
      <c r="AB91" s="109"/>
      <c r="AC91" s="109"/>
      <c r="AD91" s="109"/>
      <c r="AE91" s="109"/>
      <c r="AR91" s="189" t="s">
        <v>174</v>
      </c>
      <c r="AT91" s="189" t="s">
        <v>400</v>
      </c>
      <c r="AU91" s="189" t="s">
        <v>79</v>
      </c>
      <c r="AY91" s="100" t="s">
        <v>159</v>
      </c>
      <c r="BE91" s="190">
        <f>IF(N91="základní",J91,0)</f>
        <v>0</v>
      </c>
      <c r="BF91" s="190">
        <f>IF(N91="snížená",J91,0)</f>
        <v>0</v>
      </c>
      <c r="BG91" s="190">
        <f>IF(N91="zákl. přenesená",J91,0)</f>
        <v>0</v>
      </c>
      <c r="BH91" s="190">
        <f>IF(N91="sníž. přenesená",J91,0)</f>
        <v>0</v>
      </c>
      <c r="BI91" s="190">
        <f>IF(N91="nulová",J91,0)</f>
        <v>0</v>
      </c>
      <c r="BJ91" s="100" t="s">
        <v>79</v>
      </c>
      <c r="BK91" s="190">
        <f>ROUND(I91*H91,2)</f>
        <v>0</v>
      </c>
      <c r="BL91" s="100" t="s">
        <v>164</v>
      </c>
      <c r="BM91" s="189" t="s">
        <v>184</v>
      </c>
    </row>
    <row r="92" spans="1:65" s="113" customFormat="1" ht="16.5" customHeight="1" x14ac:dyDescent="0.2">
      <c r="A92" s="109"/>
      <c r="B92" s="110"/>
      <c r="C92" s="208" t="s">
        <v>185</v>
      </c>
      <c r="D92" s="208" t="s">
        <v>400</v>
      </c>
      <c r="E92" s="209" t="s">
        <v>1223</v>
      </c>
      <c r="F92" s="210" t="s">
        <v>1340</v>
      </c>
      <c r="G92" s="211" t="s">
        <v>1121</v>
      </c>
      <c r="H92" s="212">
        <v>1</v>
      </c>
      <c r="I92" s="5"/>
      <c r="J92" s="213">
        <f>ROUND(I92*H92,2)</f>
        <v>0</v>
      </c>
      <c r="K92" s="210" t="s">
        <v>3</v>
      </c>
      <c r="L92" s="214"/>
      <c r="M92" s="215" t="s">
        <v>3</v>
      </c>
      <c r="N92" s="216" t="s">
        <v>43</v>
      </c>
      <c r="O92" s="186"/>
      <c r="P92" s="187">
        <f>O92*H92</f>
        <v>0</v>
      </c>
      <c r="Q92" s="187">
        <v>0</v>
      </c>
      <c r="R92" s="187">
        <f>Q92*H92</f>
        <v>0</v>
      </c>
      <c r="S92" s="187">
        <v>0</v>
      </c>
      <c r="T92" s="188">
        <f>S92*H92</f>
        <v>0</v>
      </c>
      <c r="U92" s="109"/>
      <c r="V92" s="109"/>
      <c r="W92" s="109"/>
      <c r="X92" s="109"/>
      <c r="Y92" s="109"/>
      <c r="Z92" s="109"/>
      <c r="AA92" s="109"/>
      <c r="AB92" s="109"/>
      <c r="AC92" s="109"/>
      <c r="AD92" s="109"/>
      <c r="AE92" s="109"/>
      <c r="AR92" s="189" t="s">
        <v>174</v>
      </c>
      <c r="AT92" s="189" t="s">
        <v>400</v>
      </c>
      <c r="AU92" s="189" t="s">
        <v>79</v>
      </c>
      <c r="AY92" s="100" t="s">
        <v>159</v>
      </c>
      <c r="BE92" s="190">
        <f>IF(N92="základní",J92,0)</f>
        <v>0</v>
      </c>
      <c r="BF92" s="190">
        <f>IF(N92="snížená",J92,0)</f>
        <v>0</v>
      </c>
      <c r="BG92" s="190">
        <f>IF(N92="zákl. přenesená",J92,0)</f>
        <v>0</v>
      </c>
      <c r="BH92" s="190">
        <f>IF(N92="sníž. přenesená",J92,0)</f>
        <v>0</v>
      </c>
      <c r="BI92" s="190">
        <f>IF(N92="nulová",J92,0)</f>
        <v>0</v>
      </c>
      <c r="BJ92" s="100" t="s">
        <v>79</v>
      </c>
      <c r="BK92" s="190">
        <f>ROUND(I92*H92,2)</f>
        <v>0</v>
      </c>
      <c r="BL92" s="100" t="s">
        <v>164</v>
      </c>
      <c r="BM92" s="189" t="s">
        <v>188</v>
      </c>
    </row>
    <row r="93" spans="1:65" s="113" customFormat="1" ht="16.5" customHeight="1" x14ac:dyDescent="0.2">
      <c r="A93" s="109"/>
      <c r="B93" s="110"/>
      <c r="C93" s="208" t="s">
        <v>174</v>
      </c>
      <c r="D93" s="208" t="s">
        <v>400</v>
      </c>
      <c r="E93" s="209" t="s">
        <v>1233</v>
      </c>
      <c r="F93" s="210" t="s">
        <v>1270</v>
      </c>
      <c r="G93" s="211" t="s">
        <v>1271</v>
      </c>
      <c r="H93" s="212">
        <v>5</v>
      </c>
      <c r="I93" s="5"/>
      <c r="J93" s="213">
        <f>ROUND(I93*H93,2)</f>
        <v>0</v>
      </c>
      <c r="K93" s="210" t="s">
        <v>3</v>
      </c>
      <c r="L93" s="214"/>
      <c r="M93" s="215" t="s">
        <v>3</v>
      </c>
      <c r="N93" s="216" t="s">
        <v>43</v>
      </c>
      <c r="O93" s="186"/>
      <c r="P93" s="187">
        <f>O93*H93</f>
        <v>0</v>
      </c>
      <c r="Q93" s="187">
        <v>0</v>
      </c>
      <c r="R93" s="187">
        <f>Q93*H93</f>
        <v>0</v>
      </c>
      <c r="S93" s="187">
        <v>0</v>
      </c>
      <c r="T93" s="188">
        <f>S93*H93</f>
        <v>0</v>
      </c>
      <c r="U93" s="109"/>
      <c r="V93" s="109"/>
      <c r="W93" s="109"/>
      <c r="X93" s="109"/>
      <c r="Y93" s="109"/>
      <c r="Z93" s="109"/>
      <c r="AA93" s="109"/>
      <c r="AB93" s="109"/>
      <c r="AC93" s="109"/>
      <c r="AD93" s="109"/>
      <c r="AE93" s="109"/>
      <c r="AR93" s="189" t="s">
        <v>174</v>
      </c>
      <c r="AT93" s="189" t="s">
        <v>400</v>
      </c>
      <c r="AU93" s="189" t="s">
        <v>79</v>
      </c>
      <c r="AY93" s="100" t="s">
        <v>159</v>
      </c>
      <c r="BE93" s="190">
        <f>IF(N93="základní",J93,0)</f>
        <v>0</v>
      </c>
      <c r="BF93" s="190">
        <f>IF(N93="snížená",J93,0)</f>
        <v>0</v>
      </c>
      <c r="BG93" s="190">
        <f>IF(N93="zákl. přenesená",J93,0)</f>
        <v>0</v>
      </c>
      <c r="BH93" s="190">
        <f>IF(N93="sníž. přenesená",J93,0)</f>
        <v>0</v>
      </c>
      <c r="BI93" s="190">
        <f>IF(N93="nulová",J93,0)</f>
        <v>0</v>
      </c>
      <c r="BJ93" s="100" t="s">
        <v>79</v>
      </c>
      <c r="BK93" s="190">
        <f>ROUND(I93*H93,2)</f>
        <v>0</v>
      </c>
      <c r="BL93" s="100" t="s">
        <v>164</v>
      </c>
      <c r="BM93" s="189" t="s">
        <v>192</v>
      </c>
    </row>
    <row r="94" spans="1:65" s="113" customFormat="1" ht="16.5" customHeight="1" x14ac:dyDescent="0.2">
      <c r="A94" s="109"/>
      <c r="B94" s="110"/>
      <c r="C94" s="208" t="s">
        <v>198</v>
      </c>
      <c r="D94" s="208" t="s">
        <v>400</v>
      </c>
      <c r="E94" s="209" t="s">
        <v>1237</v>
      </c>
      <c r="F94" s="210" t="s">
        <v>1273</v>
      </c>
      <c r="G94" s="211" t="s">
        <v>1271</v>
      </c>
      <c r="H94" s="212">
        <v>1.75</v>
      </c>
      <c r="I94" s="5"/>
      <c r="J94" s="213">
        <f>ROUND(I94*H94,2)</f>
        <v>0</v>
      </c>
      <c r="K94" s="210" t="s">
        <v>3</v>
      </c>
      <c r="L94" s="214"/>
      <c r="M94" s="215" t="s">
        <v>3</v>
      </c>
      <c r="N94" s="216" t="s">
        <v>43</v>
      </c>
      <c r="O94" s="186"/>
      <c r="P94" s="187">
        <f>O94*H94</f>
        <v>0</v>
      </c>
      <c r="Q94" s="187">
        <v>0</v>
      </c>
      <c r="R94" s="187">
        <f>Q94*H94</f>
        <v>0</v>
      </c>
      <c r="S94" s="187">
        <v>0</v>
      </c>
      <c r="T94" s="188">
        <f>S94*H94</f>
        <v>0</v>
      </c>
      <c r="U94" s="109"/>
      <c r="V94" s="109"/>
      <c r="W94" s="109"/>
      <c r="X94" s="109"/>
      <c r="Y94" s="109"/>
      <c r="Z94" s="109"/>
      <c r="AA94" s="109"/>
      <c r="AB94" s="109"/>
      <c r="AC94" s="109"/>
      <c r="AD94" s="109"/>
      <c r="AE94" s="109"/>
      <c r="AR94" s="189" t="s">
        <v>174</v>
      </c>
      <c r="AT94" s="189" t="s">
        <v>400</v>
      </c>
      <c r="AU94" s="189" t="s">
        <v>79</v>
      </c>
      <c r="AY94" s="100" t="s">
        <v>159</v>
      </c>
      <c r="BE94" s="190">
        <f>IF(N94="základní",J94,0)</f>
        <v>0</v>
      </c>
      <c r="BF94" s="190">
        <f>IF(N94="snížená",J94,0)</f>
        <v>0</v>
      </c>
      <c r="BG94" s="190">
        <f>IF(N94="zákl. přenesená",J94,0)</f>
        <v>0</v>
      </c>
      <c r="BH94" s="190">
        <f>IF(N94="sníž. přenesená",J94,0)</f>
        <v>0</v>
      </c>
      <c r="BI94" s="190">
        <f>IF(N94="nulová",J94,0)</f>
        <v>0</v>
      </c>
      <c r="BJ94" s="100" t="s">
        <v>79</v>
      </c>
      <c r="BK94" s="190">
        <f>ROUND(I94*H94,2)</f>
        <v>0</v>
      </c>
      <c r="BL94" s="100" t="s">
        <v>164</v>
      </c>
      <c r="BM94" s="189" t="s">
        <v>201</v>
      </c>
    </row>
    <row r="95" spans="1:65" s="167" customFormat="1" ht="25.9" customHeight="1" x14ac:dyDescent="0.2">
      <c r="B95" s="168"/>
      <c r="D95" s="169" t="s">
        <v>71</v>
      </c>
      <c r="E95" s="170" t="s">
        <v>1341</v>
      </c>
      <c r="F95" s="170" t="s">
        <v>1342</v>
      </c>
      <c r="J95" s="171">
        <f>BK95</f>
        <v>0</v>
      </c>
      <c r="L95" s="168"/>
      <c r="M95" s="172"/>
      <c r="N95" s="173"/>
      <c r="O95" s="173"/>
      <c r="P95" s="174">
        <f>SUM(P96:P107)</f>
        <v>0</v>
      </c>
      <c r="Q95" s="173"/>
      <c r="R95" s="174">
        <f>SUM(R96:R107)</f>
        <v>0</v>
      </c>
      <c r="S95" s="173"/>
      <c r="T95" s="175">
        <f>SUM(T96:T107)</f>
        <v>0</v>
      </c>
      <c r="AR95" s="169" t="s">
        <v>79</v>
      </c>
      <c r="AT95" s="176" t="s">
        <v>71</v>
      </c>
      <c r="AU95" s="176" t="s">
        <v>72</v>
      </c>
      <c r="AY95" s="169" t="s">
        <v>159</v>
      </c>
      <c r="BK95" s="177">
        <f>SUM(BK96:BK107)</f>
        <v>0</v>
      </c>
    </row>
    <row r="96" spans="1:65" s="113" customFormat="1" ht="60" x14ac:dyDescent="0.2">
      <c r="A96" s="109"/>
      <c r="B96" s="110"/>
      <c r="C96" s="208" t="s">
        <v>181</v>
      </c>
      <c r="D96" s="208" t="s">
        <v>400</v>
      </c>
      <c r="E96" s="209" t="s">
        <v>1276</v>
      </c>
      <c r="F96" s="210" t="s">
        <v>1343</v>
      </c>
      <c r="G96" s="211" t="s">
        <v>173</v>
      </c>
      <c r="H96" s="212">
        <v>28.8</v>
      </c>
      <c r="I96" s="5"/>
      <c r="J96" s="213">
        <f t="shared" ref="J96:J107" si="0">ROUND(I96*H96,2)</f>
        <v>0</v>
      </c>
      <c r="K96" s="210" t="s">
        <v>3</v>
      </c>
      <c r="L96" s="214"/>
      <c r="M96" s="215" t="s">
        <v>3</v>
      </c>
      <c r="N96" s="216" t="s">
        <v>43</v>
      </c>
      <c r="O96" s="186"/>
      <c r="P96" s="187">
        <f t="shared" ref="P96:P107" si="1">O96*H96</f>
        <v>0</v>
      </c>
      <c r="Q96" s="187">
        <v>0</v>
      </c>
      <c r="R96" s="187">
        <f t="shared" ref="R96:R107" si="2">Q96*H96</f>
        <v>0</v>
      </c>
      <c r="S96" s="187">
        <v>0</v>
      </c>
      <c r="T96" s="188">
        <f t="shared" ref="T96:T107" si="3">S96*H96</f>
        <v>0</v>
      </c>
      <c r="U96" s="109"/>
      <c r="V96" s="109"/>
      <c r="W96" s="109"/>
      <c r="X96" s="109"/>
      <c r="Y96" s="109"/>
      <c r="Z96" s="109"/>
      <c r="AA96" s="109"/>
      <c r="AB96" s="109"/>
      <c r="AC96" s="109"/>
      <c r="AD96" s="109"/>
      <c r="AE96" s="109"/>
      <c r="AR96" s="189" t="s">
        <v>174</v>
      </c>
      <c r="AT96" s="189" t="s">
        <v>400</v>
      </c>
      <c r="AU96" s="189" t="s">
        <v>79</v>
      </c>
      <c r="AY96" s="100" t="s">
        <v>159</v>
      </c>
      <c r="BE96" s="190">
        <f t="shared" ref="BE96:BE107" si="4">IF(N96="základní",J96,0)</f>
        <v>0</v>
      </c>
      <c r="BF96" s="190">
        <f t="shared" ref="BF96:BF107" si="5">IF(N96="snížená",J96,0)</f>
        <v>0</v>
      </c>
      <c r="BG96" s="190">
        <f t="shared" ref="BG96:BG107" si="6">IF(N96="zákl. přenesená",J96,0)</f>
        <v>0</v>
      </c>
      <c r="BH96" s="190">
        <f t="shared" ref="BH96:BH107" si="7">IF(N96="sníž. přenesená",J96,0)</f>
        <v>0</v>
      </c>
      <c r="BI96" s="190">
        <f t="shared" ref="BI96:BI107" si="8">IF(N96="nulová",J96,0)</f>
        <v>0</v>
      </c>
      <c r="BJ96" s="100" t="s">
        <v>79</v>
      </c>
      <c r="BK96" s="190">
        <f t="shared" ref="BK96:BK107" si="9">ROUND(I96*H96,2)</f>
        <v>0</v>
      </c>
      <c r="BL96" s="100" t="s">
        <v>164</v>
      </c>
      <c r="BM96" s="189" t="s">
        <v>208</v>
      </c>
    </row>
    <row r="97" spans="1:65" s="113" customFormat="1" ht="16.5" customHeight="1" x14ac:dyDescent="0.2">
      <c r="A97" s="109"/>
      <c r="B97" s="110"/>
      <c r="C97" s="208" t="s">
        <v>209</v>
      </c>
      <c r="D97" s="208" t="s">
        <v>400</v>
      </c>
      <c r="E97" s="209" t="s">
        <v>1344</v>
      </c>
      <c r="F97" s="210" t="s">
        <v>1345</v>
      </c>
      <c r="G97" s="211" t="s">
        <v>173</v>
      </c>
      <c r="H97" s="212">
        <v>18.8</v>
      </c>
      <c r="I97" s="5"/>
      <c r="J97" s="213">
        <f t="shared" si="0"/>
        <v>0</v>
      </c>
      <c r="K97" s="210" t="s">
        <v>3</v>
      </c>
      <c r="L97" s="214"/>
      <c r="M97" s="215" t="s">
        <v>3</v>
      </c>
      <c r="N97" s="216" t="s">
        <v>43</v>
      </c>
      <c r="O97" s="186"/>
      <c r="P97" s="187">
        <f t="shared" si="1"/>
        <v>0</v>
      </c>
      <c r="Q97" s="187">
        <v>0</v>
      </c>
      <c r="R97" s="187">
        <f t="shared" si="2"/>
        <v>0</v>
      </c>
      <c r="S97" s="187">
        <v>0</v>
      </c>
      <c r="T97" s="188">
        <f t="shared" si="3"/>
        <v>0</v>
      </c>
      <c r="U97" s="109"/>
      <c r="V97" s="109"/>
      <c r="W97" s="109"/>
      <c r="X97" s="109"/>
      <c r="Y97" s="109"/>
      <c r="Z97" s="109"/>
      <c r="AA97" s="109"/>
      <c r="AB97" s="109"/>
      <c r="AC97" s="109"/>
      <c r="AD97" s="109"/>
      <c r="AE97" s="109"/>
      <c r="AR97" s="189" t="s">
        <v>174</v>
      </c>
      <c r="AT97" s="189" t="s">
        <v>400</v>
      </c>
      <c r="AU97" s="189" t="s">
        <v>79</v>
      </c>
      <c r="AY97" s="100" t="s">
        <v>159</v>
      </c>
      <c r="BE97" s="190">
        <f t="shared" si="4"/>
        <v>0</v>
      </c>
      <c r="BF97" s="190">
        <f t="shared" si="5"/>
        <v>0</v>
      </c>
      <c r="BG97" s="190">
        <f t="shared" si="6"/>
        <v>0</v>
      </c>
      <c r="BH97" s="190">
        <f t="shared" si="7"/>
        <v>0</v>
      </c>
      <c r="BI97" s="190">
        <f t="shared" si="8"/>
        <v>0</v>
      </c>
      <c r="BJ97" s="100" t="s">
        <v>79</v>
      </c>
      <c r="BK97" s="190">
        <f t="shared" si="9"/>
        <v>0</v>
      </c>
      <c r="BL97" s="100" t="s">
        <v>164</v>
      </c>
      <c r="BM97" s="189" t="s">
        <v>212</v>
      </c>
    </row>
    <row r="98" spans="1:65" s="113" customFormat="1" ht="16.5" customHeight="1" x14ac:dyDescent="0.2">
      <c r="A98" s="109"/>
      <c r="B98" s="110"/>
      <c r="C98" s="208" t="s">
        <v>184</v>
      </c>
      <c r="D98" s="208" t="s">
        <v>400</v>
      </c>
      <c r="E98" s="209" t="s">
        <v>1346</v>
      </c>
      <c r="F98" s="210" t="s">
        <v>1347</v>
      </c>
      <c r="G98" s="211" t="s">
        <v>173</v>
      </c>
      <c r="H98" s="212">
        <v>43.4</v>
      </c>
      <c r="I98" s="5"/>
      <c r="J98" s="213">
        <f t="shared" si="0"/>
        <v>0</v>
      </c>
      <c r="K98" s="210" t="s">
        <v>3</v>
      </c>
      <c r="L98" s="214"/>
      <c r="M98" s="215" t="s">
        <v>3</v>
      </c>
      <c r="N98" s="216" t="s">
        <v>43</v>
      </c>
      <c r="O98" s="186"/>
      <c r="P98" s="187">
        <f t="shared" si="1"/>
        <v>0</v>
      </c>
      <c r="Q98" s="187">
        <v>0</v>
      </c>
      <c r="R98" s="187">
        <f t="shared" si="2"/>
        <v>0</v>
      </c>
      <c r="S98" s="187">
        <v>0</v>
      </c>
      <c r="T98" s="188">
        <f t="shared" si="3"/>
        <v>0</v>
      </c>
      <c r="U98" s="109"/>
      <c r="V98" s="109"/>
      <c r="W98" s="109"/>
      <c r="X98" s="109"/>
      <c r="Y98" s="109"/>
      <c r="Z98" s="109"/>
      <c r="AA98" s="109"/>
      <c r="AB98" s="109"/>
      <c r="AC98" s="109"/>
      <c r="AD98" s="109"/>
      <c r="AE98" s="109"/>
      <c r="AR98" s="189" t="s">
        <v>174</v>
      </c>
      <c r="AT98" s="189" t="s">
        <v>400</v>
      </c>
      <c r="AU98" s="189" t="s">
        <v>79</v>
      </c>
      <c r="AY98" s="100" t="s">
        <v>159</v>
      </c>
      <c r="BE98" s="190">
        <f t="shared" si="4"/>
        <v>0</v>
      </c>
      <c r="BF98" s="190">
        <f t="shared" si="5"/>
        <v>0</v>
      </c>
      <c r="BG98" s="190">
        <f t="shared" si="6"/>
        <v>0</v>
      </c>
      <c r="BH98" s="190">
        <f t="shared" si="7"/>
        <v>0</v>
      </c>
      <c r="BI98" s="190">
        <f t="shared" si="8"/>
        <v>0</v>
      </c>
      <c r="BJ98" s="100" t="s">
        <v>79</v>
      </c>
      <c r="BK98" s="190">
        <f t="shared" si="9"/>
        <v>0</v>
      </c>
      <c r="BL98" s="100" t="s">
        <v>164</v>
      </c>
      <c r="BM98" s="189" t="s">
        <v>217</v>
      </c>
    </row>
    <row r="99" spans="1:65" s="113" customFormat="1" ht="16.5" customHeight="1" x14ac:dyDescent="0.2">
      <c r="A99" s="109"/>
      <c r="B99" s="110"/>
      <c r="C99" s="208" t="s">
        <v>225</v>
      </c>
      <c r="D99" s="208" t="s">
        <v>400</v>
      </c>
      <c r="E99" s="209" t="s">
        <v>1348</v>
      </c>
      <c r="F99" s="210" t="s">
        <v>1349</v>
      </c>
      <c r="G99" s="211" t="s">
        <v>173</v>
      </c>
      <c r="H99" s="212">
        <v>20.28</v>
      </c>
      <c r="I99" s="5"/>
      <c r="J99" s="213">
        <f t="shared" si="0"/>
        <v>0</v>
      </c>
      <c r="K99" s="210" t="s">
        <v>3</v>
      </c>
      <c r="L99" s="214"/>
      <c r="M99" s="215" t="s">
        <v>3</v>
      </c>
      <c r="N99" s="216" t="s">
        <v>43</v>
      </c>
      <c r="O99" s="186"/>
      <c r="P99" s="187">
        <f t="shared" si="1"/>
        <v>0</v>
      </c>
      <c r="Q99" s="187">
        <v>0</v>
      </c>
      <c r="R99" s="187">
        <f t="shared" si="2"/>
        <v>0</v>
      </c>
      <c r="S99" s="187">
        <v>0</v>
      </c>
      <c r="T99" s="188">
        <f t="shared" si="3"/>
        <v>0</v>
      </c>
      <c r="U99" s="109"/>
      <c r="V99" s="109"/>
      <c r="W99" s="109"/>
      <c r="X99" s="109"/>
      <c r="Y99" s="109"/>
      <c r="Z99" s="109"/>
      <c r="AA99" s="109"/>
      <c r="AB99" s="109"/>
      <c r="AC99" s="109"/>
      <c r="AD99" s="109"/>
      <c r="AE99" s="109"/>
      <c r="AR99" s="189" t="s">
        <v>174</v>
      </c>
      <c r="AT99" s="189" t="s">
        <v>400</v>
      </c>
      <c r="AU99" s="189" t="s">
        <v>79</v>
      </c>
      <c r="AY99" s="100" t="s">
        <v>159</v>
      </c>
      <c r="BE99" s="190">
        <f t="shared" si="4"/>
        <v>0</v>
      </c>
      <c r="BF99" s="190">
        <f t="shared" si="5"/>
        <v>0</v>
      </c>
      <c r="BG99" s="190">
        <f t="shared" si="6"/>
        <v>0</v>
      </c>
      <c r="BH99" s="190">
        <f t="shared" si="7"/>
        <v>0</v>
      </c>
      <c r="BI99" s="190">
        <f t="shared" si="8"/>
        <v>0</v>
      </c>
      <c r="BJ99" s="100" t="s">
        <v>79</v>
      </c>
      <c r="BK99" s="190">
        <f t="shared" si="9"/>
        <v>0</v>
      </c>
      <c r="BL99" s="100" t="s">
        <v>164</v>
      </c>
      <c r="BM99" s="189" t="s">
        <v>228</v>
      </c>
    </row>
    <row r="100" spans="1:65" s="113" customFormat="1" ht="72" x14ac:dyDescent="0.2">
      <c r="A100" s="109"/>
      <c r="B100" s="110"/>
      <c r="C100" s="208" t="s">
        <v>188</v>
      </c>
      <c r="D100" s="208" t="s">
        <v>400</v>
      </c>
      <c r="E100" s="209" t="s">
        <v>1284</v>
      </c>
      <c r="F100" s="210" t="s">
        <v>1350</v>
      </c>
      <c r="G100" s="211" t="s">
        <v>173</v>
      </c>
      <c r="H100" s="212">
        <v>8.8000000000000007</v>
      </c>
      <c r="I100" s="5"/>
      <c r="J100" s="213">
        <f t="shared" si="0"/>
        <v>0</v>
      </c>
      <c r="K100" s="210" t="s">
        <v>3</v>
      </c>
      <c r="L100" s="214"/>
      <c r="M100" s="215" t="s">
        <v>3</v>
      </c>
      <c r="N100" s="216" t="s">
        <v>43</v>
      </c>
      <c r="O100" s="186"/>
      <c r="P100" s="187">
        <f t="shared" si="1"/>
        <v>0</v>
      </c>
      <c r="Q100" s="187">
        <v>0</v>
      </c>
      <c r="R100" s="187">
        <f t="shared" si="2"/>
        <v>0</v>
      </c>
      <c r="S100" s="187">
        <v>0</v>
      </c>
      <c r="T100" s="188">
        <f t="shared" si="3"/>
        <v>0</v>
      </c>
      <c r="U100" s="109"/>
      <c r="V100" s="109"/>
      <c r="W100" s="109"/>
      <c r="X100" s="109"/>
      <c r="Y100" s="109"/>
      <c r="Z100" s="109"/>
      <c r="AA100" s="109"/>
      <c r="AB100" s="109"/>
      <c r="AC100" s="109"/>
      <c r="AD100" s="109"/>
      <c r="AE100" s="109"/>
      <c r="AR100" s="189" t="s">
        <v>174</v>
      </c>
      <c r="AT100" s="189" t="s">
        <v>400</v>
      </c>
      <c r="AU100" s="189" t="s">
        <v>79</v>
      </c>
      <c r="AY100" s="100" t="s">
        <v>159</v>
      </c>
      <c r="BE100" s="190">
        <f t="shared" si="4"/>
        <v>0</v>
      </c>
      <c r="BF100" s="190">
        <f t="shared" si="5"/>
        <v>0</v>
      </c>
      <c r="BG100" s="190">
        <f t="shared" si="6"/>
        <v>0</v>
      </c>
      <c r="BH100" s="190">
        <f t="shared" si="7"/>
        <v>0</v>
      </c>
      <c r="BI100" s="190">
        <f t="shared" si="8"/>
        <v>0</v>
      </c>
      <c r="BJ100" s="100" t="s">
        <v>79</v>
      </c>
      <c r="BK100" s="190">
        <f t="shared" si="9"/>
        <v>0</v>
      </c>
      <c r="BL100" s="100" t="s">
        <v>164</v>
      </c>
      <c r="BM100" s="189" t="s">
        <v>235</v>
      </c>
    </row>
    <row r="101" spans="1:65" s="113" customFormat="1" ht="16.5" customHeight="1" x14ac:dyDescent="0.2">
      <c r="A101" s="109"/>
      <c r="B101" s="110"/>
      <c r="C101" s="208" t="s">
        <v>9</v>
      </c>
      <c r="D101" s="208" t="s">
        <v>400</v>
      </c>
      <c r="E101" s="209" t="s">
        <v>1351</v>
      </c>
      <c r="F101" s="210" t="s">
        <v>1352</v>
      </c>
      <c r="G101" s="211" t="s">
        <v>173</v>
      </c>
      <c r="H101" s="212">
        <v>34.6</v>
      </c>
      <c r="I101" s="5"/>
      <c r="J101" s="213">
        <f t="shared" si="0"/>
        <v>0</v>
      </c>
      <c r="K101" s="210" t="s">
        <v>3</v>
      </c>
      <c r="L101" s="214"/>
      <c r="M101" s="215" t="s">
        <v>3</v>
      </c>
      <c r="N101" s="216" t="s">
        <v>43</v>
      </c>
      <c r="O101" s="186"/>
      <c r="P101" s="187">
        <f t="shared" si="1"/>
        <v>0</v>
      </c>
      <c r="Q101" s="187">
        <v>0</v>
      </c>
      <c r="R101" s="187">
        <f t="shared" si="2"/>
        <v>0</v>
      </c>
      <c r="S101" s="187">
        <v>0</v>
      </c>
      <c r="T101" s="188">
        <f t="shared" si="3"/>
        <v>0</v>
      </c>
      <c r="U101" s="109"/>
      <c r="V101" s="109"/>
      <c r="W101" s="109"/>
      <c r="X101" s="109"/>
      <c r="Y101" s="109"/>
      <c r="Z101" s="109"/>
      <c r="AA101" s="109"/>
      <c r="AB101" s="109"/>
      <c r="AC101" s="109"/>
      <c r="AD101" s="109"/>
      <c r="AE101" s="109"/>
      <c r="AR101" s="189" t="s">
        <v>174</v>
      </c>
      <c r="AT101" s="189" t="s">
        <v>400</v>
      </c>
      <c r="AU101" s="189" t="s">
        <v>79</v>
      </c>
      <c r="AY101" s="100" t="s">
        <v>159</v>
      </c>
      <c r="BE101" s="190">
        <f t="shared" si="4"/>
        <v>0</v>
      </c>
      <c r="BF101" s="190">
        <f t="shared" si="5"/>
        <v>0</v>
      </c>
      <c r="BG101" s="190">
        <f t="shared" si="6"/>
        <v>0</v>
      </c>
      <c r="BH101" s="190">
        <f t="shared" si="7"/>
        <v>0</v>
      </c>
      <c r="BI101" s="190">
        <f t="shared" si="8"/>
        <v>0</v>
      </c>
      <c r="BJ101" s="100" t="s">
        <v>79</v>
      </c>
      <c r="BK101" s="190">
        <f t="shared" si="9"/>
        <v>0</v>
      </c>
      <c r="BL101" s="100" t="s">
        <v>164</v>
      </c>
      <c r="BM101" s="189" t="s">
        <v>242</v>
      </c>
    </row>
    <row r="102" spans="1:65" s="113" customFormat="1" ht="16.5" customHeight="1" x14ac:dyDescent="0.2">
      <c r="A102" s="109"/>
      <c r="B102" s="110"/>
      <c r="C102" s="208" t="s">
        <v>192</v>
      </c>
      <c r="D102" s="208" t="s">
        <v>400</v>
      </c>
      <c r="E102" s="209" t="s">
        <v>1353</v>
      </c>
      <c r="F102" s="210" t="s">
        <v>1354</v>
      </c>
      <c r="G102" s="211" t="s">
        <v>173</v>
      </c>
      <c r="H102" s="212">
        <v>34.6</v>
      </c>
      <c r="I102" s="5"/>
      <c r="J102" s="213">
        <f t="shared" si="0"/>
        <v>0</v>
      </c>
      <c r="K102" s="210" t="s">
        <v>3</v>
      </c>
      <c r="L102" s="214"/>
      <c r="M102" s="215" t="s">
        <v>3</v>
      </c>
      <c r="N102" s="216" t="s">
        <v>43</v>
      </c>
      <c r="O102" s="186"/>
      <c r="P102" s="187">
        <f t="shared" si="1"/>
        <v>0</v>
      </c>
      <c r="Q102" s="187">
        <v>0</v>
      </c>
      <c r="R102" s="187">
        <f t="shared" si="2"/>
        <v>0</v>
      </c>
      <c r="S102" s="187">
        <v>0</v>
      </c>
      <c r="T102" s="188">
        <f t="shared" si="3"/>
        <v>0</v>
      </c>
      <c r="U102" s="109"/>
      <c r="V102" s="109"/>
      <c r="W102" s="109"/>
      <c r="X102" s="109"/>
      <c r="Y102" s="109"/>
      <c r="Z102" s="109"/>
      <c r="AA102" s="109"/>
      <c r="AB102" s="109"/>
      <c r="AC102" s="109"/>
      <c r="AD102" s="109"/>
      <c r="AE102" s="109"/>
      <c r="AR102" s="189" t="s">
        <v>174</v>
      </c>
      <c r="AT102" s="189" t="s">
        <v>400</v>
      </c>
      <c r="AU102" s="189" t="s">
        <v>79</v>
      </c>
      <c r="AY102" s="100" t="s">
        <v>159</v>
      </c>
      <c r="BE102" s="190">
        <f t="shared" si="4"/>
        <v>0</v>
      </c>
      <c r="BF102" s="190">
        <f t="shared" si="5"/>
        <v>0</v>
      </c>
      <c r="BG102" s="190">
        <f t="shared" si="6"/>
        <v>0</v>
      </c>
      <c r="BH102" s="190">
        <f t="shared" si="7"/>
        <v>0</v>
      </c>
      <c r="BI102" s="190">
        <f t="shared" si="8"/>
        <v>0</v>
      </c>
      <c r="BJ102" s="100" t="s">
        <v>79</v>
      </c>
      <c r="BK102" s="190">
        <f t="shared" si="9"/>
        <v>0</v>
      </c>
      <c r="BL102" s="100" t="s">
        <v>164</v>
      </c>
      <c r="BM102" s="189" t="s">
        <v>255</v>
      </c>
    </row>
    <row r="103" spans="1:65" s="113" customFormat="1" ht="16.5" customHeight="1" x14ac:dyDescent="0.2">
      <c r="A103" s="109"/>
      <c r="B103" s="110"/>
      <c r="C103" s="208" t="s">
        <v>256</v>
      </c>
      <c r="D103" s="208" t="s">
        <v>400</v>
      </c>
      <c r="E103" s="209" t="s">
        <v>1355</v>
      </c>
      <c r="F103" s="210" t="s">
        <v>1356</v>
      </c>
      <c r="G103" s="211" t="s">
        <v>173</v>
      </c>
      <c r="H103" s="212">
        <v>46.28</v>
      </c>
      <c r="I103" s="5"/>
      <c r="J103" s="213">
        <f t="shared" si="0"/>
        <v>0</v>
      </c>
      <c r="K103" s="210" t="s">
        <v>3</v>
      </c>
      <c r="L103" s="214"/>
      <c r="M103" s="215" t="s">
        <v>3</v>
      </c>
      <c r="N103" s="216" t="s">
        <v>43</v>
      </c>
      <c r="O103" s="186"/>
      <c r="P103" s="187">
        <f t="shared" si="1"/>
        <v>0</v>
      </c>
      <c r="Q103" s="187">
        <v>0</v>
      </c>
      <c r="R103" s="187">
        <f t="shared" si="2"/>
        <v>0</v>
      </c>
      <c r="S103" s="187">
        <v>0</v>
      </c>
      <c r="T103" s="188">
        <f t="shared" si="3"/>
        <v>0</v>
      </c>
      <c r="U103" s="109"/>
      <c r="V103" s="109"/>
      <c r="W103" s="109"/>
      <c r="X103" s="109"/>
      <c r="Y103" s="109"/>
      <c r="Z103" s="109"/>
      <c r="AA103" s="109"/>
      <c r="AB103" s="109"/>
      <c r="AC103" s="109"/>
      <c r="AD103" s="109"/>
      <c r="AE103" s="109"/>
      <c r="AR103" s="189" t="s">
        <v>174</v>
      </c>
      <c r="AT103" s="189" t="s">
        <v>400</v>
      </c>
      <c r="AU103" s="189" t="s">
        <v>79</v>
      </c>
      <c r="AY103" s="100" t="s">
        <v>159</v>
      </c>
      <c r="BE103" s="190">
        <f t="shared" si="4"/>
        <v>0</v>
      </c>
      <c r="BF103" s="190">
        <f t="shared" si="5"/>
        <v>0</v>
      </c>
      <c r="BG103" s="190">
        <f t="shared" si="6"/>
        <v>0</v>
      </c>
      <c r="BH103" s="190">
        <f t="shared" si="7"/>
        <v>0</v>
      </c>
      <c r="BI103" s="190">
        <f t="shared" si="8"/>
        <v>0</v>
      </c>
      <c r="BJ103" s="100" t="s">
        <v>79</v>
      </c>
      <c r="BK103" s="190">
        <f t="shared" si="9"/>
        <v>0</v>
      </c>
      <c r="BL103" s="100" t="s">
        <v>164</v>
      </c>
      <c r="BM103" s="189" t="s">
        <v>259</v>
      </c>
    </row>
    <row r="104" spans="1:65" s="113" customFormat="1" ht="16.5" customHeight="1" x14ac:dyDescent="0.2">
      <c r="A104" s="109"/>
      <c r="B104" s="110"/>
      <c r="C104" s="208" t="s">
        <v>201</v>
      </c>
      <c r="D104" s="208" t="s">
        <v>400</v>
      </c>
      <c r="E104" s="209" t="s">
        <v>1357</v>
      </c>
      <c r="F104" s="210" t="s">
        <v>1347</v>
      </c>
      <c r="G104" s="211" t="s">
        <v>173</v>
      </c>
      <c r="H104" s="212">
        <v>28.08</v>
      </c>
      <c r="I104" s="5"/>
      <c r="J104" s="213">
        <f t="shared" si="0"/>
        <v>0</v>
      </c>
      <c r="K104" s="210" t="s">
        <v>3</v>
      </c>
      <c r="L104" s="214"/>
      <c r="M104" s="215" t="s">
        <v>3</v>
      </c>
      <c r="N104" s="216" t="s">
        <v>43</v>
      </c>
      <c r="O104" s="186"/>
      <c r="P104" s="187">
        <f t="shared" si="1"/>
        <v>0</v>
      </c>
      <c r="Q104" s="187">
        <v>0</v>
      </c>
      <c r="R104" s="187">
        <f t="shared" si="2"/>
        <v>0</v>
      </c>
      <c r="S104" s="187">
        <v>0</v>
      </c>
      <c r="T104" s="188">
        <f t="shared" si="3"/>
        <v>0</v>
      </c>
      <c r="U104" s="109"/>
      <c r="V104" s="109"/>
      <c r="W104" s="109"/>
      <c r="X104" s="109"/>
      <c r="Y104" s="109"/>
      <c r="Z104" s="109"/>
      <c r="AA104" s="109"/>
      <c r="AB104" s="109"/>
      <c r="AC104" s="109"/>
      <c r="AD104" s="109"/>
      <c r="AE104" s="109"/>
      <c r="AR104" s="189" t="s">
        <v>174</v>
      </c>
      <c r="AT104" s="189" t="s">
        <v>400</v>
      </c>
      <c r="AU104" s="189" t="s">
        <v>79</v>
      </c>
      <c r="AY104" s="100" t="s">
        <v>159</v>
      </c>
      <c r="BE104" s="190">
        <f t="shared" si="4"/>
        <v>0</v>
      </c>
      <c r="BF104" s="190">
        <f t="shared" si="5"/>
        <v>0</v>
      </c>
      <c r="BG104" s="190">
        <f t="shared" si="6"/>
        <v>0</v>
      </c>
      <c r="BH104" s="190">
        <f t="shared" si="7"/>
        <v>0</v>
      </c>
      <c r="BI104" s="190">
        <f t="shared" si="8"/>
        <v>0</v>
      </c>
      <c r="BJ104" s="100" t="s">
        <v>79</v>
      </c>
      <c r="BK104" s="190">
        <f t="shared" si="9"/>
        <v>0</v>
      </c>
      <c r="BL104" s="100" t="s">
        <v>164</v>
      </c>
      <c r="BM104" s="189" t="s">
        <v>262</v>
      </c>
    </row>
    <row r="105" spans="1:65" s="113" customFormat="1" ht="16.5" customHeight="1" x14ac:dyDescent="0.2">
      <c r="A105" s="109"/>
      <c r="B105" s="110"/>
      <c r="C105" s="208" t="s">
        <v>264</v>
      </c>
      <c r="D105" s="208" t="s">
        <v>400</v>
      </c>
      <c r="E105" s="209" t="s">
        <v>1286</v>
      </c>
      <c r="F105" s="210" t="s">
        <v>1358</v>
      </c>
      <c r="G105" s="211" t="s">
        <v>1121</v>
      </c>
      <c r="H105" s="212">
        <v>20</v>
      </c>
      <c r="I105" s="5"/>
      <c r="J105" s="213">
        <f t="shared" si="0"/>
        <v>0</v>
      </c>
      <c r="K105" s="210" t="s">
        <v>3</v>
      </c>
      <c r="L105" s="214"/>
      <c r="M105" s="215" t="s">
        <v>3</v>
      </c>
      <c r="N105" s="216" t="s">
        <v>43</v>
      </c>
      <c r="O105" s="186"/>
      <c r="P105" s="187">
        <f t="shared" si="1"/>
        <v>0</v>
      </c>
      <c r="Q105" s="187">
        <v>0</v>
      </c>
      <c r="R105" s="187">
        <f t="shared" si="2"/>
        <v>0</v>
      </c>
      <c r="S105" s="187">
        <v>0</v>
      </c>
      <c r="T105" s="188">
        <f t="shared" si="3"/>
        <v>0</v>
      </c>
      <c r="U105" s="109"/>
      <c r="V105" s="109"/>
      <c r="W105" s="109"/>
      <c r="X105" s="109"/>
      <c r="Y105" s="109"/>
      <c r="Z105" s="109"/>
      <c r="AA105" s="109"/>
      <c r="AB105" s="109"/>
      <c r="AC105" s="109"/>
      <c r="AD105" s="109"/>
      <c r="AE105" s="109"/>
      <c r="AR105" s="189" t="s">
        <v>174</v>
      </c>
      <c r="AT105" s="189" t="s">
        <v>400</v>
      </c>
      <c r="AU105" s="189" t="s">
        <v>79</v>
      </c>
      <c r="AY105" s="100" t="s">
        <v>159</v>
      </c>
      <c r="BE105" s="190">
        <f t="shared" si="4"/>
        <v>0</v>
      </c>
      <c r="BF105" s="190">
        <f t="shared" si="5"/>
        <v>0</v>
      </c>
      <c r="BG105" s="190">
        <f t="shared" si="6"/>
        <v>0</v>
      </c>
      <c r="BH105" s="190">
        <f t="shared" si="7"/>
        <v>0</v>
      </c>
      <c r="BI105" s="190">
        <f t="shared" si="8"/>
        <v>0</v>
      </c>
      <c r="BJ105" s="100" t="s">
        <v>79</v>
      </c>
      <c r="BK105" s="190">
        <f t="shared" si="9"/>
        <v>0</v>
      </c>
      <c r="BL105" s="100" t="s">
        <v>164</v>
      </c>
      <c r="BM105" s="189" t="s">
        <v>267</v>
      </c>
    </row>
    <row r="106" spans="1:65" s="113" customFormat="1" ht="16.5" customHeight="1" x14ac:dyDescent="0.2">
      <c r="A106" s="109"/>
      <c r="B106" s="110"/>
      <c r="C106" s="208" t="s">
        <v>208</v>
      </c>
      <c r="D106" s="208" t="s">
        <v>400</v>
      </c>
      <c r="E106" s="209" t="s">
        <v>1288</v>
      </c>
      <c r="F106" s="210" t="s">
        <v>1270</v>
      </c>
      <c r="G106" s="211" t="s">
        <v>1271</v>
      </c>
      <c r="H106" s="212">
        <v>86</v>
      </c>
      <c r="I106" s="5"/>
      <c r="J106" s="213">
        <f t="shared" si="0"/>
        <v>0</v>
      </c>
      <c r="K106" s="210" t="s">
        <v>3</v>
      </c>
      <c r="L106" s="214"/>
      <c r="M106" s="215" t="s">
        <v>3</v>
      </c>
      <c r="N106" s="216" t="s">
        <v>43</v>
      </c>
      <c r="O106" s="186"/>
      <c r="P106" s="187">
        <f t="shared" si="1"/>
        <v>0</v>
      </c>
      <c r="Q106" s="187">
        <v>0</v>
      </c>
      <c r="R106" s="187">
        <f t="shared" si="2"/>
        <v>0</v>
      </c>
      <c r="S106" s="187">
        <v>0</v>
      </c>
      <c r="T106" s="188">
        <f t="shared" si="3"/>
        <v>0</v>
      </c>
      <c r="U106" s="109"/>
      <c r="V106" s="109"/>
      <c r="W106" s="109"/>
      <c r="X106" s="109"/>
      <c r="Y106" s="109"/>
      <c r="Z106" s="109"/>
      <c r="AA106" s="109"/>
      <c r="AB106" s="109"/>
      <c r="AC106" s="109"/>
      <c r="AD106" s="109"/>
      <c r="AE106" s="109"/>
      <c r="AR106" s="189" t="s">
        <v>174</v>
      </c>
      <c r="AT106" s="189" t="s">
        <v>400</v>
      </c>
      <c r="AU106" s="189" t="s">
        <v>79</v>
      </c>
      <c r="AY106" s="100" t="s">
        <v>159</v>
      </c>
      <c r="BE106" s="190">
        <f t="shared" si="4"/>
        <v>0</v>
      </c>
      <c r="BF106" s="190">
        <f t="shared" si="5"/>
        <v>0</v>
      </c>
      <c r="BG106" s="190">
        <f t="shared" si="6"/>
        <v>0</v>
      </c>
      <c r="BH106" s="190">
        <f t="shared" si="7"/>
        <v>0</v>
      </c>
      <c r="BI106" s="190">
        <f t="shared" si="8"/>
        <v>0</v>
      </c>
      <c r="BJ106" s="100" t="s">
        <v>79</v>
      </c>
      <c r="BK106" s="190">
        <f t="shared" si="9"/>
        <v>0</v>
      </c>
      <c r="BL106" s="100" t="s">
        <v>164</v>
      </c>
      <c r="BM106" s="189" t="s">
        <v>272</v>
      </c>
    </row>
    <row r="107" spans="1:65" s="113" customFormat="1" ht="16.5" customHeight="1" x14ac:dyDescent="0.2">
      <c r="A107" s="109"/>
      <c r="B107" s="110"/>
      <c r="C107" s="208" t="s">
        <v>8</v>
      </c>
      <c r="D107" s="208" t="s">
        <v>400</v>
      </c>
      <c r="E107" s="209" t="s">
        <v>1290</v>
      </c>
      <c r="F107" s="210" t="s">
        <v>1273</v>
      </c>
      <c r="G107" s="211" t="s">
        <v>1271</v>
      </c>
      <c r="H107" s="212">
        <v>30.1</v>
      </c>
      <c r="I107" s="5"/>
      <c r="J107" s="213">
        <f t="shared" si="0"/>
        <v>0</v>
      </c>
      <c r="K107" s="210" t="s">
        <v>3</v>
      </c>
      <c r="L107" s="214"/>
      <c r="M107" s="215" t="s">
        <v>3</v>
      </c>
      <c r="N107" s="216" t="s">
        <v>43</v>
      </c>
      <c r="O107" s="186"/>
      <c r="P107" s="187">
        <f t="shared" si="1"/>
        <v>0</v>
      </c>
      <c r="Q107" s="187">
        <v>0</v>
      </c>
      <c r="R107" s="187">
        <f t="shared" si="2"/>
        <v>0</v>
      </c>
      <c r="S107" s="187">
        <v>0</v>
      </c>
      <c r="T107" s="188">
        <f t="shared" si="3"/>
        <v>0</v>
      </c>
      <c r="U107" s="109"/>
      <c r="V107" s="109"/>
      <c r="W107" s="109"/>
      <c r="X107" s="109"/>
      <c r="Y107" s="109"/>
      <c r="Z107" s="109"/>
      <c r="AA107" s="109"/>
      <c r="AB107" s="109"/>
      <c r="AC107" s="109"/>
      <c r="AD107" s="109"/>
      <c r="AE107" s="109"/>
      <c r="AR107" s="189" t="s">
        <v>174</v>
      </c>
      <c r="AT107" s="189" t="s">
        <v>400</v>
      </c>
      <c r="AU107" s="189" t="s">
        <v>79</v>
      </c>
      <c r="AY107" s="100" t="s">
        <v>159</v>
      </c>
      <c r="BE107" s="190">
        <f t="shared" si="4"/>
        <v>0</v>
      </c>
      <c r="BF107" s="190">
        <f t="shared" si="5"/>
        <v>0</v>
      </c>
      <c r="BG107" s="190">
        <f t="shared" si="6"/>
        <v>0</v>
      </c>
      <c r="BH107" s="190">
        <f t="shared" si="7"/>
        <v>0</v>
      </c>
      <c r="BI107" s="190">
        <f t="shared" si="8"/>
        <v>0</v>
      </c>
      <c r="BJ107" s="100" t="s">
        <v>79</v>
      </c>
      <c r="BK107" s="190">
        <f t="shared" si="9"/>
        <v>0</v>
      </c>
      <c r="BL107" s="100" t="s">
        <v>164</v>
      </c>
      <c r="BM107" s="189" t="s">
        <v>279</v>
      </c>
    </row>
    <row r="108" spans="1:65" s="167" customFormat="1" ht="25.9" customHeight="1" x14ac:dyDescent="0.2">
      <c r="B108" s="168"/>
      <c r="D108" s="169" t="s">
        <v>71</v>
      </c>
      <c r="E108" s="170" t="s">
        <v>996</v>
      </c>
      <c r="F108" s="170" t="s">
        <v>1162</v>
      </c>
      <c r="J108" s="171">
        <f>BK108</f>
        <v>0</v>
      </c>
      <c r="L108" s="168"/>
      <c r="M108" s="172"/>
      <c r="N108" s="173"/>
      <c r="O108" s="173"/>
      <c r="P108" s="174">
        <f>SUM(P109:P117)</f>
        <v>0</v>
      </c>
      <c r="Q108" s="173"/>
      <c r="R108" s="174">
        <f>SUM(R109:R117)</f>
        <v>0</v>
      </c>
      <c r="S108" s="173"/>
      <c r="T108" s="175">
        <f>SUM(T109:T117)</f>
        <v>0</v>
      </c>
      <c r="AR108" s="169" t="s">
        <v>79</v>
      </c>
      <c r="AT108" s="176" t="s">
        <v>71</v>
      </c>
      <c r="AU108" s="176" t="s">
        <v>72</v>
      </c>
      <c r="AY108" s="169" t="s">
        <v>159</v>
      </c>
      <c r="BK108" s="177">
        <f>SUM(BK109:BK117)</f>
        <v>0</v>
      </c>
    </row>
    <row r="109" spans="1:65" s="113" customFormat="1" ht="16.5" customHeight="1" x14ac:dyDescent="0.2">
      <c r="A109" s="109"/>
      <c r="B109" s="110"/>
      <c r="C109" s="178" t="s">
        <v>212</v>
      </c>
      <c r="D109" s="178" t="s">
        <v>160</v>
      </c>
      <c r="E109" s="179" t="s">
        <v>1305</v>
      </c>
      <c r="F109" s="180" t="s">
        <v>1306</v>
      </c>
      <c r="G109" s="181" t="s">
        <v>1307</v>
      </c>
      <c r="H109" s="182">
        <v>40</v>
      </c>
      <c r="I109" s="4"/>
      <c r="J109" s="183">
        <f t="shared" ref="J109:J117" si="10">ROUND(I109*H109,2)</f>
        <v>0</v>
      </c>
      <c r="K109" s="180" t="s">
        <v>3</v>
      </c>
      <c r="L109" s="110"/>
      <c r="M109" s="184" t="s">
        <v>3</v>
      </c>
      <c r="N109" s="185" t="s">
        <v>43</v>
      </c>
      <c r="O109" s="186"/>
      <c r="P109" s="187">
        <f t="shared" ref="P109:P117" si="11">O109*H109</f>
        <v>0</v>
      </c>
      <c r="Q109" s="187">
        <v>0</v>
      </c>
      <c r="R109" s="187">
        <f t="shared" ref="R109:R117" si="12">Q109*H109</f>
        <v>0</v>
      </c>
      <c r="S109" s="187">
        <v>0</v>
      </c>
      <c r="T109" s="188">
        <f t="shared" ref="T109:T117" si="13">S109*H109</f>
        <v>0</v>
      </c>
      <c r="U109" s="109"/>
      <c r="V109" s="109"/>
      <c r="W109" s="109"/>
      <c r="X109" s="109"/>
      <c r="Y109" s="109"/>
      <c r="Z109" s="109"/>
      <c r="AA109" s="109"/>
      <c r="AB109" s="109"/>
      <c r="AC109" s="109"/>
      <c r="AD109" s="109"/>
      <c r="AE109" s="109"/>
      <c r="AR109" s="189" t="s">
        <v>164</v>
      </c>
      <c r="AT109" s="189" t="s">
        <v>160</v>
      </c>
      <c r="AU109" s="189" t="s">
        <v>79</v>
      </c>
      <c r="AY109" s="100" t="s">
        <v>159</v>
      </c>
      <c r="BE109" s="190">
        <f t="shared" ref="BE109:BE117" si="14">IF(N109="základní",J109,0)</f>
        <v>0</v>
      </c>
      <c r="BF109" s="190">
        <f t="shared" ref="BF109:BF117" si="15">IF(N109="snížená",J109,0)</f>
        <v>0</v>
      </c>
      <c r="BG109" s="190">
        <f t="shared" ref="BG109:BG117" si="16">IF(N109="zákl. přenesená",J109,0)</f>
        <v>0</v>
      </c>
      <c r="BH109" s="190">
        <f t="shared" ref="BH109:BH117" si="17">IF(N109="sníž. přenesená",J109,0)</f>
        <v>0</v>
      </c>
      <c r="BI109" s="190">
        <f t="shared" ref="BI109:BI117" si="18">IF(N109="nulová",J109,0)</f>
        <v>0</v>
      </c>
      <c r="BJ109" s="100" t="s">
        <v>79</v>
      </c>
      <c r="BK109" s="190">
        <f t="shared" ref="BK109:BK117" si="19">ROUND(I109*H109,2)</f>
        <v>0</v>
      </c>
      <c r="BL109" s="100" t="s">
        <v>164</v>
      </c>
      <c r="BM109" s="189" t="s">
        <v>1359</v>
      </c>
    </row>
    <row r="110" spans="1:65" s="113" customFormat="1" ht="16.5" customHeight="1" x14ac:dyDescent="0.2">
      <c r="A110" s="109"/>
      <c r="B110" s="110"/>
      <c r="C110" s="178" t="s">
        <v>290</v>
      </c>
      <c r="D110" s="178" t="s">
        <v>160</v>
      </c>
      <c r="E110" s="179" t="s">
        <v>1308</v>
      </c>
      <c r="F110" s="180" t="s">
        <v>1360</v>
      </c>
      <c r="G110" s="181" t="s">
        <v>1307</v>
      </c>
      <c r="H110" s="182">
        <v>56</v>
      </c>
      <c r="I110" s="4"/>
      <c r="J110" s="183">
        <f t="shared" si="10"/>
        <v>0</v>
      </c>
      <c r="K110" s="180" t="s">
        <v>3</v>
      </c>
      <c r="L110" s="110"/>
      <c r="M110" s="184" t="s">
        <v>3</v>
      </c>
      <c r="N110" s="185" t="s">
        <v>43</v>
      </c>
      <c r="O110" s="186"/>
      <c r="P110" s="187">
        <f t="shared" si="11"/>
        <v>0</v>
      </c>
      <c r="Q110" s="187">
        <v>0</v>
      </c>
      <c r="R110" s="187">
        <f t="shared" si="12"/>
        <v>0</v>
      </c>
      <c r="S110" s="187">
        <v>0</v>
      </c>
      <c r="T110" s="188">
        <f t="shared" si="13"/>
        <v>0</v>
      </c>
      <c r="U110" s="109"/>
      <c r="V110" s="109"/>
      <c r="W110" s="109"/>
      <c r="X110" s="109"/>
      <c r="Y110" s="109"/>
      <c r="Z110" s="109"/>
      <c r="AA110" s="109"/>
      <c r="AB110" s="109"/>
      <c r="AC110" s="109"/>
      <c r="AD110" s="109"/>
      <c r="AE110" s="109"/>
      <c r="AR110" s="189" t="s">
        <v>164</v>
      </c>
      <c r="AT110" s="189" t="s">
        <v>160</v>
      </c>
      <c r="AU110" s="189" t="s">
        <v>79</v>
      </c>
      <c r="AY110" s="100" t="s">
        <v>159</v>
      </c>
      <c r="BE110" s="190">
        <f t="shared" si="14"/>
        <v>0</v>
      </c>
      <c r="BF110" s="190">
        <f t="shared" si="15"/>
        <v>0</v>
      </c>
      <c r="BG110" s="190">
        <f t="shared" si="16"/>
        <v>0</v>
      </c>
      <c r="BH110" s="190">
        <f t="shared" si="17"/>
        <v>0</v>
      </c>
      <c r="BI110" s="190">
        <f t="shared" si="18"/>
        <v>0</v>
      </c>
      <c r="BJ110" s="100" t="s">
        <v>79</v>
      </c>
      <c r="BK110" s="190">
        <f t="shared" si="19"/>
        <v>0</v>
      </c>
      <c r="BL110" s="100" t="s">
        <v>164</v>
      </c>
      <c r="BM110" s="189" t="s">
        <v>1361</v>
      </c>
    </row>
    <row r="111" spans="1:65" s="113" customFormat="1" ht="24" x14ac:dyDescent="0.2">
      <c r="A111" s="109"/>
      <c r="B111" s="110"/>
      <c r="C111" s="178" t="s">
        <v>217</v>
      </c>
      <c r="D111" s="178" t="s">
        <v>160</v>
      </c>
      <c r="E111" s="179" t="s">
        <v>1310</v>
      </c>
      <c r="F111" s="180" t="s">
        <v>1311</v>
      </c>
      <c r="G111" s="181" t="s">
        <v>191</v>
      </c>
      <c r="H111" s="182">
        <v>0</v>
      </c>
      <c r="I111" s="4"/>
      <c r="J111" s="183">
        <f t="shared" si="10"/>
        <v>0</v>
      </c>
      <c r="K111" s="180" t="s">
        <v>3</v>
      </c>
      <c r="L111" s="110"/>
      <c r="M111" s="184" t="s">
        <v>3</v>
      </c>
      <c r="N111" s="185" t="s">
        <v>43</v>
      </c>
      <c r="O111" s="186"/>
      <c r="P111" s="187">
        <f t="shared" si="11"/>
        <v>0</v>
      </c>
      <c r="Q111" s="187">
        <v>0</v>
      </c>
      <c r="R111" s="187">
        <f t="shared" si="12"/>
        <v>0</v>
      </c>
      <c r="S111" s="187">
        <v>0</v>
      </c>
      <c r="T111" s="188">
        <f t="shared" si="13"/>
        <v>0</v>
      </c>
      <c r="U111" s="109"/>
      <c r="V111" s="109"/>
      <c r="W111" s="109"/>
      <c r="X111" s="109"/>
      <c r="Y111" s="109"/>
      <c r="Z111" s="109"/>
      <c r="AA111" s="109"/>
      <c r="AB111" s="109"/>
      <c r="AC111" s="109"/>
      <c r="AD111" s="109"/>
      <c r="AE111" s="109"/>
      <c r="AR111" s="189" t="s">
        <v>164</v>
      </c>
      <c r="AT111" s="189" t="s">
        <v>160</v>
      </c>
      <c r="AU111" s="189" t="s">
        <v>79</v>
      </c>
      <c r="AY111" s="100" t="s">
        <v>159</v>
      </c>
      <c r="BE111" s="190">
        <f t="shared" si="14"/>
        <v>0</v>
      </c>
      <c r="BF111" s="190">
        <f t="shared" si="15"/>
        <v>0</v>
      </c>
      <c r="BG111" s="190">
        <f t="shared" si="16"/>
        <v>0</v>
      </c>
      <c r="BH111" s="190">
        <f t="shared" si="17"/>
        <v>0</v>
      </c>
      <c r="BI111" s="190">
        <f t="shared" si="18"/>
        <v>0</v>
      </c>
      <c r="BJ111" s="100" t="s">
        <v>79</v>
      </c>
      <c r="BK111" s="190">
        <f t="shared" si="19"/>
        <v>0</v>
      </c>
      <c r="BL111" s="100" t="s">
        <v>164</v>
      </c>
      <c r="BM111" s="189" t="s">
        <v>1362</v>
      </c>
    </row>
    <row r="112" spans="1:65" s="113" customFormat="1" ht="16.5" customHeight="1" x14ac:dyDescent="0.2">
      <c r="A112" s="109"/>
      <c r="B112" s="110"/>
      <c r="C112" s="178" t="s">
        <v>301</v>
      </c>
      <c r="D112" s="178" t="s">
        <v>160</v>
      </c>
      <c r="E112" s="179" t="s">
        <v>1312</v>
      </c>
      <c r="F112" s="180" t="s">
        <v>1313</v>
      </c>
      <c r="G112" s="181" t="s">
        <v>1074</v>
      </c>
      <c r="H112" s="182">
        <v>1</v>
      </c>
      <c r="I112" s="4"/>
      <c r="J112" s="183">
        <f t="shared" si="10"/>
        <v>0</v>
      </c>
      <c r="K112" s="180" t="s">
        <v>3</v>
      </c>
      <c r="L112" s="110"/>
      <c r="M112" s="184" t="s">
        <v>3</v>
      </c>
      <c r="N112" s="185" t="s">
        <v>43</v>
      </c>
      <c r="O112" s="186"/>
      <c r="P112" s="187">
        <f t="shared" si="11"/>
        <v>0</v>
      </c>
      <c r="Q112" s="187">
        <v>0</v>
      </c>
      <c r="R112" s="187">
        <f t="shared" si="12"/>
        <v>0</v>
      </c>
      <c r="S112" s="187">
        <v>0</v>
      </c>
      <c r="T112" s="188">
        <f t="shared" si="13"/>
        <v>0</v>
      </c>
      <c r="U112" s="109"/>
      <c r="V112" s="109"/>
      <c r="W112" s="109"/>
      <c r="X112" s="109"/>
      <c r="Y112" s="109"/>
      <c r="Z112" s="109"/>
      <c r="AA112" s="109"/>
      <c r="AB112" s="109"/>
      <c r="AC112" s="109"/>
      <c r="AD112" s="109"/>
      <c r="AE112" s="109"/>
      <c r="AR112" s="189" t="s">
        <v>164</v>
      </c>
      <c r="AT112" s="189" t="s">
        <v>160</v>
      </c>
      <c r="AU112" s="189" t="s">
        <v>79</v>
      </c>
      <c r="AY112" s="100" t="s">
        <v>159</v>
      </c>
      <c r="BE112" s="190">
        <f t="shared" si="14"/>
        <v>0</v>
      </c>
      <c r="BF112" s="190">
        <f t="shared" si="15"/>
        <v>0</v>
      </c>
      <c r="BG112" s="190">
        <f t="shared" si="16"/>
        <v>0</v>
      </c>
      <c r="BH112" s="190">
        <f t="shared" si="17"/>
        <v>0</v>
      </c>
      <c r="BI112" s="190">
        <f t="shared" si="18"/>
        <v>0</v>
      </c>
      <c r="BJ112" s="100" t="s">
        <v>79</v>
      </c>
      <c r="BK112" s="190">
        <f t="shared" si="19"/>
        <v>0</v>
      </c>
      <c r="BL112" s="100" t="s">
        <v>164</v>
      </c>
      <c r="BM112" s="189" t="s">
        <v>1363</v>
      </c>
    </row>
    <row r="113" spans="1:65" s="113" customFormat="1" ht="16.5" customHeight="1" x14ac:dyDescent="0.2">
      <c r="A113" s="109"/>
      <c r="B113" s="110"/>
      <c r="C113" s="178" t="s">
        <v>228</v>
      </c>
      <c r="D113" s="178" t="s">
        <v>160</v>
      </c>
      <c r="E113" s="179" t="s">
        <v>1314</v>
      </c>
      <c r="F113" s="180" t="s">
        <v>1315</v>
      </c>
      <c r="G113" s="181" t="s">
        <v>1307</v>
      </c>
      <c r="H113" s="182">
        <v>0</v>
      </c>
      <c r="I113" s="4"/>
      <c r="J113" s="183">
        <f t="shared" si="10"/>
        <v>0</v>
      </c>
      <c r="K113" s="180" t="s">
        <v>3</v>
      </c>
      <c r="L113" s="110"/>
      <c r="M113" s="184" t="s">
        <v>3</v>
      </c>
      <c r="N113" s="185" t="s">
        <v>43</v>
      </c>
      <c r="O113" s="186"/>
      <c r="P113" s="187">
        <f t="shared" si="11"/>
        <v>0</v>
      </c>
      <c r="Q113" s="187">
        <v>0</v>
      </c>
      <c r="R113" s="187">
        <f t="shared" si="12"/>
        <v>0</v>
      </c>
      <c r="S113" s="187">
        <v>0</v>
      </c>
      <c r="T113" s="188">
        <f t="shared" si="13"/>
        <v>0</v>
      </c>
      <c r="U113" s="109"/>
      <c r="V113" s="109"/>
      <c r="W113" s="109"/>
      <c r="X113" s="109"/>
      <c r="Y113" s="109"/>
      <c r="Z113" s="109"/>
      <c r="AA113" s="109"/>
      <c r="AB113" s="109"/>
      <c r="AC113" s="109"/>
      <c r="AD113" s="109"/>
      <c r="AE113" s="109"/>
      <c r="AR113" s="189" t="s">
        <v>164</v>
      </c>
      <c r="AT113" s="189" t="s">
        <v>160</v>
      </c>
      <c r="AU113" s="189" t="s">
        <v>79</v>
      </c>
      <c r="AY113" s="100" t="s">
        <v>159</v>
      </c>
      <c r="BE113" s="190">
        <f t="shared" si="14"/>
        <v>0</v>
      </c>
      <c r="BF113" s="190">
        <f t="shared" si="15"/>
        <v>0</v>
      </c>
      <c r="BG113" s="190">
        <f t="shared" si="16"/>
        <v>0</v>
      </c>
      <c r="BH113" s="190">
        <f t="shared" si="17"/>
        <v>0</v>
      </c>
      <c r="BI113" s="190">
        <f t="shared" si="18"/>
        <v>0</v>
      </c>
      <c r="BJ113" s="100" t="s">
        <v>79</v>
      </c>
      <c r="BK113" s="190">
        <f t="shared" si="19"/>
        <v>0</v>
      </c>
      <c r="BL113" s="100" t="s">
        <v>164</v>
      </c>
      <c r="BM113" s="189" t="s">
        <v>1364</v>
      </c>
    </row>
    <row r="114" spans="1:65" s="113" customFormat="1" ht="16.5" customHeight="1" x14ac:dyDescent="0.2">
      <c r="A114" s="109"/>
      <c r="B114" s="110"/>
      <c r="C114" s="178" t="s">
        <v>317</v>
      </c>
      <c r="D114" s="178" t="s">
        <v>160</v>
      </c>
      <c r="E114" s="179" t="s">
        <v>1316</v>
      </c>
      <c r="F114" s="180" t="s">
        <v>1365</v>
      </c>
      <c r="G114" s="181" t="s">
        <v>1307</v>
      </c>
      <c r="H114" s="182">
        <v>72</v>
      </c>
      <c r="I114" s="4"/>
      <c r="J114" s="183">
        <f t="shared" si="10"/>
        <v>0</v>
      </c>
      <c r="K114" s="180" t="s">
        <v>3</v>
      </c>
      <c r="L114" s="110"/>
      <c r="M114" s="184" t="s">
        <v>3</v>
      </c>
      <c r="N114" s="185" t="s">
        <v>43</v>
      </c>
      <c r="O114" s="186"/>
      <c r="P114" s="187">
        <f t="shared" si="11"/>
        <v>0</v>
      </c>
      <c r="Q114" s="187">
        <v>0</v>
      </c>
      <c r="R114" s="187">
        <f t="shared" si="12"/>
        <v>0</v>
      </c>
      <c r="S114" s="187">
        <v>0</v>
      </c>
      <c r="T114" s="188">
        <f t="shared" si="13"/>
        <v>0</v>
      </c>
      <c r="U114" s="109"/>
      <c r="V114" s="109"/>
      <c r="W114" s="109"/>
      <c r="X114" s="109"/>
      <c r="Y114" s="109"/>
      <c r="Z114" s="109"/>
      <c r="AA114" s="109"/>
      <c r="AB114" s="109"/>
      <c r="AC114" s="109"/>
      <c r="AD114" s="109"/>
      <c r="AE114" s="109"/>
      <c r="AR114" s="189" t="s">
        <v>164</v>
      </c>
      <c r="AT114" s="189" t="s">
        <v>160</v>
      </c>
      <c r="AU114" s="189" t="s">
        <v>79</v>
      </c>
      <c r="AY114" s="100" t="s">
        <v>159</v>
      </c>
      <c r="BE114" s="190">
        <f t="shared" si="14"/>
        <v>0</v>
      </c>
      <c r="BF114" s="190">
        <f t="shared" si="15"/>
        <v>0</v>
      </c>
      <c r="BG114" s="190">
        <f t="shared" si="16"/>
        <v>0</v>
      </c>
      <c r="BH114" s="190">
        <f t="shared" si="17"/>
        <v>0</v>
      </c>
      <c r="BI114" s="190">
        <f t="shared" si="18"/>
        <v>0</v>
      </c>
      <c r="BJ114" s="100" t="s">
        <v>79</v>
      </c>
      <c r="BK114" s="190">
        <f t="shared" si="19"/>
        <v>0</v>
      </c>
      <c r="BL114" s="100" t="s">
        <v>164</v>
      </c>
      <c r="BM114" s="189" t="s">
        <v>1366</v>
      </c>
    </row>
    <row r="115" spans="1:65" s="113" customFormat="1" ht="16.5" customHeight="1" x14ac:dyDescent="0.2">
      <c r="A115" s="109"/>
      <c r="B115" s="110"/>
      <c r="C115" s="178" t="s">
        <v>235</v>
      </c>
      <c r="D115" s="178" t="s">
        <v>160</v>
      </c>
      <c r="E115" s="179" t="s">
        <v>1318</v>
      </c>
      <c r="F115" s="180" t="s">
        <v>1319</v>
      </c>
      <c r="G115" s="181" t="s">
        <v>1307</v>
      </c>
      <c r="H115" s="182">
        <v>8</v>
      </c>
      <c r="I115" s="4"/>
      <c r="J115" s="183">
        <f t="shared" si="10"/>
        <v>0</v>
      </c>
      <c r="K115" s="180" t="s">
        <v>3</v>
      </c>
      <c r="L115" s="110"/>
      <c r="M115" s="184" t="s">
        <v>3</v>
      </c>
      <c r="N115" s="185" t="s">
        <v>43</v>
      </c>
      <c r="O115" s="186"/>
      <c r="P115" s="187">
        <f t="shared" si="11"/>
        <v>0</v>
      </c>
      <c r="Q115" s="187">
        <v>0</v>
      </c>
      <c r="R115" s="187">
        <f t="shared" si="12"/>
        <v>0</v>
      </c>
      <c r="S115" s="187">
        <v>0</v>
      </c>
      <c r="T115" s="188">
        <f t="shared" si="13"/>
        <v>0</v>
      </c>
      <c r="U115" s="109"/>
      <c r="V115" s="109"/>
      <c r="W115" s="109"/>
      <c r="X115" s="109"/>
      <c r="Y115" s="109"/>
      <c r="Z115" s="109"/>
      <c r="AA115" s="109"/>
      <c r="AB115" s="109"/>
      <c r="AC115" s="109"/>
      <c r="AD115" s="109"/>
      <c r="AE115" s="109"/>
      <c r="AR115" s="189" t="s">
        <v>164</v>
      </c>
      <c r="AT115" s="189" t="s">
        <v>160</v>
      </c>
      <c r="AU115" s="189" t="s">
        <v>79</v>
      </c>
      <c r="AY115" s="100" t="s">
        <v>159</v>
      </c>
      <c r="BE115" s="190">
        <f t="shared" si="14"/>
        <v>0</v>
      </c>
      <c r="BF115" s="190">
        <f t="shared" si="15"/>
        <v>0</v>
      </c>
      <c r="BG115" s="190">
        <f t="shared" si="16"/>
        <v>0</v>
      </c>
      <c r="BH115" s="190">
        <f t="shared" si="17"/>
        <v>0</v>
      </c>
      <c r="BI115" s="190">
        <f t="shared" si="18"/>
        <v>0</v>
      </c>
      <c r="BJ115" s="100" t="s">
        <v>79</v>
      </c>
      <c r="BK115" s="190">
        <f t="shared" si="19"/>
        <v>0</v>
      </c>
      <c r="BL115" s="100" t="s">
        <v>164</v>
      </c>
      <c r="BM115" s="189" t="s">
        <v>1367</v>
      </c>
    </row>
    <row r="116" spans="1:65" s="113" customFormat="1" ht="16.5" customHeight="1" x14ac:dyDescent="0.2">
      <c r="A116" s="109"/>
      <c r="B116" s="110"/>
      <c r="C116" s="178" t="s">
        <v>332</v>
      </c>
      <c r="D116" s="178" t="s">
        <v>160</v>
      </c>
      <c r="E116" s="179" t="s">
        <v>1368</v>
      </c>
      <c r="F116" s="180" t="s">
        <v>1321</v>
      </c>
      <c r="G116" s="181" t="s">
        <v>1074</v>
      </c>
      <c r="H116" s="182">
        <v>1</v>
      </c>
      <c r="I116" s="4"/>
      <c r="J116" s="183">
        <f t="shared" si="10"/>
        <v>0</v>
      </c>
      <c r="K116" s="180" t="s">
        <v>3</v>
      </c>
      <c r="L116" s="110"/>
      <c r="M116" s="184" t="s">
        <v>3</v>
      </c>
      <c r="N116" s="185" t="s">
        <v>43</v>
      </c>
      <c r="O116" s="186"/>
      <c r="P116" s="187">
        <f t="shared" si="11"/>
        <v>0</v>
      </c>
      <c r="Q116" s="187">
        <v>0</v>
      </c>
      <c r="R116" s="187">
        <f t="shared" si="12"/>
        <v>0</v>
      </c>
      <c r="S116" s="187">
        <v>0</v>
      </c>
      <c r="T116" s="188">
        <f t="shared" si="13"/>
        <v>0</v>
      </c>
      <c r="U116" s="109"/>
      <c r="V116" s="109"/>
      <c r="W116" s="109"/>
      <c r="X116" s="109"/>
      <c r="Y116" s="109"/>
      <c r="Z116" s="109"/>
      <c r="AA116" s="109"/>
      <c r="AB116" s="109"/>
      <c r="AC116" s="109"/>
      <c r="AD116" s="109"/>
      <c r="AE116" s="109"/>
      <c r="AR116" s="189" t="s">
        <v>164</v>
      </c>
      <c r="AT116" s="189" t="s">
        <v>160</v>
      </c>
      <c r="AU116" s="189" t="s">
        <v>79</v>
      </c>
      <c r="AY116" s="100" t="s">
        <v>159</v>
      </c>
      <c r="BE116" s="190">
        <f t="shared" si="14"/>
        <v>0</v>
      </c>
      <c r="BF116" s="190">
        <f t="shared" si="15"/>
        <v>0</v>
      </c>
      <c r="BG116" s="190">
        <f t="shared" si="16"/>
        <v>0</v>
      </c>
      <c r="BH116" s="190">
        <f t="shared" si="17"/>
        <v>0</v>
      </c>
      <c r="BI116" s="190">
        <f t="shared" si="18"/>
        <v>0</v>
      </c>
      <c r="BJ116" s="100" t="s">
        <v>79</v>
      </c>
      <c r="BK116" s="190">
        <f t="shared" si="19"/>
        <v>0</v>
      </c>
      <c r="BL116" s="100" t="s">
        <v>164</v>
      </c>
      <c r="BM116" s="189" t="s">
        <v>1369</v>
      </c>
    </row>
    <row r="117" spans="1:65" s="113" customFormat="1" ht="16.5" customHeight="1" x14ac:dyDescent="0.2">
      <c r="A117" s="109"/>
      <c r="B117" s="110"/>
      <c r="C117" s="178" t="s">
        <v>242</v>
      </c>
      <c r="D117" s="178" t="s">
        <v>160</v>
      </c>
      <c r="E117" s="179" t="s">
        <v>1320</v>
      </c>
      <c r="F117" s="180" t="s">
        <v>1323</v>
      </c>
      <c r="G117" s="181" t="s">
        <v>1074</v>
      </c>
      <c r="H117" s="182">
        <v>1</v>
      </c>
      <c r="I117" s="4"/>
      <c r="J117" s="183">
        <f t="shared" si="10"/>
        <v>0</v>
      </c>
      <c r="K117" s="180" t="s">
        <v>3</v>
      </c>
      <c r="L117" s="110"/>
      <c r="M117" s="232" t="s">
        <v>3</v>
      </c>
      <c r="N117" s="233" t="s">
        <v>43</v>
      </c>
      <c r="O117" s="234"/>
      <c r="P117" s="235">
        <f t="shared" si="11"/>
        <v>0</v>
      </c>
      <c r="Q117" s="235">
        <v>0</v>
      </c>
      <c r="R117" s="235">
        <f t="shared" si="12"/>
        <v>0</v>
      </c>
      <c r="S117" s="235">
        <v>0</v>
      </c>
      <c r="T117" s="236">
        <f t="shared" si="13"/>
        <v>0</v>
      </c>
      <c r="U117" s="109"/>
      <c r="V117" s="109"/>
      <c r="W117" s="109"/>
      <c r="X117" s="109"/>
      <c r="Y117" s="109"/>
      <c r="Z117" s="109"/>
      <c r="AA117" s="109"/>
      <c r="AB117" s="109"/>
      <c r="AC117" s="109"/>
      <c r="AD117" s="109"/>
      <c r="AE117" s="109"/>
      <c r="AR117" s="189" t="s">
        <v>164</v>
      </c>
      <c r="AT117" s="189" t="s">
        <v>160</v>
      </c>
      <c r="AU117" s="189" t="s">
        <v>79</v>
      </c>
      <c r="AY117" s="100" t="s">
        <v>159</v>
      </c>
      <c r="BE117" s="190">
        <f t="shared" si="14"/>
        <v>0</v>
      </c>
      <c r="BF117" s="190">
        <f t="shared" si="15"/>
        <v>0</v>
      </c>
      <c r="BG117" s="190">
        <f t="shared" si="16"/>
        <v>0</v>
      </c>
      <c r="BH117" s="190">
        <f t="shared" si="17"/>
        <v>0</v>
      </c>
      <c r="BI117" s="190">
        <f t="shared" si="18"/>
        <v>0</v>
      </c>
      <c r="BJ117" s="100" t="s">
        <v>79</v>
      </c>
      <c r="BK117" s="190">
        <f t="shared" si="19"/>
        <v>0</v>
      </c>
      <c r="BL117" s="100" t="s">
        <v>164</v>
      </c>
      <c r="BM117" s="189" t="s">
        <v>1370</v>
      </c>
    </row>
    <row r="118" spans="1:65" s="113" customFormat="1" ht="6.95" customHeight="1" x14ac:dyDescent="0.2">
      <c r="A118" s="109"/>
      <c r="B118" s="137"/>
      <c r="C118" s="138"/>
      <c r="D118" s="138"/>
      <c r="E118" s="138"/>
      <c r="F118" s="138"/>
      <c r="G118" s="138"/>
      <c r="H118" s="138"/>
      <c r="I118" s="138"/>
      <c r="J118" s="138"/>
      <c r="K118" s="138"/>
      <c r="L118" s="110"/>
      <c r="M118" s="109"/>
      <c r="O118" s="109"/>
      <c r="P118" s="109"/>
      <c r="Q118" s="109"/>
      <c r="R118" s="109"/>
      <c r="S118" s="109"/>
      <c r="T118" s="109"/>
      <c r="U118" s="109"/>
      <c r="V118" s="109"/>
      <c r="W118" s="109"/>
      <c r="X118" s="109"/>
      <c r="Y118" s="109"/>
      <c r="Z118" s="109"/>
      <c r="AA118" s="109"/>
      <c r="AB118" s="109"/>
      <c r="AC118" s="109"/>
      <c r="AD118" s="109"/>
      <c r="AE118" s="109"/>
    </row>
  </sheetData>
  <sheetProtection password="CF0E" sheet="1" objects="1" scenarios="1" selectLockedCells="1"/>
  <autoFilter ref="C82:K117"/>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3"/>
  <sheetViews>
    <sheetView showGridLines="0" topLeftCell="A17" workbookViewId="0">
      <selection activeCell="J17" sqref="J17"/>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99</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s="113" customFormat="1" ht="12" customHeight="1" x14ac:dyDescent="0.2">
      <c r="A8" s="109"/>
      <c r="B8" s="110"/>
      <c r="C8" s="109"/>
      <c r="D8" s="106" t="s">
        <v>120</v>
      </c>
      <c r="E8" s="109"/>
      <c r="F8" s="109"/>
      <c r="G8" s="109"/>
      <c r="H8" s="109"/>
      <c r="I8" s="109"/>
      <c r="J8" s="109"/>
      <c r="K8" s="109"/>
      <c r="L8" s="112"/>
      <c r="S8" s="109"/>
      <c r="T8" s="109"/>
      <c r="U8" s="109"/>
      <c r="V8" s="109"/>
      <c r="W8" s="109"/>
      <c r="X8" s="109"/>
      <c r="Y8" s="109"/>
      <c r="Z8" s="109"/>
      <c r="AA8" s="109"/>
      <c r="AB8" s="109"/>
      <c r="AC8" s="109"/>
      <c r="AD8" s="109"/>
      <c r="AE8" s="109"/>
    </row>
    <row r="9" spans="1:46" s="113" customFormat="1" ht="16.5" customHeight="1" x14ac:dyDescent="0.2">
      <c r="A9" s="109"/>
      <c r="B9" s="110"/>
      <c r="C9" s="109"/>
      <c r="D9" s="109"/>
      <c r="E9" s="114" t="s">
        <v>1371</v>
      </c>
      <c r="F9" s="111"/>
      <c r="G9" s="111"/>
      <c r="H9" s="111"/>
      <c r="I9" s="109"/>
      <c r="J9" s="109"/>
      <c r="K9" s="109"/>
      <c r="L9" s="112"/>
      <c r="S9" s="109"/>
      <c r="T9" s="109"/>
      <c r="U9" s="109"/>
      <c r="V9" s="109"/>
      <c r="W9" s="109"/>
      <c r="X9" s="109"/>
      <c r="Y9" s="109"/>
      <c r="Z9" s="109"/>
      <c r="AA9" s="109"/>
      <c r="AB9" s="109"/>
      <c r="AC9" s="109"/>
      <c r="AD9" s="109"/>
      <c r="AE9" s="109"/>
    </row>
    <row r="10" spans="1:46" s="113" customFormat="1" x14ac:dyDescent="0.2">
      <c r="A10" s="109"/>
      <c r="B10" s="110"/>
      <c r="C10" s="109"/>
      <c r="D10" s="109"/>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2" customHeight="1" x14ac:dyDescent="0.2">
      <c r="A11" s="109"/>
      <c r="B11" s="110"/>
      <c r="C11" s="109"/>
      <c r="D11" s="106" t="s">
        <v>19</v>
      </c>
      <c r="E11" s="109"/>
      <c r="F11" s="115" t="s">
        <v>3</v>
      </c>
      <c r="G11" s="109"/>
      <c r="H11" s="109"/>
      <c r="I11" s="106" t="s">
        <v>20</v>
      </c>
      <c r="J11" s="115" t="s">
        <v>3</v>
      </c>
      <c r="K11" s="109"/>
      <c r="L11" s="112"/>
      <c r="S11" s="109"/>
      <c r="T11" s="109"/>
      <c r="U11" s="109"/>
      <c r="V11" s="109"/>
      <c r="W11" s="109"/>
      <c r="X11" s="109"/>
      <c r="Y11" s="109"/>
      <c r="Z11" s="109"/>
      <c r="AA11" s="109"/>
      <c r="AB11" s="109"/>
      <c r="AC11" s="109"/>
      <c r="AD11" s="109"/>
      <c r="AE11" s="109"/>
    </row>
    <row r="12" spans="1:46" s="113" customFormat="1" ht="12" customHeight="1" x14ac:dyDescent="0.2">
      <c r="A12" s="109"/>
      <c r="B12" s="110"/>
      <c r="C12" s="109"/>
      <c r="D12" s="106" t="s">
        <v>21</v>
      </c>
      <c r="E12" s="109"/>
      <c r="F12" s="115" t="s">
        <v>22</v>
      </c>
      <c r="G12" s="109"/>
      <c r="H12" s="109"/>
      <c r="I12" s="106" t="s">
        <v>23</v>
      </c>
      <c r="J12" s="116" t="str">
        <f>'Rekapitulace stavby'!AN8</f>
        <v>25. 5. 2020</v>
      </c>
      <c r="K12" s="109"/>
      <c r="L12" s="112"/>
      <c r="S12" s="109"/>
      <c r="T12" s="109"/>
      <c r="U12" s="109"/>
      <c r="V12" s="109"/>
      <c r="W12" s="109"/>
      <c r="X12" s="109"/>
      <c r="Y12" s="109"/>
      <c r="Z12" s="109"/>
      <c r="AA12" s="109"/>
      <c r="AB12" s="109"/>
      <c r="AC12" s="109"/>
      <c r="AD12" s="109"/>
      <c r="AE12" s="109"/>
    </row>
    <row r="13" spans="1:46" s="113" customFormat="1" ht="10.9" customHeight="1" x14ac:dyDescent="0.2">
      <c r="A13" s="109"/>
      <c r="B13" s="110"/>
      <c r="C13" s="109"/>
      <c r="D13" s="109"/>
      <c r="E13" s="109"/>
      <c r="F13" s="109"/>
      <c r="G13" s="109"/>
      <c r="H13" s="109"/>
      <c r="I13" s="109"/>
      <c r="J13" s="109"/>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25</v>
      </c>
      <c r="E14" s="109"/>
      <c r="F14" s="109"/>
      <c r="G14" s="109"/>
      <c r="H14" s="109"/>
      <c r="I14" s="106" t="s">
        <v>26</v>
      </c>
      <c r="J14" s="115" t="s">
        <v>3</v>
      </c>
      <c r="K14" s="109"/>
      <c r="L14" s="112"/>
      <c r="S14" s="109"/>
      <c r="T14" s="109"/>
      <c r="U14" s="109"/>
      <c r="V14" s="109"/>
      <c r="W14" s="109"/>
      <c r="X14" s="109"/>
      <c r="Y14" s="109"/>
      <c r="Z14" s="109"/>
      <c r="AA14" s="109"/>
      <c r="AB14" s="109"/>
      <c r="AC14" s="109"/>
      <c r="AD14" s="109"/>
      <c r="AE14" s="109"/>
    </row>
    <row r="15" spans="1:46" s="113" customFormat="1" ht="18" customHeight="1" x14ac:dyDescent="0.2">
      <c r="A15" s="109"/>
      <c r="B15" s="110"/>
      <c r="C15" s="109"/>
      <c r="D15" s="109"/>
      <c r="E15" s="115" t="s">
        <v>27</v>
      </c>
      <c r="F15" s="109"/>
      <c r="G15" s="109"/>
      <c r="H15" s="109"/>
      <c r="I15" s="106" t="s">
        <v>28</v>
      </c>
      <c r="J15" s="115" t="s">
        <v>3</v>
      </c>
      <c r="K15" s="109"/>
      <c r="L15" s="112"/>
      <c r="S15" s="109"/>
      <c r="T15" s="109"/>
      <c r="U15" s="109"/>
      <c r="V15" s="109"/>
      <c r="W15" s="109"/>
      <c r="X15" s="109"/>
      <c r="Y15" s="109"/>
      <c r="Z15" s="109"/>
      <c r="AA15" s="109"/>
      <c r="AB15" s="109"/>
      <c r="AC15" s="109"/>
      <c r="AD15" s="109"/>
      <c r="AE15" s="109"/>
    </row>
    <row r="16" spans="1:46" s="113" customFormat="1" ht="6.95" customHeight="1" x14ac:dyDescent="0.2">
      <c r="A16" s="109"/>
      <c r="B16" s="110"/>
      <c r="C16" s="109"/>
      <c r="D16" s="109"/>
      <c r="E16" s="109"/>
      <c r="F16" s="109"/>
      <c r="G16" s="109"/>
      <c r="H16" s="109"/>
      <c r="I16" s="109"/>
      <c r="J16" s="109"/>
      <c r="K16" s="109"/>
      <c r="L16" s="112"/>
      <c r="S16" s="109"/>
      <c r="T16" s="109"/>
      <c r="U16" s="109"/>
      <c r="V16" s="109"/>
      <c r="W16" s="109"/>
      <c r="X16" s="109"/>
      <c r="Y16" s="109"/>
      <c r="Z16" s="109"/>
      <c r="AA16" s="109"/>
      <c r="AB16" s="109"/>
      <c r="AC16" s="109"/>
      <c r="AD16" s="109"/>
      <c r="AE16" s="109"/>
    </row>
    <row r="17" spans="1:31" s="113" customFormat="1" ht="12" customHeight="1" x14ac:dyDescent="0.2">
      <c r="A17" s="109"/>
      <c r="B17" s="110"/>
      <c r="C17" s="109"/>
      <c r="D17" s="106" t="s">
        <v>29</v>
      </c>
      <c r="E17" s="109"/>
      <c r="F17" s="109"/>
      <c r="G17" s="109"/>
      <c r="H17" s="109"/>
      <c r="I17" s="106" t="s">
        <v>26</v>
      </c>
      <c r="J17" s="85" t="str">
        <f>'Rekapitulace stavby'!AN13</f>
        <v>Vyplň údaj</v>
      </c>
      <c r="K17" s="109"/>
      <c r="L17" s="112"/>
      <c r="S17" s="109"/>
      <c r="T17" s="109"/>
      <c r="U17" s="109"/>
      <c r="V17" s="109"/>
      <c r="W17" s="109"/>
      <c r="X17" s="109"/>
      <c r="Y17" s="109"/>
      <c r="Z17" s="109"/>
      <c r="AA17" s="109"/>
      <c r="AB17" s="109"/>
      <c r="AC17" s="109"/>
      <c r="AD17" s="109"/>
      <c r="AE17" s="109"/>
    </row>
    <row r="18" spans="1:31" s="113" customFormat="1" ht="18" customHeight="1" x14ac:dyDescent="0.2">
      <c r="A18" s="109"/>
      <c r="B18" s="110"/>
      <c r="C18" s="109"/>
      <c r="D18" s="109"/>
      <c r="E18" s="87" t="str">
        <f>'Rekapitulace stavby'!E14</f>
        <v>Vyplň údaj</v>
      </c>
      <c r="F18" s="96"/>
      <c r="G18" s="96"/>
      <c r="H18" s="96"/>
      <c r="I18" s="106" t="s">
        <v>28</v>
      </c>
      <c r="J18" s="85" t="str">
        <f>'Rekapitulace stavby'!AN14</f>
        <v>Vyplň údaj</v>
      </c>
      <c r="K18" s="109"/>
      <c r="L18" s="112"/>
      <c r="S18" s="109"/>
      <c r="T18" s="109"/>
      <c r="U18" s="109"/>
      <c r="V18" s="109"/>
      <c r="W18" s="109"/>
      <c r="X18" s="109"/>
      <c r="Y18" s="109"/>
      <c r="Z18" s="109"/>
      <c r="AA18" s="109"/>
      <c r="AB18" s="109"/>
      <c r="AC18" s="109"/>
      <c r="AD18" s="109"/>
      <c r="AE18" s="109"/>
    </row>
    <row r="19" spans="1:31" s="113" customFormat="1" ht="6.95" customHeight="1" x14ac:dyDescent="0.2">
      <c r="A19" s="109"/>
      <c r="B19" s="110"/>
      <c r="C19" s="109"/>
      <c r="D19" s="109"/>
      <c r="E19" s="109"/>
      <c r="F19" s="109"/>
      <c r="G19" s="109"/>
      <c r="H19" s="109"/>
      <c r="I19" s="109"/>
      <c r="J19" s="3"/>
      <c r="K19" s="109"/>
      <c r="L19" s="112"/>
      <c r="S19" s="109"/>
      <c r="T19" s="109"/>
      <c r="U19" s="109"/>
      <c r="V19" s="109"/>
      <c r="W19" s="109"/>
      <c r="X19" s="109"/>
      <c r="Y19" s="109"/>
      <c r="Z19" s="109"/>
      <c r="AA19" s="109"/>
      <c r="AB19" s="109"/>
      <c r="AC19" s="109"/>
      <c r="AD19" s="109"/>
      <c r="AE19" s="109"/>
    </row>
    <row r="20" spans="1:31" s="113" customFormat="1" ht="12" customHeight="1" x14ac:dyDescent="0.2">
      <c r="A20" s="109"/>
      <c r="B20" s="110"/>
      <c r="C20" s="109"/>
      <c r="D20" s="106" t="s">
        <v>31</v>
      </c>
      <c r="E20" s="109"/>
      <c r="F20" s="109"/>
      <c r="G20" s="109"/>
      <c r="H20" s="109"/>
      <c r="I20" s="106" t="s">
        <v>26</v>
      </c>
      <c r="J20" s="115" t="s">
        <v>3</v>
      </c>
      <c r="K20" s="109"/>
      <c r="L20" s="112"/>
      <c r="S20" s="109"/>
      <c r="T20" s="109"/>
      <c r="U20" s="109"/>
      <c r="V20" s="109"/>
      <c r="W20" s="109"/>
      <c r="X20" s="109"/>
      <c r="Y20" s="109"/>
      <c r="Z20" s="109"/>
      <c r="AA20" s="109"/>
      <c r="AB20" s="109"/>
      <c r="AC20" s="109"/>
      <c r="AD20" s="109"/>
      <c r="AE20" s="109"/>
    </row>
    <row r="21" spans="1:31" s="113" customFormat="1" ht="18" customHeight="1" x14ac:dyDescent="0.2">
      <c r="A21" s="109"/>
      <c r="B21" s="110"/>
      <c r="C21" s="109"/>
      <c r="D21" s="109"/>
      <c r="E21" s="115" t="s">
        <v>32</v>
      </c>
      <c r="F21" s="109"/>
      <c r="G21" s="109"/>
      <c r="H21" s="109"/>
      <c r="I21" s="106" t="s">
        <v>28</v>
      </c>
      <c r="J21" s="115" t="s">
        <v>3</v>
      </c>
      <c r="K21" s="109"/>
      <c r="L21" s="112"/>
      <c r="S21" s="109"/>
      <c r="T21" s="109"/>
      <c r="U21" s="109"/>
      <c r="V21" s="109"/>
      <c r="W21" s="109"/>
      <c r="X21" s="109"/>
      <c r="Y21" s="109"/>
      <c r="Z21" s="109"/>
      <c r="AA21" s="109"/>
      <c r="AB21" s="109"/>
      <c r="AC21" s="109"/>
      <c r="AD21" s="109"/>
      <c r="AE21" s="109"/>
    </row>
    <row r="22" spans="1:31" s="113" customFormat="1" ht="6.95" customHeight="1" x14ac:dyDescent="0.2">
      <c r="A22" s="109"/>
      <c r="B22" s="110"/>
      <c r="C22" s="109"/>
      <c r="D22" s="109"/>
      <c r="E22" s="109"/>
      <c r="F22" s="109"/>
      <c r="G22" s="109"/>
      <c r="H22" s="109"/>
      <c r="I22" s="109"/>
      <c r="J22" s="109"/>
      <c r="K22" s="109"/>
      <c r="L22" s="112"/>
      <c r="S22" s="109"/>
      <c r="T22" s="109"/>
      <c r="U22" s="109"/>
      <c r="V22" s="109"/>
      <c r="W22" s="109"/>
      <c r="X22" s="109"/>
      <c r="Y22" s="109"/>
      <c r="Z22" s="109"/>
      <c r="AA22" s="109"/>
      <c r="AB22" s="109"/>
      <c r="AC22" s="109"/>
      <c r="AD22" s="109"/>
      <c r="AE22" s="109"/>
    </row>
    <row r="23" spans="1:31" s="113" customFormat="1" ht="12" customHeight="1" x14ac:dyDescent="0.2">
      <c r="A23" s="109"/>
      <c r="B23" s="110"/>
      <c r="C23" s="109"/>
      <c r="D23" s="106" t="s">
        <v>34</v>
      </c>
      <c r="E23" s="109"/>
      <c r="F23" s="109"/>
      <c r="G23" s="109"/>
      <c r="H23" s="109"/>
      <c r="I23" s="106" t="s">
        <v>26</v>
      </c>
      <c r="J23" s="115" t="str">
        <f>IF('Rekapitulace stavby'!AN19="","",'Rekapitulace stavby'!AN19)</f>
        <v/>
      </c>
      <c r="K23" s="109"/>
      <c r="L23" s="112"/>
      <c r="S23" s="109"/>
      <c r="T23" s="109"/>
      <c r="U23" s="109"/>
      <c r="V23" s="109"/>
      <c r="W23" s="109"/>
      <c r="X23" s="109"/>
      <c r="Y23" s="109"/>
      <c r="Z23" s="109"/>
      <c r="AA23" s="109"/>
      <c r="AB23" s="109"/>
      <c r="AC23" s="109"/>
      <c r="AD23" s="109"/>
      <c r="AE23" s="109"/>
    </row>
    <row r="24" spans="1:31" s="113" customFormat="1" ht="18" customHeight="1" x14ac:dyDescent="0.2">
      <c r="A24" s="109"/>
      <c r="B24" s="110"/>
      <c r="C24" s="109"/>
      <c r="D24" s="109"/>
      <c r="E24" s="115" t="str">
        <f>IF('Rekapitulace stavby'!E20="","",'Rekapitulace stavby'!E20)</f>
        <v xml:space="preserve"> </v>
      </c>
      <c r="F24" s="109"/>
      <c r="G24" s="109"/>
      <c r="H24" s="109"/>
      <c r="I24" s="106" t="s">
        <v>28</v>
      </c>
      <c r="J24" s="115" t="str">
        <f>IF('Rekapitulace stavby'!AN20="","",'Rekapitulace stavby'!AN20)</f>
        <v/>
      </c>
      <c r="K24" s="109"/>
      <c r="L24" s="112"/>
      <c r="S24" s="109"/>
      <c r="T24" s="109"/>
      <c r="U24" s="109"/>
      <c r="V24" s="109"/>
      <c r="W24" s="109"/>
      <c r="X24" s="109"/>
      <c r="Y24" s="109"/>
      <c r="Z24" s="109"/>
      <c r="AA24" s="109"/>
      <c r="AB24" s="109"/>
      <c r="AC24" s="109"/>
      <c r="AD24" s="109"/>
      <c r="AE24" s="109"/>
    </row>
    <row r="25" spans="1:31" s="113" customFormat="1" ht="6.95" customHeight="1" x14ac:dyDescent="0.2">
      <c r="A25" s="109"/>
      <c r="B25" s="110"/>
      <c r="C25" s="109"/>
      <c r="D25" s="109"/>
      <c r="E25" s="109"/>
      <c r="F25" s="109"/>
      <c r="G25" s="109"/>
      <c r="H25" s="109"/>
      <c r="I25" s="109"/>
      <c r="J25" s="109"/>
      <c r="K25" s="109"/>
      <c r="L25" s="112"/>
      <c r="S25" s="109"/>
      <c r="T25" s="109"/>
      <c r="U25" s="109"/>
      <c r="V25" s="109"/>
      <c r="W25" s="109"/>
      <c r="X25" s="109"/>
      <c r="Y25" s="109"/>
      <c r="Z25" s="109"/>
      <c r="AA25" s="109"/>
      <c r="AB25" s="109"/>
      <c r="AC25" s="109"/>
      <c r="AD25" s="109"/>
      <c r="AE25" s="109"/>
    </row>
    <row r="26" spans="1:31" s="113" customFormat="1" ht="12" customHeight="1" x14ac:dyDescent="0.2">
      <c r="A26" s="109"/>
      <c r="B26" s="110"/>
      <c r="C26" s="109"/>
      <c r="D26" s="106" t="s">
        <v>36</v>
      </c>
      <c r="E26" s="109"/>
      <c r="F26" s="109"/>
      <c r="G26" s="109"/>
      <c r="H26" s="109"/>
      <c r="I26" s="109"/>
      <c r="J26" s="109"/>
      <c r="K26" s="109"/>
      <c r="L26" s="112"/>
      <c r="S26" s="109"/>
      <c r="T26" s="109"/>
      <c r="U26" s="109"/>
      <c r="V26" s="109"/>
      <c r="W26" s="109"/>
      <c r="X26" s="109"/>
      <c r="Y26" s="109"/>
      <c r="Z26" s="109"/>
      <c r="AA26" s="109"/>
      <c r="AB26" s="109"/>
      <c r="AC26" s="109"/>
      <c r="AD26" s="109"/>
      <c r="AE26" s="109"/>
    </row>
    <row r="27" spans="1:31" s="122" customFormat="1" ht="16.5" customHeight="1" x14ac:dyDescent="0.2">
      <c r="A27" s="118"/>
      <c r="B27" s="119"/>
      <c r="C27" s="118"/>
      <c r="D27" s="118"/>
      <c r="E27" s="120" t="s">
        <v>3</v>
      </c>
      <c r="F27" s="120"/>
      <c r="G27" s="120"/>
      <c r="H27" s="120"/>
      <c r="I27" s="118"/>
      <c r="J27" s="118"/>
      <c r="K27" s="118"/>
      <c r="L27" s="121"/>
      <c r="S27" s="118"/>
      <c r="T27" s="118"/>
      <c r="U27" s="118"/>
      <c r="V27" s="118"/>
      <c r="W27" s="118"/>
      <c r="X27" s="118"/>
      <c r="Y27" s="118"/>
      <c r="Z27" s="118"/>
      <c r="AA27" s="118"/>
      <c r="AB27" s="118"/>
      <c r="AC27" s="118"/>
      <c r="AD27" s="118"/>
      <c r="AE27" s="118"/>
    </row>
    <row r="28" spans="1:31" s="113" customFormat="1" ht="6.95" customHeight="1" x14ac:dyDescent="0.2">
      <c r="A28" s="109"/>
      <c r="B28" s="110"/>
      <c r="C28" s="109"/>
      <c r="D28" s="109"/>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13" customFormat="1" ht="6.95" customHeight="1" x14ac:dyDescent="0.2">
      <c r="A29" s="109"/>
      <c r="B29" s="110"/>
      <c r="C29" s="109"/>
      <c r="D29" s="123"/>
      <c r="E29" s="123"/>
      <c r="F29" s="123"/>
      <c r="G29" s="123"/>
      <c r="H29" s="123"/>
      <c r="I29" s="123"/>
      <c r="J29" s="123"/>
      <c r="K29" s="123"/>
      <c r="L29" s="112"/>
      <c r="S29" s="109"/>
      <c r="T29" s="109"/>
      <c r="U29" s="109"/>
      <c r="V29" s="109"/>
      <c r="W29" s="109"/>
      <c r="X29" s="109"/>
      <c r="Y29" s="109"/>
      <c r="Z29" s="109"/>
      <c r="AA29" s="109"/>
      <c r="AB29" s="109"/>
      <c r="AC29" s="109"/>
      <c r="AD29" s="109"/>
      <c r="AE29" s="109"/>
    </row>
    <row r="30" spans="1:31" s="113" customFormat="1" ht="25.35" customHeight="1" x14ac:dyDescent="0.2">
      <c r="A30" s="109"/>
      <c r="B30" s="110"/>
      <c r="C30" s="109"/>
      <c r="D30" s="124" t="s">
        <v>38</v>
      </c>
      <c r="E30" s="109"/>
      <c r="F30" s="109"/>
      <c r="G30" s="109"/>
      <c r="H30" s="109"/>
      <c r="I30" s="109"/>
      <c r="J30" s="125">
        <f>ROUND(J83, 2)</f>
        <v>0</v>
      </c>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14.45" customHeight="1" x14ac:dyDescent="0.2">
      <c r="A32" s="109"/>
      <c r="B32" s="110"/>
      <c r="C32" s="109"/>
      <c r="D32" s="109"/>
      <c r="E32" s="109"/>
      <c r="F32" s="126" t="s">
        <v>40</v>
      </c>
      <c r="G32" s="109"/>
      <c r="H32" s="109"/>
      <c r="I32" s="126" t="s">
        <v>39</v>
      </c>
      <c r="J32" s="126" t="s">
        <v>41</v>
      </c>
      <c r="K32" s="109"/>
      <c r="L32" s="112"/>
      <c r="S32" s="109"/>
      <c r="T32" s="109"/>
      <c r="U32" s="109"/>
      <c r="V32" s="109"/>
      <c r="W32" s="109"/>
      <c r="X32" s="109"/>
      <c r="Y32" s="109"/>
      <c r="Z32" s="109"/>
      <c r="AA32" s="109"/>
      <c r="AB32" s="109"/>
      <c r="AC32" s="109"/>
      <c r="AD32" s="109"/>
      <c r="AE32" s="109"/>
    </row>
    <row r="33" spans="1:31" s="113" customFormat="1" ht="14.45" customHeight="1" x14ac:dyDescent="0.2">
      <c r="A33" s="109"/>
      <c r="B33" s="110"/>
      <c r="C33" s="109"/>
      <c r="D33" s="127" t="s">
        <v>42</v>
      </c>
      <c r="E33" s="106" t="s">
        <v>43</v>
      </c>
      <c r="F33" s="128">
        <f>ROUND((SUM(BE83:BE102)),  2)</f>
        <v>0</v>
      </c>
      <c r="G33" s="109"/>
      <c r="H33" s="109"/>
      <c r="I33" s="129">
        <v>0.21</v>
      </c>
      <c r="J33" s="128">
        <f>ROUND(((SUM(BE83:BE102))*I33),  2)</f>
        <v>0</v>
      </c>
      <c r="K33" s="109"/>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6" t="s">
        <v>44</v>
      </c>
      <c r="F34" s="128">
        <f>ROUND((SUM(BF83:BF102)),  2)</f>
        <v>0</v>
      </c>
      <c r="G34" s="109"/>
      <c r="H34" s="109"/>
      <c r="I34" s="129">
        <v>0.15</v>
      </c>
      <c r="J34" s="128">
        <f>ROUND(((SUM(BF83:BF102))*I34),  2)</f>
        <v>0</v>
      </c>
      <c r="K34" s="109"/>
      <c r="L34" s="112"/>
      <c r="S34" s="109"/>
      <c r="T34" s="109"/>
      <c r="U34" s="109"/>
      <c r="V34" s="109"/>
      <c r="W34" s="109"/>
      <c r="X34" s="109"/>
      <c r="Y34" s="109"/>
      <c r="Z34" s="109"/>
      <c r="AA34" s="109"/>
      <c r="AB34" s="109"/>
      <c r="AC34" s="109"/>
      <c r="AD34" s="109"/>
      <c r="AE34" s="109"/>
    </row>
    <row r="35" spans="1:31" s="113" customFormat="1" ht="14.45" hidden="1" customHeight="1" x14ac:dyDescent="0.2">
      <c r="A35" s="109"/>
      <c r="B35" s="110"/>
      <c r="C35" s="109"/>
      <c r="D35" s="109"/>
      <c r="E35" s="106" t="s">
        <v>45</v>
      </c>
      <c r="F35" s="128">
        <f>ROUND((SUM(BG83:BG102)),  2)</f>
        <v>0</v>
      </c>
      <c r="G35" s="109"/>
      <c r="H35" s="109"/>
      <c r="I35" s="129">
        <v>0.21</v>
      </c>
      <c r="J35" s="128">
        <f>0</f>
        <v>0</v>
      </c>
      <c r="K35" s="109"/>
      <c r="L35" s="112"/>
      <c r="S35" s="109"/>
      <c r="T35" s="109"/>
      <c r="U35" s="109"/>
      <c r="V35" s="109"/>
      <c r="W35" s="109"/>
      <c r="X35" s="109"/>
      <c r="Y35" s="109"/>
      <c r="Z35" s="109"/>
      <c r="AA35" s="109"/>
      <c r="AB35" s="109"/>
      <c r="AC35" s="109"/>
      <c r="AD35" s="109"/>
      <c r="AE35" s="109"/>
    </row>
    <row r="36" spans="1:31" s="113" customFormat="1" ht="14.45" hidden="1" customHeight="1" x14ac:dyDescent="0.2">
      <c r="A36" s="109"/>
      <c r="B36" s="110"/>
      <c r="C36" s="109"/>
      <c r="D36" s="109"/>
      <c r="E36" s="106" t="s">
        <v>46</v>
      </c>
      <c r="F36" s="128">
        <f>ROUND((SUM(BH83:BH102)),  2)</f>
        <v>0</v>
      </c>
      <c r="G36" s="109"/>
      <c r="H36" s="109"/>
      <c r="I36" s="129">
        <v>0.15</v>
      </c>
      <c r="J36" s="128">
        <f>0</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47</v>
      </c>
      <c r="F37" s="128">
        <f>ROUND((SUM(BI83:BI102)),  2)</f>
        <v>0</v>
      </c>
      <c r="G37" s="109"/>
      <c r="H37" s="109"/>
      <c r="I37" s="129">
        <v>0</v>
      </c>
      <c r="J37" s="128">
        <f>0</f>
        <v>0</v>
      </c>
      <c r="K37" s="109"/>
      <c r="L37" s="112"/>
      <c r="S37" s="109"/>
      <c r="T37" s="109"/>
      <c r="U37" s="109"/>
      <c r="V37" s="109"/>
      <c r="W37" s="109"/>
      <c r="X37" s="109"/>
      <c r="Y37" s="109"/>
      <c r="Z37" s="109"/>
      <c r="AA37" s="109"/>
      <c r="AB37" s="109"/>
      <c r="AC37" s="109"/>
      <c r="AD37" s="109"/>
      <c r="AE37" s="109"/>
    </row>
    <row r="38" spans="1:31" s="113" customFormat="1" ht="6.95" customHeight="1" x14ac:dyDescent="0.2">
      <c r="A38" s="109"/>
      <c r="B38" s="110"/>
      <c r="C38" s="109"/>
      <c r="D38" s="109"/>
      <c r="E38" s="109"/>
      <c r="F38" s="109"/>
      <c r="G38" s="109"/>
      <c r="H38" s="109"/>
      <c r="I38" s="109"/>
      <c r="J38" s="109"/>
      <c r="K38" s="109"/>
      <c r="L38" s="112"/>
      <c r="S38" s="109"/>
      <c r="T38" s="109"/>
      <c r="U38" s="109"/>
      <c r="V38" s="109"/>
      <c r="W38" s="109"/>
      <c r="X38" s="109"/>
      <c r="Y38" s="109"/>
      <c r="Z38" s="109"/>
      <c r="AA38" s="109"/>
      <c r="AB38" s="109"/>
      <c r="AC38" s="109"/>
      <c r="AD38" s="109"/>
      <c r="AE38" s="109"/>
    </row>
    <row r="39" spans="1:31" s="113" customFormat="1" ht="25.35" customHeight="1" x14ac:dyDescent="0.2">
      <c r="A39" s="109"/>
      <c r="B39" s="110"/>
      <c r="C39" s="130"/>
      <c r="D39" s="131" t="s">
        <v>48</v>
      </c>
      <c r="E39" s="132"/>
      <c r="F39" s="132"/>
      <c r="G39" s="133" t="s">
        <v>49</v>
      </c>
      <c r="H39" s="134" t="s">
        <v>50</v>
      </c>
      <c r="I39" s="132"/>
      <c r="J39" s="135">
        <f>SUM(J30:J37)</f>
        <v>0</v>
      </c>
      <c r="K39" s="136"/>
      <c r="L39" s="112"/>
      <c r="S39" s="109"/>
      <c r="T39" s="109"/>
      <c r="U39" s="109"/>
      <c r="V39" s="109"/>
      <c r="W39" s="109"/>
      <c r="X39" s="109"/>
      <c r="Y39" s="109"/>
      <c r="Z39" s="109"/>
      <c r="AA39" s="109"/>
      <c r="AB39" s="109"/>
      <c r="AC39" s="109"/>
      <c r="AD39" s="109"/>
      <c r="AE39" s="109"/>
    </row>
    <row r="40" spans="1:31" s="113" customFormat="1" ht="14.45" customHeight="1" x14ac:dyDescent="0.2">
      <c r="A40" s="109"/>
      <c r="B40" s="137"/>
      <c r="C40" s="138"/>
      <c r="D40" s="138"/>
      <c r="E40" s="138"/>
      <c r="F40" s="138"/>
      <c r="G40" s="138"/>
      <c r="H40" s="138"/>
      <c r="I40" s="138"/>
      <c r="J40" s="138"/>
      <c r="K40" s="138"/>
      <c r="L40" s="112"/>
      <c r="S40" s="109"/>
      <c r="T40" s="109"/>
      <c r="U40" s="109"/>
      <c r="V40" s="109"/>
      <c r="W40" s="109"/>
      <c r="X40" s="109"/>
      <c r="Y40" s="109"/>
      <c r="Z40" s="109"/>
      <c r="AA40" s="109"/>
      <c r="AB40" s="109"/>
      <c r="AC40" s="109"/>
      <c r="AD40" s="109"/>
      <c r="AE40" s="109"/>
    </row>
    <row r="44" spans="1:31" s="113" customFormat="1" ht="6.95" customHeight="1" x14ac:dyDescent="0.2">
      <c r="A44" s="109"/>
      <c r="B44" s="139"/>
      <c r="C44" s="140"/>
      <c r="D44" s="140"/>
      <c r="E44" s="140"/>
      <c r="F44" s="140"/>
      <c r="G44" s="140"/>
      <c r="H44" s="140"/>
      <c r="I44" s="140"/>
      <c r="J44" s="140"/>
      <c r="K44" s="140"/>
      <c r="L44" s="112"/>
      <c r="S44" s="109"/>
      <c r="T44" s="109"/>
      <c r="U44" s="109"/>
      <c r="V44" s="109"/>
      <c r="W44" s="109"/>
      <c r="X44" s="109"/>
      <c r="Y44" s="109"/>
      <c r="Z44" s="109"/>
      <c r="AA44" s="109"/>
      <c r="AB44" s="109"/>
      <c r="AC44" s="109"/>
      <c r="AD44" s="109"/>
      <c r="AE44" s="109"/>
    </row>
    <row r="45" spans="1:31" s="113" customFormat="1" ht="24.95" customHeight="1" x14ac:dyDescent="0.2">
      <c r="A45" s="109"/>
      <c r="B45" s="110"/>
      <c r="C45" s="104" t="s">
        <v>124</v>
      </c>
      <c r="D45" s="109"/>
      <c r="E45" s="109"/>
      <c r="F45" s="109"/>
      <c r="G45" s="109"/>
      <c r="H45" s="109"/>
      <c r="I45" s="109"/>
      <c r="J45" s="109"/>
      <c r="K45" s="109"/>
      <c r="L45" s="112"/>
      <c r="S45" s="109"/>
      <c r="T45" s="109"/>
      <c r="U45" s="109"/>
      <c r="V45" s="109"/>
      <c r="W45" s="109"/>
      <c r="X45" s="109"/>
      <c r="Y45" s="109"/>
      <c r="Z45" s="109"/>
      <c r="AA45" s="109"/>
      <c r="AB45" s="109"/>
      <c r="AC45" s="109"/>
      <c r="AD45" s="109"/>
      <c r="AE45" s="109"/>
    </row>
    <row r="46" spans="1:31" s="113" customFormat="1" ht="6.95" customHeight="1" x14ac:dyDescent="0.2">
      <c r="A46" s="109"/>
      <c r="B46" s="110"/>
      <c r="C46" s="109"/>
      <c r="D46" s="109"/>
      <c r="E46" s="109"/>
      <c r="F46" s="109"/>
      <c r="G46" s="109"/>
      <c r="H46" s="109"/>
      <c r="I46" s="109"/>
      <c r="J46" s="109"/>
      <c r="K46" s="109"/>
      <c r="L46" s="112"/>
      <c r="S46" s="109"/>
      <c r="T46" s="109"/>
      <c r="U46" s="109"/>
      <c r="V46" s="109"/>
      <c r="W46" s="109"/>
      <c r="X46" s="109"/>
      <c r="Y46" s="109"/>
      <c r="Z46" s="109"/>
      <c r="AA46" s="109"/>
      <c r="AB46" s="109"/>
      <c r="AC46" s="109"/>
      <c r="AD46" s="109"/>
      <c r="AE46" s="109"/>
    </row>
    <row r="47" spans="1:31" s="113" customFormat="1" ht="12" customHeight="1" x14ac:dyDescent="0.2">
      <c r="A47" s="109"/>
      <c r="B47" s="110"/>
      <c r="C47" s="106" t="s">
        <v>17</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16.5" customHeight="1" x14ac:dyDescent="0.2">
      <c r="A48" s="109"/>
      <c r="B48" s="110"/>
      <c r="C48" s="109"/>
      <c r="D48" s="109"/>
      <c r="E48" s="107" t="str">
        <f>E7</f>
        <v>WELCOME CENTRE ČZU</v>
      </c>
      <c r="F48" s="108"/>
      <c r="G48" s="108"/>
      <c r="H48" s="108"/>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120</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14" t="str">
        <f>E9</f>
        <v>05 - Měření a regulace</v>
      </c>
      <c r="F50" s="111"/>
      <c r="G50" s="111"/>
      <c r="H50" s="111"/>
      <c r="I50" s="109"/>
      <c r="J50" s="109"/>
      <c r="K50" s="109"/>
      <c r="L50" s="112"/>
      <c r="S50" s="109"/>
      <c r="T50" s="109"/>
      <c r="U50" s="109"/>
      <c r="V50" s="109"/>
      <c r="W50" s="109"/>
      <c r="X50" s="109"/>
      <c r="Y50" s="109"/>
      <c r="Z50" s="109"/>
      <c r="AA50" s="109"/>
      <c r="AB50" s="109"/>
      <c r="AC50" s="109"/>
      <c r="AD50" s="109"/>
      <c r="AE50" s="109"/>
    </row>
    <row r="51" spans="1:47" s="113" customFormat="1" ht="6.95" customHeight="1" x14ac:dyDescent="0.2">
      <c r="A51" s="109"/>
      <c r="B51" s="110"/>
      <c r="C51" s="109"/>
      <c r="D51" s="109"/>
      <c r="E51" s="109"/>
      <c r="F51" s="109"/>
      <c r="G51" s="109"/>
      <c r="H51" s="109"/>
      <c r="I51" s="109"/>
      <c r="J51" s="109"/>
      <c r="K51" s="109"/>
      <c r="L51" s="112"/>
      <c r="S51" s="109"/>
      <c r="T51" s="109"/>
      <c r="U51" s="109"/>
      <c r="V51" s="109"/>
      <c r="W51" s="109"/>
      <c r="X51" s="109"/>
      <c r="Y51" s="109"/>
      <c r="Z51" s="109"/>
      <c r="AA51" s="109"/>
      <c r="AB51" s="109"/>
      <c r="AC51" s="109"/>
      <c r="AD51" s="109"/>
      <c r="AE51" s="109"/>
    </row>
    <row r="52" spans="1:47" s="113" customFormat="1" ht="12" customHeight="1" x14ac:dyDescent="0.2">
      <c r="A52" s="109"/>
      <c r="B52" s="110"/>
      <c r="C52" s="106" t="s">
        <v>21</v>
      </c>
      <c r="D52" s="109"/>
      <c r="E52" s="109"/>
      <c r="F52" s="115" t="str">
        <f>F12</f>
        <v>Praha 6 - Suchdol</v>
      </c>
      <c r="G52" s="109"/>
      <c r="H52" s="109"/>
      <c r="I52" s="106" t="s">
        <v>23</v>
      </c>
      <c r="J52" s="116" t="str">
        <f>IF(J12="","",J12)</f>
        <v>25. 5. 2020</v>
      </c>
      <c r="K52" s="109"/>
      <c r="L52" s="112"/>
      <c r="S52" s="109"/>
      <c r="T52" s="109"/>
      <c r="U52" s="109"/>
      <c r="V52" s="109"/>
      <c r="W52" s="109"/>
      <c r="X52" s="109"/>
      <c r="Y52" s="109"/>
      <c r="Z52" s="109"/>
      <c r="AA52" s="109"/>
      <c r="AB52" s="109"/>
      <c r="AC52" s="109"/>
      <c r="AD52" s="109"/>
      <c r="AE52" s="109"/>
    </row>
    <row r="53" spans="1:47" s="113" customFormat="1" ht="6.95" customHeight="1" x14ac:dyDescent="0.2">
      <c r="A53" s="109"/>
      <c r="B53" s="110"/>
      <c r="C53" s="109"/>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5.2" customHeight="1" x14ac:dyDescent="0.2">
      <c r="A54" s="109"/>
      <c r="B54" s="110"/>
      <c r="C54" s="106" t="s">
        <v>25</v>
      </c>
      <c r="D54" s="109"/>
      <c r="E54" s="109"/>
      <c r="F54" s="115" t="str">
        <f>E15</f>
        <v>ČZU Praha</v>
      </c>
      <c r="G54" s="109"/>
      <c r="H54" s="109"/>
      <c r="I54" s="106" t="s">
        <v>31</v>
      </c>
      <c r="J54" s="141" t="str">
        <f>E21</f>
        <v>GREBNER</v>
      </c>
      <c r="K54" s="109"/>
      <c r="L54" s="112"/>
      <c r="S54" s="109"/>
      <c r="T54" s="109"/>
      <c r="U54" s="109"/>
      <c r="V54" s="109"/>
      <c r="W54" s="109"/>
      <c r="X54" s="109"/>
      <c r="Y54" s="109"/>
      <c r="Z54" s="109"/>
      <c r="AA54" s="109"/>
      <c r="AB54" s="109"/>
      <c r="AC54" s="109"/>
      <c r="AD54" s="109"/>
      <c r="AE54" s="109"/>
    </row>
    <row r="55" spans="1:47" s="113" customFormat="1" ht="15.2" customHeight="1" x14ac:dyDescent="0.2">
      <c r="A55" s="109"/>
      <c r="B55" s="110"/>
      <c r="C55" s="106" t="s">
        <v>29</v>
      </c>
      <c r="D55" s="109"/>
      <c r="E55" s="109"/>
      <c r="F55" s="115" t="str">
        <f>IF(E18="","",E18)</f>
        <v>Vyplň údaj</v>
      </c>
      <c r="G55" s="109"/>
      <c r="H55" s="109"/>
      <c r="I55" s="106" t="s">
        <v>34</v>
      </c>
      <c r="J55" s="141" t="str">
        <f>E24</f>
        <v xml:space="preserve"> </v>
      </c>
      <c r="K55" s="109"/>
      <c r="L55" s="112"/>
      <c r="S55" s="109"/>
      <c r="T55" s="109"/>
      <c r="U55" s="109"/>
      <c r="V55" s="109"/>
      <c r="W55" s="109"/>
      <c r="X55" s="109"/>
      <c r="Y55" s="109"/>
      <c r="Z55" s="109"/>
      <c r="AA55" s="109"/>
      <c r="AB55" s="109"/>
      <c r="AC55" s="109"/>
      <c r="AD55" s="109"/>
      <c r="AE55" s="109"/>
    </row>
    <row r="56" spans="1:47" s="113" customFormat="1" ht="10.35" customHeight="1" x14ac:dyDescent="0.2">
      <c r="A56" s="109"/>
      <c r="B56" s="110"/>
      <c r="C56" s="109"/>
      <c r="D56" s="109"/>
      <c r="E56" s="109"/>
      <c r="F56" s="109"/>
      <c r="G56" s="109"/>
      <c r="H56" s="109"/>
      <c r="I56" s="109"/>
      <c r="J56" s="109"/>
      <c r="K56" s="109"/>
      <c r="L56" s="112"/>
      <c r="S56" s="109"/>
      <c r="T56" s="109"/>
      <c r="U56" s="109"/>
      <c r="V56" s="109"/>
      <c r="W56" s="109"/>
      <c r="X56" s="109"/>
      <c r="Y56" s="109"/>
      <c r="Z56" s="109"/>
      <c r="AA56" s="109"/>
      <c r="AB56" s="109"/>
      <c r="AC56" s="109"/>
      <c r="AD56" s="109"/>
      <c r="AE56" s="109"/>
    </row>
    <row r="57" spans="1:47" s="113" customFormat="1" ht="29.25" customHeight="1" x14ac:dyDescent="0.2">
      <c r="A57" s="109"/>
      <c r="B57" s="110"/>
      <c r="C57" s="142" t="s">
        <v>125</v>
      </c>
      <c r="D57" s="130"/>
      <c r="E57" s="130"/>
      <c r="F57" s="130"/>
      <c r="G57" s="130"/>
      <c r="H57" s="130"/>
      <c r="I57" s="130"/>
      <c r="J57" s="143" t="s">
        <v>126</v>
      </c>
      <c r="K57" s="130"/>
      <c r="L57" s="112"/>
      <c r="S57" s="109"/>
      <c r="T57" s="109"/>
      <c r="U57" s="109"/>
      <c r="V57" s="109"/>
      <c r="W57" s="109"/>
      <c r="X57" s="109"/>
      <c r="Y57" s="109"/>
      <c r="Z57" s="109"/>
      <c r="AA57" s="109"/>
      <c r="AB57" s="109"/>
      <c r="AC57" s="109"/>
      <c r="AD57" s="109"/>
      <c r="AE57" s="109"/>
    </row>
    <row r="58" spans="1:47" s="113" customFormat="1" ht="10.35" customHeight="1" x14ac:dyDescent="0.2">
      <c r="A58" s="109"/>
      <c r="B58" s="110"/>
      <c r="C58" s="109"/>
      <c r="D58" s="109"/>
      <c r="E58" s="109"/>
      <c r="F58" s="109"/>
      <c r="G58" s="109"/>
      <c r="H58" s="109"/>
      <c r="I58" s="109"/>
      <c r="J58" s="109"/>
      <c r="K58" s="109"/>
      <c r="L58" s="112"/>
      <c r="S58" s="109"/>
      <c r="T58" s="109"/>
      <c r="U58" s="109"/>
      <c r="V58" s="109"/>
      <c r="W58" s="109"/>
      <c r="X58" s="109"/>
      <c r="Y58" s="109"/>
      <c r="Z58" s="109"/>
      <c r="AA58" s="109"/>
      <c r="AB58" s="109"/>
      <c r="AC58" s="109"/>
      <c r="AD58" s="109"/>
      <c r="AE58" s="109"/>
    </row>
    <row r="59" spans="1:47" s="113" customFormat="1" ht="22.9" customHeight="1" x14ac:dyDescent="0.2">
      <c r="A59" s="109"/>
      <c r="B59" s="110"/>
      <c r="C59" s="144" t="s">
        <v>70</v>
      </c>
      <c r="D59" s="109"/>
      <c r="E59" s="109"/>
      <c r="F59" s="109"/>
      <c r="G59" s="109"/>
      <c r="H59" s="109"/>
      <c r="I59" s="109"/>
      <c r="J59" s="125">
        <f>J83</f>
        <v>0</v>
      </c>
      <c r="K59" s="109"/>
      <c r="L59" s="112"/>
      <c r="S59" s="109"/>
      <c r="T59" s="109"/>
      <c r="U59" s="109"/>
      <c r="V59" s="109"/>
      <c r="W59" s="109"/>
      <c r="X59" s="109"/>
      <c r="Y59" s="109"/>
      <c r="Z59" s="109"/>
      <c r="AA59" s="109"/>
      <c r="AB59" s="109"/>
      <c r="AC59" s="109"/>
      <c r="AD59" s="109"/>
      <c r="AE59" s="109"/>
      <c r="AU59" s="100" t="s">
        <v>127</v>
      </c>
    </row>
    <row r="60" spans="1:47" s="145" customFormat="1" ht="24.95" customHeight="1" x14ac:dyDescent="0.2">
      <c r="B60" s="146"/>
      <c r="D60" s="147" t="s">
        <v>1372</v>
      </c>
      <c r="E60" s="148"/>
      <c r="F60" s="148"/>
      <c r="G60" s="148"/>
      <c r="H60" s="148"/>
      <c r="I60" s="148"/>
      <c r="J60" s="149">
        <f>J84</f>
        <v>0</v>
      </c>
      <c r="L60" s="146"/>
    </row>
    <row r="61" spans="1:47" s="145" customFormat="1" ht="24.95" customHeight="1" x14ac:dyDescent="0.2">
      <c r="B61" s="146"/>
      <c r="D61" s="147" t="s">
        <v>1373</v>
      </c>
      <c r="E61" s="148"/>
      <c r="F61" s="148"/>
      <c r="G61" s="148"/>
      <c r="H61" s="148"/>
      <c r="I61" s="148"/>
      <c r="J61" s="149">
        <f>J89</f>
        <v>0</v>
      </c>
      <c r="L61" s="146"/>
    </row>
    <row r="62" spans="1:47" s="145" customFormat="1" ht="24.95" customHeight="1" x14ac:dyDescent="0.2">
      <c r="B62" s="146"/>
      <c r="D62" s="147" t="s">
        <v>1374</v>
      </c>
      <c r="E62" s="148"/>
      <c r="F62" s="148"/>
      <c r="G62" s="148"/>
      <c r="H62" s="148"/>
      <c r="I62" s="148"/>
      <c r="J62" s="149">
        <f>J93</f>
        <v>0</v>
      </c>
      <c r="L62" s="146"/>
    </row>
    <row r="63" spans="1:47" s="145" customFormat="1" ht="24.95" customHeight="1" x14ac:dyDescent="0.2">
      <c r="B63" s="146"/>
      <c r="D63" s="147" t="s">
        <v>1375</v>
      </c>
      <c r="E63" s="148"/>
      <c r="F63" s="148"/>
      <c r="G63" s="148"/>
      <c r="H63" s="148"/>
      <c r="I63" s="148"/>
      <c r="J63" s="149">
        <f>J96</f>
        <v>0</v>
      </c>
      <c r="L63" s="146"/>
    </row>
    <row r="64" spans="1:47" s="113" customFormat="1" ht="21.75" customHeight="1" x14ac:dyDescent="0.2">
      <c r="A64" s="109"/>
      <c r="B64" s="110"/>
      <c r="C64" s="109"/>
      <c r="D64" s="109"/>
      <c r="E64" s="109"/>
      <c r="F64" s="109"/>
      <c r="G64" s="109"/>
      <c r="H64" s="109"/>
      <c r="I64" s="109"/>
      <c r="J64" s="109"/>
      <c r="K64" s="109"/>
      <c r="L64" s="112"/>
      <c r="S64" s="109"/>
      <c r="T64" s="109"/>
      <c r="U64" s="109"/>
      <c r="V64" s="109"/>
      <c r="W64" s="109"/>
      <c r="X64" s="109"/>
      <c r="Y64" s="109"/>
      <c r="Z64" s="109"/>
      <c r="AA64" s="109"/>
      <c r="AB64" s="109"/>
      <c r="AC64" s="109"/>
      <c r="AD64" s="109"/>
      <c r="AE64" s="109"/>
    </row>
    <row r="65" spans="1:31" s="113" customFormat="1" ht="6.95" customHeight="1" x14ac:dyDescent="0.2">
      <c r="A65" s="109"/>
      <c r="B65" s="137"/>
      <c r="C65" s="138"/>
      <c r="D65" s="138"/>
      <c r="E65" s="138"/>
      <c r="F65" s="138"/>
      <c r="G65" s="138"/>
      <c r="H65" s="138"/>
      <c r="I65" s="138"/>
      <c r="J65" s="138"/>
      <c r="K65" s="138"/>
      <c r="L65" s="112"/>
      <c r="S65" s="109"/>
      <c r="T65" s="109"/>
      <c r="U65" s="109"/>
      <c r="V65" s="109"/>
      <c r="W65" s="109"/>
      <c r="X65" s="109"/>
      <c r="Y65" s="109"/>
      <c r="Z65" s="109"/>
      <c r="AA65" s="109"/>
      <c r="AB65" s="109"/>
      <c r="AC65" s="109"/>
      <c r="AD65" s="109"/>
      <c r="AE65" s="109"/>
    </row>
    <row r="69" spans="1:31" s="113" customFormat="1" ht="6.95" customHeight="1" x14ac:dyDescent="0.2">
      <c r="A69" s="109"/>
      <c r="B69" s="139"/>
      <c r="C69" s="140"/>
      <c r="D69" s="140"/>
      <c r="E69" s="140"/>
      <c r="F69" s="140"/>
      <c r="G69" s="140"/>
      <c r="H69" s="140"/>
      <c r="I69" s="140"/>
      <c r="J69" s="140"/>
      <c r="K69" s="140"/>
      <c r="L69" s="112"/>
      <c r="S69" s="109"/>
      <c r="T69" s="109"/>
      <c r="U69" s="109"/>
      <c r="V69" s="109"/>
      <c r="W69" s="109"/>
      <c r="X69" s="109"/>
      <c r="Y69" s="109"/>
      <c r="Z69" s="109"/>
      <c r="AA69" s="109"/>
      <c r="AB69" s="109"/>
      <c r="AC69" s="109"/>
      <c r="AD69" s="109"/>
      <c r="AE69" s="109"/>
    </row>
    <row r="70" spans="1:31" s="113" customFormat="1" ht="24.95" customHeight="1" x14ac:dyDescent="0.2">
      <c r="A70" s="109"/>
      <c r="B70" s="110"/>
      <c r="C70" s="104" t="s">
        <v>144</v>
      </c>
      <c r="D70" s="109"/>
      <c r="E70" s="109"/>
      <c r="F70" s="109"/>
      <c r="G70" s="109"/>
      <c r="H70" s="109"/>
      <c r="I70" s="109"/>
      <c r="J70" s="109"/>
      <c r="K70" s="109"/>
      <c r="L70" s="112"/>
      <c r="S70" s="109"/>
      <c r="T70" s="109"/>
      <c r="U70" s="109"/>
      <c r="V70" s="109"/>
      <c r="W70" s="109"/>
      <c r="X70" s="109"/>
      <c r="Y70" s="109"/>
      <c r="Z70" s="109"/>
      <c r="AA70" s="109"/>
      <c r="AB70" s="109"/>
      <c r="AC70" s="109"/>
      <c r="AD70" s="109"/>
      <c r="AE70" s="109"/>
    </row>
    <row r="71" spans="1:31" s="113" customFormat="1" ht="6.95" customHeight="1" x14ac:dyDescent="0.2">
      <c r="A71" s="109"/>
      <c r="B71" s="110"/>
      <c r="C71" s="109"/>
      <c r="D71" s="109"/>
      <c r="E71" s="109"/>
      <c r="F71" s="109"/>
      <c r="G71" s="109"/>
      <c r="H71" s="109"/>
      <c r="I71" s="109"/>
      <c r="J71" s="109"/>
      <c r="K71" s="109"/>
      <c r="L71" s="112"/>
      <c r="S71" s="109"/>
      <c r="T71" s="109"/>
      <c r="U71" s="109"/>
      <c r="V71" s="109"/>
      <c r="W71" s="109"/>
      <c r="X71" s="109"/>
      <c r="Y71" s="109"/>
      <c r="Z71" s="109"/>
      <c r="AA71" s="109"/>
      <c r="AB71" s="109"/>
      <c r="AC71" s="109"/>
      <c r="AD71" s="109"/>
      <c r="AE71" s="109"/>
    </row>
    <row r="72" spans="1:31" s="113" customFormat="1" ht="12" customHeight="1" x14ac:dyDescent="0.2">
      <c r="A72" s="109"/>
      <c r="B72" s="110"/>
      <c r="C72" s="106" t="s">
        <v>17</v>
      </c>
      <c r="D72" s="109"/>
      <c r="E72" s="109"/>
      <c r="F72" s="109"/>
      <c r="G72" s="109"/>
      <c r="H72" s="109"/>
      <c r="I72" s="109"/>
      <c r="J72" s="109"/>
      <c r="K72" s="109"/>
      <c r="L72" s="112"/>
      <c r="S72" s="109"/>
      <c r="T72" s="109"/>
      <c r="U72" s="109"/>
      <c r="V72" s="109"/>
      <c r="W72" s="109"/>
      <c r="X72" s="109"/>
      <c r="Y72" s="109"/>
      <c r="Z72" s="109"/>
      <c r="AA72" s="109"/>
      <c r="AB72" s="109"/>
      <c r="AC72" s="109"/>
      <c r="AD72" s="109"/>
      <c r="AE72" s="109"/>
    </row>
    <row r="73" spans="1:31" s="113" customFormat="1" ht="16.5" customHeight="1" x14ac:dyDescent="0.2">
      <c r="A73" s="109"/>
      <c r="B73" s="110"/>
      <c r="C73" s="109"/>
      <c r="D73" s="109"/>
      <c r="E73" s="107" t="str">
        <f>E7</f>
        <v>WELCOME CENTRE ČZU</v>
      </c>
      <c r="F73" s="108"/>
      <c r="G73" s="108"/>
      <c r="H73" s="108"/>
      <c r="I73" s="109"/>
      <c r="J73" s="109"/>
      <c r="K73" s="109"/>
      <c r="L73" s="112"/>
      <c r="S73" s="109"/>
      <c r="T73" s="109"/>
      <c r="U73" s="109"/>
      <c r="V73" s="109"/>
      <c r="W73" s="109"/>
      <c r="X73" s="109"/>
      <c r="Y73" s="109"/>
      <c r="Z73" s="109"/>
      <c r="AA73" s="109"/>
      <c r="AB73" s="109"/>
      <c r="AC73" s="109"/>
      <c r="AD73" s="109"/>
      <c r="AE73" s="109"/>
    </row>
    <row r="74" spans="1:31" s="113" customFormat="1" ht="12" customHeight="1" x14ac:dyDescent="0.2">
      <c r="A74" s="109"/>
      <c r="B74" s="110"/>
      <c r="C74" s="106" t="s">
        <v>120</v>
      </c>
      <c r="D74" s="109"/>
      <c r="E74" s="109"/>
      <c r="F74" s="109"/>
      <c r="G74" s="109"/>
      <c r="H74" s="109"/>
      <c r="I74" s="109"/>
      <c r="J74" s="109"/>
      <c r="K74" s="109"/>
      <c r="L74" s="112"/>
      <c r="S74" s="109"/>
      <c r="T74" s="109"/>
      <c r="U74" s="109"/>
      <c r="V74" s="109"/>
      <c r="W74" s="109"/>
      <c r="X74" s="109"/>
      <c r="Y74" s="109"/>
      <c r="Z74" s="109"/>
      <c r="AA74" s="109"/>
      <c r="AB74" s="109"/>
      <c r="AC74" s="109"/>
      <c r="AD74" s="109"/>
      <c r="AE74" s="109"/>
    </row>
    <row r="75" spans="1:31" s="113" customFormat="1" ht="16.5" customHeight="1" x14ac:dyDescent="0.2">
      <c r="A75" s="109"/>
      <c r="B75" s="110"/>
      <c r="C75" s="109"/>
      <c r="D75" s="109"/>
      <c r="E75" s="114" t="str">
        <f>E9</f>
        <v>05 - Měření a regulace</v>
      </c>
      <c r="F75" s="111"/>
      <c r="G75" s="111"/>
      <c r="H75" s="111"/>
      <c r="I75" s="109"/>
      <c r="J75" s="109"/>
      <c r="K75" s="109"/>
      <c r="L75" s="112"/>
      <c r="S75" s="109"/>
      <c r="T75" s="109"/>
      <c r="U75" s="109"/>
      <c r="V75" s="109"/>
      <c r="W75" s="109"/>
      <c r="X75" s="109"/>
      <c r="Y75" s="109"/>
      <c r="Z75" s="109"/>
      <c r="AA75" s="109"/>
      <c r="AB75" s="109"/>
      <c r="AC75" s="109"/>
      <c r="AD75" s="109"/>
      <c r="AE75" s="109"/>
    </row>
    <row r="76" spans="1:31" s="113" customFormat="1" ht="6.95" customHeight="1" x14ac:dyDescent="0.2">
      <c r="A76" s="109"/>
      <c r="B76" s="110"/>
      <c r="C76" s="109"/>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12" customHeight="1" x14ac:dyDescent="0.2">
      <c r="A77" s="109"/>
      <c r="B77" s="110"/>
      <c r="C77" s="106" t="s">
        <v>21</v>
      </c>
      <c r="D77" s="109"/>
      <c r="E77" s="109"/>
      <c r="F77" s="115" t="str">
        <f>F12</f>
        <v>Praha 6 - Suchdol</v>
      </c>
      <c r="G77" s="109"/>
      <c r="H77" s="109"/>
      <c r="I77" s="106" t="s">
        <v>23</v>
      </c>
      <c r="J77" s="116" t="str">
        <f>IF(J12="","",J12)</f>
        <v>25. 5. 2020</v>
      </c>
      <c r="K77" s="109"/>
      <c r="L77" s="112"/>
      <c r="S77" s="109"/>
      <c r="T77" s="109"/>
      <c r="U77" s="109"/>
      <c r="V77" s="109"/>
      <c r="W77" s="109"/>
      <c r="X77" s="109"/>
      <c r="Y77" s="109"/>
      <c r="Z77" s="109"/>
      <c r="AA77" s="109"/>
      <c r="AB77" s="109"/>
      <c r="AC77" s="109"/>
      <c r="AD77" s="109"/>
      <c r="AE77" s="109"/>
    </row>
    <row r="78" spans="1:31" s="113" customFormat="1" ht="6.95" customHeight="1" x14ac:dyDescent="0.2">
      <c r="A78" s="109"/>
      <c r="B78" s="110"/>
      <c r="C78" s="109"/>
      <c r="D78" s="109"/>
      <c r="E78" s="109"/>
      <c r="F78" s="109"/>
      <c r="G78" s="109"/>
      <c r="H78" s="109"/>
      <c r="I78" s="109"/>
      <c r="J78" s="109"/>
      <c r="K78" s="109"/>
      <c r="L78" s="112"/>
      <c r="S78" s="109"/>
      <c r="T78" s="109"/>
      <c r="U78" s="109"/>
      <c r="V78" s="109"/>
      <c r="W78" s="109"/>
      <c r="X78" s="109"/>
      <c r="Y78" s="109"/>
      <c r="Z78" s="109"/>
      <c r="AA78" s="109"/>
      <c r="AB78" s="109"/>
      <c r="AC78" s="109"/>
      <c r="AD78" s="109"/>
      <c r="AE78" s="109"/>
    </row>
    <row r="79" spans="1:31" s="113" customFormat="1" ht="15.2" customHeight="1" x14ac:dyDescent="0.2">
      <c r="A79" s="109"/>
      <c r="B79" s="110"/>
      <c r="C79" s="106" t="s">
        <v>25</v>
      </c>
      <c r="D79" s="109"/>
      <c r="E79" s="109"/>
      <c r="F79" s="115" t="str">
        <f>E15</f>
        <v>ČZU Praha</v>
      </c>
      <c r="G79" s="109"/>
      <c r="H79" s="109"/>
      <c r="I79" s="106" t="s">
        <v>31</v>
      </c>
      <c r="J79" s="141" t="str">
        <f>E21</f>
        <v>GREBNER</v>
      </c>
      <c r="K79" s="109"/>
      <c r="L79" s="112"/>
      <c r="S79" s="109"/>
      <c r="T79" s="109"/>
      <c r="U79" s="109"/>
      <c r="V79" s="109"/>
      <c r="W79" s="109"/>
      <c r="X79" s="109"/>
      <c r="Y79" s="109"/>
      <c r="Z79" s="109"/>
      <c r="AA79" s="109"/>
      <c r="AB79" s="109"/>
      <c r="AC79" s="109"/>
      <c r="AD79" s="109"/>
      <c r="AE79" s="109"/>
    </row>
    <row r="80" spans="1:31" s="113" customFormat="1" ht="15.2" customHeight="1" x14ac:dyDescent="0.2">
      <c r="A80" s="109"/>
      <c r="B80" s="110"/>
      <c r="C80" s="106" t="s">
        <v>29</v>
      </c>
      <c r="D80" s="109"/>
      <c r="E80" s="109"/>
      <c r="F80" s="115" t="str">
        <f>IF(E18="","",E18)</f>
        <v>Vyplň údaj</v>
      </c>
      <c r="G80" s="109"/>
      <c r="H80" s="109"/>
      <c r="I80" s="106" t="s">
        <v>34</v>
      </c>
      <c r="J80" s="141" t="str">
        <f>E24</f>
        <v xml:space="preserve"> </v>
      </c>
      <c r="K80" s="109"/>
      <c r="L80" s="112"/>
      <c r="S80" s="109"/>
      <c r="T80" s="109"/>
      <c r="U80" s="109"/>
      <c r="V80" s="109"/>
      <c r="W80" s="109"/>
      <c r="X80" s="109"/>
      <c r="Y80" s="109"/>
      <c r="Z80" s="109"/>
      <c r="AA80" s="109"/>
      <c r="AB80" s="109"/>
      <c r="AC80" s="109"/>
      <c r="AD80" s="109"/>
      <c r="AE80" s="109"/>
    </row>
    <row r="81" spans="1:65" s="113" customFormat="1" ht="10.35" customHeight="1" x14ac:dyDescent="0.2">
      <c r="A81" s="109"/>
      <c r="B81" s="110"/>
      <c r="C81" s="109"/>
      <c r="D81" s="109"/>
      <c r="E81" s="109"/>
      <c r="F81" s="109"/>
      <c r="G81" s="109"/>
      <c r="H81" s="109"/>
      <c r="I81" s="109"/>
      <c r="J81" s="109"/>
      <c r="K81" s="109"/>
      <c r="L81" s="112"/>
      <c r="S81" s="109"/>
      <c r="T81" s="109"/>
      <c r="U81" s="109"/>
      <c r="V81" s="109"/>
      <c r="W81" s="109"/>
      <c r="X81" s="109"/>
      <c r="Y81" s="109"/>
      <c r="Z81" s="109"/>
      <c r="AA81" s="109"/>
      <c r="AB81" s="109"/>
      <c r="AC81" s="109"/>
      <c r="AD81" s="109"/>
      <c r="AE81" s="109"/>
    </row>
    <row r="82" spans="1:65" s="159" customFormat="1" ht="29.25" customHeight="1" x14ac:dyDescent="0.2">
      <c r="A82" s="150"/>
      <c r="B82" s="151"/>
      <c r="C82" s="152" t="s">
        <v>145</v>
      </c>
      <c r="D82" s="153" t="s">
        <v>57</v>
      </c>
      <c r="E82" s="153" t="s">
        <v>53</v>
      </c>
      <c r="F82" s="153" t="s">
        <v>54</v>
      </c>
      <c r="G82" s="153" t="s">
        <v>146</v>
      </c>
      <c r="H82" s="153" t="s">
        <v>147</v>
      </c>
      <c r="I82" s="153" t="s">
        <v>148</v>
      </c>
      <c r="J82" s="153" t="s">
        <v>126</v>
      </c>
      <c r="K82" s="154" t="s">
        <v>149</v>
      </c>
      <c r="L82" s="155"/>
      <c r="M82" s="156" t="s">
        <v>3</v>
      </c>
      <c r="N82" s="157" t="s">
        <v>42</v>
      </c>
      <c r="O82" s="157" t="s">
        <v>150</v>
      </c>
      <c r="P82" s="157" t="s">
        <v>151</v>
      </c>
      <c r="Q82" s="157" t="s">
        <v>152</v>
      </c>
      <c r="R82" s="157" t="s">
        <v>153</v>
      </c>
      <c r="S82" s="157" t="s">
        <v>154</v>
      </c>
      <c r="T82" s="158" t="s">
        <v>155</v>
      </c>
      <c r="U82" s="150"/>
      <c r="V82" s="150"/>
      <c r="W82" s="150"/>
      <c r="X82" s="150"/>
      <c r="Y82" s="150"/>
      <c r="Z82" s="150"/>
      <c r="AA82" s="150"/>
      <c r="AB82" s="150"/>
      <c r="AC82" s="150"/>
      <c r="AD82" s="150"/>
      <c r="AE82" s="150"/>
    </row>
    <row r="83" spans="1:65" s="113" customFormat="1" ht="22.9" customHeight="1" x14ac:dyDescent="0.25">
      <c r="A83" s="109"/>
      <c r="B83" s="110"/>
      <c r="C83" s="160" t="s">
        <v>156</v>
      </c>
      <c r="D83" s="109"/>
      <c r="E83" s="109"/>
      <c r="F83" s="109"/>
      <c r="G83" s="109"/>
      <c r="H83" s="109"/>
      <c r="I83" s="109"/>
      <c r="J83" s="161">
        <f>BK83</f>
        <v>0</v>
      </c>
      <c r="K83" s="109"/>
      <c r="L83" s="110"/>
      <c r="M83" s="162"/>
      <c r="N83" s="163"/>
      <c r="O83" s="123"/>
      <c r="P83" s="164">
        <f>P84+P89+P93+P96</f>
        <v>0</v>
      </c>
      <c r="Q83" s="123"/>
      <c r="R83" s="164">
        <f>R84+R89+R93+R96</f>
        <v>0</v>
      </c>
      <c r="S83" s="123"/>
      <c r="T83" s="165">
        <f>T84+T89+T93+T96</f>
        <v>0</v>
      </c>
      <c r="U83" s="109"/>
      <c r="V83" s="109"/>
      <c r="W83" s="109"/>
      <c r="X83" s="109"/>
      <c r="Y83" s="109"/>
      <c r="Z83" s="109"/>
      <c r="AA83" s="109"/>
      <c r="AB83" s="109"/>
      <c r="AC83" s="109"/>
      <c r="AD83" s="109"/>
      <c r="AE83" s="109"/>
      <c r="AT83" s="100" t="s">
        <v>71</v>
      </c>
      <c r="AU83" s="100" t="s">
        <v>127</v>
      </c>
      <c r="BK83" s="166">
        <f>BK84+BK89+BK93+BK96</f>
        <v>0</v>
      </c>
    </row>
    <row r="84" spans="1:65" s="167" customFormat="1" ht="25.9" customHeight="1" x14ac:dyDescent="0.2">
      <c r="B84" s="168"/>
      <c r="D84" s="169" t="s">
        <v>71</v>
      </c>
      <c r="E84" s="170" t="s">
        <v>1376</v>
      </c>
      <c r="F84" s="170" t="s">
        <v>1377</v>
      </c>
      <c r="J84" s="171">
        <f>BK84</f>
        <v>0</v>
      </c>
      <c r="L84" s="168"/>
      <c r="M84" s="172"/>
      <c r="N84" s="173"/>
      <c r="O84" s="173"/>
      <c r="P84" s="174">
        <f>SUM(P85:P88)</f>
        <v>0</v>
      </c>
      <c r="Q84" s="173"/>
      <c r="R84" s="174">
        <f>SUM(R85:R88)</f>
        <v>0</v>
      </c>
      <c r="S84" s="173"/>
      <c r="T84" s="175">
        <f>SUM(T85:T88)</f>
        <v>0</v>
      </c>
      <c r="AR84" s="169" t="s">
        <v>79</v>
      </c>
      <c r="AT84" s="176" t="s">
        <v>71</v>
      </c>
      <c r="AU84" s="176" t="s">
        <v>72</v>
      </c>
      <c r="AY84" s="169" t="s">
        <v>159</v>
      </c>
      <c r="BK84" s="177">
        <f>SUM(BK85:BK88)</f>
        <v>0</v>
      </c>
    </row>
    <row r="85" spans="1:65" s="113" customFormat="1" ht="36" x14ac:dyDescent="0.2">
      <c r="A85" s="109"/>
      <c r="B85" s="110"/>
      <c r="C85" s="178" t="s">
        <v>79</v>
      </c>
      <c r="D85" s="178" t="s">
        <v>160</v>
      </c>
      <c r="E85" s="179" t="s">
        <v>1378</v>
      </c>
      <c r="F85" s="180" t="s">
        <v>1379</v>
      </c>
      <c r="G85" s="181" t="s">
        <v>1121</v>
      </c>
      <c r="H85" s="182">
        <v>5</v>
      </c>
      <c r="I85" s="4"/>
      <c r="J85" s="183">
        <f>ROUND(I85*H85,2)</f>
        <v>0</v>
      </c>
      <c r="K85" s="180" t="s">
        <v>3</v>
      </c>
      <c r="L85" s="110"/>
      <c r="M85" s="184" t="s">
        <v>3</v>
      </c>
      <c r="N85" s="185" t="s">
        <v>43</v>
      </c>
      <c r="O85" s="186"/>
      <c r="P85" s="187">
        <f>O85*H85</f>
        <v>0</v>
      </c>
      <c r="Q85" s="187">
        <v>0</v>
      </c>
      <c r="R85" s="187">
        <f>Q85*H85</f>
        <v>0</v>
      </c>
      <c r="S85" s="187">
        <v>0</v>
      </c>
      <c r="T85" s="188">
        <f>S85*H85</f>
        <v>0</v>
      </c>
      <c r="U85" s="109"/>
      <c r="V85" s="109"/>
      <c r="W85" s="109"/>
      <c r="X85" s="109"/>
      <c r="Y85" s="109"/>
      <c r="Z85" s="109"/>
      <c r="AA85" s="109"/>
      <c r="AB85" s="109"/>
      <c r="AC85" s="109"/>
      <c r="AD85" s="109"/>
      <c r="AE85" s="109"/>
      <c r="AR85" s="189" t="s">
        <v>164</v>
      </c>
      <c r="AT85" s="189" t="s">
        <v>160</v>
      </c>
      <c r="AU85" s="189" t="s">
        <v>79</v>
      </c>
      <c r="AY85" s="100" t="s">
        <v>159</v>
      </c>
      <c r="BE85" s="190">
        <f>IF(N85="základní",J85,0)</f>
        <v>0</v>
      </c>
      <c r="BF85" s="190">
        <f>IF(N85="snížená",J85,0)</f>
        <v>0</v>
      </c>
      <c r="BG85" s="190">
        <f>IF(N85="zákl. přenesená",J85,0)</f>
        <v>0</v>
      </c>
      <c r="BH85" s="190">
        <f>IF(N85="sníž. přenesená",J85,0)</f>
        <v>0</v>
      </c>
      <c r="BI85" s="190">
        <f>IF(N85="nulová",J85,0)</f>
        <v>0</v>
      </c>
      <c r="BJ85" s="100" t="s">
        <v>79</v>
      </c>
      <c r="BK85" s="190">
        <f>ROUND(I85*H85,2)</f>
        <v>0</v>
      </c>
      <c r="BL85" s="100" t="s">
        <v>164</v>
      </c>
      <c r="BM85" s="189" t="s">
        <v>81</v>
      </c>
    </row>
    <row r="86" spans="1:65" s="113" customFormat="1" ht="24" x14ac:dyDescent="0.2">
      <c r="A86" s="109"/>
      <c r="B86" s="110"/>
      <c r="C86" s="178" t="s">
        <v>81</v>
      </c>
      <c r="D86" s="178" t="s">
        <v>160</v>
      </c>
      <c r="E86" s="179" t="s">
        <v>1380</v>
      </c>
      <c r="F86" s="180" t="s">
        <v>1381</v>
      </c>
      <c r="G86" s="181" t="s">
        <v>1121</v>
      </c>
      <c r="H86" s="182">
        <v>5</v>
      </c>
      <c r="I86" s="4"/>
      <c r="J86" s="183">
        <f>ROUND(I86*H86,2)</f>
        <v>0</v>
      </c>
      <c r="K86" s="180" t="s">
        <v>3</v>
      </c>
      <c r="L86" s="110"/>
      <c r="M86" s="184" t="s">
        <v>3</v>
      </c>
      <c r="N86" s="185" t="s">
        <v>43</v>
      </c>
      <c r="O86" s="186"/>
      <c r="P86" s="187">
        <f>O86*H86</f>
        <v>0</v>
      </c>
      <c r="Q86" s="187">
        <v>0</v>
      </c>
      <c r="R86" s="187">
        <f>Q86*H86</f>
        <v>0</v>
      </c>
      <c r="S86" s="187">
        <v>0</v>
      </c>
      <c r="T86" s="188">
        <f>S86*H86</f>
        <v>0</v>
      </c>
      <c r="U86" s="109"/>
      <c r="V86" s="109"/>
      <c r="W86" s="109"/>
      <c r="X86" s="109"/>
      <c r="Y86" s="109"/>
      <c r="Z86" s="109"/>
      <c r="AA86" s="109"/>
      <c r="AB86" s="109"/>
      <c r="AC86" s="109"/>
      <c r="AD86" s="109"/>
      <c r="AE86" s="109"/>
      <c r="AR86" s="189" t="s">
        <v>164</v>
      </c>
      <c r="AT86" s="189" t="s">
        <v>160</v>
      </c>
      <c r="AU86" s="189" t="s">
        <v>79</v>
      </c>
      <c r="AY86" s="100" t="s">
        <v>159</v>
      </c>
      <c r="BE86" s="190">
        <f>IF(N86="základní",J86,0)</f>
        <v>0</v>
      </c>
      <c r="BF86" s="190">
        <f>IF(N86="snížená",J86,0)</f>
        <v>0</v>
      </c>
      <c r="BG86" s="190">
        <f>IF(N86="zákl. přenesená",J86,0)</f>
        <v>0</v>
      </c>
      <c r="BH86" s="190">
        <f>IF(N86="sníž. přenesená",J86,0)</f>
        <v>0</v>
      </c>
      <c r="BI86" s="190">
        <f>IF(N86="nulová",J86,0)</f>
        <v>0</v>
      </c>
      <c r="BJ86" s="100" t="s">
        <v>79</v>
      </c>
      <c r="BK86" s="190">
        <f>ROUND(I86*H86,2)</f>
        <v>0</v>
      </c>
      <c r="BL86" s="100" t="s">
        <v>164</v>
      </c>
      <c r="BM86" s="189" t="s">
        <v>164</v>
      </c>
    </row>
    <row r="87" spans="1:65" s="113" customFormat="1" ht="24" x14ac:dyDescent="0.2">
      <c r="A87" s="109"/>
      <c r="B87" s="110"/>
      <c r="C87" s="178" t="s">
        <v>167</v>
      </c>
      <c r="D87" s="178" t="s">
        <v>160</v>
      </c>
      <c r="E87" s="179" t="s">
        <v>1382</v>
      </c>
      <c r="F87" s="180" t="s">
        <v>1383</v>
      </c>
      <c r="G87" s="181" t="s">
        <v>1121</v>
      </c>
      <c r="H87" s="182">
        <v>5</v>
      </c>
      <c r="I87" s="4"/>
      <c r="J87" s="183">
        <f>ROUND(I87*H87,2)</f>
        <v>0</v>
      </c>
      <c r="K87" s="180" t="s">
        <v>3</v>
      </c>
      <c r="L87" s="110"/>
      <c r="M87" s="184" t="s">
        <v>3</v>
      </c>
      <c r="N87" s="185" t="s">
        <v>43</v>
      </c>
      <c r="O87" s="186"/>
      <c r="P87" s="187">
        <f>O87*H87</f>
        <v>0</v>
      </c>
      <c r="Q87" s="187">
        <v>0</v>
      </c>
      <c r="R87" s="187">
        <f>Q87*H87</f>
        <v>0</v>
      </c>
      <c r="S87" s="187">
        <v>0</v>
      </c>
      <c r="T87" s="188">
        <f>S87*H87</f>
        <v>0</v>
      </c>
      <c r="U87" s="109"/>
      <c r="V87" s="109"/>
      <c r="W87" s="109"/>
      <c r="X87" s="109"/>
      <c r="Y87" s="109"/>
      <c r="Z87" s="109"/>
      <c r="AA87" s="109"/>
      <c r="AB87" s="109"/>
      <c r="AC87" s="109"/>
      <c r="AD87" s="109"/>
      <c r="AE87" s="109"/>
      <c r="AR87" s="189" t="s">
        <v>164</v>
      </c>
      <c r="AT87" s="189" t="s">
        <v>160</v>
      </c>
      <c r="AU87" s="189" t="s">
        <v>79</v>
      </c>
      <c r="AY87" s="100" t="s">
        <v>159</v>
      </c>
      <c r="BE87" s="190">
        <f>IF(N87="základní",J87,0)</f>
        <v>0</v>
      </c>
      <c r="BF87" s="190">
        <f>IF(N87="snížená",J87,0)</f>
        <v>0</v>
      </c>
      <c r="BG87" s="190">
        <f>IF(N87="zákl. přenesená",J87,0)</f>
        <v>0</v>
      </c>
      <c r="BH87" s="190">
        <f>IF(N87="sníž. přenesená",J87,0)</f>
        <v>0</v>
      </c>
      <c r="BI87" s="190">
        <f>IF(N87="nulová",J87,0)</f>
        <v>0</v>
      </c>
      <c r="BJ87" s="100" t="s">
        <v>79</v>
      </c>
      <c r="BK87" s="190">
        <f>ROUND(I87*H87,2)</f>
        <v>0</v>
      </c>
      <c r="BL87" s="100" t="s">
        <v>164</v>
      </c>
      <c r="BM87" s="189" t="s">
        <v>170</v>
      </c>
    </row>
    <row r="88" spans="1:65" s="113" customFormat="1" ht="24" x14ac:dyDescent="0.2">
      <c r="A88" s="109"/>
      <c r="B88" s="110"/>
      <c r="C88" s="178" t="s">
        <v>164</v>
      </c>
      <c r="D88" s="178" t="s">
        <v>160</v>
      </c>
      <c r="E88" s="179" t="s">
        <v>1384</v>
      </c>
      <c r="F88" s="180" t="s">
        <v>1385</v>
      </c>
      <c r="G88" s="181" t="s">
        <v>1121</v>
      </c>
      <c r="H88" s="182">
        <v>20</v>
      </c>
      <c r="I88" s="4"/>
      <c r="J88" s="183">
        <f>ROUND(I88*H88,2)</f>
        <v>0</v>
      </c>
      <c r="K88" s="180" t="s">
        <v>3</v>
      </c>
      <c r="L88" s="110"/>
      <c r="M88" s="184" t="s">
        <v>3</v>
      </c>
      <c r="N88" s="185" t="s">
        <v>43</v>
      </c>
      <c r="O88" s="186"/>
      <c r="P88" s="187">
        <f>O88*H88</f>
        <v>0</v>
      </c>
      <c r="Q88" s="187">
        <v>0</v>
      </c>
      <c r="R88" s="187">
        <f>Q88*H88</f>
        <v>0</v>
      </c>
      <c r="S88" s="187">
        <v>0</v>
      </c>
      <c r="T88" s="188">
        <f>S88*H88</f>
        <v>0</v>
      </c>
      <c r="U88" s="109"/>
      <c r="V88" s="109"/>
      <c r="W88" s="109"/>
      <c r="X88" s="109"/>
      <c r="Y88" s="109"/>
      <c r="Z88" s="109"/>
      <c r="AA88" s="109"/>
      <c r="AB88" s="109"/>
      <c r="AC88" s="109"/>
      <c r="AD88" s="109"/>
      <c r="AE88" s="109"/>
      <c r="AR88" s="189" t="s">
        <v>164</v>
      </c>
      <c r="AT88" s="189" t="s">
        <v>160</v>
      </c>
      <c r="AU88" s="189" t="s">
        <v>79</v>
      </c>
      <c r="AY88" s="100" t="s">
        <v>159</v>
      </c>
      <c r="BE88" s="190">
        <f>IF(N88="základní",J88,0)</f>
        <v>0</v>
      </c>
      <c r="BF88" s="190">
        <f>IF(N88="snížená",J88,0)</f>
        <v>0</v>
      </c>
      <c r="BG88" s="190">
        <f>IF(N88="zákl. přenesená",J88,0)</f>
        <v>0</v>
      </c>
      <c r="BH88" s="190">
        <f>IF(N88="sníž. přenesená",J88,0)</f>
        <v>0</v>
      </c>
      <c r="BI88" s="190">
        <f>IF(N88="nulová",J88,0)</f>
        <v>0</v>
      </c>
      <c r="BJ88" s="100" t="s">
        <v>79</v>
      </c>
      <c r="BK88" s="190">
        <f>ROUND(I88*H88,2)</f>
        <v>0</v>
      </c>
      <c r="BL88" s="100" t="s">
        <v>164</v>
      </c>
      <c r="BM88" s="189" t="s">
        <v>174</v>
      </c>
    </row>
    <row r="89" spans="1:65" s="167" customFormat="1" ht="25.9" customHeight="1" x14ac:dyDescent="0.2">
      <c r="B89" s="168"/>
      <c r="D89" s="169" t="s">
        <v>71</v>
      </c>
      <c r="E89" s="170" t="s">
        <v>1386</v>
      </c>
      <c r="F89" s="170" t="s">
        <v>1387</v>
      </c>
      <c r="J89" s="171">
        <f>BK89</f>
        <v>0</v>
      </c>
      <c r="L89" s="168"/>
      <c r="M89" s="172"/>
      <c r="N89" s="173"/>
      <c r="O89" s="173"/>
      <c r="P89" s="174">
        <f>SUM(P90:P92)</f>
        <v>0</v>
      </c>
      <c r="Q89" s="173"/>
      <c r="R89" s="174">
        <f>SUM(R90:R92)</f>
        <v>0</v>
      </c>
      <c r="S89" s="173"/>
      <c r="T89" s="175">
        <f>SUM(T90:T92)</f>
        <v>0</v>
      </c>
      <c r="AR89" s="169" t="s">
        <v>79</v>
      </c>
      <c r="AT89" s="176" t="s">
        <v>71</v>
      </c>
      <c r="AU89" s="176" t="s">
        <v>72</v>
      </c>
      <c r="AY89" s="169" t="s">
        <v>159</v>
      </c>
      <c r="BK89" s="177">
        <f>SUM(BK90:BK92)</f>
        <v>0</v>
      </c>
    </row>
    <row r="90" spans="1:65" s="113" customFormat="1" ht="16.5" customHeight="1" x14ac:dyDescent="0.2">
      <c r="A90" s="109"/>
      <c r="B90" s="110"/>
      <c r="C90" s="178" t="s">
        <v>178</v>
      </c>
      <c r="D90" s="178" t="s">
        <v>160</v>
      </c>
      <c r="E90" s="179" t="s">
        <v>1388</v>
      </c>
      <c r="F90" s="180" t="s">
        <v>1389</v>
      </c>
      <c r="G90" s="181" t="s">
        <v>1177</v>
      </c>
      <c r="H90" s="182">
        <v>260</v>
      </c>
      <c r="I90" s="4"/>
      <c r="J90" s="183">
        <f>ROUND(I90*H90,2)</f>
        <v>0</v>
      </c>
      <c r="K90" s="180" t="s">
        <v>3</v>
      </c>
      <c r="L90" s="110"/>
      <c r="M90" s="184" t="s">
        <v>3</v>
      </c>
      <c r="N90" s="185" t="s">
        <v>43</v>
      </c>
      <c r="O90" s="186"/>
      <c r="P90" s="187">
        <f>O90*H90</f>
        <v>0</v>
      </c>
      <c r="Q90" s="187">
        <v>0</v>
      </c>
      <c r="R90" s="187">
        <f>Q90*H90</f>
        <v>0</v>
      </c>
      <c r="S90" s="187">
        <v>0</v>
      </c>
      <c r="T90" s="188">
        <f>S90*H90</f>
        <v>0</v>
      </c>
      <c r="U90" s="109"/>
      <c r="V90" s="109"/>
      <c r="W90" s="109"/>
      <c r="X90" s="109"/>
      <c r="Y90" s="109"/>
      <c r="Z90" s="109"/>
      <c r="AA90" s="109"/>
      <c r="AB90" s="109"/>
      <c r="AC90" s="109"/>
      <c r="AD90" s="109"/>
      <c r="AE90" s="109"/>
      <c r="AR90" s="189" t="s">
        <v>164</v>
      </c>
      <c r="AT90" s="189" t="s">
        <v>160</v>
      </c>
      <c r="AU90" s="189" t="s">
        <v>79</v>
      </c>
      <c r="AY90" s="100" t="s">
        <v>159</v>
      </c>
      <c r="BE90" s="190">
        <f>IF(N90="základní",J90,0)</f>
        <v>0</v>
      </c>
      <c r="BF90" s="190">
        <f>IF(N90="snížená",J90,0)</f>
        <v>0</v>
      </c>
      <c r="BG90" s="190">
        <f>IF(N90="zákl. přenesená",J90,0)</f>
        <v>0</v>
      </c>
      <c r="BH90" s="190">
        <f>IF(N90="sníž. přenesená",J90,0)</f>
        <v>0</v>
      </c>
      <c r="BI90" s="190">
        <f>IF(N90="nulová",J90,0)</f>
        <v>0</v>
      </c>
      <c r="BJ90" s="100" t="s">
        <v>79</v>
      </c>
      <c r="BK90" s="190">
        <f>ROUND(I90*H90,2)</f>
        <v>0</v>
      </c>
      <c r="BL90" s="100" t="s">
        <v>164</v>
      </c>
      <c r="BM90" s="189" t="s">
        <v>181</v>
      </c>
    </row>
    <row r="91" spans="1:65" s="113" customFormat="1" ht="16.5" customHeight="1" x14ac:dyDescent="0.2">
      <c r="A91" s="109"/>
      <c r="B91" s="110"/>
      <c r="C91" s="178" t="s">
        <v>170</v>
      </c>
      <c r="D91" s="178" t="s">
        <v>160</v>
      </c>
      <c r="E91" s="179" t="s">
        <v>1390</v>
      </c>
      <c r="F91" s="180" t="s">
        <v>1391</v>
      </c>
      <c r="G91" s="181" t="s">
        <v>1177</v>
      </c>
      <c r="H91" s="182">
        <v>50</v>
      </c>
      <c r="I91" s="4"/>
      <c r="J91" s="183">
        <f>ROUND(I91*H91,2)</f>
        <v>0</v>
      </c>
      <c r="K91" s="180" t="s">
        <v>3</v>
      </c>
      <c r="L91" s="110"/>
      <c r="M91" s="184" t="s">
        <v>3</v>
      </c>
      <c r="N91" s="185" t="s">
        <v>43</v>
      </c>
      <c r="O91" s="186"/>
      <c r="P91" s="187">
        <f>O91*H91</f>
        <v>0</v>
      </c>
      <c r="Q91" s="187">
        <v>0</v>
      </c>
      <c r="R91" s="187">
        <f>Q91*H91</f>
        <v>0</v>
      </c>
      <c r="S91" s="187">
        <v>0</v>
      </c>
      <c r="T91" s="188">
        <f>S91*H91</f>
        <v>0</v>
      </c>
      <c r="U91" s="109"/>
      <c r="V91" s="109"/>
      <c r="W91" s="109"/>
      <c r="X91" s="109"/>
      <c r="Y91" s="109"/>
      <c r="Z91" s="109"/>
      <c r="AA91" s="109"/>
      <c r="AB91" s="109"/>
      <c r="AC91" s="109"/>
      <c r="AD91" s="109"/>
      <c r="AE91" s="109"/>
      <c r="AR91" s="189" t="s">
        <v>164</v>
      </c>
      <c r="AT91" s="189" t="s">
        <v>160</v>
      </c>
      <c r="AU91" s="189" t="s">
        <v>79</v>
      </c>
      <c r="AY91" s="100" t="s">
        <v>159</v>
      </c>
      <c r="BE91" s="190">
        <f>IF(N91="základní",J91,0)</f>
        <v>0</v>
      </c>
      <c r="BF91" s="190">
        <f>IF(N91="snížená",J91,0)</f>
        <v>0</v>
      </c>
      <c r="BG91" s="190">
        <f>IF(N91="zákl. přenesená",J91,0)</f>
        <v>0</v>
      </c>
      <c r="BH91" s="190">
        <f>IF(N91="sníž. přenesená",J91,0)</f>
        <v>0</v>
      </c>
      <c r="BI91" s="190">
        <f>IF(N91="nulová",J91,0)</f>
        <v>0</v>
      </c>
      <c r="BJ91" s="100" t="s">
        <v>79</v>
      </c>
      <c r="BK91" s="190">
        <f>ROUND(I91*H91,2)</f>
        <v>0</v>
      </c>
      <c r="BL91" s="100" t="s">
        <v>164</v>
      </c>
      <c r="BM91" s="189" t="s">
        <v>184</v>
      </c>
    </row>
    <row r="92" spans="1:65" s="113" customFormat="1" ht="16.5" customHeight="1" x14ac:dyDescent="0.2">
      <c r="A92" s="109"/>
      <c r="B92" s="110"/>
      <c r="C92" s="178" t="s">
        <v>185</v>
      </c>
      <c r="D92" s="178" t="s">
        <v>160</v>
      </c>
      <c r="E92" s="179" t="s">
        <v>1392</v>
      </c>
      <c r="F92" s="180" t="s">
        <v>1393</v>
      </c>
      <c r="G92" s="181" t="s">
        <v>1177</v>
      </c>
      <c r="H92" s="182">
        <v>120</v>
      </c>
      <c r="I92" s="4"/>
      <c r="J92" s="183">
        <f>ROUND(I92*H92,2)</f>
        <v>0</v>
      </c>
      <c r="K92" s="180" t="s">
        <v>3</v>
      </c>
      <c r="L92" s="110"/>
      <c r="M92" s="184" t="s">
        <v>3</v>
      </c>
      <c r="N92" s="185" t="s">
        <v>43</v>
      </c>
      <c r="O92" s="186"/>
      <c r="P92" s="187">
        <f>O92*H92</f>
        <v>0</v>
      </c>
      <c r="Q92" s="187">
        <v>0</v>
      </c>
      <c r="R92" s="187">
        <f>Q92*H92</f>
        <v>0</v>
      </c>
      <c r="S92" s="187">
        <v>0</v>
      </c>
      <c r="T92" s="188">
        <f>S92*H92</f>
        <v>0</v>
      </c>
      <c r="U92" s="109"/>
      <c r="V92" s="109"/>
      <c r="W92" s="109"/>
      <c r="X92" s="109"/>
      <c r="Y92" s="109"/>
      <c r="Z92" s="109"/>
      <c r="AA92" s="109"/>
      <c r="AB92" s="109"/>
      <c r="AC92" s="109"/>
      <c r="AD92" s="109"/>
      <c r="AE92" s="109"/>
      <c r="AR92" s="189" t="s">
        <v>164</v>
      </c>
      <c r="AT92" s="189" t="s">
        <v>160</v>
      </c>
      <c r="AU92" s="189" t="s">
        <v>79</v>
      </c>
      <c r="AY92" s="100" t="s">
        <v>159</v>
      </c>
      <c r="BE92" s="190">
        <f>IF(N92="základní",J92,0)</f>
        <v>0</v>
      </c>
      <c r="BF92" s="190">
        <f>IF(N92="snížená",J92,0)</f>
        <v>0</v>
      </c>
      <c r="BG92" s="190">
        <f>IF(N92="zákl. přenesená",J92,0)</f>
        <v>0</v>
      </c>
      <c r="BH92" s="190">
        <f>IF(N92="sníž. přenesená",J92,0)</f>
        <v>0</v>
      </c>
      <c r="BI92" s="190">
        <f>IF(N92="nulová",J92,0)</f>
        <v>0</v>
      </c>
      <c r="BJ92" s="100" t="s">
        <v>79</v>
      </c>
      <c r="BK92" s="190">
        <f>ROUND(I92*H92,2)</f>
        <v>0</v>
      </c>
      <c r="BL92" s="100" t="s">
        <v>164</v>
      </c>
      <c r="BM92" s="189" t="s">
        <v>188</v>
      </c>
    </row>
    <row r="93" spans="1:65" s="167" customFormat="1" ht="25.9" customHeight="1" x14ac:dyDescent="0.2">
      <c r="B93" s="168"/>
      <c r="D93" s="169" t="s">
        <v>71</v>
      </c>
      <c r="E93" s="170" t="s">
        <v>1394</v>
      </c>
      <c r="F93" s="170" t="s">
        <v>1395</v>
      </c>
      <c r="J93" s="171">
        <f>BK93</f>
        <v>0</v>
      </c>
      <c r="L93" s="168"/>
      <c r="M93" s="172"/>
      <c r="N93" s="173"/>
      <c r="O93" s="173"/>
      <c r="P93" s="174">
        <f>SUM(P94:P95)</f>
        <v>0</v>
      </c>
      <c r="Q93" s="173"/>
      <c r="R93" s="174">
        <f>SUM(R94:R95)</f>
        <v>0</v>
      </c>
      <c r="S93" s="173"/>
      <c r="T93" s="175">
        <f>SUM(T94:T95)</f>
        <v>0</v>
      </c>
      <c r="AR93" s="169" t="s">
        <v>79</v>
      </c>
      <c r="AT93" s="176" t="s">
        <v>71</v>
      </c>
      <c r="AU93" s="176" t="s">
        <v>72</v>
      </c>
      <c r="AY93" s="169" t="s">
        <v>159</v>
      </c>
      <c r="BK93" s="177">
        <f>SUM(BK94:BK95)</f>
        <v>0</v>
      </c>
    </row>
    <row r="94" spans="1:65" s="113" customFormat="1" ht="24" x14ac:dyDescent="0.2">
      <c r="A94" s="109"/>
      <c r="B94" s="110"/>
      <c r="C94" s="178" t="s">
        <v>174</v>
      </c>
      <c r="D94" s="178" t="s">
        <v>160</v>
      </c>
      <c r="E94" s="179" t="s">
        <v>1396</v>
      </c>
      <c r="F94" s="180" t="s">
        <v>1397</v>
      </c>
      <c r="G94" s="181" t="s">
        <v>1177</v>
      </c>
      <c r="H94" s="182">
        <v>30</v>
      </c>
      <c r="I94" s="4"/>
      <c r="J94" s="183">
        <f>ROUND(I94*H94,2)</f>
        <v>0</v>
      </c>
      <c r="K94" s="180" t="s">
        <v>3</v>
      </c>
      <c r="L94" s="110"/>
      <c r="M94" s="184" t="s">
        <v>3</v>
      </c>
      <c r="N94" s="185" t="s">
        <v>43</v>
      </c>
      <c r="O94" s="186"/>
      <c r="P94" s="187">
        <f>O94*H94</f>
        <v>0</v>
      </c>
      <c r="Q94" s="187">
        <v>0</v>
      </c>
      <c r="R94" s="187">
        <f>Q94*H94</f>
        <v>0</v>
      </c>
      <c r="S94" s="187">
        <v>0</v>
      </c>
      <c r="T94" s="188">
        <f>S94*H94</f>
        <v>0</v>
      </c>
      <c r="U94" s="109"/>
      <c r="V94" s="109"/>
      <c r="W94" s="109"/>
      <c r="X94" s="109"/>
      <c r="Y94" s="109"/>
      <c r="Z94" s="109"/>
      <c r="AA94" s="109"/>
      <c r="AB94" s="109"/>
      <c r="AC94" s="109"/>
      <c r="AD94" s="109"/>
      <c r="AE94" s="109"/>
      <c r="AR94" s="189" t="s">
        <v>164</v>
      </c>
      <c r="AT94" s="189" t="s">
        <v>160</v>
      </c>
      <c r="AU94" s="189" t="s">
        <v>79</v>
      </c>
      <c r="AY94" s="100" t="s">
        <v>159</v>
      </c>
      <c r="BE94" s="190">
        <f>IF(N94="základní",J94,0)</f>
        <v>0</v>
      </c>
      <c r="BF94" s="190">
        <f>IF(N94="snížená",J94,0)</f>
        <v>0</v>
      </c>
      <c r="BG94" s="190">
        <f>IF(N94="zákl. přenesená",J94,0)</f>
        <v>0</v>
      </c>
      <c r="BH94" s="190">
        <f>IF(N94="sníž. přenesená",J94,0)</f>
        <v>0</v>
      </c>
      <c r="BI94" s="190">
        <f>IF(N94="nulová",J94,0)</f>
        <v>0</v>
      </c>
      <c r="BJ94" s="100" t="s">
        <v>79</v>
      </c>
      <c r="BK94" s="190">
        <f>ROUND(I94*H94,2)</f>
        <v>0</v>
      </c>
      <c r="BL94" s="100" t="s">
        <v>164</v>
      </c>
      <c r="BM94" s="189" t="s">
        <v>192</v>
      </c>
    </row>
    <row r="95" spans="1:65" s="113" customFormat="1" ht="24" x14ac:dyDescent="0.2">
      <c r="A95" s="109"/>
      <c r="B95" s="110"/>
      <c r="C95" s="178" t="s">
        <v>198</v>
      </c>
      <c r="D95" s="178" t="s">
        <v>160</v>
      </c>
      <c r="E95" s="179" t="s">
        <v>1398</v>
      </c>
      <c r="F95" s="180" t="s">
        <v>1399</v>
      </c>
      <c r="G95" s="181" t="s">
        <v>1074</v>
      </c>
      <c r="H95" s="182">
        <v>1</v>
      </c>
      <c r="I95" s="4"/>
      <c r="J95" s="183">
        <f>ROUND(I95*H95,2)</f>
        <v>0</v>
      </c>
      <c r="K95" s="180" t="s">
        <v>3</v>
      </c>
      <c r="L95" s="110"/>
      <c r="M95" s="184" t="s">
        <v>3</v>
      </c>
      <c r="N95" s="185" t="s">
        <v>43</v>
      </c>
      <c r="O95" s="186"/>
      <c r="P95" s="187">
        <f>O95*H95</f>
        <v>0</v>
      </c>
      <c r="Q95" s="187">
        <v>0</v>
      </c>
      <c r="R95" s="187">
        <f>Q95*H95</f>
        <v>0</v>
      </c>
      <c r="S95" s="187">
        <v>0</v>
      </c>
      <c r="T95" s="188">
        <f>S95*H95</f>
        <v>0</v>
      </c>
      <c r="U95" s="109"/>
      <c r="V95" s="109"/>
      <c r="W95" s="109"/>
      <c r="X95" s="109"/>
      <c r="Y95" s="109"/>
      <c r="Z95" s="109"/>
      <c r="AA95" s="109"/>
      <c r="AB95" s="109"/>
      <c r="AC95" s="109"/>
      <c r="AD95" s="109"/>
      <c r="AE95" s="109"/>
      <c r="AR95" s="189" t="s">
        <v>164</v>
      </c>
      <c r="AT95" s="189" t="s">
        <v>160</v>
      </c>
      <c r="AU95" s="189" t="s">
        <v>79</v>
      </c>
      <c r="AY95" s="100" t="s">
        <v>159</v>
      </c>
      <c r="BE95" s="190">
        <f>IF(N95="základní",J95,0)</f>
        <v>0</v>
      </c>
      <c r="BF95" s="190">
        <f>IF(N95="snížená",J95,0)</f>
        <v>0</v>
      </c>
      <c r="BG95" s="190">
        <f>IF(N95="zákl. přenesená",J95,0)</f>
        <v>0</v>
      </c>
      <c r="BH95" s="190">
        <f>IF(N95="sníž. přenesená",J95,0)</f>
        <v>0</v>
      </c>
      <c r="BI95" s="190">
        <f>IF(N95="nulová",J95,0)</f>
        <v>0</v>
      </c>
      <c r="BJ95" s="100" t="s">
        <v>79</v>
      </c>
      <c r="BK95" s="190">
        <f>ROUND(I95*H95,2)</f>
        <v>0</v>
      </c>
      <c r="BL95" s="100" t="s">
        <v>164</v>
      </c>
      <c r="BM95" s="189" t="s">
        <v>201</v>
      </c>
    </row>
    <row r="96" spans="1:65" s="167" customFormat="1" ht="25.9" customHeight="1" x14ac:dyDescent="0.2">
      <c r="B96" s="168"/>
      <c r="D96" s="169" t="s">
        <v>71</v>
      </c>
      <c r="E96" s="170" t="s">
        <v>1400</v>
      </c>
      <c r="F96" s="170" t="s">
        <v>1401</v>
      </c>
      <c r="J96" s="171">
        <f>BK96</f>
        <v>0</v>
      </c>
      <c r="L96" s="168"/>
      <c r="M96" s="172"/>
      <c r="N96" s="173"/>
      <c r="O96" s="173"/>
      <c r="P96" s="174">
        <f>SUM(P97:P102)</f>
        <v>0</v>
      </c>
      <c r="Q96" s="173"/>
      <c r="R96" s="174">
        <f>SUM(R97:R102)</f>
        <v>0</v>
      </c>
      <c r="S96" s="173"/>
      <c r="T96" s="175">
        <f>SUM(T97:T102)</f>
        <v>0</v>
      </c>
      <c r="AR96" s="169" t="s">
        <v>79</v>
      </c>
      <c r="AT96" s="176" t="s">
        <v>71</v>
      </c>
      <c r="AU96" s="176" t="s">
        <v>72</v>
      </c>
      <c r="AY96" s="169" t="s">
        <v>159</v>
      </c>
      <c r="BK96" s="177">
        <f>SUM(BK97:BK102)</f>
        <v>0</v>
      </c>
    </row>
    <row r="97" spans="1:65" s="113" customFormat="1" ht="16.5" customHeight="1" x14ac:dyDescent="0.2">
      <c r="A97" s="109"/>
      <c r="B97" s="110"/>
      <c r="C97" s="178" t="s">
        <v>181</v>
      </c>
      <c r="D97" s="178" t="s">
        <v>160</v>
      </c>
      <c r="E97" s="179" t="s">
        <v>1402</v>
      </c>
      <c r="F97" s="180" t="s">
        <v>1403</v>
      </c>
      <c r="G97" s="181" t="s">
        <v>1074</v>
      </c>
      <c r="H97" s="182">
        <v>1</v>
      </c>
      <c r="I97" s="4"/>
      <c r="J97" s="183">
        <f t="shared" ref="J97:J102" si="0">ROUND(I97*H97,2)</f>
        <v>0</v>
      </c>
      <c r="K97" s="180" t="s">
        <v>3</v>
      </c>
      <c r="L97" s="110"/>
      <c r="M97" s="184" t="s">
        <v>3</v>
      </c>
      <c r="N97" s="185" t="s">
        <v>43</v>
      </c>
      <c r="O97" s="186"/>
      <c r="P97" s="187">
        <f t="shared" ref="P97:P102" si="1">O97*H97</f>
        <v>0</v>
      </c>
      <c r="Q97" s="187">
        <v>0</v>
      </c>
      <c r="R97" s="187">
        <f t="shared" ref="R97:R102" si="2">Q97*H97</f>
        <v>0</v>
      </c>
      <c r="S97" s="187">
        <v>0</v>
      </c>
      <c r="T97" s="188">
        <f t="shared" ref="T97:T102" si="3">S97*H97</f>
        <v>0</v>
      </c>
      <c r="U97" s="109"/>
      <c r="V97" s="109"/>
      <c r="W97" s="109"/>
      <c r="X97" s="109"/>
      <c r="Y97" s="109"/>
      <c r="Z97" s="109"/>
      <c r="AA97" s="109"/>
      <c r="AB97" s="109"/>
      <c r="AC97" s="109"/>
      <c r="AD97" s="109"/>
      <c r="AE97" s="109"/>
      <c r="AR97" s="189" t="s">
        <v>164</v>
      </c>
      <c r="AT97" s="189" t="s">
        <v>160</v>
      </c>
      <c r="AU97" s="189" t="s">
        <v>79</v>
      </c>
      <c r="AY97" s="100" t="s">
        <v>159</v>
      </c>
      <c r="BE97" s="190">
        <f t="shared" ref="BE97:BE102" si="4">IF(N97="základní",J97,0)</f>
        <v>0</v>
      </c>
      <c r="BF97" s="190">
        <f t="shared" ref="BF97:BF102" si="5">IF(N97="snížená",J97,0)</f>
        <v>0</v>
      </c>
      <c r="BG97" s="190">
        <f t="shared" ref="BG97:BG102" si="6">IF(N97="zákl. přenesená",J97,0)</f>
        <v>0</v>
      </c>
      <c r="BH97" s="190">
        <f t="shared" ref="BH97:BH102" si="7">IF(N97="sníž. přenesená",J97,0)</f>
        <v>0</v>
      </c>
      <c r="BI97" s="190">
        <f t="shared" ref="BI97:BI102" si="8">IF(N97="nulová",J97,0)</f>
        <v>0</v>
      </c>
      <c r="BJ97" s="100" t="s">
        <v>79</v>
      </c>
      <c r="BK97" s="190">
        <f t="shared" ref="BK97:BK102" si="9">ROUND(I97*H97,2)</f>
        <v>0</v>
      </c>
      <c r="BL97" s="100" t="s">
        <v>164</v>
      </c>
      <c r="BM97" s="189" t="s">
        <v>208</v>
      </c>
    </row>
    <row r="98" spans="1:65" s="113" customFormat="1" ht="16.5" customHeight="1" x14ac:dyDescent="0.2">
      <c r="A98" s="109"/>
      <c r="B98" s="110"/>
      <c r="C98" s="178" t="s">
        <v>209</v>
      </c>
      <c r="D98" s="178" t="s">
        <v>160</v>
      </c>
      <c r="E98" s="179" t="s">
        <v>1404</v>
      </c>
      <c r="F98" s="180" t="s">
        <v>1405</v>
      </c>
      <c r="G98" s="181" t="s">
        <v>1074</v>
      </c>
      <c r="H98" s="182">
        <v>1</v>
      </c>
      <c r="I98" s="4"/>
      <c r="J98" s="183">
        <f t="shared" si="0"/>
        <v>0</v>
      </c>
      <c r="K98" s="180" t="s">
        <v>3</v>
      </c>
      <c r="L98" s="110"/>
      <c r="M98" s="184" t="s">
        <v>3</v>
      </c>
      <c r="N98" s="185" t="s">
        <v>43</v>
      </c>
      <c r="O98" s="186"/>
      <c r="P98" s="187">
        <f t="shared" si="1"/>
        <v>0</v>
      </c>
      <c r="Q98" s="187">
        <v>0</v>
      </c>
      <c r="R98" s="187">
        <f t="shared" si="2"/>
        <v>0</v>
      </c>
      <c r="S98" s="187">
        <v>0</v>
      </c>
      <c r="T98" s="188">
        <f t="shared" si="3"/>
        <v>0</v>
      </c>
      <c r="U98" s="109"/>
      <c r="V98" s="109"/>
      <c r="W98" s="109"/>
      <c r="X98" s="109"/>
      <c r="Y98" s="109"/>
      <c r="Z98" s="109"/>
      <c r="AA98" s="109"/>
      <c r="AB98" s="109"/>
      <c r="AC98" s="109"/>
      <c r="AD98" s="109"/>
      <c r="AE98" s="109"/>
      <c r="AR98" s="189" t="s">
        <v>164</v>
      </c>
      <c r="AT98" s="189" t="s">
        <v>160</v>
      </c>
      <c r="AU98" s="189" t="s">
        <v>79</v>
      </c>
      <c r="AY98" s="100" t="s">
        <v>159</v>
      </c>
      <c r="BE98" s="190">
        <f t="shared" si="4"/>
        <v>0</v>
      </c>
      <c r="BF98" s="190">
        <f t="shared" si="5"/>
        <v>0</v>
      </c>
      <c r="BG98" s="190">
        <f t="shared" si="6"/>
        <v>0</v>
      </c>
      <c r="BH98" s="190">
        <f t="shared" si="7"/>
        <v>0</v>
      </c>
      <c r="BI98" s="190">
        <f t="shared" si="8"/>
        <v>0</v>
      </c>
      <c r="BJ98" s="100" t="s">
        <v>79</v>
      </c>
      <c r="BK98" s="190">
        <f t="shared" si="9"/>
        <v>0</v>
      </c>
      <c r="BL98" s="100" t="s">
        <v>164</v>
      </c>
      <c r="BM98" s="189" t="s">
        <v>212</v>
      </c>
    </row>
    <row r="99" spans="1:65" s="113" customFormat="1" ht="16.5" customHeight="1" x14ac:dyDescent="0.2">
      <c r="A99" s="109"/>
      <c r="B99" s="110"/>
      <c r="C99" s="178" t="s">
        <v>184</v>
      </c>
      <c r="D99" s="178" t="s">
        <v>160</v>
      </c>
      <c r="E99" s="179" t="s">
        <v>1406</v>
      </c>
      <c r="F99" s="180" t="s">
        <v>1407</v>
      </c>
      <c r="G99" s="181" t="s">
        <v>1074</v>
      </c>
      <c r="H99" s="182">
        <v>1</v>
      </c>
      <c r="I99" s="4"/>
      <c r="J99" s="183">
        <f t="shared" si="0"/>
        <v>0</v>
      </c>
      <c r="K99" s="180" t="s">
        <v>3</v>
      </c>
      <c r="L99" s="110"/>
      <c r="M99" s="184" t="s">
        <v>3</v>
      </c>
      <c r="N99" s="185" t="s">
        <v>43</v>
      </c>
      <c r="O99" s="186"/>
      <c r="P99" s="187">
        <f t="shared" si="1"/>
        <v>0</v>
      </c>
      <c r="Q99" s="187">
        <v>0</v>
      </c>
      <c r="R99" s="187">
        <f t="shared" si="2"/>
        <v>0</v>
      </c>
      <c r="S99" s="187">
        <v>0</v>
      </c>
      <c r="T99" s="188">
        <f t="shared" si="3"/>
        <v>0</v>
      </c>
      <c r="U99" s="109"/>
      <c r="V99" s="109"/>
      <c r="W99" s="109"/>
      <c r="X99" s="109"/>
      <c r="Y99" s="109"/>
      <c r="Z99" s="109"/>
      <c r="AA99" s="109"/>
      <c r="AB99" s="109"/>
      <c r="AC99" s="109"/>
      <c r="AD99" s="109"/>
      <c r="AE99" s="109"/>
      <c r="AR99" s="189" t="s">
        <v>164</v>
      </c>
      <c r="AT99" s="189" t="s">
        <v>160</v>
      </c>
      <c r="AU99" s="189" t="s">
        <v>79</v>
      </c>
      <c r="AY99" s="100" t="s">
        <v>159</v>
      </c>
      <c r="BE99" s="190">
        <f t="shared" si="4"/>
        <v>0</v>
      </c>
      <c r="BF99" s="190">
        <f t="shared" si="5"/>
        <v>0</v>
      </c>
      <c r="BG99" s="190">
        <f t="shared" si="6"/>
        <v>0</v>
      </c>
      <c r="BH99" s="190">
        <f t="shared" si="7"/>
        <v>0</v>
      </c>
      <c r="BI99" s="190">
        <f t="shared" si="8"/>
        <v>0</v>
      </c>
      <c r="BJ99" s="100" t="s">
        <v>79</v>
      </c>
      <c r="BK99" s="190">
        <f t="shared" si="9"/>
        <v>0</v>
      </c>
      <c r="BL99" s="100" t="s">
        <v>164</v>
      </c>
      <c r="BM99" s="189" t="s">
        <v>217</v>
      </c>
    </row>
    <row r="100" spans="1:65" s="113" customFormat="1" ht="16.5" customHeight="1" x14ac:dyDescent="0.2">
      <c r="A100" s="109"/>
      <c r="B100" s="110"/>
      <c r="C100" s="178" t="s">
        <v>225</v>
      </c>
      <c r="D100" s="178" t="s">
        <v>160</v>
      </c>
      <c r="E100" s="179" t="s">
        <v>1408</v>
      </c>
      <c r="F100" s="180" t="s">
        <v>1409</v>
      </c>
      <c r="G100" s="181" t="s">
        <v>1074</v>
      </c>
      <c r="H100" s="182">
        <v>1</v>
      </c>
      <c r="I100" s="4"/>
      <c r="J100" s="183">
        <f t="shared" si="0"/>
        <v>0</v>
      </c>
      <c r="K100" s="180" t="s">
        <v>3</v>
      </c>
      <c r="L100" s="110"/>
      <c r="M100" s="184" t="s">
        <v>3</v>
      </c>
      <c r="N100" s="185" t="s">
        <v>43</v>
      </c>
      <c r="O100" s="186"/>
      <c r="P100" s="187">
        <f t="shared" si="1"/>
        <v>0</v>
      </c>
      <c r="Q100" s="187">
        <v>0</v>
      </c>
      <c r="R100" s="187">
        <f t="shared" si="2"/>
        <v>0</v>
      </c>
      <c r="S100" s="187">
        <v>0</v>
      </c>
      <c r="T100" s="188">
        <f t="shared" si="3"/>
        <v>0</v>
      </c>
      <c r="U100" s="109"/>
      <c r="V100" s="109"/>
      <c r="W100" s="109"/>
      <c r="X100" s="109"/>
      <c r="Y100" s="109"/>
      <c r="Z100" s="109"/>
      <c r="AA100" s="109"/>
      <c r="AB100" s="109"/>
      <c r="AC100" s="109"/>
      <c r="AD100" s="109"/>
      <c r="AE100" s="109"/>
      <c r="AR100" s="189" t="s">
        <v>164</v>
      </c>
      <c r="AT100" s="189" t="s">
        <v>160</v>
      </c>
      <c r="AU100" s="189" t="s">
        <v>79</v>
      </c>
      <c r="AY100" s="100" t="s">
        <v>159</v>
      </c>
      <c r="BE100" s="190">
        <f t="shared" si="4"/>
        <v>0</v>
      </c>
      <c r="BF100" s="190">
        <f t="shared" si="5"/>
        <v>0</v>
      </c>
      <c r="BG100" s="190">
        <f t="shared" si="6"/>
        <v>0</v>
      </c>
      <c r="BH100" s="190">
        <f t="shared" si="7"/>
        <v>0</v>
      </c>
      <c r="BI100" s="190">
        <f t="shared" si="8"/>
        <v>0</v>
      </c>
      <c r="BJ100" s="100" t="s">
        <v>79</v>
      </c>
      <c r="BK100" s="190">
        <f t="shared" si="9"/>
        <v>0</v>
      </c>
      <c r="BL100" s="100" t="s">
        <v>164</v>
      </c>
      <c r="BM100" s="189" t="s">
        <v>228</v>
      </c>
    </row>
    <row r="101" spans="1:65" s="113" customFormat="1" ht="16.5" customHeight="1" x14ac:dyDescent="0.2">
      <c r="A101" s="109"/>
      <c r="B101" s="110"/>
      <c r="C101" s="178" t="s">
        <v>188</v>
      </c>
      <c r="D101" s="178" t="s">
        <v>160</v>
      </c>
      <c r="E101" s="179" t="s">
        <v>1410</v>
      </c>
      <c r="F101" s="180" t="s">
        <v>1411</v>
      </c>
      <c r="G101" s="181" t="s">
        <v>1074</v>
      </c>
      <c r="H101" s="182">
        <v>1</v>
      </c>
      <c r="I101" s="4"/>
      <c r="J101" s="183">
        <f t="shared" si="0"/>
        <v>0</v>
      </c>
      <c r="K101" s="180" t="s">
        <v>3</v>
      </c>
      <c r="L101" s="110"/>
      <c r="M101" s="184" t="s">
        <v>3</v>
      </c>
      <c r="N101" s="185" t="s">
        <v>43</v>
      </c>
      <c r="O101" s="186"/>
      <c r="P101" s="187">
        <f t="shared" si="1"/>
        <v>0</v>
      </c>
      <c r="Q101" s="187">
        <v>0</v>
      </c>
      <c r="R101" s="187">
        <f t="shared" si="2"/>
        <v>0</v>
      </c>
      <c r="S101" s="187">
        <v>0</v>
      </c>
      <c r="T101" s="188">
        <f t="shared" si="3"/>
        <v>0</v>
      </c>
      <c r="U101" s="109"/>
      <c r="V101" s="109"/>
      <c r="W101" s="109"/>
      <c r="X101" s="109"/>
      <c r="Y101" s="109"/>
      <c r="Z101" s="109"/>
      <c r="AA101" s="109"/>
      <c r="AB101" s="109"/>
      <c r="AC101" s="109"/>
      <c r="AD101" s="109"/>
      <c r="AE101" s="109"/>
      <c r="AR101" s="189" t="s">
        <v>164</v>
      </c>
      <c r="AT101" s="189" t="s">
        <v>160</v>
      </c>
      <c r="AU101" s="189" t="s">
        <v>79</v>
      </c>
      <c r="AY101" s="100" t="s">
        <v>159</v>
      </c>
      <c r="BE101" s="190">
        <f t="shared" si="4"/>
        <v>0</v>
      </c>
      <c r="BF101" s="190">
        <f t="shared" si="5"/>
        <v>0</v>
      </c>
      <c r="BG101" s="190">
        <f t="shared" si="6"/>
        <v>0</v>
      </c>
      <c r="BH101" s="190">
        <f t="shared" si="7"/>
        <v>0</v>
      </c>
      <c r="BI101" s="190">
        <f t="shared" si="8"/>
        <v>0</v>
      </c>
      <c r="BJ101" s="100" t="s">
        <v>79</v>
      </c>
      <c r="BK101" s="190">
        <f t="shared" si="9"/>
        <v>0</v>
      </c>
      <c r="BL101" s="100" t="s">
        <v>164</v>
      </c>
      <c r="BM101" s="189" t="s">
        <v>235</v>
      </c>
    </row>
    <row r="102" spans="1:65" s="113" customFormat="1" ht="16.5" customHeight="1" x14ac:dyDescent="0.2">
      <c r="A102" s="109"/>
      <c r="B102" s="110"/>
      <c r="C102" s="178" t="s">
        <v>9</v>
      </c>
      <c r="D102" s="178" t="s">
        <v>160</v>
      </c>
      <c r="E102" s="179" t="s">
        <v>1412</v>
      </c>
      <c r="F102" s="180" t="s">
        <v>1413</v>
      </c>
      <c r="G102" s="181" t="s">
        <v>1074</v>
      </c>
      <c r="H102" s="182">
        <v>1</v>
      </c>
      <c r="I102" s="4"/>
      <c r="J102" s="183">
        <f t="shared" si="0"/>
        <v>0</v>
      </c>
      <c r="K102" s="180" t="s">
        <v>3</v>
      </c>
      <c r="L102" s="110"/>
      <c r="M102" s="232" t="s">
        <v>3</v>
      </c>
      <c r="N102" s="233" t="s">
        <v>43</v>
      </c>
      <c r="O102" s="234"/>
      <c r="P102" s="235">
        <f t="shared" si="1"/>
        <v>0</v>
      </c>
      <c r="Q102" s="235">
        <v>0</v>
      </c>
      <c r="R102" s="235">
        <f t="shared" si="2"/>
        <v>0</v>
      </c>
      <c r="S102" s="235">
        <v>0</v>
      </c>
      <c r="T102" s="236">
        <f t="shared" si="3"/>
        <v>0</v>
      </c>
      <c r="U102" s="109"/>
      <c r="V102" s="109"/>
      <c r="W102" s="109"/>
      <c r="X102" s="109"/>
      <c r="Y102" s="109"/>
      <c r="Z102" s="109"/>
      <c r="AA102" s="109"/>
      <c r="AB102" s="109"/>
      <c r="AC102" s="109"/>
      <c r="AD102" s="109"/>
      <c r="AE102" s="109"/>
      <c r="AR102" s="189" t="s">
        <v>164</v>
      </c>
      <c r="AT102" s="189" t="s">
        <v>160</v>
      </c>
      <c r="AU102" s="189" t="s">
        <v>79</v>
      </c>
      <c r="AY102" s="100" t="s">
        <v>159</v>
      </c>
      <c r="BE102" s="190">
        <f t="shared" si="4"/>
        <v>0</v>
      </c>
      <c r="BF102" s="190">
        <f t="shared" si="5"/>
        <v>0</v>
      </c>
      <c r="BG102" s="190">
        <f t="shared" si="6"/>
        <v>0</v>
      </c>
      <c r="BH102" s="190">
        <f t="shared" si="7"/>
        <v>0</v>
      </c>
      <c r="BI102" s="190">
        <f t="shared" si="8"/>
        <v>0</v>
      </c>
      <c r="BJ102" s="100" t="s">
        <v>79</v>
      </c>
      <c r="BK102" s="190">
        <f t="shared" si="9"/>
        <v>0</v>
      </c>
      <c r="BL102" s="100" t="s">
        <v>164</v>
      </c>
      <c r="BM102" s="189" t="s">
        <v>242</v>
      </c>
    </row>
    <row r="103" spans="1:65" s="113" customFormat="1" ht="6.95" customHeight="1" x14ac:dyDescent="0.2">
      <c r="A103" s="109"/>
      <c r="B103" s="137"/>
      <c r="C103" s="138"/>
      <c r="D103" s="138"/>
      <c r="E103" s="138"/>
      <c r="F103" s="138"/>
      <c r="G103" s="138"/>
      <c r="H103" s="138"/>
      <c r="I103" s="138"/>
      <c r="J103" s="138"/>
      <c r="K103" s="138"/>
      <c r="L103" s="110"/>
      <c r="M103" s="109"/>
      <c r="O103" s="109"/>
      <c r="P103" s="109"/>
      <c r="Q103" s="109"/>
      <c r="R103" s="109"/>
      <c r="S103" s="109"/>
      <c r="T103" s="109"/>
      <c r="U103" s="109"/>
      <c r="V103" s="109"/>
      <c r="W103" s="109"/>
      <c r="X103" s="109"/>
      <c r="Y103" s="109"/>
      <c r="Z103" s="109"/>
      <c r="AA103" s="109"/>
      <c r="AB103" s="109"/>
      <c r="AC103" s="109"/>
      <c r="AD103" s="109"/>
      <c r="AE103" s="109"/>
    </row>
  </sheetData>
  <sheetProtection password="CF0E" sheet="1" objects="1" scenarios="1" selectLockedCells="1"/>
  <autoFilter ref="C82:K102"/>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topLeftCell="A17" workbookViewId="0">
      <selection activeCell="J17" sqref="J17"/>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102</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s="113" customFormat="1" ht="12" customHeight="1" x14ac:dyDescent="0.2">
      <c r="A8" s="109"/>
      <c r="B8" s="110"/>
      <c r="C8" s="109"/>
      <c r="D8" s="106" t="s">
        <v>120</v>
      </c>
      <c r="E8" s="109"/>
      <c r="F8" s="109"/>
      <c r="G8" s="109"/>
      <c r="H8" s="109"/>
      <c r="I8" s="109"/>
      <c r="J8" s="109"/>
      <c r="K8" s="109"/>
      <c r="L8" s="112"/>
      <c r="S8" s="109"/>
      <c r="T8" s="109"/>
      <c r="U8" s="109"/>
      <c r="V8" s="109"/>
      <c r="W8" s="109"/>
      <c r="X8" s="109"/>
      <c r="Y8" s="109"/>
      <c r="Z8" s="109"/>
      <c r="AA8" s="109"/>
      <c r="AB8" s="109"/>
      <c r="AC8" s="109"/>
      <c r="AD8" s="109"/>
      <c r="AE8" s="109"/>
    </row>
    <row r="9" spans="1:46" s="113" customFormat="1" ht="16.5" customHeight="1" x14ac:dyDescent="0.2">
      <c r="A9" s="109"/>
      <c r="B9" s="110"/>
      <c r="C9" s="109"/>
      <c r="D9" s="109"/>
      <c r="E9" s="114" t="s">
        <v>1414</v>
      </c>
      <c r="F9" s="111"/>
      <c r="G9" s="111"/>
      <c r="H9" s="111"/>
      <c r="I9" s="109"/>
      <c r="J9" s="109"/>
      <c r="K9" s="109"/>
      <c r="L9" s="112"/>
      <c r="S9" s="109"/>
      <c r="T9" s="109"/>
      <c r="U9" s="109"/>
      <c r="V9" s="109"/>
      <c r="W9" s="109"/>
      <c r="X9" s="109"/>
      <c r="Y9" s="109"/>
      <c r="Z9" s="109"/>
      <c r="AA9" s="109"/>
      <c r="AB9" s="109"/>
      <c r="AC9" s="109"/>
      <c r="AD9" s="109"/>
      <c r="AE9" s="109"/>
    </row>
    <row r="10" spans="1:46" s="113" customFormat="1" x14ac:dyDescent="0.2">
      <c r="A10" s="109"/>
      <c r="B10" s="110"/>
      <c r="C10" s="109"/>
      <c r="D10" s="109"/>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2" customHeight="1" x14ac:dyDescent="0.2">
      <c r="A11" s="109"/>
      <c r="B11" s="110"/>
      <c r="C11" s="109"/>
      <c r="D11" s="106" t="s">
        <v>19</v>
      </c>
      <c r="E11" s="109"/>
      <c r="F11" s="115" t="s">
        <v>3</v>
      </c>
      <c r="G11" s="109"/>
      <c r="H11" s="109"/>
      <c r="I11" s="106" t="s">
        <v>20</v>
      </c>
      <c r="J11" s="115" t="s">
        <v>3</v>
      </c>
      <c r="K11" s="109"/>
      <c r="L11" s="112"/>
      <c r="S11" s="109"/>
      <c r="T11" s="109"/>
      <c r="U11" s="109"/>
      <c r="V11" s="109"/>
      <c r="W11" s="109"/>
      <c r="X11" s="109"/>
      <c r="Y11" s="109"/>
      <c r="Z11" s="109"/>
      <c r="AA11" s="109"/>
      <c r="AB11" s="109"/>
      <c r="AC11" s="109"/>
      <c r="AD11" s="109"/>
      <c r="AE11" s="109"/>
    </row>
    <row r="12" spans="1:46" s="113" customFormat="1" ht="12" customHeight="1" x14ac:dyDescent="0.2">
      <c r="A12" s="109"/>
      <c r="B12" s="110"/>
      <c r="C12" s="109"/>
      <c r="D12" s="106" t="s">
        <v>21</v>
      </c>
      <c r="E12" s="109"/>
      <c r="F12" s="115" t="s">
        <v>22</v>
      </c>
      <c r="G12" s="109"/>
      <c r="H12" s="109"/>
      <c r="I12" s="106" t="s">
        <v>23</v>
      </c>
      <c r="J12" s="116" t="str">
        <f>'Rekapitulace stavby'!AN8</f>
        <v>25. 5. 2020</v>
      </c>
      <c r="K12" s="109"/>
      <c r="L12" s="112"/>
      <c r="S12" s="109"/>
      <c r="T12" s="109"/>
      <c r="U12" s="109"/>
      <c r="V12" s="109"/>
      <c r="W12" s="109"/>
      <c r="X12" s="109"/>
      <c r="Y12" s="109"/>
      <c r="Z12" s="109"/>
      <c r="AA12" s="109"/>
      <c r="AB12" s="109"/>
      <c r="AC12" s="109"/>
      <c r="AD12" s="109"/>
      <c r="AE12" s="109"/>
    </row>
    <row r="13" spans="1:46" s="113" customFormat="1" ht="10.9" customHeight="1" x14ac:dyDescent="0.2">
      <c r="A13" s="109"/>
      <c r="B13" s="110"/>
      <c r="C13" s="109"/>
      <c r="D13" s="109"/>
      <c r="E13" s="109"/>
      <c r="F13" s="109"/>
      <c r="G13" s="109"/>
      <c r="H13" s="109"/>
      <c r="I13" s="109"/>
      <c r="J13" s="109"/>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25</v>
      </c>
      <c r="E14" s="109"/>
      <c r="F14" s="109"/>
      <c r="G14" s="109"/>
      <c r="H14" s="109"/>
      <c r="I14" s="106" t="s">
        <v>26</v>
      </c>
      <c r="J14" s="115" t="s">
        <v>3</v>
      </c>
      <c r="K14" s="109"/>
      <c r="L14" s="112"/>
      <c r="S14" s="109"/>
      <c r="T14" s="109"/>
      <c r="U14" s="109"/>
      <c r="V14" s="109"/>
      <c r="W14" s="109"/>
      <c r="X14" s="109"/>
      <c r="Y14" s="109"/>
      <c r="Z14" s="109"/>
      <c r="AA14" s="109"/>
      <c r="AB14" s="109"/>
      <c r="AC14" s="109"/>
      <c r="AD14" s="109"/>
      <c r="AE14" s="109"/>
    </row>
    <row r="15" spans="1:46" s="113" customFormat="1" ht="18" customHeight="1" x14ac:dyDescent="0.2">
      <c r="A15" s="109"/>
      <c r="B15" s="110"/>
      <c r="C15" s="109"/>
      <c r="D15" s="109"/>
      <c r="E15" s="115" t="s">
        <v>27</v>
      </c>
      <c r="F15" s="109"/>
      <c r="G15" s="109"/>
      <c r="H15" s="109"/>
      <c r="I15" s="106" t="s">
        <v>28</v>
      </c>
      <c r="J15" s="115" t="s">
        <v>3</v>
      </c>
      <c r="K15" s="109"/>
      <c r="L15" s="112"/>
      <c r="S15" s="109"/>
      <c r="T15" s="109"/>
      <c r="U15" s="109"/>
      <c r="V15" s="109"/>
      <c r="W15" s="109"/>
      <c r="X15" s="109"/>
      <c r="Y15" s="109"/>
      <c r="Z15" s="109"/>
      <c r="AA15" s="109"/>
      <c r="AB15" s="109"/>
      <c r="AC15" s="109"/>
      <c r="AD15" s="109"/>
      <c r="AE15" s="109"/>
    </row>
    <row r="16" spans="1:46" s="113" customFormat="1" ht="6.95" customHeight="1" x14ac:dyDescent="0.2">
      <c r="A16" s="109"/>
      <c r="B16" s="110"/>
      <c r="C16" s="109"/>
      <c r="D16" s="109"/>
      <c r="E16" s="109"/>
      <c r="F16" s="109"/>
      <c r="G16" s="109"/>
      <c r="H16" s="109"/>
      <c r="I16" s="109"/>
      <c r="J16" s="109"/>
      <c r="K16" s="109"/>
      <c r="L16" s="112"/>
      <c r="S16" s="109"/>
      <c r="T16" s="109"/>
      <c r="U16" s="109"/>
      <c r="V16" s="109"/>
      <c r="W16" s="109"/>
      <c r="X16" s="109"/>
      <c r="Y16" s="109"/>
      <c r="Z16" s="109"/>
      <c r="AA16" s="109"/>
      <c r="AB16" s="109"/>
      <c r="AC16" s="109"/>
      <c r="AD16" s="109"/>
      <c r="AE16" s="109"/>
    </row>
    <row r="17" spans="1:31" s="113" customFormat="1" ht="12" customHeight="1" x14ac:dyDescent="0.2">
      <c r="A17" s="109"/>
      <c r="B17" s="110"/>
      <c r="C17" s="109"/>
      <c r="D17" s="106" t="s">
        <v>29</v>
      </c>
      <c r="E17" s="109"/>
      <c r="F17" s="109"/>
      <c r="G17" s="109"/>
      <c r="H17" s="109"/>
      <c r="I17" s="106" t="s">
        <v>26</v>
      </c>
      <c r="J17" s="85" t="str">
        <f>'Rekapitulace stavby'!AN13</f>
        <v>Vyplň údaj</v>
      </c>
      <c r="K17" s="109"/>
      <c r="L17" s="112"/>
      <c r="S17" s="109"/>
      <c r="T17" s="109"/>
      <c r="U17" s="109"/>
      <c r="V17" s="109"/>
      <c r="W17" s="109"/>
      <c r="X17" s="109"/>
      <c r="Y17" s="109"/>
      <c r="Z17" s="109"/>
      <c r="AA17" s="109"/>
      <c r="AB17" s="109"/>
      <c r="AC17" s="109"/>
      <c r="AD17" s="109"/>
      <c r="AE17" s="109"/>
    </row>
    <row r="18" spans="1:31" s="113" customFormat="1" ht="18" customHeight="1" x14ac:dyDescent="0.2">
      <c r="A18" s="109"/>
      <c r="B18" s="110"/>
      <c r="C18" s="109"/>
      <c r="D18" s="109"/>
      <c r="E18" s="87" t="str">
        <f>'Rekapitulace stavby'!E14</f>
        <v>Vyplň údaj</v>
      </c>
      <c r="F18" s="96"/>
      <c r="G18" s="96"/>
      <c r="H18" s="96"/>
      <c r="I18" s="106" t="s">
        <v>28</v>
      </c>
      <c r="J18" s="85" t="str">
        <f>'Rekapitulace stavby'!AN14</f>
        <v>Vyplň údaj</v>
      </c>
      <c r="K18" s="109"/>
      <c r="L18" s="112"/>
      <c r="S18" s="109"/>
      <c r="T18" s="109"/>
      <c r="U18" s="109"/>
      <c r="V18" s="109"/>
      <c r="W18" s="109"/>
      <c r="X18" s="109"/>
      <c r="Y18" s="109"/>
      <c r="Z18" s="109"/>
      <c r="AA18" s="109"/>
      <c r="AB18" s="109"/>
      <c r="AC18" s="109"/>
      <c r="AD18" s="109"/>
      <c r="AE18" s="109"/>
    </row>
    <row r="19" spans="1:31" s="113" customFormat="1" ht="6.95" customHeight="1" x14ac:dyDescent="0.2">
      <c r="A19" s="109"/>
      <c r="B19" s="110"/>
      <c r="C19" s="109"/>
      <c r="D19" s="109"/>
      <c r="E19" s="109"/>
      <c r="F19" s="109"/>
      <c r="G19" s="109"/>
      <c r="H19" s="109"/>
      <c r="I19" s="109"/>
      <c r="J19" s="109"/>
      <c r="K19" s="109"/>
      <c r="L19" s="112"/>
      <c r="S19" s="109"/>
      <c r="T19" s="109"/>
      <c r="U19" s="109"/>
      <c r="V19" s="109"/>
      <c r="W19" s="109"/>
      <c r="X19" s="109"/>
      <c r="Y19" s="109"/>
      <c r="Z19" s="109"/>
      <c r="AA19" s="109"/>
      <c r="AB19" s="109"/>
      <c r="AC19" s="109"/>
      <c r="AD19" s="109"/>
      <c r="AE19" s="109"/>
    </row>
    <row r="20" spans="1:31" s="113" customFormat="1" ht="12" customHeight="1" x14ac:dyDescent="0.2">
      <c r="A20" s="109"/>
      <c r="B20" s="110"/>
      <c r="C20" s="109"/>
      <c r="D20" s="106" t="s">
        <v>31</v>
      </c>
      <c r="E20" s="109"/>
      <c r="F20" s="109"/>
      <c r="G20" s="109"/>
      <c r="H20" s="109"/>
      <c r="I20" s="106" t="s">
        <v>26</v>
      </c>
      <c r="J20" s="115" t="s">
        <v>3</v>
      </c>
      <c r="K20" s="109"/>
      <c r="L20" s="112"/>
      <c r="S20" s="109"/>
      <c r="T20" s="109"/>
      <c r="U20" s="109"/>
      <c r="V20" s="109"/>
      <c r="W20" s="109"/>
      <c r="X20" s="109"/>
      <c r="Y20" s="109"/>
      <c r="Z20" s="109"/>
      <c r="AA20" s="109"/>
      <c r="AB20" s="109"/>
      <c r="AC20" s="109"/>
      <c r="AD20" s="109"/>
      <c r="AE20" s="109"/>
    </row>
    <row r="21" spans="1:31" s="113" customFormat="1" ht="18" customHeight="1" x14ac:dyDescent="0.2">
      <c r="A21" s="109"/>
      <c r="B21" s="110"/>
      <c r="C21" s="109"/>
      <c r="D21" s="109"/>
      <c r="E21" s="115" t="s">
        <v>32</v>
      </c>
      <c r="F21" s="109"/>
      <c r="G21" s="109"/>
      <c r="H21" s="109"/>
      <c r="I21" s="106" t="s">
        <v>28</v>
      </c>
      <c r="J21" s="115" t="s">
        <v>3</v>
      </c>
      <c r="K21" s="109"/>
      <c r="L21" s="112"/>
      <c r="S21" s="109"/>
      <c r="T21" s="109"/>
      <c r="U21" s="109"/>
      <c r="V21" s="109"/>
      <c r="W21" s="109"/>
      <c r="X21" s="109"/>
      <c r="Y21" s="109"/>
      <c r="Z21" s="109"/>
      <c r="AA21" s="109"/>
      <c r="AB21" s="109"/>
      <c r="AC21" s="109"/>
      <c r="AD21" s="109"/>
      <c r="AE21" s="109"/>
    </row>
    <row r="22" spans="1:31" s="113" customFormat="1" ht="6.95" customHeight="1" x14ac:dyDescent="0.2">
      <c r="A22" s="109"/>
      <c r="B22" s="110"/>
      <c r="C22" s="109"/>
      <c r="D22" s="109"/>
      <c r="E22" s="109"/>
      <c r="F22" s="109"/>
      <c r="G22" s="109"/>
      <c r="H22" s="109"/>
      <c r="I22" s="109"/>
      <c r="J22" s="109"/>
      <c r="K22" s="109"/>
      <c r="L22" s="112"/>
      <c r="S22" s="109"/>
      <c r="T22" s="109"/>
      <c r="U22" s="109"/>
      <c r="V22" s="109"/>
      <c r="W22" s="109"/>
      <c r="X22" s="109"/>
      <c r="Y22" s="109"/>
      <c r="Z22" s="109"/>
      <c r="AA22" s="109"/>
      <c r="AB22" s="109"/>
      <c r="AC22" s="109"/>
      <c r="AD22" s="109"/>
      <c r="AE22" s="109"/>
    </row>
    <row r="23" spans="1:31" s="113" customFormat="1" ht="12" customHeight="1" x14ac:dyDescent="0.2">
      <c r="A23" s="109"/>
      <c r="B23" s="110"/>
      <c r="C23" s="109"/>
      <c r="D23" s="106" t="s">
        <v>34</v>
      </c>
      <c r="E23" s="109"/>
      <c r="F23" s="109"/>
      <c r="G23" s="109"/>
      <c r="H23" s="109"/>
      <c r="I23" s="106" t="s">
        <v>26</v>
      </c>
      <c r="J23" s="115" t="str">
        <f>IF('Rekapitulace stavby'!AN19="","",'Rekapitulace stavby'!AN19)</f>
        <v/>
      </c>
      <c r="K23" s="109"/>
      <c r="L23" s="112"/>
      <c r="S23" s="109"/>
      <c r="T23" s="109"/>
      <c r="U23" s="109"/>
      <c r="V23" s="109"/>
      <c r="W23" s="109"/>
      <c r="X23" s="109"/>
      <c r="Y23" s="109"/>
      <c r="Z23" s="109"/>
      <c r="AA23" s="109"/>
      <c r="AB23" s="109"/>
      <c r="AC23" s="109"/>
      <c r="AD23" s="109"/>
      <c r="AE23" s="109"/>
    </row>
    <row r="24" spans="1:31" s="113" customFormat="1" ht="18" customHeight="1" x14ac:dyDescent="0.2">
      <c r="A24" s="109"/>
      <c r="B24" s="110"/>
      <c r="C24" s="109"/>
      <c r="D24" s="109"/>
      <c r="E24" s="115" t="str">
        <f>IF('Rekapitulace stavby'!E20="","",'Rekapitulace stavby'!E20)</f>
        <v xml:space="preserve"> </v>
      </c>
      <c r="F24" s="109"/>
      <c r="G24" s="109"/>
      <c r="H24" s="109"/>
      <c r="I24" s="106" t="s">
        <v>28</v>
      </c>
      <c r="J24" s="115" t="str">
        <f>IF('Rekapitulace stavby'!AN20="","",'Rekapitulace stavby'!AN20)</f>
        <v/>
      </c>
      <c r="K24" s="109"/>
      <c r="L24" s="112"/>
      <c r="S24" s="109"/>
      <c r="T24" s="109"/>
      <c r="U24" s="109"/>
      <c r="V24" s="109"/>
      <c r="W24" s="109"/>
      <c r="X24" s="109"/>
      <c r="Y24" s="109"/>
      <c r="Z24" s="109"/>
      <c r="AA24" s="109"/>
      <c r="AB24" s="109"/>
      <c r="AC24" s="109"/>
      <c r="AD24" s="109"/>
      <c r="AE24" s="109"/>
    </row>
    <row r="25" spans="1:31" s="113" customFormat="1" ht="6.95" customHeight="1" x14ac:dyDescent="0.2">
      <c r="A25" s="109"/>
      <c r="B25" s="110"/>
      <c r="C25" s="109"/>
      <c r="D25" s="109"/>
      <c r="E25" s="109"/>
      <c r="F25" s="109"/>
      <c r="G25" s="109"/>
      <c r="H25" s="109"/>
      <c r="I25" s="109"/>
      <c r="J25" s="109"/>
      <c r="K25" s="109"/>
      <c r="L25" s="112"/>
      <c r="S25" s="109"/>
      <c r="T25" s="109"/>
      <c r="U25" s="109"/>
      <c r="V25" s="109"/>
      <c r="W25" s="109"/>
      <c r="X25" s="109"/>
      <c r="Y25" s="109"/>
      <c r="Z25" s="109"/>
      <c r="AA25" s="109"/>
      <c r="AB25" s="109"/>
      <c r="AC25" s="109"/>
      <c r="AD25" s="109"/>
      <c r="AE25" s="109"/>
    </row>
    <row r="26" spans="1:31" s="113" customFormat="1" ht="12" customHeight="1" x14ac:dyDescent="0.2">
      <c r="A26" s="109"/>
      <c r="B26" s="110"/>
      <c r="C26" s="109"/>
      <c r="D26" s="106" t="s">
        <v>36</v>
      </c>
      <c r="E26" s="109"/>
      <c r="F26" s="109"/>
      <c r="G26" s="109"/>
      <c r="H26" s="109"/>
      <c r="I26" s="109"/>
      <c r="J26" s="109"/>
      <c r="K26" s="109"/>
      <c r="L26" s="112"/>
      <c r="S26" s="109"/>
      <c r="T26" s="109"/>
      <c r="U26" s="109"/>
      <c r="V26" s="109"/>
      <c r="W26" s="109"/>
      <c r="X26" s="109"/>
      <c r="Y26" s="109"/>
      <c r="Z26" s="109"/>
      <c r="AA26" s="109"/>
      <c r="AB26" s="109"/>
      <c r="AC26" s="109"/>
      <c r="AD26" s="109"/>
      <c r="AE26" s="109"/>
    </row>
    <row r="27" spans="1:31" s="122" customFormat="1" ht="16.5" customHeight="1" x14ac:dyDescent="0.2">
      <c r="A27" s="118"/>
      <c r="B27" s="119"/>
      <c r="C27" s="118"/>
      <c r="D27" s="118"/>
      <c r="E27" s="120" t="s">
        <v>3</v>
      </c>
      <c r="F27" s="120"/>
      <c r="G27" s="120"/>
      <c r="H27" s="120"/>
      <c r="I27" s="118"/>
      <c r="J27" s="118"/>
      <c r="K27" s="118"/>
      <c r="L27" s="121"/>
      <c r="S27" s="118"/>
      <c r="T27" s="118"/>
      <c r="U27" s="118"/>
      <c r="V27" s="118"/>
      <c r="W27" s="118"/>
      <c r="X27" s="118"/>
      <c r="Y27" s="118"/>
      <c r="Z27" s="118"/>
      <c r="AA27" s="118"/>
      <c r="AB27" s="118"/>
      <c r="AC27" s="118"/>
      <c r="AD27" s="118"/>
      <c r="AE27" s="118"/>
    </row>
    <row r="28" spans="1:31" s="113" customFormat="1" ht="6.95" customHeight="1" x14ac:dyDescent="0.2">
      <c r="A28" s="109"/>
      <c r="B28" s="110"/>
      <c r="C28" s="109"/>
      <c r="D28" s="109"/>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13" customFormat="1" ht="6.95" customHeight="1" x14ac:dyDescent="0.2">
      <c r="A29" s="109"/>
      <c r="B29" s="110"/>
      <c r="C29" s="109"/>
      <c r="D29" s="123"/>
      <c r="E29" s="123"/>
      <c r="F29" s="123"/>
      <c r="G29" s="123"/>
      <c r="H29" s="123"/>
      <c r="I29" s="123"/>
      <c r="J29" s="123"/>
      <c r="K29" s="123"/>
      <c r="L29" s="112"/>
      <c r="S29" s="109"/>
      <c r="T29" s="109"/>
      <c r="U29" s="109"/>
      <c r="V29" s="109"/>
      <c r="W29" s="109"/>
      <c r="X29" s="109"/>
      <c r="Y29" s="109"/>
      <c r="Z29" s="109"/>
      <c r="AA29" s="109"/>
      <c r="AB29" s="109"/>
      <c r="AC29" s="109"/>
      <c r="AD29" s="109"/>
      <c r="AE29" s="109"/>
    </row>
    <row r="30" spans="1:31" s="113" customFormat="1" ht="25.35" customHeight="1" x14ac:dyDescent="0.2">
      <c r="A30" s="109"/>
      <c r="B30" s="110"/>
      <c r="C30" s="109"/>
      <c r="D30" s="124" t="s">
        <v>38</v>
      </c>
      <c r="E30" s="109"/>
      <c r="F30" s="109"/>
      <c r="G30" s="109"/>
      <c r="H30" s="109"/>
      <c r="I30" s="109"/>
      <c r="J30" s="125">
        <f>ROUND(J88, 2)</f>
        <v>0</v>
      </c>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14.45" customHeight="1" x14ac:dyDescent="0.2">
      <c r="A32" s="109"/>
      <c r="B32" s="110"/>
      <c r="C32" s="109"/>
      <c r="D32" s="109"/>
      <c r="E32" s="109"/>
      <c r="F32" s="126" t="s">
        <v>40</v>
      </c>
      <c r="G32" s="109"/>
      <c r="H32" s="109"/>
      <c r="I32" s="126" t="s">
        <v>39</v>
      </c>
      <c r="J32" s="126" t="s">
        <v>41</v>
      </c>
      <c r="K32" s="109"/>
      <c r="L32" s="112"/>
      <c r="S32" s="109"/>
      <c r="T32" s="109"/>
      <c r="U32" s="109"/>
      <c r="V32" s="109"/>
      <c r="W32" s="109"/>
      <c r="X32" s="109"/>
      <c r="Y32" s="109"/>
      <c r="Z32" s="109"/>
      <c r="AA32" s="109"/>
      <c r="AB32" s="109"/>
      <c r="AC32" s="109"/>
      <c r="AD32" s="109"/>
      <c r="AE32" s="109"/>
    </row>
    <row r="33" spans="1:31" s="113" customFormat="1" ht="14.45" customHeight="1" x14ac:dyDescent="0.2">
      <c r="A33" s="109"/>
      <c r="B33" s="110"/>
      <c r="C33" s="109"/>
      <c r="D33" s="127" t="s">
        <v>42</v>
      </c>
      <c r="E33" s="106" t="s">
        <v>43</v>
      </c>
      <c r="F33" s="128">
        <f>ROUND((SUM(BE88:BE138)),  2)</f>
        <v>0</v>
      </c>
      <c r="G33" s="109"/>
      <c r="H33" s="109"/>
      <c r="I33" s="129">
        <v>0.21</v>
      </c>
      <c r="J33" s="128">
        <f>ROUND(((SUM(BE88:BE138))*I33),  2)</f>
        <v>0</v>
      </c>
      <c r="K33" s="109"/>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6" t="s">
        <v>44</v>
      </c>
      <c r="F34" s="128">
        <f>ROUND((SUM(BF88:BF138)),  2)</f>
        <v>0</v>
      </c>
      <c r="G34" s="109"/>
      <c r="H34" s="109"/>
      <c r="I34" s="129">
        <v>0.15</v>
      </c>
      <c r="J34" s="128">
        <f>ROUND(((SUM(BF88:BF138))*I34),  2)</f>
        <v>0</v>
      </c>
      <c r="K34" s="109"/>
      <c r="L34" s="112"/>
      <c r="S34" s="109"/>
      <c r="T34" s="109"/>
      <c r="U34" s="109"/>
      <c r="V34" s="109"/>
      <c r="W34" s="109"/>
      <c r="X34" s="109"/>
      <c r="Y34" s="109"/>
      <c r="Z34" s="109"/>
      <c r="AA34" s="109"/>
      <c r="AB34" s="109"/>
      <c r="AC34" s="109"/>
      <c r="AD34" s="109"/>
      <c r="AE34" s="109"/>
    </row>
    <row r="35" spans="1:31" s="113" customFormat="1" ht="14.45" hidden="1" customHeight="1" x14ac:dyDescent="0.2">
      <c r="A35" s="109"/>
      <c r="B35" s="110"/>
      <c r="C35" s="109"/>
      <c r="D35" s="109"/>
      <c r="E35" s="106" t="s">
        <v>45</v>
      </c>
      <c r="F35" s="128">
        <f>ROUND((SUM(BG88:BG138)),  2)</f>
        <v>0</v>
      </c>
      <c r="G35" s="109"/>
      <c r="H35" s="109"/>
      <c r="I35" s="129">
        <v>0.21</v>
      </c>
      <c r="J35" s="128">
        <f>0</f>
        <v>0</v>
      </c>
      <c r="K35" s="109"/>
      <c r="L35" s="112"/>
      <c r="S35" s="109"/>
      <c r="T35" s="109"/>
      <c r="U35" s="109"/>
      <c r="V35" s="109"/>
      <c r="W35" s="109"/>
      <c r="X35" s="109"/>
      <c r="Y35" s="109"/>
      <c r="Z35" s="109"/>
      <c r="AA35" s="109"/>
      <c r="AB35" s="109"/>
      <c r="AC35" s="109"/>
      <c r="AD35" s="109"/>
      <c r="AE35" s="109"/>
    </row>
    <row r="36" spans="1:31" s="113" customFormat="1" ht="14.45" hidden="1" customHeight="1" x14ac:dyDescent="0.2">
      <c r="A36" s="109"/>
      <c r="B36" s="110"/>
      <c r="C36" s="109"/>
      <c r="D36" s="109"/>
      <c r="E36" s="106" t="s">
        <v>46</v>
      </c>
      <c r="F36" s="128">
        <f>ROUND((SUM(BH88:BH138)),  2)</f>
        <v>0</v>
      </c>
      <c r="G36" s="109"/>
      <c r="H36" s="109"/>
      <c r="I36" s="129">
        <v>0.15</v>
      </c>
      <c r="J36" s="128">
        <f>0</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47</v>
      </c>
      <c r="F37" s="128">
        <f>ROUND((SUM(BI88:BI138)),  2)</f>
        <v>0</v>
      </c>
      <c r="G37" s="109"/>
      <c r="H37" s="109"/>
      <c r="I37" s="129">
        <v>0</v>
      </c>
      <c r="J37" s="128">
        <f>0</f>
        <v>0</v>
      </c>
      <c r="K37" s="109"/>
      <c r="L37" s="112"/>
      <c r="S37" s="109"/>
      <c r="T37" s="109"/>
      <c r="U37" s="109"/>
      <c r="V37" s="109"/>
      <c r="W37" s="109"/>
      <c r="X37" s="109"/>
      <c r="Y37" s="109"/>
      <c r="Z37" s="109"/>
      <c r="AA37" s="109"/>
      <c r="AB37" s="109"/>
      <c r="AC37" s="109"/>
      <c r="AD37" s="109"/>
      <c r="AE37" s="109"/>
    </row>
    <row r="38" spans="1:31" s="113" customFormat="1" ht="6.95" customHeight="1" x14ac:dyDescent="0.2">
      <c r="A38" s="109"/>
      <c r="B38" s="110"/>
      <c r="C38" s="109"/>
      <c r="D38" s="109"/>
      <c r="E38" s="109"/>
      <c r="F38" s="109"/>
      <c r="G38" s="109"/>
      <c r="H38" s="109"/>
      <c r="I38" s="109"/>
      <c r="J38" s="109"/>
      <c r="K38" s="109"/>
      <c r="L38" s="112"/>
      <c r="S38" s="109"/>
      <c r="T38" s="109"/>
      <c r="U38" s="109"/>
      <c r="V38" s="109"/>
      <c r="W38" s="109"/>
      <c r="X38" s="109"/>
      <c r="Y38" s="109"/>
      <c r="Z38" s="109"/>
      <c r="AA38" s="109"/>
      <c r="AB38" s="109"/>
      <c r="AC38" s="109"/>
      <c r="AD38" s="109"/>
      <c r="AE38" s="109"/>
    </row>
    <row r="39" spans="1:31" s="113" customFormat="1" ht="25.35" customHeight="1" x14ac:dyDescent="0.2">
      <c r="A39" s="109"/>
      <c r="B39" s="110"/>
      <c r="C39" s="130"/>
      <c r="D39" s="131" t="s">
        <v>48</v>
      </c>
      <c r="E39" s="132"/>
      <c r="F39" s="132"/>
      <c r="G39" s="133" t="s">
        <v>49</v>
      </c>
      <c r="H39" s="134" t="s">
        <v>50</v>
      </c>
      <c r="I39" s="132"/>
      <c r="J39" s="135">
        <f>SUM(J30:J37)</f>
        <v>0</v>
      </c>
      <c r="K39" s="136"/>
      <c r="L39" s="112"/>
      <c r="S39" s="109"/>
      <c r="T39" s="109"/>
      <c r="U39" s="109"/>
      <c r="V39" s="109"/>
      <c r="W39" s="109"/>
      <c r="X39" s="109"/>
      <c r="Y39" s="109"/>
      <c r="Z39" s="109"/>
      <c r="AA39" s="109"/>
      <c r="AB39" s="109"/>
      <c r="AC39" s="109"/>
      <c r="AD39" s="109"/>
      <c r="AE39" s="109"/>
    </row>
    <row r="40" spans="1:31" s="113" customFormat="1" ht="14.45" customHeight="1" x14ac:dyDescent="0.2">
      <c r="A40" s="109"/>
      <c r="B40" s="137"/>
      <c r="C40" s="138"/>
      <c r="D40" s="138"/>
      <c r="E40" s="138"/>
      <c r="F40" s="138"/>
      <c r="G40" s="138"/>
      <c r="H40" s="138"/>
      <c r="I40" s="138"/>
      <c r="J40" s="138"/>
      <c r="K40" s="138"/>
      <c r="L40" s="112"/>
      <c r="S40" s="109"/>
      <c r="T40" s="109"/>
      <c r="U40" s="109"/>
      <c r="V40" s="109"/>
      <c r="W40" s="109"/>
      <c r="X40" s="109"/>
      <c r="Y40" s="109"/>
      <c r="Z40" s="109"/>
      <c r="AA40" s="109"/>
      <c r="AB40" s="109"/>
      <c r="AC40" s="109"/>
      <c r="AD40" s="109"/>
      <c r="AE40" s="109"/>
    </row>
    <row r="44" spans="1:31" s="113" customFormat="1" ht="6.95" customHeight="1" x14ac:dyDescent="0.2">
      <c r="A44" s="109"/>
      <c r="B44" s="139"/>
      <c r="C44" s="140"/>
      <c r="D44" s="140"/>
      <c r="E44" s="140"/>
      <c r="F44" s="140"/>
      <c r="G44" s="140"/>
      <c r="H44" s="140"/>
      <c r="I44" s="140"/>
      <c r="J44" s="140"/>
      <c r="K44" s="140"/>
      <c r="L44" s="112"/>
      <c r="S44" s="109"/>
      <c r="T44" s="109"/>
      <c r="U44" s="109"/>
      <c r="V44" s="109"/>
      <c r="W44" s="109"/>
      <c r="X44" s="109"/>
      <c r="Y44" s="109"/>
      <c r="Z44" s="109"/>
      <c r="AA44" s="109"/>
      <c r="AB44" s="109"/>
      <c r="AC44" s="109"/>
      <c r="AD44" s="109"/>
      <c r="AE44" s="109"/>
    </row>
    <row r="45" spans="1:31" s="113" customFormat="1" ht="24.95" customHeight="1" x14ac:dyDescent="0.2">
      <c r="A45" s="109"/>
      <c r="B45" s="110"/>
      <c r="C45" s="104" t="s">
        <v>124</v>
      </c>
      <c r="D45" s="109"/>
      <c r="E45" s="109"/>
      <c r="F45" s="109"/>
      <c r="G45" s="109"/>
      <c r="H45" s="109"/>
      <c r="I45" s="109"/>
      <c r="J45" s="109"/>
      <c r="K45" s="109"/>
      <c r="L45" s="112"/>
      <c r="S45" s="109"/>
      <c r="T45" s="109"/>
      <c r="U45" s="109"/>
      <c r="V45" s="109"/>
      <c r="W45" s="109"/>
      <c r="X45" s="109"/>
      <c r="Y45" s="109"/>
      <c r="Z45" s="109"/>
      <c r="AA45" s="109"/>
      <c r="AB45" s="109"/>
      <c r="AC45" s="109"/>
      <c r="AD45" s="109"/>
      <c r="AE45" s="109"/>
    </row>
    <row r="46" spans="1:31" s="113" customFormat="1" ht="6.95" customHeight="1" x14ac:dyDescent="0.2">
      <c r="A46" s="109"/>
      <c r="B46" s="110"/>
      <c r="C46" s="109"/>
      <c r="D46" s="109"/>
      <c r="E46" s="109"/>
      <c r="F46" s="109"/>
      <c r="G46" s="109"/>
      <c r="H46" s="109"/>
      <c r="I46" s="109"/>
      <c r="J46" s="109"/>
      <c r="K46" s="109"/>
      <c r="L46" s="112"/>
      <c r="S46" s="109"/>
      <c r="T46" s="109"/>
      <c r="U46" s="109"/>
      <c r="V46" s="109"/>
      <c r="W46" s="109"/>
      <c r="X46" s="109"/>
      <c r="Y46" s="109"/>
      <c r="Z46" s="109"/>
      <c r="AA46" s="109"/>
      <c r="AB46" s="109"/>
      <c r="AC46" s="109"/>
      <c r="AD46" s="109"/>
      <c r="AE46" s="109"/>
    </row>
    <row r="47" spans="1:31" s="113" customFormat="1" ht="12" customHeight="1" x14ac:dyDescent="0.2">
      <c r="A47" s="109"/>
      <c r="B47" s="110"/>
      <c r="C47" s="106" t="s">
        <v>17</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16.5" customHeight="1" x14ac:dyDescent="0.2">
      <c r="A48" s="109"/>
      <c r="B48" s="110"/>
      <c r="C48" s="109"/>
      <c r="D48" s="109"/>
      <c r="E48" s="107" t="str">
        <f>E7</f>
        <v>WELCOME CENTRE ČZU</v>
      </c>
      <c r="F48" s="108"/>
      <c r="G48" s="108"/>
      <c r="H48" s="108"/>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120</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14" t="str">
        <f>E9</f>
        <v>06 - Silnoproudá elektrotechnika</v>
      </c>
      <c r="F50" s="111"/>
      <c r="G50" s="111"/>
      <c r="H50" s="111"/>
      <c r="I50" s="109"/>
      <c r="J50" s="109"/>
      <c r="K50" s="109"/>
      <c r="L50" s="112"/>
      <c r="S50" s="109"/>
      <c r="T50" s="109"/>
      <c r="U50" s="109"/>
      <c r="V50" s="109"/>
      <c r="W50" s="109"/>
      <c r="X50" s="109"/>
      <c r="Y50" s="109"/>
      <c r="Z50" s="109"/>
      <c r="AA50" s="109"/>
      <c r="AB50" s="109"/>
      <c r="AC50" s="109"/>
      <c r="AD50" s="109"/>
      <c r="AE50" s="109"/>
    </row>
    <row r="51" spans="1:47" s="113" customFormat="1" ht="6.95" customHeight="1" x14ac:dyDescent="0.2">
      <c r="A51" s="109"/>
      <c r="B51" s="110"/>
      <c r="C51" s="109"/>
      <c r="D51" s="109"/>
      <c r="E51" s="109"/>
      <c r="F51" s="109"/>
      <c r="G51" s="109"/>
      <c r="H51" s="109"/>
      <c r="I51" s="109"/>
      <c r="J51" s="109"/>
      <c r="K51" s="109"/>
      <c r="L51" s="112"/>
      <c r="S51" s="109"/>
      <c r="T51" s="109"/>
      <c r="U51" s="109"/>
      <c r="V51" s="109"/>
      <c r="W51" s="109"/>
      <c r="X51" s="109"/>
      <c r="Y51" s="109"/>
      <c r="Z51" s="109"/>
      <c r="AA51" s="109"/>
      <c r="AB51" s="109"/>
      <c r="AC51" s="109"/>
      <c r="AD51" s="109"/>
      <c r="AE51" s="109"/>
    </row>
    <row r="52" spans="1:47" s="113" customFormat="1" ht="12" customHeight="1" x14ac:dyDescent="0.2">
      <c r="A52" s="109"/>
      <c r="B52" s="110"/>
      <c r="C52" s="106" t="s">
        <v>21</v>
      </c>
      <c r="D52" s="109"/>
      <c r="E52" s="109"/>
      <c r="F52" s="115" t="str">
        <f>F12</f>
        <v>Praha 6 - Suchdol</v>
      </c>
      <c r="G52" s="109"/>
      <c r="H52" s="109"/>
      <c r="I52" s="106" t="s">
        <v>23</v>
      </c>
      <c r="J52" s="116" t="str">
        <f>IF(J12="","",J12)</f>
        <v>25. 5. 2020</v>
      </c>
      <c r="K52" s="109"/>
      <c r="L52" s="112"/>
      <c r="S52" s="109"/>
      <c r="T52" s="109"/>
      <c r="U52" s="109"/>
      <c r="V52" s="109"/>
      <c r="W52" s="109"/>
      <c r="X52" s="109"/>
      <c r="Y52" s="109"/>
      <c r="Z52" s="109"/>
      <c r="AA52" s="109"/>
      <c r="AB52" s="109"/>
      <c r="AC52" s="109"/>
      <c r="AD52" s="109"/>
      <c r="AE52" s="109"/>
    </row>
    <row r="53" spans="1:47" s="113" customFormat="1" ht="6.95" customHeight="1" x14ac:dyDescent="0.2">
      <c r="A53" s="109"/>
      <c r="B53" s="110"/>
      <c r="C53" s="109"/>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5.2" customHeight="1" x14ac:dyDescent="0.2">
      <c r="A54" s="109"/>
      <c r="B54" s="110"/>
      <c r="C54" s="106" t="s">
        <v>25</v>
      </c>
      <c r="D54" s="109"/>
      <c r="E54" s="109"/>
      <c r="F54" s="115" t="str">
        <f>E15</f>
        <v>ČZU Praha</v>
      </c>
      <c r="G54" s="109"/>
      <c r="H54" s="109"/>
      <c r="I54" s="106" t="s">
        <v>31</v>
      </c>
      <c r="J54" s="141" t="str">
        <f>E21</f>
        <v>GREBNER</v>
      </c>
      <c r="K54" s="109"/>
      <c r="L54" s="112"/>
      <c r="S54" s="109"/>
      <c r="T54" s="109"/>
      <c r="U54" s="109"/>
      <c r="V54" s="109"/>
      <c r="W54" s="109"/>
      <c r="X54" s="109"/>
      <c r="Y54" s="109"/>
      <c r="Z54" s="109"/>
      <c r="AA54" s="109"/>
      <c r="AB54" s="109"/>
      <c r="AC54" s="109"/>
      <c r="AD54" s="109"/>
      <c r="AE54" s="109"/>
    </row>
    <row r="55" spans="1:47" s="113" customFormat="1" ht="15.2" customHeight="1" x14ac:dyDescent="0.2">
      <c r="A55" s="109"/>
      <c r="B55" s="110"/>
      <c r="C55" s="106" t="s">
        <v>29</v>
      </c>
      <c r="D55" s="109"/>
      <c r="E55" s="109"/>
      <c r="F55" s="115" t="str">
        <f>IF(E18="","",E18)</f>
        <v>Vyplň údaj</v>
      </c>
      <c r="G55" s="109"/>
      <c r="H55" s="109"/>
      <c r="I55" s="106" t="s">
        <v>34</v>
      </c>
      <c r="J55" s="141" t="str">
        <f>E24</f>
        <v xml:space="preserve"> </v>
      </c>
      <c r="K55" s="109"/>
      <c r="L55" s="112"/>
      <c r="S55" s="109"/>
      <c r="T55" s="109"/>
      <c r="U55" s="109"/>
      <c r="V55" s="109"/>
      <c r="W55" s="109"/>
      <c r="X55" s="109"/>
      <c r="Y55" s="109"/>
      <c r="Z55" s="109"/>
      <c r="AA55" s="109"/>
      <c r="AB55" s="109"/>
      <c r="AC55" s="109"/>
      <c r="AD55" s="109"/>
      <c r="AE55" s="109"/>
    </row>
    <row r="56" spans="1:47" s="113" customFormat="1" ht="10.35" customHeight="1" x14ac:dyDescent="0.2">
      <c r="A56" s="109"/>
      <c r="B56" s="110"/>
      <c r="C56" s="109"/>
      <c r="D56" s="109"/>
      <c r="E56" s="109"/>
      <c r="F56" s="109"/>
      <c r="G56" s="109"/>
      <c r="H56" s="109"/>
      <c r="I56" s="109"/>
      <c r="J56" s="109"/>
      <c r="K56" s="109"/>
      <c r="L56" s="112"/>
      <c r="S56" s="109"/>
      <c r="T56" s="109"/>
      <c r="U56" s="109"/>
      <c r="V56" s="109"/>
      <c r="W56" s="109"/>
      <c r="X56" s="109"/>
      <c r="Y56" s="109"/>
      <c r="Z56" s="109"/>
      <c r="AA56" s="109"/>
      <c r="AB56" s="109"/>
      <c r="AC56" s="109"/>
      <c r="AD56" s="109"/>
      <c r="AE56" s="109"/>
    </row>
    <row r="57" spans="1:47" s="113" customFormat="1" ht="29.25" customHeight="1" x14ac:dyDescent="0.2">
      <c r="A57" s="109"/>
      <c r="B57" s="110"/>
      <c r="C57" s="142" t="s">
        <v>125</v>
      </c>
      <c r="D57" s="130"/>
      <c r="E57" s="130"/>
      <c r="F57" s="130"/>
      <c r="G57" s="130"/>
      <c r="H57" s="130"/>
      <c r="I57" s="130"/>
      <c r="J57" s="143" t="s">
        <v>126</v>
      </c>
      <c r="K57" s="130"/>
      <c r="L57" s="112"/>
      <c r="S57" s="109"/>
      <c r="T57" s="109"/>
      <c r="U57" s="109"/>
      <c r="V57" s="109"/>
      <c r="W57" s="109"/>
      <c r="X57" s="109"/>
      <c r="Y57" s="109"/>
      <c r="Z57" s="109"/>
      <c r="AA57" s="109"/>
      <c r="AB57" s="109"/>
      <c r="AC57" s="109"/>
      <c r="AD57" s="109"/>
      <c r="AE57" s="109"/>
    </row>
    <row r="58" spans="1:47" s="113" customFormat="1" ht="10.35" customHeight="1" x14ac:dyDescent="0.2">
      <c r="A58" s="109"/>
      <c r="B58" s="110"/>
      <c r="C58" s="109"/>
      <c r="D58" s="109"/>
      <c r="E58" s="109"/>
      <c r="F58" s="109"/>
      <c r="G58" s="109"/>
      <c r="H58" s="109"/>
      <c r="I58" s="109"/>
      <c r="J58" s="109"/>
      <c r="K58" s="109"/>
      <c r="L58" s="112"/>
      <c r="S58" s="109"/>
      <c r="T58" s="109"/>
      <c r="U58" s="109"/>
      <c r="V58" s="109"/>
      <c r="W58" s="109"/>
      <c r="X58" s="109"/>
      <c r="Y58" s="109"/>
      <c r="Z58" s="109"/>
      <c r="AA58" s="109"/>
      <c r="AB58" s="109"/>
      <c r="AC58" s="109"/>
      <c r="AD58" s="109"/>
      <c r="AE58" s="109"/>
    </row>
    <row r="59" spans="1:47" s="113" customFormat="1" ht="22.9" customHeight="1" x14ac:dyDescent="0.2">
      <c r="A59" s="109"/>
      <c r="B59" s="110"/>
      <c r="C59" s="144" t="s">
        <v>70</v>
      </c>
      <c r="D59" s="109"/>
      <c r="E59" s="109"/>
      <c r="F59" s="109"/>
      <c r="G59" s="109"/>
      <c r="H59" s="109"/>
      <c r="I59" s="109"/>
      <c r="J59" s="125">
        <f>J88</f>
        <v>0</v>
      </c>
      <c r="K59" s="109"/>
      <c r="L59" s="112"/>
      <c r="S59" s="109"/>
      <c r="T59" s="109"/>
      <c r="U59" s="109"/>
      <c r="V59" s="109"/>
      <c r="W59" s="109"/>
      <c r="X59" s="109"/>
      <c r="Y59" s="109"/>
      <c r="Z59" s="109"/>
      <c r="AA59" s="109"/>
      <c r="AB59" s="109"/>
      <c r="AC59" s="109"/>
      <c r="AD59" s="109"/>
      <c r="AE59" s="109"/>
      <c r="AU59" s="100" t="s">
        <v>127</v>
      </c>
    </row>
    <row r="60" spans="1:47" s="145" customFormat="1" ht="24.95" customHeight="1" x14ac:dyDescent="0.2">
      <c r="B60" s="146"/>
      <c r="D60" s="147" t="s">
        <v>1415</v>
      </c>
      <c r="E60" s="148"/>
      <c r="F60" s="148"/>
      <c r="G60" s="148"/>
      <c r="H60" s="148"/>
      <c r="I60" s="148"/>
      <c r="J60" s="149">
        <f>J89</f>
        <v>0</v>
      </c>
      <c r="L60" s="146"/>
    </row>
    <row r="61" spans="1:47" s="237" customFormat="1" ht="19.899999999999999" customHeight="1" x14ac:dyDescent="0.2">
      <c r="B61" s="238"/>
      <c r="D61" s="239" t="s">
        <v>1416</v>
      </c>
      <c r="E61" s="240"/>
      <c r="F61" s="240"/>
      <c r="G61" s="240"/>
      <c r="H61" s="240"/>
      <c r="I61" s="240"/>
      <c r="J61" s="241">
        <f>J90</f>
        <v>0</v>
      </c>
      <c r="L61" s="238"/>
    </row>
    <row r="62" spans="1:47" s="145" customFormat="1" ht="24.95" customHeight="1" x14ac:dyDescent="0.2">
      <c r="B62" s="146"/>
      <c r="D62" s="147" t="s">
        <v>1417</v>
      </c>
      <c r="E62" s="148"/>
      <c r="F62" s="148"/>
      <c r="G62" s="148"/>
      <c r="H62" s="148"/>
      <c r="I62" s="148"/>
      <c r="J62" s="149">
        <f>J92</f>
        <v>0</v>
      </c>
      <c r="L62" s="146"/>
    </row>
    <row r="63" spans="1:47" s="237" customFormat="1" ht="19.899999999999999" customHeight="1" x14ac:dyDescent="0.2">
      <c r="B63" s="238"/>
      <c r="D63" s="239" t="s">
        <v>1418</v>
      </c>
      <c r="E63" s="240"/>
      <c r="F63" s="240"/>
      <c r="G63" s="240"/>
      <c r="H63" s="240"/>
      <c r="I63" s="240"/>
      <c r="J63" s="241">
        <f>J94</f>
        <v>0</v>
      </c>
      <c r="L63" s="238"/>
    </row>
    <row r="64" spans="1:47" s="237" customFormat="1" ht="19.899999999999999" customHeight="1" x14ac:dyDescent="0.2">
      <c r="B64" s="238"/>
      <c r="D64" s="239" t="s">
        <v>1419</v>
      </c>
      <c r="E64" s="240"/>
      <c r="F64" s="240"/>
      <c r="G64" s="240"/>
      <c r="H64" s="240"/>
      <c r="I64" s="240"/>
      <c r="J64" s="241">
        <f>J100</f>
        <v>0</v>
      </c>
      <c r="L64" s="238"/>
    </row>
    <row r="65" spans="1:31" s="237" customFormat="1" ht="19.899999999999999" customHeight="1" x14ac:dyDescent="0.2">
      <c r="B65" s="238"/>
      <c r="D65" s="239" t="s">
        <v>1420</v>
      </c>
      <c r="E65" s="240"/>
      <c r="F65" s="240"/>
      <c r="G65" s="240"/>
      <c r="H65" s="240"/>
      <c r="I65" s="240"/>
      <c r="J65" s="241">
        <f>J107</f>
        <v>0</v>
      </c>
      <c r="L65" s="238"/>
    </row>
    <row r="66" spans="1:31" s="237" customFormat="1" ht="19.899999999999999" customHeight="1" x14ac:dyDescent="0.2">
      <c r="B66" s="238"/>
      <c r="D66" s="239" t="s">
        <v>1421</v>
      </c>
      <c r="E66" s="240"/>
      <c r="F66" s="240"/>
      <c r="G66" s="240"/>
      <c r="H66" s="240"/>
      <c r="I66" s="240"/>
      <c r="J66" s="241">
        <f>J109</f>
        <v>0</v>
      </c>
      <c r="L66" s="238"/>
    </row>
    <row r="67" spans="1:31" s="237" customFormat="1" ht="19.899999999999999" customHeight="1" x14ac:dyDescent="0.2">
      <c r="B67" s="238"/>
      <c r="D67" s="239" t="s">
        <v>1422</v>
      </c>
      <c r="E67" s="240"/>
      <c r="F67" s="240"/>
      <c r="G67" s="240"/>
      <c r="H67" s="240"/>
      <c r="I67" s="240"/>
      <c r="J67" s="241">
        <f>J118</f>
        <v>0</v>
      </c>
      <c r="L67" s="238"/>
    </row>
    <row r="68" spans="1:31" s="237" customFormat="1" ht="19.899999999999999" customHeight="1" x14ac:dyDescent="0.2">
      <c r="B68" s="238"/>
      <c r="D68" s="239" t="s">
        <v>1423</v>
      </c>
      <c r="E68" s="240"/>
      <c r="F68" s="240"/>
      <c r="G68" s="240"/>
      <c r="H68" s="240"/>
      <c r="I68" s="240"/>
      <c r="J68" s="241">
        <f>J127</f>
        <v>0</v>
      </c>
      <c r="L68" s="238"/>
    </row>
    <row r="69" spans="1:31" s="113" customFormat="1" ht="21.75" customHeight="1" x14ac:dyDescent="0.2">
      <c r="A69" s="109"/>
      <c r="B69" s="110"/>
      <c r="C69" s="109"/>
      <c r="D69" s="109"/>
      <c r="E69" s="109"/>
      <c r="F69" s="109"/>
      <c r="G69" s="109"/>
      <c r="H69" s="109"/>
      <c r="I69" s="109"/>
      <c r="J69" s="109"/>
      <c r="K69" s="109"/>
      <c r="L69" s="112"/>
      <c r="S69" s="109"/>
      <c r="T69" s="109"/>
      <c r="U69" s="109"/>
      <c r="V69" s="109"/>
      <c r="W69" s="109"/>
      <c r="X69" s="109"/>
      <c r="Y69" s="109"/>
      <c r="Z69" s="109"/>
      <c r="AA69" s="109"/>
      <c r="AB69" s="109"/>
      <c r="AC69" s="109"/>
      <c r="AD69" s="109"/>
      <c r="AE69" s="109"/>
    </row>
    <row r="70" spans="1:31" s="113" customFormat="1" ht="6.95" customHeight="1" x14ac:dyDescent="0.2">
      <c r="A70" s="109"/>
      <c r="B70" s="137"/>
      <c r="C70" s="138"/>
      <c r="D70" s="138"/>
      <c r="E70" s="138"/>
      <c r="F70" s="138"/>
      <c r="G70" s="138"/>
      <c r="H70" s="138"/>
      <c r="I70" s="138"/>
      <c r="J70" s="138"/>
      <c r="K70" s="138"/>
      <c r="L70" s="112"/>
      <c r="S70" s="109"/>
      <c r="T70" s="109"/>
      <c r="U70" s="109"/>
      <c r="V70" s="109"/>
      <c r="W70" s="109"/>
      <c r="X70" s="109"/>
      <c r="Y70" s="109"/>
      <c r="Z70" s="109"/>
      <c r="AA70" s="109"/>
      <c r="AB70" s="109"/>
      <c r="AC70" s="109"/>
      <c r="AD70" s="109"/>
      <c r="AE70" s="109"/>
    </row>
    <row r="74" spans="1:31" s="113" customFormat="1" ht="6.95" customHeight="1" x14ac:dyDescent="0.2">
      <c r="A74" s="109"/>
      <c r="B74" s="139"/>
      <c r="C74" s="140"/>
      <c r="D74" s="140"/>
      <c r="E74" s="140"/>
      <c r="F74" s="140"/>
      <c r="G74" s="140"/>
      <c r="H74" s="140"/>
      <c r="I74" s="140"/>
      <c r="J74" s="140"/>
      <c r="K74" s="140"/>
      <c r="L74" s="112"/>
      <c r="S74" s="109"/>
      <c r="T74" s="109"/>
      <c r="U74" s="109"/>
      <c r="V74" s="109"/>
      <c r="W74" s="109"/>
      <c r="X74" s="109"/>
      <c r="Y74" s="109"/>
      <c r="Z74" s="109"/>
      <c r="AA74" s="109"/>
      <c r="AB74" s="109"/>
      <c r="AC74" s="109"/>
      <c r="AD74" s="109"/>
      <c r="AE74" s="109"/>
    </row>
    <row r="75" spans="1:31" s="113" customFormat="1" ht="24.95" customHeight="1" x14ac:dyDescent="0.2">
      <c r="A75" s="109"/>
      <c r="B75" s="110"/>
      <c r="C75" s="104" t="s">
        <v>144</v>
      </c>
      <c r="D75" s="109"/>
      <c r="E75" s="109"/>
      <c r="F75" s="109"/>
      <c r="G75" s="109"/>
      <c r="H75" s="109"/>
      <c r="I75" s="109"/>
      <c r="J75" s="109"/>
      <c r="K75" s="109"/>
      <c r="L75" s="112"/>
      <c r="S75" s="109"/>
      <c r="T75" s="109"/>
      <c r="U75" s="109"/>
      <c r="V75" s="109"/>
      <c r="W75" s="109"/>
      <c r="X75" s="109"/>
      <c r="Y75" s="109"/>
      <c r="Z75" s="109"/>
      <c r="AA75" s="109"/>
      <c r="AB75" s="109"/>
      <c r="AC75" s="109"/>
      <c r="AD75" s="109"/>
      <c r="AE75" s="109"/>
    </row>
    <row r="76" spans="1:31" s="113" customFormat="1" ht="6.95" customHeight="1" x14ac:dyDescent="0.2">
      <c r="A76" s="109"/>
      <c r="B76" s="110"/>
      <c r="C76" s="109"/>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12" customHeight="1" x14ac:dyDescent="0.2">
      <c r="A77" s="109"/>
      <c r="B77" s="110"/>
      <c r="C77" s="106" t="s">
        <v>17</v>
      </c>
      <c r="D77" s="109"/>
      <c r="E77" s="109"/>
      <c r="F77" s="109"/>
      <c r="G77" s="109"/>
      <c r="H77" s="109"/>
      <c r="I77" s="109"/>
      <c r="J77" s="109"/>
      <c r="K77" s="109"/>
      <c r="L77" s="112"/>
      <c r="S77" s="109"/>
      <c r="T77" s="109"/>
      <c r="U77" s="109"/>
      <c r="V77" s="109"/>
      <c r="W77" s="109"/>
      <c r="X77" s="109"/>
      <c r="Y77" s="109"/>
      <c r="Z77" s="109"/>
      <c r="AA77" s="109"/>
      <c r="AB77" s="109"/>
      <c r="AC77" s="109"/>
      <c r="AD77" s="109"/>
      <c r="AE77" s="109"/>
    </row>
    <row r="78" spans="1:31" s="113" customFormat="1" ht="16.5" customHeight="1" x14ac:dyDescent="0.2">
      <c r="A78" s="109"/>
      <c r="B78" s="110"/>
      <c r="C78" s="109"/>
      <c r="D78" s="109"/>
      <c r="E78" s="107" t="str">
        <f>E7</f>
        <v>WELCOME CENTRE ČZU</v>
      </c>
      <c r="F78" s="108"/>
      <c r="G78" s="108"/>
      <c r="H78" s="108"/>
      <c r="I78" s="109"/>
      <c r="J78" s="109"/>
      <c r="K78" s="109"/>
      <c r="L78" s="112"/>
      <c r="S78" s="109"/>
      <c r="T78" s="109"/>
      <c r="U78" s="109"/>
      <c r="V78" s="109"/>
      <c r="W78" s="109"/>
      <c r="X78" s="109"/>
      <c r="Y78" s="109"/>
      <c r="Z78" s="109"/>
      <c r="AA78" s="109"/>
      <c r="AB78" s="109"/>
      <c r="AC78" s="109"/>
      <c r="AD78" s="109"/>
      <c r="AE78" s="109"/>
    </row>
    <row r="79" spans="1:31" s="113" customFormat="1" ht="12" customHeight="1" x14ac:dyDescent="0.2">
      <c r="A79" s="109"/>
      <c r="B79" s="110"/>
      <c r="C79" s="106" t="s">
        <v>120</v>
      </c>
      <c r="D79" s="109"/>
      <c r="E79" s="109"/>
      <c r="F79" s="109"/>
      <c r="G79" s="109"/>
      <c r="H79" s="109"/>
      <c r="I79" s="109"/>
      <c r="J79" s="109"/>
      <c r="K79" s="109"/>
      <c r="L79" s="112"/>
      <c r="S79" s="109"/>
      <c r="T79" s="109"/>
      <c r="U79" s="109"/>
      <c r="V79" s="109"/>
      <c r="W79" s="109"/>
      <c r="X79" s="109"/>
      <c r="Y79" s="109"/>
      <c r="Z79" s="109"/>
      <c r="AA79" s="109"/>
      <c r="AB79" s="109"/>
      <c r="AC79" s="109"/>
      <c r="AD79" s="109"/>
      <c r="AE79" s="109"/>
    </row>
    <row r="80" spans="1:31" s="113" customFormat="1" ht="16.5" customHeight="1" x14ac:dyDescent="0.2">
      <c r="A80" s="109"/>
      <c r="B80" s="110"/>
      <c r="C80" s="109"/>
      <c r="D80" s="109"/>
      <c r="E80" s="114" t="str">
        <f>E9</f>
        <v>06 - Silnoproudá elektrotechnika</v>
      </c>
      <c r="F80" s="111"/>
      <c r="G80" s="111"/>
      <c r="H80" s="111"/>
      <c r="I80" s="109"/>
      <c r="J80" s="109"/>
      <c r="K80" s="109"/>
      <c r="L80" s="112"/>
      <c r="S80" s="109"/>
      <c r="T80" s="109"/>
      <c r="U80" s="109"/>
      <c r="V80" s="109"/>
      <c r="W80" s="109"/>
      <c r="X80" s="109"/>
      <c r="Y80" s="109"/>
      <c r="Z80" s="109"/>
      <c r="AA80" s="109"/>
      <c r="AB80" s="109"/>
      <c r="AC80" s="109"/>
      <c r="AD80" s="109"/>
      <c r="AE80" s="109"/>
    </row>
    <row r="81" spans="1:65" s="113" customFormat="1" ht="6.95" customHeight="1" x14ac:dyDescent="0.2">
      <c r="A81" s="109"/>
      <c r="B81" s="110"/>
      <c r="C81" s="109"/>
      <c r="D81" s="109"/>
      <c r="E81" s="109"/>
      <c r="F81" s="109"/>
      <c r="G81" s="109"/>
      <c r="H81" s="109"/>
      <c r="I81" s="109"/>
      <c r="J81" s="109"/>
      <c r="K81" s="109"/>
      <c r="L81" s="112"/>
      <c r="S81" s="109"/>
      <c r="T81" s="109"/>
      <c r="U81" s="109"/>
      <c r="V81" s="109"/>
      <c r="W81" s="109"/>
      <c r="X81" s="109"/>
      <c r="Y81" s="109"/>
      <c r="Z81" s="109"/>
      <c r="AA81" s="109"/>
      <c r="AB81" s="109"/>
      <c r="AC81" s="109"/>
      <c r="AD81" s="109"/>
      <c r="AE81" s="109"/>
    </row>
    <row r="82" spans="1:65" s="113" customFormat="1" ht="12" customHeight="1" x14ac:dyDescent="0.2">
      <c r="A82" s="109"/>
      <c r="B82" s="110"/>
      <c r="C82" s="106" t="s">
        <v>21</v>
      </c>
      <c r="D82" s="109"/>
      <c r="E82" s="109"/>
      <c r="F82" s="115" t="str">
        <f>F12</f>
        <v>Praha 6 - Suchdol</v>
      </c>
      <c r="G82" s="109"/>
      <c r="H82" s="109"/>
      <c r="I82" s="106" t="s">
        <v>23</v>
      </c>
      <c r="J82" s="116" t="str">
        <f>IF(J12="","",J12)</f>
        <v>25. 5. 2020</v>
      </c>
      <c r="K82" s="109"/>
      <c r="L82" s="112"/>
      <c r="S82" s="109"/>
      <c r="T82" s="109"/>
      <c r="U82" s="109"/>
      <c r="V82" s="109"/>
      <c r="W82" s="109"/>
      <c r="X82" s="109"/>
      <c r="Y82" s="109"/>
      <c r="Z82" s="109"/>
      <c r="AA82" s="109"/>
      <c r="AB82" s="109"/>
      <c r="AC82" s="109"/>
      <c r="AD82" s="109"/>
      <c r="AE82" s="109"/>
    </row>
    <row r="83" spans="1:65" s="113" customFormat="1" ht="6.95" customHeight="1" x14ac:dyDescent="0.2">
      <c r="A83" s="109"/>
      <c r="B83" s="110"/>
      <c r="C83" s="109"/>
      <c r="D83" s="109"/>
      <c r="E83" s="109"/>
      <c r="F83" s="109"/>
      <c r="G83" s="109"/>
      <c r="H83" s="109"/>
      <c r="I83" s="109"/>
      <c r="J83" s="109"/>
      <c r="K83" s="109"/>
      <c r="L83" s="112"/>
      <c r="S83" s="109"/>
      <c r="T83" s="109"/>
      <c r="U83" s="109"/>
      <c r="V83" s="109"/>
      <c r="W83" s="109"/>
      <c r="X83" s="109"/>
      <c r="Y83" s="109"/>
      <c r="Z83" s="109"/>
      <c r="AA83" s="109"/>
      <c r="AB83" s="109"/>
      <c r="AC83" s="109"/>
      <c r="AD83" s="109"/>
      <c r="AE83" s="109"/>
    </row>
    <row r="84" spans="1:65" s="113" customFormat="1" ht="15.2" customHeight="1" x14ac:dyDescent="0.2">
      <c r="A84" s="109"/>
      <c r="B84" s="110"/>
      <c r="C84" s="106" t="s">
        <v>25</v>
      </c>
      <c r="D84" s="109"/>
      <c r="E84" s="109"/>
      <c r="F84" s="115" t="str">
        <f>E15</f>
        <v>ČZU Praha</v>
      </c>
      <c r="G84" s="109"/>
      <c r="H84" s="109"/>
      <c r="I84" s="106" t="s">
        <v>31</v>
      </c>
      <c r="J84" s="141" t="str">
        <f>E21</f>
        <v>GREBNER</v>
      </c>
      <c r="K84" s="109"/>
      <c r="L84" s="112"/>
      <c r="S84" s="109"/>
      <c r="T84" s="109"/>
      <c r="U84" s="109"/>
      <c r="V84" s="109"/>
      <c r="W84" s="109"/>
      <c r="X84" s="109"/>
      <c r="Y84" s="109"/>
      <c r="Z84" s="109"/>
      <c r="AA84" s="109"/>
      <c r="AB84" s="109"/>
      <c r="AC84" s="109"/>
      <c r="AD84" s="109"/>
      <c r="AE84" s="109"/>
    </row>
    <row r="85" spans="1:65" s="113" customFormat="1" ht="15.2" customHeight="1" x14ac:dyDescent="0.2">
      <c r="A85" s="109"/>
      <c r="B85" s="110"/>
      <c r="C85" s="106" t="s">
        <v>29</v>
      </c>
      <c r="D85" s="109"/>
      <c r="E85" s="109"/>
      <c r="F85" s="115" t="str">
        <f>IF(E18="","",E18)</f>
        <v>Vyplň údaj</v>
      </c>
      <c r="G85" s="109"/>
      <c r="H85" s="109"/>
      <c r="I85" s="106" t="s">
        <v>34</v>
      </c>
      <c r="J85" s="141" t="str">
        <f>E24</f>
        <v xml:space="preserve"> </v>
      </c>
      <c r="K85" s="109"/>
      <c r="L85" s="112"/>
      <c r="S85" s="109"/>
      <c r="T85" s="109"/>
      <c r="U85" s="109"/>
      <c r="V85" s="109"/>
      <c r="W85" s="109"/>
      <c r="X85" s="109"/>
      <c r="Y85" s="109"/>
      <c r="Z85" s="109"/>
      <c r="AA85" s="109"/>
      <c r="AB85" s="109"/>
      <c r="AC85" s="109"/>
      <c r="AD85" s="109"/>
      <c r="AE85" s="109"/>
    </row>
    <row r="86" spans="1:65" s="113" customFormat="1" ht="10.35" customHeight="1" x14ac:dyDescent="0.2">
      <c r="A86" s="109"/>
      <c r="B86" s="110"/>
      <c r="C86" s="109"/>
      <c r="D86" s="109"/>
      <c r="E86" s="109"/>
      <c r="F86" s="109"/>
      <c r="G86" s="109"/>
      <c r="H86" s="109"/>
      <c r="I86" s="109"/>
      <c r="J86" s="109"/>
      <c r="K86" s="109"/>
      <c r="L86" s="112"/>
      <c r="S86" s="109"/>
      <c r="T86" s="109"/>
      <c r="U86" s="109"/>
      <c r="V86" s="109"/>
      <c r="W86" s="109"/>
      <c r="X86" s="109"/>
      <c r="Y86" s="109"/>
      <c r="Z86" s="109"/>
      <c r="AA86" s="109"/>
      <c r="AB86" s="109"/>
      <c r="AC86" s="109"/>
      <c r="AD86" s="109"/>
      <c r="AE86" s="109"/>
    </row>
    <row r="87" spans="1:65" s="159" customFormat="1" ht="29.25" customHeight="1" x14ac:dyDescent="0.2">
      <c r="A87" s="150"/>
      <c r="B87" s="151"/>
      <c r="C87" s="152" t="s">
        <v>145</v>
      </c>
      <c r="D87" s="153" t="s">
        <v>57</v>
      </c>
      <c r="E87" s="153" t="s">
        <v>53</v>
      </c>
      <c r="F87" s="153" t="s">
        <v>54</v>
      </c>
      <c r="G87" s="153" t="s">
        <v>146</v>
      </c>
      <c r="H87" s="153" t="s">
        <v>147</v>
      </c>
      <c r="I87" s="153" t="s">
        <v>148</v>
      </c>
      <c r="J87" s="153" t="s">
        <v>126</v>
      </c>
      <c r="K87" s="154" t="s">
        <v>149</v>
      </c>
      <c r="L87" s="155"/>
      <c r="M87" s="156" t="s">
        <v>3</v>
      </c>
      <c r="N87" s="157" t="s">
        <v>42</v>
      </c>
      <c r="O87" s="157" t="s">
        <v>150</v>
      </c>
      <c r="P87" s="157" t="s">
        <v>151</v>
      </c>
      <c r="Q87" s="157" t="s">
        <v>152</v>
      </c>
      <c r="R87" s="157" t="s">
        <v>153</v>
      </c>
      <c r="S87" s="157" t="s">
        <v>154</v>
      </c>
      <c r="T87" s="158" t="s">
        <v>155</v>
      </c>
      <c r="U87" s="150"/>
      <c r="V87" s="150"/>
      <c r="W87" s="150"/>
      <c r="X87" s="150"/>
      <c r="Y87" s="150"/>
      <c r="Z87" s="150"/>
      <c r="AA87" s="150"/>
      <c r="AB87" s="150"/>
      <c r="AC87" s="150"/>
      <c r="AD87" s="150"/>
      <c r="AE87" s="150"/>
    </row>
    <row r="88" spans="1:65" s="113" customFormat="1" ht="22.9" customHeight="1" x14ac:dyDescent="0.25">
      <c r="A88" s="109"/>
      <c r="B88" s="110"/>
      <c r="C88" s="160" t="s">
        <v>156</v>
      </c>
      <c r="D88" s="109"/>
      <c r="E88" s="109"/>
      <c r="F88" s="109"/>
      <c r="G88" s="109"/>
      <c r="H88" s="109"/>
      <c r="I88" s="109"/>
      <c r="J88" s="161">
        <f>BK88</f>
        <v>0</v>
      </c>
      <c r="K88" s="109"/>
      <c r="L88" s="110"/>
      <c r="M88" s="162"/>
      <c r="N88" s="163"/>
      <c r="O88" s="123"/>
      <c r="P88" s="164">
        <f>P89+P92</f>
        <v>0</v>
      </c>
      <c r="Q88" s="123"/>
      <c r="R88" s="164">
        <f>R89+R92</f>
        <v>0</v>
      </c>
      <c r="S88" s="123"/>
      <c r="T88" s="165">
        <f>T89+T92</f>
        <v>0</v>
      </c>
      <c r="U88" s="109"/>
      <c r="V88" s="109"/>
      <c r="W88" s="109"/>
      <c r="X88" s="109"/>
      <c r="Y88" s="109"/>
      <c r="Z88" s="109"/>
      <c r="AA88" s="109"/>
      <c r="AB88" s="109"/>
      <c r="AC88" s="109"/>
      <c r="AD88" s="109"/>
      <c r="AE88" s="109"/>
      <c r="AT88" s="100" t="s">
        <v>71</v>
      </c>
      <c r="AU88" s="100" t="s">
        <v>127</v>
      </c>
      <c r="BK88" s="166">
        <f>BK89+BK92</f>
        <v>0</v>
      </c>
    </row>
    <row r="89" spans="1:65" s="167" customFormat="1" ht="25.9" customHeight="1" x14ac:dyDescent="0.2">
      <c r="B89" s="168"/>
      <c r="D89" s="169" t="s">
        <v>71</v>
      </c>
      <c r="E89" s="170" t="s">
        <v>996</v>
      </c>
      <c r="F89" s="170" t="s">
        <v>1424</v>
      </c>
      <c r="J89" s="171">
        <f>BK89</f>
        <v>0</v>
      </c>
      <c r="L89" s="168"/>
      <c r="M89" s="172"/>
      <c r="N89" s="173"/>
      <c r="O89" s="173"/>
      <c r="P89" s="174">
        <f>P90</f>
        <v>0</v>
      </c>
      <c r="Q89" s="173"/>
      <c r="R89" s="174">
        <f>R90</f>
        <v>0</v>
      </c>
      <c r="S89" s="173"/>
      <c r="T89" s="175">
        <f>T90</f>
        <v>0</v>
      </c>
      <c r="AR89" s="169" t="s">
        <v>79</v>
      </c>
      <c r="AT89" s="176" t="s">
        <v>71</v>
      </c>
      <c r="AU89" s="176" t="s">
        <v>72</v>
      </c>
      <c r="AY89" s="169" t="s">
        <v>159</v>
      </c>
      <c r="BK89" s="177">
        <f>BK90</f>
        <v>0</v>
      </c>
    </row>
    <row r="90" spans="1:65" s="167" customFormat="1" ht="22.9" customHeight="1" x14ac:dyDescent="0.2">
      <c r="B90" s="168"/>
      <c r="D90" s="169" t="s">
        <v>71</v>
      </c>
      <c r="E90" s="242" t="s">
        <v>1026</v>
      </c>
      <c r="F90" s="242" t="s">
        <v>1425</v>
      </c>
      <c r="J90" s="243">
        <f>BK90</f>
        <v>0</v>
      </c>
      <c r="L90" s="168"/>
      <c r="M90" s="172"/>
      <c r="N90" s="173"/>
      <c r="O90" s="173"/>
      <c r="P90" s="174">
        <f>P91</f>
        <v>0</v>
      </c>
      <c r="Q90" s="173"/>
      <c r="R90" s="174">
        <f>R91</f>
        <v>0</v>
      </c>
      <c r="S90" s="173"/>
      <c r="T90" s="175">
        <f>T91</f>
        <v>0</v>
      </c>
      <c r="AR90" s="169" t="s">
        <v>79</v>
      </c>
      <c r="AT90" s="176" t="s">
        <v>71</v>
      </c>
      <c r="AU90" s="176" t="s">
        <v>79</v>
      </c>
      <c r="AY90" s="169" t="s">
        <v>159</v>
      </c>
      <c r="BK90" s="177">
        <f>BK91</f>
        <v>0</v>
      </c>
    </row>
    <row r="91" spans="1:65" s="113" customFormat="1" ht="16.5" customHeight="1" x14ac:dyDescent="0.2">
      <c r="A91" s="109"/>
      <c r="B91" s="110"/>
      <c r="C91" s="208" t="s">
        <v>79</v>
      </c>
      <c r="D91" s="208" t="s">
        <v>400</v>
      </c>
      <c r="E91" s="209" t="s">
        <v>1426</v>
      </c>
      <c r="F91" s="210" t="s">
        <v>1427</v>
      </c>
      <c r="G91" s="211" t="s">
        <v>1121</v>
      </c>
      <c r="H91" s="212">
        <v>1</v>
      </c>
      <c r="I91" s="5"/>
      <c r="J91" s="213">
        <f>ROUND(I91*H91,2)</f>
        <v>0</v>
      </c>
      <c r="K91" s="210" t="s">
        <v>3</v>
      </c>
      <c r="L91" s="214"/>
      <c r="M91" s="215" t="s">
        <v>3</v>
      </c>
      <c r="N91" s="216" t="s">
        <v>43</v>
      </c>
      <c r="O91" s="186"/>
      <c r="P91" s="187">
        <f>O91*H91</f>
        <v>0</v>
      </c>
      <c r="Q91" s="187">
        <v>0</v>
      </c>
      <c r="R91" s="187">
        <f>Q91*H91</f>
        <v>0</v>
      </c>
      <c r="S91" s="187">
        <v>0</v>
      </c>
      <c r="T91" s="188">
        <f>S91*H91</f>
        <v>0</v>
      </c>
      <c r="U91" s="109"/>
      <c r="V91" s="109"/>
      <c r="W91" s="109"/>
      <c r="X91" s="109"/>
      <c r="Y91" s="109"/>
      <c r="Z91" s="109"/>
      <c r="AA91" s="109"/>
      <c r="AB91" s="109"/>
      <c r="AC91" s="109"/>
      <c r="AD91" s="109"/>
      <c r="AE91" s="109"/>
      <c r="AR91" s="189" t="s">
        <v>174</v>
      </c>
      <c r="AT91" s="189" t="s">
        <v>400</v>
      </c>
      <c r="AU91" s="189" t="s">
        <v>81</v>
      </c>
      <c r="AY91" s="100" t="s">
        <v>159</v>
      </c>
      <c r="BE91" s="190">
        <f>IF(N91="základní",J91,0)</f>
        <v>0</v>
      </c>
      <c r="BF91" s="190">
        <f>IF(N91="snížená",J91,0)</f>
        <v>0</v>
      </c>
      <c r="BG91" s="190">
        <f>IF(N91="zákl. přenesená",J91,0)</f>
        <v>0</v>
      </c>
      <c r="BH91" s="190">
        <f>IF(N91="sníž. přenesená",J91,0)</f>
        <v>0</v>
      </c>
      <c r="BI91" s="190">
        <f>IF(N91="nulová",J91,0)</f>
        <v>0</v>
      </c>
      <c r="BJ91" s="100" t="s">
        <v>79</v>
      </c>
      <c r="BK91" s="190">
        <f>ROUND(I91*H91,2)</f>
        <v>0</v>
      </c>
      <c r="BL91" s="100" t="s">
        <v>164</v>
      </c>
      <c r="BM91" s="189" t="s">
        <v>81</v>
      </c>
    </row>
    <row r="92" spans="1:65" s="167" customFormat="1" ht="25.9" customHeight="1" x14ac:dyDescent="0.2">
      <c r="B92" s="168"/>
      <c r="D92" s="169" t="s">
        <v>71</v>
      </c>
      <c r="E92" s="170" t="s">
        <v>1036</v>
      </c>
      <c r="F92" s="170" t="s">
        <v>1428</v>
      </c>
      <c r="J92" s="171">
        <f>BK92</f>
        <v>0</v>
      </c>
      <c r="L92" s="168"/>
      <c r="M92" s="172"/>
      <c r="N92" s="173"/>
      <c r="O92" s="173"/>
      <c r="P92" s="174">
        <f>P93+P94+P100+P107+P109+P118+P127</f>
        <v>0</v>
      </c>
      <c r="Q92" s="173"/>
      <c r="R92" s="174">
        <f>R93+R94+R100+R107+R109+R118+R127</f>
        <v>0</v>
      </c>
      <c r="S92" s="173"/>
      <c r="T92" s="175">
        <f>T93+T94+T100+T107+T109+T118+T127</f>
        <v>0</v>
      </c>
      <c r="AR92" s="169" t="s">
        <v>79</v>
      </c>
      <c r="AT92" s="176" t="s">
        <v>71</v>
      </c>
      <c r="AU92" s="176" t="s">
        <v>72</v>
      </c>
      <c r="AY92" s="169" t="s">
        <v>159</v>
      </c>
      <c r="BK92" s="177">
        <f>BK93+BK94+BK100+BK107+BK109+BK118+BK127</f>
        <v>0</v>
      </c>
    </row>
    <row r="93" spans="1:65" s="113" customFormat="1" ht="16.5" customHeight="1" x14ac:dyDescent="0.2">
      <c r="A93" s="109"/>
      <c r="B93" s="110"/>
      <c r="C93" s="208" t="s">
        <v>81</v>
      </c>
      <c r="D93" s="208" t="s">
        <v>400</v>
      </c>
      <c r="E93" s="209" t="s">
        <v>1429</v>
      </c>
      <c r="F93" s="210" t="s">
        <v>1430</v>
      </c>
      <c r="G93" s="211" t="s">
        <v>1121</v>
      </c>
      <c r="H93" s="212">
        <v>1</v>
      </c>
      <c r="I93" s="5"/>
      <c r="J93" s="213">
        <f>ROUND(I93*H93,2)</f>
        <v>0</v>
      </c>
      <c r="K93" s="210" t="s">
        <v>3</v>
      </c>
      <c r="L93" s="214"/>
      <c r="M93" s="215" t="s">
        <v>3</v>
      </c>
      <c r="N93" s="216" t="s">
        <v>43</v>
      </c>
      <c r="O93" s="186"/>
      <c r="P93" s="187">
        <f>O93*H93</f>
        <v>0</v>
      </c>
      <c r="Q93" s="187">
        <v>0</v>
      </c>
      <c r="R93" s="187">
        <f>Q93*H93</f>
        <v>0</v>
      </c>
      <c r="S93" s="187">
        <v>0</v>
      </c>
      <c r="T93" s="188">
        <f>S93*H93</f>
        <v>0</v>
      </c>
      <c r="U93" s="109"/>
      <c r="V93" s="109"/>
      <c r="W93" s="109"/>
      <c r="X93" s="109"/>
      <c r="Y93" s="109"/>
      <c r="Z93" s="109"/>
      <c r="AA93" s="109"/>
      <c r="AB93" s="109"/>
      <c r="AC93" s="109"/>
      <c r="AD93" s="109"/>
      <c r="AE93" s="109"/>
      <c r="AR93" s="189" t="s">
        <v>174</v>
      </c>
      <c r="AT93" s="189" t="s">
        <v>400</v>
      </c>
      <c r="AU93" s="189" t="s">
        <v>79</v>
      </c>
      <c r="AY93" s="100" t="s">
        <v>159</v>
      </c>
      <c r="BE93" s="190">
        <f>IF(N93="základní",J93,0)</f>
        <v>0</v>
      </c>
      <c r="BF93" s="190">
        <f>IF(N93="snížená",J93,0)</f>
        <v>0</v>
      </c>
      <c r="BG93" s="190">
        <f>IF(N93="zákl. přenesená",J93,0)</f>
        <v>0</v>
      </c>
      <c r="BH93" s="190">
        <f>IF(N93="sníž. přenesená",J93,0)</f>
        <v>0</v>
      </c>
      <c r="BI93" s="190">
        <f>IF(N93="nulová",J93,0)</f>
        <v>0</v>
      </c>
      <c r="BJ93" s="100" t="s">
        <v>79</v>
      </c>
      <c r="BK93" s="190">
        <f>ROUND(I93*H93,2)</f>
        <v>0</v>
      </c>
      <c r="BL93" s="100" t="s">
        <v>164</v>
      </c>
      <c r="BM93" s="189" t="s">
        <v>164</v>
      </c>
    </row>
    <row r="94" spans="1:65" s="167" customFormat="1" ht="22.9" customHeight="1" x14ac:dyDescent="0.2">
      <c r="B94" s="168"/>
      <c r="D94" s="169" t="s">
        <v>71</v>
      </c>
      <c r="E94" s="242" t="s">
        <v>1077</v>
      </c>
      <c r="F94" s="242" t="s">
        <v>1431</v>
      </c>
      <c r="J94" s="243">
        <f>BK94</f>
        <v>0</v>
      </c>
      <c r="L94" s="168"/>
      <c r="M94" s="172"/>
      <c r="N94" s="173"/>
      <c r="O94" s="173"/>
      <c r="P94" s="174">
        <f>SUM(P95:P99)</f>
        <v>0</v>
      </c>
      <c r="Q94" s="173"/>
      <c r="R94" s="174">
        <f>SUM(R95:R99)</f>
        <v>0</v>
      </c>
      <c r="S94" s="173"/>
      <c r="T94" s="175">
        <f>SUM(T95:T99)</f>
        <v>0</v>
      </c>
      <c r="AR94" s="169" t="s">
        <v>79</v>
      </c>
      <c r="AT94" s="176" t="s">
        <v>71</v>
      </c>
      <c r="AU94" s="176" t="s">
        <v>79</v>
      </c>
      <c r="AY94" s="169" t="s">
        <v>159</v>
      </c>
      <c r="BK94" s="177">
        <f>SUM(BK95:BK99)</f>
        <v>0</v>
      </c>
    </row>
    <row r="95" spans="1:65" s="113" customFormat="1" ht="16.5" customHeight="1" x14ac:dyDescent="0.2">
      <c r="A95" s="109"/>
      <c r="B95" s="110"/>
      <c r="C95" s="208" t="s">
        <v>167</v>
      </c>
      <c r="D95" s="208" t="s">
        <v>400</v>
      </c>
      <c r="E95" s="209" t="s">
        <v>1432</v>
      </c>
      <c r="F95" s="210" t="s">
        <v>1433</v>
      </c>
      <c r="G95" s="211" t="s">
        <v>1121</v>
      </c>
      <c r="H95" s="212">
        <v>10</v>
      </c>
      <c r="I95" s="5"/>
      <c r="J95" s="213">
        <f>ROUND(I95*H95,2)</f>
        <v>0</v>
      </c>
      <c r="K95" s="210" t="s">
        <v>3</v>
      </c>
      <c r="L95" s="214"/>
      <c r="M95" s="215" t="s">
        <v>3</v>
      </c>
      <c r="N95" s="216" t="s">
        <v>43</v>
      </c>
      <c r="O95" s="186"/>
      <c r="P95" s="187">
        <f>O95*H95</f>
        <v>0</v>
      </c>
      <c r="Q95" s="187">
        <v>0</v>
      </c>
      <c r="R95" s="187">
        <f>Q95*H95</f>
        <v>0</v>
      </c>
      <c r="S95" s="187">
        <v>0</v>
      </c>
      <c r="T95" s="188">
        <f>S95*H95</f>
        <v>0</v>
      </c>
      <c r="U95" s="109"/>
      <c r="V95" s="109"/>
      <c r="W95" s="109"/>
      <c r="X95" s="109"/>
      <c r="Y95" s="109"/>
      <c r="Z95" s="109"/>
      <c r="AA95" s="109"/>
      <c r="AB95" s="109"/>
      <c r="AC95" s="109"/>
      <c r="AD95" s="109"/>
      <c r="AE95" s="109"/>
      <c r="AR95" s="189" t="s">
        <v>174</v>
      </c>
      <c r="AT95" s="189" t="s">
        <v>400</v>
      </c>
      <c r="AU95" s="189" t="s">
        <v>81</v>
      </c>
      <c r="AY95" s="100" t="s">
        <v>159</v>
      </c>
      <c r="BE95" s="190">
        <f>IF(N95="základní",J95,0)</f>
        <v>0</v>
      </c>
      <c r="BF95" s="190">
        <f>IF(N95="snížená",J95,0)</f>
        <v>0</v>
      </c>
      <c r="BG95" s="190">
        <f>IF(N95="zákl. přenesená",J95,0)</f>
        <v>0</v>
      </c>
      <c r="BH95" s="190">
        <f>IF(N95="sníž. přenesená",J95,0)</f>
        <v>0</v>
      </c>
      <c r="BI95" s="190">
        <f>IF(N95="nulová",J95,0)</f>
        <v>0</v>
      </c>
      <c r="BJ95" s="100" t="s">
        <v>79</v>
      </c>
      <c r="BK95" s="190">
        <f>ROUND(I95*H95,2)</f>
        <v>0</v>
      </c>
      <c r="BL95" s="100" t="s">
        <v>164</v>
      </c>
      <c r="BM95" s="189" t="s">
        <v>170</v>
      </c>
    </row>
    <row r="96" spans="1:65" s="113" customFormat="1" ht="16.5" customHeight="1" x14ac:dyDescent="0.2">
      <c r="A96" s="109"/>
      <c r="B96" s="110"/>
      <c r="C96" s="208" t="s">
        <v>164</v>
      </c>
      <c r="D96" s="208" t="s">
        <v>400</v>
      </c>
      <c r="E96" s="209" t="s">
        <v>1434</v>
      </c>
      <c r="F96" s="210" t="s">
        <v>1435</v>
      </c>
      <c r="G96" s="211" t="s">
        <v>1121</v>
      </c>
      <c r="H96" s="212">
        <v>10</v>
      </c>
      <c r="I96" s="5"/>
      <c r="J96" s="213">
        <f>ROUND(I96*H96,2)</f>
        <v>0</v>
      </c>
      <c r="K96" s="210" t="s">
        <v>3</v>
      </c>
      <c r="L96" s="214"/>
      <c r="M96" s="215" t="s">
        <v>3</v>
      </c>
      <c r="N96" s="216" t="s">
        <v>43</v>
      </c>
      <c r="O96" s="186"/>
      <c r="P96" s="187">
        <f>O96*H96</f>
        <v>0</v>
      </c>
      <c r="Q96" s="187">
        <v>0</v>
      </c>
      <c r="R96" s="187">
        <f>Q96*H96</f>
        <v>0</v>
      </c>
      <c r="S96" s="187">
        <v>0</v>
      </c>
      <c r="T96" s="188">
        <f>S96*H96</f>
        <v>0</v>
      </c>
      <c r="U96" s="109"/>
      <c r="V96" s="109"/>
      <c r="W96" s="109"/>
      <c r="X96" s="109"/>
      <c r="Y96" s="109"/>
      <c r="Z96" s="109"/>
      <c r="AA96" s="109"/>
      <c r="AB96" s="109"/>
      <c r="AC96" s="109"/>
      <c r="AD96" s="109"/>
      <c r="AE96" s="109"/>
      <c r="AR96" s="189" t="s">
        <v>174</v>
      </c>
      <c r="AT96" s="189" t="s">
        <v>400</v>
      </c>
      <c r="AU96" s="189" t="s">
        <v>81</v>
      </c>
      <c r="AY96" s="100" t="s">
        <v>159</v>
      </c>
      <c r="BE96" s="190">
        <f>IF(N96="základní",J96,0)</f>
        <v>0</v>
      </c>
      <c r="BF96" s="190">
        <f>IF(N96="snížená",J96,0)</f>
        <v>0</v>
      </c>
      <c r="BG96" s="190">
        <f>IF(N96="zákl. přenesená",J96,0)</f>
        <v>0</v>
      </c>
      <c r="BH96" s="190">
        <f>IF(N96="sníž. přenesená",J96,0)</f>
        <v>0</v>
      </c>
      <c r="BI96" s="190">
        <f>IF(N96="nulová",J96,0)</f>
        <v>0</v>
      </c>
      <c r="BJ96" s="100" t="s">
        <v>79</v>
      </c>
      <c r="BK96" s="190">
        <f>ROUND(I96*H96,2)</f>
        <v>0</v>
      </c>
      <c r="BL96" s="100" t="s">
        <v>164</v>
      </c>
      <c r="BM96" s="189" t="s">
        <v>174</v>
      </c>
    </row>
    <row r="97" spans="1:65" s="113" customFormat="1" ht="16.5" customHeight="1" x14ac:dyDescent="0.2">
      <c r="A97" s="109"/>
      <c r="B97" s="110"/>
      <c r="C97" s="208" t="s">
        <v>178</v>
      </c>
      <c r="D97" s="208" t="s">
        <v>400</v>
      </c>
      <c r="E97" s="209" t="s">
        <v>1436</v>
      </c>
      <c r="F97" s="210" t="s">
        <v>1437</v>
      </c>
      <c r="G97" s="211" t="s">
        <v>1121</v>
      </c>
      <c r="H97" s="212">
        <v>20</v>
      </c>
      <c r="I97" s="5"/>
      <c r="J97" s="213">
        <f>ROUND(I97*H97,2)</f>
        <v>0</v>
      </c>
      <c r="K97" s="210" t="s">
        <v>3</v>
      </c>
      <c r="L97" s="214"/>
      <c r="M97" s="215" t="s">
        <v>3</v>
      </c>
      <c r="N97" s="216" t="s">
        <v>43</v>
      </c>
      <c r="O97" s="186"/>
      <c r="P97" s="187">
        <f>O97*H97</f>
        <v>0</v>
      </c>
      <c r="Q97" s="187">
        <v>0</v>
      </c>
      <c r="R97" s="187">
        <f>Q97*H97</f>
        <v>0</v>
      </c>
      <c r="S97" s="187">
        <v>0</v>
      </c>
      <c r="T97" s="188">
        <f>S97*H97</f>
        <v>0</v>
      </c>
      <c r="U97" s="109"/>
      <c r="V97" s="109"/>
      <c r="W97" s="109"/>
      <c r="X97" s="109"/>
      <c r="Y97" s="109"/>
      <c r="Z97" s="109"/>
      <c r="AA97" s="109"/>
      <c r="AB97" s="109"/>
      <c r="AC97" s="109"/>
      <c r="AD97" s="109"/>
      <c r="AE97" s="109"/>
      <c r="AR97" s="189" t="s">
        <v>174</v>
      </c>
      <c r="AT97" s="189" t="s">
        <v>400</v>
      </c>
      <c r="AU97" s="189" t="s">
        <v>81</v>
      </c>
      <c r="AY97" s="100" t="s">
        <v>159</v>
      </c>
      <c r="BE97" s="190">
        <f>IF(N97="základní",J97,0)</f>
        <v>0</v>
      </c>
      <c r="BF97" s="190">
        <f>IF(N97="snížená",J97,0)</f>
        <v>0</v>
      </c>
      <c r="BG97" s="190">
        <f>IF(N97="zákl. přenesená",J97,0)</f>
        <v>0</v>
      </c>
      <c r="BH97" s="190">
        <f>IF(N97="sníž. přenesená",J97,0)</f>
        <v>0</v>
      </c>
      <c r="BI97" s="190">
        <f>IF(N97="nulová",J97,0)</f>
        <v>0</v>
      </c>
      <c r="BJ97" s="100" t="s">
        <v>79</v>
      </c>
      <c r="BK97" s="190">
        <f>ROUND(I97*H97,2)</f>
        <v>0</v>
      </c>
      <c r="BL97" s="100" t="s">
        <v>164</v>
      </c>
      <c r="BM97" s="189" t="s">
        <v>181</v>
      </c>
    </row>
    <row r="98" spans="1:65" s="113" customFormat="1" ht="16.5" customHeight="1" x14ac:dyDescent="0.2">
      <c r="A98" s="109"/>
      <c r="B98" s="110"/>
      <c r="C98" s="208" t="s">
        <v>170</v>
      </c>
      <c r="D98" s="208" t="s">
        <v>400</v>
      </c>
      <c r="E98" s="209" t="s">
        <v>1438</v>
      </c>
      <c r="F98" s="210" t="s">
        <v>1439</v>
      </c>
      <c r="G98" s="211" t="s">
        <v>1121</v>
      </c>
      <c r="H98" s="212">
        <v>20</v>
      </c>
      <c r="I98" s="5"/>
      <c r="J98" s="213">
        <f>ROUND(I98*H98,2)</f>
        <v>0</v>
      </c>
      <c r="K98" s="210" t="s">
        <v>3</v>
      </c>
      <c r="L98" s="214"/>
      <c r="M98" s="215" t="s">
        <v>3</v>
      </c>
      <c r="N98" s="216" t="s">
        <v>43</v>
      </c>
      <c r="O98" s="186"/>
      <c r="P98" s="187">
        <f>O98*H98</f>
        <v>0</v>
      </c>
      <c r="Q98" s="187">
        <v>0</v>
      </c>
      <c r="R98" s="187">
        <f>Q98*H98</f>
        <v>0</v>
      </c>
      <c r="S98" s="187">
        <v>0</v>
      </c>
      <c r="T98" s="188">
        <f>S98*H98</f>
        <v>0</v>
      </c>
      <c r="U98" s="109"/>
      <c r="V98" s="109"/>
      <c r="W98" s="109"/>
      <c r="X98" s="109"/>
      <c r="Y98" s="109"/>
      <c r="Z98" s="109"/>
      <c r="AA98" s="109"/>
      <c r="AB98" s="109"/>
      <c r="AC98" s="109"/>
      <c r="AD98" s="109"/>
      <c r="AE98" s="109"/>
      <c r="AR98" s="189" t="s">
        <v>174</v>
      </c>
      <c r="AT98" s="189" t="s">
        <v>400</v>
      </c>
      <c r="AU98" s="189" t="s">
        <v>81</v>
      </c>
      <c r="AY98" s="100" t="s">
        <v>159</v>
      </c>
      <c r="BE98" s="190">
        <f>IF(N98="základní",J98,0)</f>
        <v>0</v>
      </c>
      <c r="BF98" s="190">
        <f>IF(N98="snížená",J98,0)</f>
        <v>0</v>
      </c>
      <c r="BG98" s="190">
        <f>IF(N98="zákl. přenesená",J98,0)</f>
        <v>0</v>
      </c>
      <c r="BH98" s="190">
        <f>IF(N98="sníž. přenesená",J98,0)</f>
        <v>0</v>
      </c>
      <c r="BI98" s="190">
        <f>IF(N98="nulová",J98,0)</f>
        <v>0</v>
      </c>
      <c r="BJ98" s="100" t="s">
        <v>79</v>
      </c>
      <c r="BK98" s="190">
        <f>ROUND(I98*H98,2)</f>
        <v>0</v>
      </c>
      <c r="BL98" s="100" t="s">
        <v>164</v>
      </c>
      <c r="BM98" s="189" t="s">
        <v>184</v>
      </c>
    </row>
    <row r="99" spans="1:65" s="113" customFormat="1" ht="16.5" customHeight="1" x14ac:dyDescent="0.2">
      <c r="A99" s="109"/>
      <c r="B99" s="110"/>
      <c r="C99" s="208" t="s">
        <v>185</v>
      </c>
      <c r="D99" s="208" t="s">
        <v>400</v>
      </c>
      <c r="E99" s="209" t="s">
        <v>1440</v>
      </c>
      <c r="F99" s="210" t="s">
        <v>1441</v>
      </c>
      <c r="G99" s="211" t="s">
        <v>1177</v>
      </c>
      <c r="H99" s="212">
        <v>80</v>
      </c>
      <c r="I99" s="5"/>
      <c r="J99" s="213">
        <f>ROUND(I99*H99,2)</f>
        <v>0</v>
      </c>
      <c r="K99" s="210" t="s">
        <v>3</v>
      </c>
      <c r="L99" s="214"/>
      <c r="M99" s="215" t="s">
        <v>3</v>
      </c>
      <c r="N99" s="216" t="s">
        <v>43</v>
      </c>
      <c r="O99" s="186"/>
      <c r="P99" s="187">
        <f>O99*H99</f>
        <v>0</v>
      </c>
      <c r="Q99" s="187">
        <v>0</v>
      </c>
      <c r="R99" s="187">
        <f>Q99*H99</f>
        <v>0</v>
      </c>
      <c r="S99" s="187">
        <v>0</v>
      </c>
      <c r="T99" s="188">
        <f>S99*H99</f>
        <v>0</v>
      </c>
      <c r="U99" s="109"/>
      <c r="V99" s="109"/>
      <c r="W99" s="109"/>
      <c r="X99" s="109"/>
      <c r="Y99" s="109"/>
      <c r="Z99" s="109"/>
      <c r="AA99" s="109"/>
      <c r="AB99" s="109"/>
      <c r="AC99" s="109"/>
      <c r="AD99" s="109"/>
      <c r="AE99" s="109"/>
      <c r="AR99" s="189" t="s">
        <v>174</v>
      </c>
      <c r="AT99" s="189" t="s">
        <v>400</v>
      </c>
      <c r="AU99" s="189" t="s">
        <v>81</v>
      </c>
      <c r="AY99" s="100" t="s">
        <v>159</v>
      </c>
      <c r="BE99" s="190">
        <f>IF(N99="základní",J99,0)</f>
        <v>0</v>
      </c>
      <c r="BF99" s="190">
        <f>IF(N99="snížená",J99,0)</f>
        <v>0</v>
      </c>
      <c r="BG99" s="190">
        <f>IF(N99="zákl. přenesená",J99,0)</f>
        <v>0</v>
      </c>
      <c r="BH99" s="190">
        <f>IF(N99="sníž. přenesená",J99,0)</f>
        <v>0</v>
      </c>
      <c r="BI99" s="190">
        <f>IF(N99="nulová",J99,0)</f>
        <v>0</v>
      </c>
      <c r="BJ99" s="100" t="s">
        <v>79</v>
      </c>
      <c r="BK99" s="190">
        <f>ROUND(I99*H99,2)</f>
        <v>0</v>
      </c>
      <c r="BL99" s="100" t="s">
        <v>164</v>
      </c>
      <c r="BM99" s="189" t="s">
        <v>188</v>
      </c>
    </row>
    <row r="100" spans="1:65" s="167" customFormat="1" ht="22.9" customHeight="1" x14ac:dyDescent="0.2">
      <c r="B100" s="168"/>
      <c r="D100" s="169" t="s">
        <v>71</v>
      </c>
      <c r="E100" s="242" t="s">
        <v>1150</v>
      </c>
      <c r="F100" s="242" t="s">
        <v>1442</v>
      </c>
      <c r="J100" s="243">
        <f>BK100</f>
        <v>0</v>
      </c>
      <c r="L100" s="168"/>
      <c r="M100" s="172"/>
      <c r="N100" s="173"/>
      <c r="O100" s="173"/>
      <c r="P100" s="174">
        <f>SUM(P101:P106)</f>
        <v>0</v>
      </c>
      <c r="Q100" s="173"/>
      <c r="R100" s="174">
        <f>SUM(R101:R106)</f>
        <v>0</v>
      </c>
      <c r="S100" s="173"/>
      <c r="T100" s="175">
        <f>SUM(T101:T106)</f>
        <v>0</v>
      </c>
      <c r="AR100" s="169" t="s">
        <v>79</v>
      </c>
      <c r="AT100" s="176" t="s">
        <v>71</v>
      </c>
      <c r="AU100" s="176" t="s">
        <v>79</v>
      </c>
      <c r="AY100" s="169" t="s">
        <v>159</v>
      </c>
      <c r="BK100" s="177">
        <f>SUM(BK101:BK106)</f>
        <v>0</v>
      </c>
    </row>
    <row r="101" spans="1:65" s="113" customFormat="1" ht="16.5" customHeight="1" x14ac:dyDescent="0.2">
      <c r="A101" s="109"/>
      <c r="B101" s="110"/>
      <c r="C101" s="208" t="s">
        <v>174</v>
      </c>
      <c r="D101" s="208" t="s">
        <v>400</v>
      </c>
      <c r="E101" s="209" t="s">
        <v>1443</v>
      </c>
      <c r="F101" s="210" t="s">
        <v>1444</v>
      </c>
      <c r="G101" s="211" t="s">
        <v>1177</v>
      </c>
      <c r="H101" s="212">
        <v>500</v>
      </c>
      <c r="I101" s="5"/>
      <c r="J101" s="213">
        <f t="shared" ref="J101:J106" si="0">ROUND(I101*H101,2)</f>
        <v>0</v>
      </c>
      <c r="K101" s="210" t="s">
        <v>3</v>
      </c>
      <c r="L101" s="214"/>
      <c r="M101" s="215" t="s">
        <v>3</v>
      </c>
      <c r="N101" s="216" t="s">
        <v>43</v>
      </c>
      <c r="O101" s="186"/>
      <c r="P101" s="187">
        <f t="shared" ref="P101:P106" si="1">O101*H101</f>
        <v>0</v>
      </c>
      <c r="Q101" s="187">
        <v>0</v>
      </c>
      <c r="R101" s="187">
        <f t="shared" ref="R101:R106" si="2">Q101*H101</f>
        <v>0</v>
      </c>
      <c r="S101" s="187">
        <v>0</v>
      </c>
      <c r="T101" s="188">
        <f t="shared" ref="T101:T106" si="3">S101*H101</f>
        <v>0</v>
      </c>
      <c r="U101" s="109"/>
      <c r="V101" s="109"/>
      <c r="W101" s="109"/>
      <c r="X101" s="109"/>
      <c r="Y101" s="109"/>
      <c r="Z101" s="109"/>
      <c r="AA101" s="109"/>
      <c r="AB101" s="109"/>
      <c r="AC101" s="109"/>
      <c r="AD101" s="109"/>
      <c r="AE101" s="109"/>
      <c r="AR101" s="189" t="s">
        <v>174</v>
      </c>
      <c r="AT101" s="189" t="s">
        <v>400</v>
      </c>
      <c r="AU101" s="189" t="s">
        <v>81</v>
      </c>
      <c r="AY101" s="100" t="s">
        <v>159</v>
      </c>
      <c r="BE101" s="190">
        <f t="shared" ref="BE101:BE106" si="4">IF(N101="základní",J101,0)</f>
        <v>0</v>
      </c>
      <c r="BF101" s="190">
        <f t="shared" ref="BF101:BF106" si="5">IF(N101="snížená",J101,0)</f>
        <v>0</v>
      </c>
      <c r="BG101" s="190">
        <f t="shared" ref="BG101:BG106" si="6">IF(N101="zákl. přenesená",J101,0)</f>
        <v>0</v>
      </c>
      <c r="BH101" s="190">
        <f t="shared" ref="BH101:BH106" si="7">IF(N101="sníž. přenesená",J101,0)</f>
        <v>0</v>
      </c>
      <c r="BI101" s="190">
        <f t="shared" ref="BI101:BI106" si="8">IF(N101="nulová",J101,0)</f>
        <v>0</v>
      </c>
      <c r="BJ101" s="100" t="s">
        <v>79</v>
      </c>
      <c r="BK101" s="190">
        <f t="shared" ref="BK101:BK106" si="9">ROUND(I101*H101,2)</f>
        <v>0</v>
      </c>
      <c r="BL101" s="100" t="s">
        <v>164</v>
      </c>
      <c r="BM101" s="189" t="s">
        <v>192</v>
      </c>
    </row>
    <row r="102" spans="1:65" s="113" customFormat="1" ht="16.5" customHeight="1" x14ac:dyDescent="0.2">
      <c r="A102" s="109"/>
      <c r="B102" s="110"/>
      <c r="C102" s="208" t="s">
        <v>198</v>
      </c>
      <c r="D102" s="208" t="s">
        <v>400</v>
      </c>
      <c r="E102" s="209" t="s">
        <v>1445</v>
      </c>
      <c r="F102" s="210" t="s">
        <v>1446</v>
      </c>
      <c r="G102" s="211" t="s">
        <v>1177</v>
      </c>
      <c r="H102" s="212">
        <v>1050</v>
      </c>
      <c r="I102" s="5"/>
      <c r="J102" s="213">
        <f t="shared" si="0"/>
        <v>0</v>
      </c>
      <c r="K102" s="210" t="s">
        <v>3</v>
      </c>
      <c r="L102" s="214"/>
      <c r="M102" s="215" t="s">
        <v>3</v>
      </c>
      <c r="N102" s="216" t="s">
        <v>43</v>
      </c>
      <c r="O102" s="186"/>
      <c r="P102" s="187">
        <f t="shared" si="1"/>
        <v>0</v>
      </c>
      <c r="Q102" s="187">
        <v>0</v>
      </c>
      <c r="R102" s="187">
        <f t="shared" si="2"/>
        <v>0</v>
      </c>
      <c r="S102" s="187">
        <v>0</v>
      </c>
      <c r="T102" s="188">
        <f t="shared" si="3"/>
        <v>0</v>
      </c>
      <c r="U102" s="109"/>
      <c r="V102" s="109"/>
      <c r="W102" s="109"/>
      <c r="X102" s="109"/>
      <c r="Y102" s="109"/>
      <c r="Z102" s="109"/>
      <c r="AA102" s="109"/>
      <c r="AB102" s="109"/>
      <c r="AC102" s="109"/>
      <c r="AD102" s="109"/>
      <c r="AE102" s="109"/>
      <c r="AR102" s="189" t="s">
        <v>174</v>
      </c>
      <c r="AT102" s="189" t="s">
        <v>400</v>
      </c>
      <c r="AU102" s="189" t="s">
        <v>81</v>
      </c>
      <c r="AY102" s="100" t="s">
        <v>159</v>
      </c>
      <c r="BE102" s="190">
        <f t="shared" si="4"/>
        <v>0</v>
      </c>
      <c r="BF102" s="190">
        <f t="shared" si="5"/>
        <v>0</v>
      </c>
      <c r="BG102" s="190">
        <f t="shared" si="6"/>
        <v>0</v>
      </c>
      <c r="BH102" s="190">
        <f t="shared" si="7"/>
        <v>0</v>
      </c>
      <c r="BI102" s="190">
        <f t="shared" si="8"/>
        <v>0</v>
      </c>
      <c r="BJ102" s="100" t="s">
        <v>79</v>
      </c>
      <c r="BK102" s="190">
        <f t="shared" si="9"/>
        <v>0</v>
      </c>
      <c r="BL102" s="100" t="s">
        <v>164</v>
      </c>
      <c r="BM102" s="189" t="s">
        <v>201</v>
      </c>
    </row>
    <row r="103" spans="1:65" s="113" customFormat="1" ht="16.5" customHeight="1" x14ac:dyDescent="0.2">
      <c r="A103" s="109"/>
      <c r="B103" s="110"/>
      <c r="C103" s="208" t="s">
        <v>181</v>
      </c>
      <c r="D103" s="208" t="s">
        <v>400</v>
      </c>
      <c r="E103" s="209" t="s">
        <v>1447</v>
      </c>
      <c r="F103" s="210" t="s">
        <v>1448</v>
      </c>
      <c r="G103" s="211" t="s">
        <v>1177</v>
      </c>
      <c r="H103" s="212">
        <v>30</v>
      </c>
      <c r="I103" s="5"/>
      <c r="J103" s="213">
        <f t="shared" si="0"/>
        <v>0</v>
      </c>
      <c r="K103" s="210" t="s">
        <v>3</v>
      </c>
      <c r="L103" s="214"/>
      <c r="M103" s="215" t="s">
        <v>3</v>
      </c>
      <c r="N103" s="216" t="s">
        <v>43</v>
      </c>
      <c r="O103" s="186"/>
      <c r="P103" s="187">
        <f t="shared" si="1"/>
        <v>0</v>
      </c>
      <c r="Q103" s="187">
        <v>0</v>
      </c>
      <c r="R103" s="187">
        <f t="shared" si="2"/>
        <v>0</v>
      </c>
      <c r="S103" s="187">
        <v>0</v>
      </c>
      <c r="T103" s="188">
        <f t="shared" si="3"/>
        <v>0</v>
      </c>
      <c r="U103" s="109"/>
      <c r="V103" s="109"/>
      <c r="W103" s="109"/>
      <c r="X103" s="109"/>
      <c r="Y103" s="109"/>
      <c r="Z103" s="109"/>
      <c r="AA103" s="109"/>
      <c r="AB103" s="109"/>
      <c r="AC103" s="109"/>
      <c r="AD103" s="109"/>
      <c r="AE103" s="109"/>
      <c r="AR103" s="189" t="s">
        <v>174</v>
      </c>
      <c r="AT103" s="189" t="s">
        <v>400</v>
      </c>
      <c r="AU103" s="189" t="s">
        <v>81</v>
      </c>
      <c r="AY103" s="100" t="s">
        <v>159</v>
      </c>
      <c r="BE103" s="190">
        <f t="shared" si="4"/>
        <v>0</v>
      </c>
      <c r="BF103" s="190">
        <f t="shared" si="5"/>
        <v>0</v>
      </c>
      <c r="BG103" s="190">
        <f t="shared" si="6"/>
        <v>0</v>
      </c>
      <c r="BH103" s="190">
        <f t="shared" si="7"/>
        <v>0</v>
      </c>
      <c r="BI103" s="190">
        <f t="shared" si="8"/>
        <v>0</v>
      </c>
      <c r="BJ103" s="100" t="s">
        <v>79</v>
      </c>
      <c r="BK103" s="190">
        <f t="shared" si="9"/>
        <v>0</v>
      </c>
      <c r="BL103" s="100" t="s">
        <v>164</v>
      </c>
      <c r="BM103" s="189" t="s">
        <v>208</v>
      </c>
    </row>
    <row r="104" spans="1:65" s="113" customFormat="1" ht="16.5" customHeight="1" x14ac:dyDescent="0.2">
      <c r="A104" s="109"/>
      <c r="B104" s="110"/>
      <c r="C104" s="208" t="s">
        <v>209</v>
      </c>
      <c r="D104" s="208" t="s">
        <v>400</v>
      </c>
      <c r="E104" s="209" t="s">
        <v>1449</v>
      </c>
      <c r="F104" s="210" t="s">
        <v>1450</v>
      </c>
      <c r="G104" s="211" t="s">
        <v>1177</v>
      </c>
      <c r="H104" s="212">
        <v>50</v>
      </c>
      <c r="I104" s="5"/>
      <c r="J104" s="213">
        <f t="shared" si="0"/>
        <v>0</v>
      </c>
      <c r="K104" s="210" t="s">
        <v>3</v>
      </c>
      <c r="L104" s="214"/>
      <c r="M104" s="215" t="s">
        <v>3</v>
      </c>
      <c r="N104" s="216" t="s">
        <v>43</v>
      </c>
      <c r="O104" s="186"/>
      <c r="P104" s="187">
        <f t="shared" si="1"/>
        <v>0</v>
      </c>
      <c r="Q104" s="187">
        <v>0</v>
      </c>
      <c r="R104" s="187">
        <f t="shared" si="2"/>
        <v>0</v>
      </c>
      <c r="S104" s="187">
        <v>0</v>
      </c>
      <c r="T104" s="188">
        <f t="shared" si="3"/>
        <v>0</v>
      </c>
      <c r="U104" s="109"/>
      <c r="V104" s="109"/>
      <c r="W104" s="109"/>
      <c r="X104" s="109"/>
      <c r="Y104" s="109"/>
      <c r="Z104" s="109"/>
      <c r="AA104" s="109"/>
      <c r="AB104" s="109"/>
      <c r="AC104" s="109"/>
      <c r="AD104" s="109"/>
      <c r="AE104" s="109"/>
      <c r="AR104" s="189" t="s">
        <v>174</v>
      </c>
      <c r="AT104" s="189" t="s">
        <v>400</v>
      </c>
      <c r="AU104" s="189" t="s">
        <v>81</v>
      </c>
      <c r="AY104" s="100" t="s">
        <v>159</v>
      </c>
      <c r="BE104" s="190">
        <f t="shared" si="4"/>
        <v>0</v>
      </c>
      <c r="BF104" s="190">
        <f t="shared" si="5"/>
        <v>0</v>
      </c>
      <c r="BG104" s="190">
        <f t="shared" si="6"/>
        <v>0</v>
      </c>
      <c r="BH104" s="190">
        <f t="shared" si="7"/>
        <v>0</v>
      </c>
      <c r="BI104" s="190">
        <f t="shared" si="8"/>
        <v>0</v>
      </c>
      <c r="BJ104" s="100" t="s">
        <v>79</v>
      </c>
      <c r="BK104" s="190">
        <f t="shared" si="9"/>
        <v>0</v>
      </c>
      <c r="BL104" s="100" t="s">
        <v>164</v>
      </c>
      <c r="BM104" s="189" t="s">
        <v>212</v>
      </c>
    </row>
    <row r="105" spans="1:65" s="113" customFormat="1" ht="16.5" customHeight="1" x14ac:dyDescent="0.2">
      <c r="A105" s="109"/>
      <c r="B105" s="110"/>
      <c r="C105" s="208" t="s">
        <v>184</v>
      </c>
      <c r="D105" s="208" t="s">
        <v>400</v>
      </c>
      <c r="E105" s="209" t="s">
        <v>1451</v>
      </c>
      <c r="F105" s="210" t="s">
        <v>1452</v>
      </c>
      <c r="G105" s="211" t="s">
        <v>1177</v>
      </c>
      <c r="H105" s="212">
        <v>15</v>
      </c>
      <c r="I105" s="5"/>
      <c r="J105" s="213">
        <f t="shared" si="0"/>
        <v>0</v>
      </c>
      <c r="K105" s="210" t="s">
        <v>3</v>
      </c>
      <c r="L105" s="214"/>
      <c r="M105" s="215" t="s">
        <v>3</v>
      </c>
      <c r="N105" s="216" t="s">
        <v>43</v>
      </c>
      <c r="O105" s="186"/>
      <c r="P105" s="187">
        <f t="shared" si="1"/>
        <v>0</v>
      </c>
      <c r="Q105" s="187">
        <v>0</v>
      </c>
      <c r="R105" s="187">
        <f t="shared" si="2"/>
        <v>0</v>
      </c>
      <c r="S105" s="187">
        <v>0</v>
      </c>
      <c r="T105" s="188">
        <f t="shared" si="3"/>
        <v>0</v>
      </c>
      <c r="U105" s="109"/>
      <c r="V105" s="109"/>
      <c r="W105" s="109"/>
      <c r="X105" s="109"/>
      <c r="Y105" s="109"/>
      <c r="Z105" s="109"/>
      <c r="AA105" s="109"/>
      <c r="AB105" s="109"/>
      <c r="AC105" s="109"/>
      <c r="AD105" s="109"/>
      <c r="AE105" s="109"/>
      <c r="AR105" s="189" t="s">
        <v>174</v>
      </c>
      <c r="AT105" s="189" t="s">
        <v>400</v>
      </c>
      <c r="AU105" s="189" t="s">
        <v>81</v>
      </c>
      <c r="AY105" s="100" t="s">
        <v>159</v>
      </c>
      <c r="BE105" s="190">
        <f t="shared" si="4"/>
        <v>0</v>
      </c>
      <c r="BF105" s="190">
        <f t="shared" si="5"/>
        <v>0</v>
      </c>
      <c r="BG105" s="190">
        <f t="shared" si="6"/>
        <v>0</v>
      </c>
      <c r="BH105" s="190">
        <f t="shared" si="7"/>
        <v>0</v>
      </c>
      <c r="BI105" s="190">
        <f t="shared" si="8"/>
        <v>0</v>
      </c>
      <c r="BJ105" s="100" t="s">
        <v>79</v>
      </c>
      <c r="BK105" s="190">
        <f t="shared" si="9"/>
        <v>0</v>
      </c>
      <c r="BL105" s="100" t="s">
        <v>164</v>
      </c>
      <c r="BM105" s="189" t="s">
        <v>217</v>
      </c>
    </row>
    <row r="106" spans="1:65" s="113" customFormat="1" ht="16.5" customHeight="1" x14ac:dyDescent="0.2">
      <c r="A106" s="109"/>
      <c r="B106" s="110"/>
      <c r="C106" s="208" t="s">
        <v>225</v>
      </c>
      <c r="D106" s="208" t="s">
        <v>400</v>
      </c>
      <c r="E106" s="209" t="s">
        <v>1453</v>
      </c>
      <c r="F106" s="210" t="s">
        <v>1454</v>
      </c>
      <c r="G106" s="211" t="s">
        <v>1177</v>
      </c>
      <c r="H106" s="212">
        <v>20</v>
      </c>
      <c r="I106" s="5"/>
      <c r="J106" s="213">
        <f t="shared" si="0"/>
        <v>0</v>
      </c>
      <c r="K106" s="210" t="s">
        <v>3</v>
      </c>
      <c r="L106" s="214"/>
      <c r="M106" s="215" t="s">
        <v>3</v>
      </c>
      <c r="N106" s="216" t="s">
        <v>43</v>
      </c>
      <c r="O106" s="186"/>
      <c r="P106" s="187">
        <f t="shared" si="1"/>
        <v>0</v>
      </c>
      <c r="Q106" s="187">
        <v>0</v>
      </c>
      <c r="R106" s="187">
        <f t="shared" si="2"/>
        <v>0</v>
      </c>
      <c r="S106" s="187">
        <v>0</v>
      </c>
      <c r="T106" s="188">
        <f t="shared" si="3"/>
        <v>0</v>
      </c>
      <c r="U106" s="109"/>
      <c r="V106" s="109"/>
      <c r="W106" s="109"/>
      <c r="X106" s="109"/>
      <c r="Y106" s="109"/>
      <c r="Z106" s="109"/>
      <c r="AA106" s="109"/>
      <c r="AB106" s="109"/>
      <c r="AC106" s="109"/>
      <c r="AD106" s="109"/>
      <c r="AE106" s="109"/>
      <c r="AR106" s="189" t="s">
        <v>174</v>
      </c>
      <c r="AT106" s="189" t="s">
        <v>400</v>
      </c>
      <c r="AU106" s="189" t="s">
        <v>81</v>
      </c>
      <c r="AY106" s="100" t="s">
        <v>159</v>
      </c>
      <c r="BE106" s="190">
        <f t="shared" si="4"/>
        <v>0</v>
      </c>
      <c r="BF106" s="190">
        <f t="shared" si="5"/>
        <v>0</v>
      </c>
      <c r="BG106" s="190">
        <f t="shared" si="6"/>
        <v>0</v>
      </c>
      <c r="BH106" s="190">
        <f t="shared" si="7"/>
        <v>0</v>
      </c>
      <c r="BI106" s="190">
        <f t="shared" si="8"/>
        <v>0</v>
      </c>
      <c r="BJ106" s="100" t="s">
        <v>79</v>
      </c>
      <c r="BK106" s="190">
        <f t="shared" si="9"/>
        <v>0</v>
      </c>
      <c r="BL106" s="100" t="s">
        <v>164</v>
      </c>
      <c r="BM106" s="189" t="s">
        <v>228</v>
      </c>
    </row>
    <row r="107" spans="1:65" s="167" customFormat="1" ht="22.9" customHeight="1" x14ac:dyDescent="0.2">
      <c r="B107" s="168"/>
      <c r="D107" s="169" t="s">
        <v>71</v>
      </c>
      <c r="E107" s="242" t="s">
        <v>1161</v>
      </c>
      <c r="F107" s="242" t="s">
        <v>1455</v>
      </c>
      <c r="J107" s="243">
        <f>BK107</f>
        <v>0</v>
      </c>
      <c r="L107" s="168"/>
      <c r="M107" s="172"/>
      <c r="N107" s="173"/>
      <c r="O107" s="173"/>
      <c r="P107" s="174">
        <f>P108</f>
        <v>0</v>
      </c>
      <c r="Q107" s="173"/>
      <c r="R107" s="174">
        <f>R108</f>
        <v>0</v>
      </c>
      <c r="S107" s="173"/>
      <c r="T107" s="175">
        <f>T108</f>
        <v>0</v>
      </c>
      <c r="AR107" s="169" t="s">
        <v>79</v>
      </c>
      <c r="AT107" s="176" t="s">
        <v>71</v>
      </c>
      <c r="AU107" s="176" t="s">
        <v>79</v>
      </c>
      <c r="AY107" s="169" t="s">
        <v>159</v>
      </c>
      <c r="BK107" s="177">
        <f>BK108</f>
        <v>0</v>
      </c>
    </row>
    <row r="108" spans="1:65" s="113" customFormat="1" ht="16.5" customHeight="1" x14ac:dyDescent="0.2">
      <c r="A108" s="109"/>
      <c r="B108" s="110"/>
      <c r="C108" s="208" t="s">
        <v>188</v>
      </c>
      <c r="D108" s="208" t="s">
        <v>400</v>
      </c>
      <c r="E108" s="209" t="s">
        <v>1456</v>
      </c>
      <c r="F108" s="210" t="s">
        <v>1457</v>
      </c>
      <c r="G108" s="211" t="s">
        <v>1121</v>
      </c>
      <c r="H108" s="212">
        <v>60</v>
      </c>
      <c r="I108" s="5"/>
      <c r="J108" s="213">
        <f>ROUND(I108*H108,2)</f>
        <v>0</v>
      </c>
      <c r="K108" s="210" t="s">
        <v>3</v>
      </c>
      <c r="L108" s="214"/>
      <c r="M108" s="215" t="s">
        <v>3</v>
      </c>
      <c r="N108" s="216" t="s">
        <v>43</v>
      </c>
      <c r="O108" s="186"/>
      <c r="P108" s="187">
        <f>O108*H108</f>
        <v>0</v>
      </c>
      <c r="Q108" s="187">
        <v>0</v>
      </c>
      <c r="R108" s="187">
        <f>Q108*H108</f>
        <v>0</v>
      </c>
      <c r="S108" s="187">
        <v>0</v>
      </c>
      <c r="T108" s="188">
        <f>S108*H108</f>
        <v>0</v>
      </c>
      <c r="U108" s="109"/>
      <c r="V108" s="109"/>
      <c r="W108" s="109"/>
      <c r="X108" s="109"/>
      <c r="Y108" s="109"/>
      <c r="Z108" s="109"/>
      <c r="AA108" s="109"/>
      <c r="AB108" s="109"/>
      <c r="AC108" s="109"/>
      <c r="AD108" s="109"/>
      <c r="AE108" s="109"/>
      <c r="AR108" s="189" t="s">
        <v>174</v>
      </c>
      <c r="AT108" s="189" t="s">
        <v>400</v>
      </c>
      <c r="AU108" s="189" t="s">
        <v>81</v>
      </c>
      <c r="AY108" s="100" t="s">
        <v>159</v>
      </c>
      <c r="BE108" s="190">
        <f>IF(N108="základní",J108,0)</f>
        <v>0</v>
      </c>
      <c r="BF108" s="190">
        <f>IF(N108="snížená",J108,0)</f>
        <v>0</v>
      </c>
      <c r="BG108" s="190">
        <f>IF(N108="zákl. přenesená",J108,0)</f>
        <v>0</v>
      </c>
      <c r="BH108" s="190">
        <f>IF(N108="sníž. přenesená",J108,0)</f>
        <v>0</v>
      </c>
      <c r="BI108" s="190">
        <f>IF(N108="nulová",J108,0)</f>
        <v>0</v>
      </c>
      <c r="BJ108" s="100" t="s">
        <v>79</v>
      </c>
      <c r="BK108" s="190">
        <f>ROUND(I108*H108,2)</f>
        <v>0</v>
      </c>
      <c r="BL108" s="100" t="s">
        <v>164</v>
      </c>
      <c r="BM108" s="189" t="s">
        <v>235</v>
      </c>
    </row>
    <row r="109" spans="1:65" s="167" customFormat="1" ht="22.9" customHeight="1" x14ac:dyDescent="0.2">
      <c r="B109" s="168"/>
      <c r="D109" s="169" t="s">
        <v>71</v>
      </c>
      <c r="E109" s="242" t="s">
        <v>1178</v>
      </c>
      <c r="F109" s="242" t="s">
        <v>1458</v>
      </c>
      <c r="J109" s="243">
        <f>BK109</f>
        <v>0</v>
      </c>
      <c r="L109" s="168"/>
      <c r="M109" s="172"/>
      <c r="N109" s="173"/>
      <c r="O109" s="173"/>
      <c r="P109" s="174">
        <f>SUM(P110:P117)</f>
        <v>0</v>
      </c>
      <c r="Q109" s="173"/>
      <c r="R109" s="174">
        <f>SUM(R110:R117)</f>
        <v>0</v>
      </c>
      <c r="S109" s="173"/>
      <c r="T109" s="175">
        <f>SUM(T110:T117)</f>
        <v>0</v>
      </c>
      <c r="AR109" s="169" t="s">
        <v>79</v>
      </c>
      <c r="AT109" s="176" t="s">
        <v>71</v>
      </c>
      <c r="AU109" s="176" t="s">
        <v>79</v>
      </c>
      <c r="AY109" s="169" t="s">
        <v>159</v>
      </c>
      <c r="BK109" s="177">
        <f>SUM(BK110:BK117)</f>
        <v>0</v>
      </c>
    </row>
    <row r="110" spans="1:65" s="113" customFormat="1" ht="16.5" customHeight="1" x14ac:dyDescent="0.2">
      <c r="A110" s="109"/>
      <c r="B110" s="110"/>
      <c r="C110" s="208" t="s">
        <v>9</v>
      </c>
      <c r="D110" s="208" t="s">
        <v>400</v>
      </c>
      <c r="E110" s="209" t="s">
        <v>1459</v>
      </c>
      <c r="F110" s="210" t="s">
        <v>1460</v>
      </c>
      <c r="G110" s="211" t="s">
        <v>1121</v>
      </c>
      <c r="H110" s="212">
        <v>9</v>
      </c>
      <c r="I110" s="5"/>
      <c r="J110" s="213">
        <f t="shared" ref="J110:J117" si="10">ROUND(I110*H110,2)</f>
        <v>0</v>
      </c>
      <c r="K110" s="210" t="s">
        <v>3</v>
      </c>
      <c r="L110" s="214"/>
      <c r="M110" s="215" t="s">
        <v>3</v>
      </c>
      <c r="N110" s="216" t="s">
        <v>43</v>
      </c>
      <c r="O110" s="186"/>
      <c r="P110" s="187">
        <f t="shared" ref="P110:P117" si="11">O110*H110</f>
        <v>0</v>
      </c>
      <c r="Q110" s="187">
        <v>0</v>
      </c>
      <c r="R110" s="187">
        <f t="shared" ref="R110:R117" si="12">Q110*H110</f>
        <v>0</v>
      </c>
      <c r="S110" s="187">
        <v>0</v>
      </c>
      <c r="T110" s="188">
        <f t="shared" ref="T110:T117" si="13">S110*H110</f>
        <v>0</v>
      </c>
      <c r="U110" s="109"/>
      <c r="V110" s="109"/>
      <c r="W110" s="109"/>
      <c r="X110" s="109"/>
      <c r="Y110" s="109"/>
      <c r="Z110" s="109"/>
      <c r="AA110" s="109"/>
      <c r="AB110" s="109"/>
      <c r="AC110" s="109"/>
      <c r="AD110" s="109"/>
      <c r="AE110" s="109"/>
      <c r="AR110" s="189" t="s">
        <v>174</v>
      </c>
      <c r="AT110" s="189" t="s">
        <v>400</v>
      </c>
      <c r="AU110" s="189" t="s">
        <v>81</v>
      </c>
      <c r="AY110" s="100" t="s">
        <v>159</v>
      </c>
      <c r="BE110" s="190">
        <f t="shared" ref="BE110:BE117" si="14">IF(N110="základní",J110,0)</f>
        <v>0</v>
      </c>
      <c r="BF110" s="190">
        <f t="shared" ref="BF110:BF117" si="15">IF(N110="snížená",J110,0)</f>
        <v>0</v>
      </c>
      <c r="BG110" s="190">
        <f t="shared" ref="BG110:BG117" si="16">IF(N110="zákl. přenesená",J110,0)</f>
        <v>0</v>
      </c>
      <c r="BH110" s="190">
        <f t="shared" ref="BH110:BH117" si="17">IF(N110="sníž. přenesená",J110,0)</f>
        <v>0</v>
      </c>
      <c r="BI110" s="190">
        <f t="shared" ref="BI110:BI117" si="18">IF(N110="nulová",J110,0)</f>
        <v>0</v>
      </c>
      <c r="BJ110" s="100" t="s">
        <v>79</v>
      </c>
      <c r="BK110" s="190">
        <f t="shared" ref="BK110:BK117" si="19">ROUND(I110*H110,2)</f>
        <v>0</v>
      </c>
      <c r="BL110" s="100" t="s">
        <v>164</v>
      </c>
      <c r="BM110" s="189" t="s">
        <v>242</v>
      </c>
    </row>
    <row r="111" spans="1:65" s="113" customFormat="1" ht="16.5" customHeight="1" x14ac:dyDescent="0.2">
      <c r="A111" s="109"/>
      <c r="B111" s="110"/>
      <c r="C111" s="208" t="s">
        <v>192</v>
      </c>
      <c r="D111" s="208" t="s">
        <v>400</v>
      </c>
      <c r="E111" s="209" t="s">
        <v>1461</v>
      </c>
      <c r="F111" s="210" t="s">
        <v>1462</v>
      </c>
      <c r="G111" s="211" t="s">
        <v>1121</v>
      </c>
      <c r="H111" s="212">
        <v>3</v>
      </c>
      <c r="I111" s="5"/>
      <c r="J111" s="213">
        <f t="shared" si="10"/>
        <v>0</v>
      </c>
      <c r="K111" s="210" t="s">
        <v>3</v>
      </c>
      <c r="L111" s="214"/>
      <c r="M111" s="215" t="s">
        <v>3</v>
      </c>
      <c r="N111" s="216" t="s">
        <v>43</v>
      </c>
      <c r="O111" s="186"/>
      <c r="P111" s="187">
        <f t="shared" si="11"/>
        <v>0</v>
      </c>
      <c r="Q111" s="187">
        <v>0</v>
      </c>
      <c r="R111" s="187">
        <f t="shared" si="12"/>
        <v>0</v>
      </c>
      <c r="S111" s="187">
        <v>0</v>
      </c>
      <c r="T111" s="188">
        <f t="shared" si="13"/>
        <v>0</v>
      </c>
      <c r="U111" s="109"/>
      <c r="V111" s="109"/>
      <c r="W111" s="109"/>
      <c r="X111" s="109"/>
      <c r="Y111" s="109"/>
      <c r="Z111" s="109"/>
      <c r="AA111" s="109"/>
      <c r="AB111" s="109"/>
      <c r="AC111" s="109"/>
      <c r="AD111" s="109"/>
      <c r="AE111" s="109"/>
      <c r="AR111" s="189" t="s">
        <v>174</v>
      </c>
      <c r="AT111" s="189" t="s">
        <v>400</v>
      </c>
      <c r="AU111" s="189" t="s">
        <v>81</v>
      </c>
      <c r="AY111" s="100" t="s">
        <v>159</v>
      </c>
      <c r="BE111" s="190">
        <f t="shared" si="14"/>
        <v>0</v>
      </c>
      <c r="BF111" s="190">
        <f t="shared" si="15"/>
        <v>0</v>
      </c>
      <c r="BG111" s="190">
        <f t="shared" si="16"/>
        <v>0</v>
      </c>
      <c r="BH111" s="190">
        <f t="shared" si="17"/>
        <v>0</v>
      </c>
      <c r="BI111" s="190">
        <f t="shared" si="18"/>
        <v>0</v>
      </c>
      <c r="BJ111" s="100" t="s">
        <v>79</v>
      </c>
      <c r="BK111" s="190">
        <f t="shared" si="19"/>
        <v>0</v>
      </c>
      <c r="BL111" s="100" t="s">
        <v>164</v>
      </c>
      <c r="BM111" s="189" t="s">
        <v>255</v>
      </c>
    </row>
    <row r="112" spans="1:65" s="113" customFormat="1" ht="16.5" customHeight="1" x14ac:dyDescent="0.2">
      <c r="A112" s="109"/>
      <c r="B112" s="110"/>
      <c r="C112" s="208" t="s">
        <v>256</v>
      </c>
      <c r="D112" s="208" t="s">
        <v>400</v>
      </c>
      <c r="E112" s="209" t="s">
        <v>1463</v>
      </c>
      <c r="F112" s="210" t="s">
        <v>1464</v>
      </c>
      <c r="G112" s="211" t="s">
        <v>1121</v>
      </c>
      <c r="H112" s="212">
        <v>6</v>
      </c>
      <c r="I112" s="5"/>
      <c r="J112" s="213">
        <f t="shared" si="10"/>
        <v>0</v>
      </c>
      <c r="K112" s="210" t="s">
        <v>3</v>
      </c>
      <c r="L112" s="214"/>
      <c r="M112" s="215" t="s">
        <v>3</v>
      </c>
      <c r="N112" s="216" t="s">
        <v>43</v>
      </c>
      <c r="O112" s="186"/>
      <c r="P112" s="187">
        <f t="shared" si="11"/>
        <v>0</v>
      </c>
      <c r="Q112" s="187">
        <v>0</v>
      </c>
      <c r="R112" s="187">
        <f t="shared" si="12"/>
        <v>0</v>
      </c>
      <c r="S112" s="187">
        <v>0</v>
      </c>
      <c r="T112" s="188">
        <f t="shared" si="13"/>
        <v>0</v>
      </c>
      <c r="U112" s="109"/>
      <c r="V112" s="109"/>
      <c r="W112" s="109"/>
      <c r="X112" s="109"/>
      <c r="Y112" s="109"/>
      <c r="Z112" s="109"/>
      <c r="AA112" s="109"/>
      <c r="AB112" s="109"/>
      <c r="AC112" s="109"/>
      <c r="AD112" s="109"/>
      <c r="AE112" s="109"/>
      <c r="AR112" s="189" t="s">
        <v>174</v>
      </c>
      <c r="AT112" s="189" t="s">
        <v>400</v>
      </c>
      <c r="AU112" s="189" t="s">
        <v>81</v>
      </c>
      <c r="AY112" s="100" t="s">
        <v>159</v>
      </c>
      <c r="BE112" s="190">
        <f t="shared" si="14"/>
        <v>0</v>
      </c>
      <c r="BF112" s="190">
        <f t="shared" si="15"/>
        <v>0</v>
      </c>
      <c r="BG112" s="190">
        <f t="shared" si="16"/>
        <v>0</v>
      </c>
      <c r="BH112" s="190">
        <f t="shared" si="17"/>
        <v>0</v>
      </c>
      <c r="BI112" s="190">
        <f t="shared" si="18"/>
        <v>0</v>
      </c>
      <c r="BJ112" s="100" t="s">
        <v>79</v>
      </c>
      <c r="BK112" s="190">
        <f t="shared" si="19"/>
        <v>0</v>
      </c>
      <c r="BL112" s="100" t="s">
        <v>164</v>
      </c>
      <c r="BM112" s="189" t="s">
        <v>259</v>
      </c>
    </row>
    <row r="113" spans="1:65" s="113" customFormat="1" ht="16.5" customHeight="1" x14ac:dyDescent="0.2">
      <c r="A113" s="109"/>
      <c r="B113" s="110"/>
      <c r="C113" s="208" t="s">
        <v>201</v>
      </c>
      <c r="D113" s="208" t="s">
        <v>400</v>
      </c>
      <c r="E113" s="209" t="s">
        <v>1465</v>
      </c>
      <c r="F113" s="210" t="s">
        <v>1466</v>
      </c>
      <c r="G113" s="211" t="s">
        <v>1121</v>
      </c>
      <c r="H113" s="212">
        <v>1</v>
      </c>
      <c r="I113" s="5"/>
      <c r="J113" s="213">
        <f t="shared" si="10"/>
        <v>0</v>
      </c>
      <c r="K113" s="210" t="s">
        <v>3</v>
      </c>
      <c r="L113" s="214"/>
      <c r="M113" s="215" t="s">
        <v>3</v>
      </c>
      <c r="N113" s="216" t="s">
        <v>43</v>
      </c>
      <c r="O113" s="186"/>
      <c r="P113" s="187">
        <f t="shared" si="11"/>
        <v>0</v>
      </c>
      <c r="Q113" s="187">
        <v>0</v>
      </c>
      <c r="R113" s="187">
        <f t="shared" si="12"/>
        <v>0</v>
      </c>
      <c r="S113" s="187">
        <v>0</v>
      </c>
      <c r="T113" s="188">
        <f t="shared" si="13"/>
        <v>0</v>
      </c>
      <c r="U113" s="109"/>
      <c r="V113" s="109"/>
      <c r="W113" s="109"/>
      <c r="X113" s="109"/>
      <c r="Y113" s="109"/>
      <c r="Z113" s="109"/>
      <c r="AA113" s="109"/>
      <c r="AB113" s="109"/>
      <c r="AC113" s="109"/>
      <c r="AD113" s="109"/>
      <c r="AE113" s="109"/>
      <c r="AR113" s="189" t="s">
        <v>174</v>
      </c>
      <c r="AT113" s="189" t="s">
        <v>400</v>
      </c>
      <c r="AU113" s="189" t="s">
        <v>81</v>
      </c>
      <c r="AY113" s="100" t="s">
        <v>159</v>
      </c>
      <c r="BE113" s="190">
        <f t="shared" si="14"/>
        <v>0</v>
      </c>
      <c r="BF113" s="190">
        <f t="shared" si="15"/>
        <v>0</v>
      </c>
      <c r="BG113" s="190">
        <f t="shared" si="16"/>
        <v>0</v>
      </c>
      <c r="BH113" s="190">
        <f t="shared" si="17"/>
        <v>0</v>
      </c>
      <c r="BI113" s="190">
        <f t="shared" si="18"/>
        <v>0</v>
      </c>
      <c r="BJ113" s="100" t="s">
        <v>79</v>
      </c>
      <c r="BK113" s="190">
        <f t="shared" si="19"/>
        <v>0</v>
      </c>
      <c r="BL113" s="100" t="s">
        <v>164</v>
      </c>
      <c r="BM113" s="189" t="s">
        <v>262</v>
      </c>
    </row>
    <row r="114" spans="1:65" s="113" customFormat="1" ht="24" x14ac:dyDescent="0.2">
      <c r="A114" s="109"/>
      <c r="B114" s="110"/>
      <c r="C114" s="208" t="s">
        <v>264</v>
      </c>
      <c r="D114" s="208" t="s">
        <v>400</v>
      </c>
      <c r="E114" s="209" t="s">
        <v>1467</v>
      </c>
      <c r="F114" s="210" t="s">
        <v>1468</v>
      </c>
      <c r="G114" s="211" t="s">
        <v>1121</v>
      </c>
      <c r="H114" s="212">
        <v>11</v>
      </c>
      <c r="I114" s="5"/>
      <c r="J114" s="213">
        <f t="shared" si="10"/>
        <v>0</v>
      </c>
      <c r="K114" s="210" t="s">
        <v>3</v>
      </c>
      <c r="L114" s="214"/>
      <c r="M114" s="215" t="s">
        <v>3</v>
      </c>
      <c r="N114" s="216" t="s">
        <v>43</v>
      </c>
      <c r="O114" s="186"/>
      <c r="P114" s="187">
        <f t="shared" si="11"/>
        <v>0</v>
      </c>
      <c r="Q114" s="187">
        <v>0</v>
      </c>
      <c r="R114" s="187">
        <f t="shared" si="12"/>
        <v>0</v>
      </c>
      <c r="S114" s="187">
        <v>0</v>
      </c>
      <c r="T114" s="188">
        <f t="shared" si="13"/>
        <v>0</v>
      </c>
      <c r="U114" s="109"/>
      <c r="V114" s="109"/>
      <c r="W114" s="109"/>
      <c r="X114" s="109"/>
      <c r="Y114" s="109"/>
      <c r="Z114" s="109"/>
      <c r="AA114" s="109"/>
      <c r="AB114" s="109"/>
      <c r="AC114" s="109"/>
      <c r="AD114" s="109"/>
      <c r="AE114" s="109"/>
      <c r="AR114" s="189" t="s">
        <v>174</v>
      </c>
      <c r="AT114" s="189" t="s">
        <v>400</v>
      </c>
      <c r="AU114" s="189" t="s">
        <v>81</v>
      </c>
      <c r="AY114" s="100" t="s">
        <v>159</v>
      </c>
      <c r="BE114" s="190">
        <f t="shared" si="14"/>
        <v>0</v>
      </c>
      <c r="BF114" s="190">
        <f t="shared" si="15"/>
        <v>0</v>
      </c>
      <c r="BG114" s="190">
        <f t="shared" si="16"/>
        <v>0</v>
      </c>
      <c r="BH114" s="190">
        <f t="shared" si="17"/>
        <v>0</v>
      </c>
      <c r="BI114" s="190">
        <f t="shared" si="18"/>
        <v>0</v>
      </c>
      <c r="BJ114" s="100" t="s">
        <v>79</v>
      </c>
      <c r="BK114" s="190">
        <f t="shared" si="19"/>
        <v>0</v>
      </c>
      <c r="BL114" s="100" t="s">
        <v>164</v>
      </c>
      <c r="BM114" s="189" t="s">
        <v>267</v>
      </c>
    </row>
    <row r="115" spans="1:65" s="113" customFormat="1" ht="16.5" customHeight="1" x14ac:dyDescent="0.2">
      <c r="A115" s="109"/>
      <c r="B115" s="110"/>
      <c r="C115" s="208" t="s">
        <v>208</v>
      </c>
      <c r="D115" s="208" t="s">
        <v>400</v>
      </c>
      <c r="E115" s="209" t="s">
        <v>1469</v>
      </c>
      <c r="F115" s="210" t="s">
        <v>1470</v>
      </c>
      <c r="G115" s="211" t="s">
        <v>1121</v>
      </c>
      <c r="H115" s="212">
        <v>52</v>
      </c>
      <c r="I115" s="5"/>
      <c r="J115" s="213">
        <f t="shared" si="10"/>
        <v>0</v>
      </c>
      <c r="K115" s="210" t="s">
        <v>3</v>
      </c>
      <c r="L115" s="214"/>
      <c r="M115" s="215" t="s">
        <v>3</v>
      </c>
      <c r="N115" s="216" t="s">
        <v>43</v>
      </c>
      <c r="O115" s="186"/>
      <c r="P115" s="187">
        <f t="shared" si="11"/>
        <v>0</v>
      </c>
      <c r="Q115" s="187">
        <v>0</v>
      </c>
      <c r="R115" s="187">
        <f t="shared" si="12"/>
        <v>0</v>
      </c>
      <c r="S115" s="187">
        <v>0</v>
      </c>
      <c r="T115" s="188">
        <f t="shared" si="13"/>
        <v>0</v>
      </c>
      <c r="U115" s="109"/>
      <c r="V115" s="109"/>
      <c r="W115" s="109"/>
      <c r="X115" s="109"/>
      <c r="Y115" s="109"/>
      <c r="Z115" s="109"/>
      <c r="AA115" s="109"/>
      <c r="AB115" s="109"/>
      <c r="AC115" s="109"/>
      <c r="AD115" s="109"/>
      <c r="AE115" s="109"/>
      <c r="AR115" s="189" t="s">
        <v>174</v>
      </c>
      <c r="AT115" s="189" t="s">
        <v>400</v>
      </c>
      <c r="AU115" s="189" t="s">
        <v>81</v>
      </c>
      <c r="AY115" s="100" t="s">
        <v>159</v>
      </c>
      <c r="BE115" s="190">
        <f t="shared" si="14"/>
        <v>0</v>
      </c>
      <c r="BF115" s="190">
        <f t="shared" si="15"/>
        <v>0</v>
      </c>
      <c r="BG115" s="190">
        <f t="shared" si="16"/>
        <v>0</v>
      </c>
      <c r="BH115" s="190">
        <f t="shared" si="17"/>
        <v>0</v>
      </c>
      <c r="BI115" s="190">
        <f t="shared" si="18"/>
        <v>0</v>
      </c>
      <c r="BJ115" s="100" t="s">
        <v>79</v>
      </c>
      <c r="BK115" s="190">
        <f t="shared" si="19"/>
        <v>0</v>
      </c>
      <c r="BL115" s="100" t="s">
        <v>164</v>
      </c>
      <c r="BM115" s="189" t="s">
        <v>272</v>
      </c>
    </row>
    <row r="116" spans="1:65" s="113" customFormat="1" ht="24" x14ac:dyDescent="0.2">
      <c r="A116" s="109"/>
      <c r="B116" s="110"/>
      <c r="C116" s="208" t="s">
        <v>8</v>
      </c>
      <c r="D116" s="208" t="s">
        <v>400</v>
      </c>
      <c r="E116" s="209" t="s">
        <v>1471</v>
      </c>
      <c r="F116" s="210" t="s">
        <v>1472</v>
      </c>
      <c r="G116" s="211" t="s">
        <v>1121</v>
      </c>
      <c r="H116" s="212">
        <v>1</v>
      </c>
      <c r="I116" s="5"/>
      <c r="J116" s="213">
        <f t="shared" si="10"/>
        <v>0</v>
      </c>
      <c r="K116" s="210" t="s">
        <v>3</v>
      </c>
      <c r="L116" s="214"/>
      <c r="M116" s="215" t="s">
        <v>3</v>
      </c>
      <c r="N116" s="216" t="s">
        <v>43</v>
      </c>
      <c r="O116" s="186"/>
      <c r="P116" s="187">
        <f t="shared" si="11"/>
        <v>0</v>
      </c>
      <c r="Q116" s="187">
        <v>0</v>
      </c>
      <c r="R116" s="187">
        <f t="shared" si="12"/>
        <v>0</v>
      </c>
      <c r="S116" s="187">
        <v>0</v>
      </c>
      <c r="T116" s="188">
        <f t="shared" si="13"/>
        <v>0</v>
      </c>
      <c r="U116" s="109"/>
      <c r="V116" s="109"/>
      <c r="W116" s="109"/>
      <c r="X116" s="109"/>
      <c r="Y116" s="109"/>
      <c r="Z116" s="109"/>
      <c r="AA116" s="109"/>
      <c r="AB116" s="109"/>
      <c r="AC116" s="109"/>
      <c r="AD116" s="109"/>
      <c r="AE116" s="109"/>
      <c r="AR116" s="189" t="s">
        <v>174</v>
      </c>
      <c r="AT116" s="189" t="s">
        <v>400</v>
      </c>
      <c r="AU116" s="189" t="s">
        <v>81</v>
      </c>
      <c r="AY116" s="100" t="s">
        <v>159</v>
      </c>
      <c r="BE116" s="190">
        <f t="shared" si="14"/>
        <v>0</v>
      </c>
      <c r="BF116" s="190">
        <f t="shared" si="15"/>
        <v>0</v>
      </c>
      <c r="BG116" s="190">
        <f t="shared" si="16"/>
        <v>0</v>
      </c>
      <c r="BH116" s="190">
        <f t="shared" si="17"/>
        <v>0</v>
      </c>
      <c r="BI116" s="190">
        <f t="shared" si="18"/>
        <v>0</v>
      </c>
      <c r="BJ116" s="100" t="s">
        <v>79</v>
      </c>
      <c r="BK116" s="190">
        <f t="shared" si="19"/>
        <v>0</v>
      </c>
      <c r="BL116" s="100" t="s">
        <v>164</v>
      </c>
      <c r="BM116" s="189" t="s">
        <v>279</v>
      </c>
    </row>
    <row r="117" spans="1:65" s="113" customFormat="1" ht="24" x14ac:dyDescent="0.2">
      <c r="A117" s="109"/>
      <c r="B117" s="110"/>
      <c r="C117" s="208" t="s">
        <v>212</v>
      </c>
      <c r="D117" s="208" t="s">
        <v>400</v>
      </c>
      <c r="E117" s="209" t="s">
        <v>1473</v>
      </c>
      <c r="F117" s="210" t="s">
        <v>1474</v>
      </c>
      <c r="G117" s="211" t="s">
        <v>1121</v>
      </c>
      <c r="H117" s="212">
        <v>2</v>
      </c>
      <c r="I117" s="5"/>
      <c r="J117" s="213">
        <f t="shared" si="10"/>
        <v>0</v>
      </c>
      <c r="K117" s="210" t="s">
        <v>3</v>
      </c>
      <c r="L117" s="214"/>
      <c r="M117" s="215" t="s">
        <v>3</v>
      </c>
      <c r="N117" s="216" t="s">
        <v>43</v>
      </c>
      <c r="O117" s="186"/>
      <c r="P117" s="187">
        <f t="shared" si="11"/>
        <v>0</v>
      </c>
      <c r="Q117" s="187">
        <v>0</v>
      </c>
      <c r="R117" s="187">
        <f t="shared" si="12"/>
        <v>0</v>
      </c>
      <c r="S117" s="187">
        <v>0</v>
      </c>
      <c r="T117" s="188">
        <f t="shared" si="13"/>
        <v>0</v>
      </c>
      <c r="U117" s="109"/>
      <c r="V117" s="109"/>
      <c r="W117" s="109"/>
      <c r="X117" s="109"/>
      <c r="Y117" s="109"/>
      <c r="Z117" s="109"/>
      <c r="AA117" s="109"/>
      <c r="AB117" s="109"/>
      <c r="AC117" s="109"/>
      <c r="AD117" s="109"/>
      <c r="AE117" s="109"/>
      <c r="AR117" s="189" t="s">
        <v>174</v>
      </c>
      <c r="AT117" s="189" t="s">
        <v>400</v>
      </c>
      <c r="AU117" s="189" t="s">
        <v>81</v>
      </c>
      <c r="AY117" s="100" t="s">
        <v>159</v>
      </c>
      <c r="BE117" s="190">
        <f t="shared" si="14"/>
        <v>0</v>
      </c>
      <c r="BF117" s="190">
        <f t="shared" si="15"/>
        <v>0</v>
      </c>
      <c r="BG117" s="190">
        <f t="shared" si="16"/>
        <v>0</v>
      </c>
      <c r="BH117" s="190">
        <f t="shared" si="17"/>
        <v>0</v>
      </c>
      <c r="BI117" s="190">
        <f t="shared" si="18"/>
        <v>0</v>
      </c>
      <c r="BJ117" s="100" t="s">
        <v>79</v>
      </c>
      <c r="BK117" s="190">
        <f t="shared" si="19"/>
        <v>0</v>
      </c>
      <c r="BL117" s="100" t="s">
        <v>164</v>
      </c>
      <c r="BM117" s="189" t="s">
        <v>287</v>
      </c>
    </row>
    <row r="118" spans="1:65" s="167" customFormat="1" ht="22.9" customHeight="1" x14ac:dyDescent="0.2">
      <c r="B118" s="168"/>
      <c r="D118" s="169" t="s">
        <v>71</v>
      </c>
      <c r="E118" s="242" t="s">
        <v>1180</v>
      </c>
      <c r="F118" s="242" t="s">
        <v>1475</v>
      </c>
      <c r="J118" s="243">
        <f>BK118</f>
        <v>0</v>
      </c>
      <c r="L118" s="168"/>
      <c r="M118" s="172"/>
      <c r="N118" s="173"/>
      <c r="O118" s="173"/>
      <c r="P118" s="174">
        <f>SUM(P119:P126)</f>
        <v>0</v>
      </c>
      <c r="Q118" s="173"/>
      <c r="R118" s="174">
        <f>SUM(R119:R126)</f>
        <v>0</v>
      </c>
      <c r="S118" s="173"/>
      <c r="T118" s="175">
        <f>SUM(T119:T126)</f>
        <v>0</v>
      </c>
      <c r="AR118" s="169" t="s">
        <v>79</v>
      </c>
      <c r="AT118" s="176" t="s">
        <v>71</v>
      </c>
      <c r="AU118" s="176" t="s">
        <v>79</v>
      </c>
      <c r="AY118" s="169" t="s">
        <v>159</v>
      </c>
      <c r="BK118" s="177">
        <f>SUM(BK119:BK126)</f>
        <v>0</v>
      </c>
    </row>
    <row r="119" spans="1:65" s="113" customFormat="1" ht="48" x14ac:dyDescent="0.2">
      <c r="A119" s="109"/>
      <c r="B119" s="110"/>
      <c r="C119" s="208" t="s">
        <v>290</v>
      </c>
      <c r="D119" s="208" t="s">
        <v>400</v>
      </c>
      <c r="E119" s="209" t="s">
        <v>1476</v>
      </c>
      <c r="F119" s="210" t="s">
        <v>1477</v>
      </c>
      <c r="G119" s="211" t="s">
        <v>1121</v>
      </c>
      <c r="H119" s="212">
        <v>3</v>
      </c>
      <c r="I119" s="5"/>
      <c r="J119" s="213">
        <f t="shared" ref="J119:J126" si="20">ROUND(I119*H119,2)</f>
        <v>0</v>
      </c>
      <c r="K119" s="210" t="s">
        <v>3</v>
      </c>
      <c r="L119" s="214"/>
      <c r="M119" s="215" t="s">
        <v>3</v>
      </c>
      <c r="N119" s="216" t="s">
        <v>43</v>
      </c>
      <c r="O119" s="186"/>
      <c r="P119" s="187">
        <f t="shared" ref="P119:P126" si="21">O119*H119</f>
        <v>0</v>
      </c>
      <c r="Q119" s="187">
        <v>0</v>
      </c>
      <c r="R119" s="187">
        <f t="shared" ref="R119:R126" si="22">Q119*H119</f>
        <v>0</v>
      </c>
      <c r="S119" s="187">
        <v>0</v>
      </c>
      <c r="T119" s="188">
        <f t="shared" ref="T119:T126" si="23">S119*H119</f>
        <v>0</v>
      </c>
      <c r="U119" s="109"/>
      <c r="V119" s="109"/>
      <c r="W119" s="109"/>
      <c r="X119" s="109"/>
      <c r="Y119" s="109"/>
      <c r="Z119" s="109"/>
      <c r="AA119" s="109"/>
      <c r="AB119" s="109"/>
      <c r="AC119" s="109"/>
      <c r="AD119" s="109"/>
      <c r="AE119" s="109"/>
      <c r="AR119" s="189" t="s">
        <v>174</v>
      </c>
      <c r="AT119" s="189" t="s">
        <v>400</v>
      </c>
      <c r="AU119" s="189" t="s">
        <v>81</v>
      </c>
      <c r="AY119" s="100" t="s">
        <v>159</v>
      </c>
      <c r="BE119" s="190">
        <f t="shared" ref="BE119:BE126" si="24">IF(N119="základní",J119,0)</f>
        <v>0</v>
      </c>
      <c r="BF119" s="190">
        <f t="shared" ref="BF119:BF126" si="25">IF(N119="snížená",J119,0)</f>
        <v>0</v>
      </c>
      <c r="BG119" s="190">
        <f t="shared" ref="BG119:BG126" si="26">IF(N119="zákl. přenesená",J119,0)</f>
        <v>0</v>
      </c>
      <c r="BH119" s="190">
        <f t="shared" ref="BH119:BH126" si="27">IF(N119="sníž. přenesená",J119,0)</f>
        <v>0</v>
      </c>
      <c r="BI119" s="190">
        <f t="shared" ref="BI119:BI126" si="28">IF(N119="nulová",J119,0)</f>
        <v>0</v>
      </c>
      <c r="BJ119" s="100" t="s">
        <v>79</v>
      </c>
      <c r="BK119" s="190">
        <f t="shared" ref="BK119:BK126" si="29">ROUND(I119*H119,2)</f>
        <v>0</v>
      </c>
      <c r="BL119" s="100" t="s">
        <v>164</v>
      </c>
      <c r="BM119" s="189" t="s">
        <v>293</v>
      </c>
    </row>
    <row r="120" spans="1:65" s="113" customFormat="1" ht="48" x14ac:dyDescent="0.2">
      <c r="A120" s="109"/>
      <c r="B120" s="110"/>
      <c r="C120" s="208" t="s">
        <v>217</v>
      </c>
      <c r="D120" s="208" t="s">
        <v>400</v>
      </c>
      <c r="E120" s="209" t="s">
        <v>1478</v>
      </c>
      <c r="F120" s="210" t="s">
        <v>1479</v>
      </c>
      <c r="G120" s="211" t="s">
        <v>1121</v>
      </c>
      <c r="H120" s="212">
        <v>10</v>
      </c>
      <c r="I120" s="5"/>
      <c r="J120" s="213">
        <f t="shared" si="20"/>
        <v>0</v>
      </c>
      <c r="K120" s="210" t="s">
        <v>3</v>
      </c>
      <c r="L120" s="214"/>
      <c r="M120" s="215" t="s">
        <v>3</v>
      </c>
      <c r="N120" s="216" t="s">
        <v>43</v>
      </c>
      <c r="O120" s="186"/>
      <c r="P120" s="187">
        <f t="shared" si="21"/>
        <v>0</v>
      </c>
      <c r="Q120" s="187">
        <v>0</v>
      </c>
      <c r="R120" s="187">
        <f t="shared" si="22"/>
        <v>0</v>
      </c>
      <c r="S120" s="187">
        <v>0</v>
      </c>
      <c r="T120" s="188">
        <f t="shared" si="23"/>
        <v>0</v>
      </c>
      <c r="U120" s="109"/>
      <c r="V120" s="109"/>
      <c r="W120" s="109"/>
      <c r="X120" s="109"/>
      <c r="Y120" s="109"/>
      <c r="Z120" s="109"/>
      <c r="AA120" s="109"/>
      <c r="AB120" s="109"/>
      <c r="AC120" s="109"/>
      <c r="AD120" s="109"/>
      <c r="AE120" s="109"/>
      <c r="AR120" s="189" t="s">
        <v>174</v>
      </c>
      <c r="AT120" s="189" t="s">
        <v>400</v>
      </c>
      <c r="AU120" s="189" t="s">
        <v>81</v>
      </c>
      <c r="AY120" s="100" t="s">
        <v>159</v>
      </c>
      <c r="BE120" s="190">
        <f t="shared" si="24"/>
        <v>0</v>
      </c>
      <c r="BF120" s="190">
        <f t="shared" si="25"/>
        <v>0</v>
      </c>
      <c r="BG120" s="190">
        <f t="shared" si="26"/>
        <v>0</v>
      </c>
      <c r="BH120" s="190">
        <f t="shared" si="27"/>
        <v>0</v>
      </c>
      <c r="BI120" s="190">
        <f t="shared" si="28"/>
        <v>0</v>
      </c>
      <c r="BJ120" s="100" t="s">
        <v>79</v>
      </c>
      <c r="BK120" s="190">
        <f t="shared" si="29"/>
        <v>0</v>
      </c>
      <c r="BL120" s="100" t="s">
        <v>164</v>
      </c>
      <c r="BM120" s="189" t="s">
        <v>298</v>
      </c>
    </row>
    <row r="121" spans="1:65" s="113" customFormat="1" ht="48" x14ac:dyDescent="0.2">
      <c r="A121" s="109"/>
      <c r="B121" s="110"/>
      <c r="C121" s="208" t="s">
        <v>301</v>
      </c>
      <c r="D121" s="208" t="s">
        <v>400</v>
      </c>
      <c r="E121" s="209" t="s">
        <v>1480</v>
      </c>
      <c r="F121" s="210" t="s">
        <v>1481</v>
      </c>
      <c r="G121" s="211" t="s">
        <v>1121</v>
      </c>
      <c r="H121" s="212">
        <v>4</v>
      </c>
      <c r="I121" s="5"/>
      <c r="J121" s="213">
        <f t="shared" si="20"/>
        <v>0</v>
      </c>
      <c r="K121" s="210" t="s">
        <v>3</v>
      </c>
      <c r="L121" s="214"/>
      <c r="M121" s="215" t="s">
        <v>3</v>
      </c>
      <c r="N121" s="216" t="s">
        <v>43</v>
      </c>
      <c r="O121" s="186"/>
      <c r="P121" s="187">
        <f t="shared" si="21"/>
        <v>0</v>
      </c>
      <c r="Q121" s="187">
        <v>0</v>
      </c>
      <c r="R121" s="187">
        <f t="shared" si="22"/>
        <v>0</v>
      </c>
      <c r="S121" s="187">
        <v>0</v>
      </c>
      <c r="T121" s="188">
        <f t="shared" si="23"/>
        <v>0</v>
      </c>
      <c r="U121" s="109"/>
      <c r="V121" s="109"/>
      <c r="W121" s="109"/>
      <c r="X121" s="109"/>
      <c r="Y121" s="109"/>
      <c r="Z121" s="109"/>
      <c r="AA121" s="109"/>
      <c r="AB121" s="109"/>
      <c r="AC121" s="109"/>
      <c r="AD121" s="109"/>
      <c r="AE121" s="109"/>
      <c r="AR121" s="189" t="s">
        <v>174</v>
      </c>
      <c r="AT121" s="189" t="s">
        <v>400</v>
      </c>
      <c r="AU121" s="189" t="s">
        <v>81</v>
      </c>
      <c r="AY121" s="100" t="s">
        <v>159</v>
      </c>
      <c r="BE121" s="190">
        <f t="shared" si="24"/>
        <v>0</v>
      </c>
      <c r="BF121" s="190">
        <f t="shared" si="25"/>
        <v>0</v>
      </c>
      <c r="BG121" s="190">
        <f t="shared" si="26"/>
        <v>0</v>
      </c>
      <c r="BH121" s="190">
        <f t="shared" si="27"/>
        <v>0</v>
      </c>
      <c r="BI121" s="190">
        <f t="shared" si="28"/>
        <v>0</v>
      </c>
      <c r="BJ121" s="100" t="s">
        <v>79</v>
      </c>
      <c r="BK121" s="190">
        <f t="shared" si="29"/>
        <v>0</v>
      </c>
      <c r="BL121" s="100" t="s">
        <v>164</v>
      </c>
      <c r="BM121" s="189" t="s">
        <v>304</v>
      </c>
    </row>
    <row r="122" spans="1:65" s="113" customFormat="1" ht="36" x14ac:dyDescent="0.2">
      <c r="A122" s="109"/>
      <c r="B122" s="110"/>
      <c r="C122" s="208" t="s">
        <v>228</v>
      </c>
      <c r="D122" s="208" t="s">
        <v>400</v>
      </c>
      <c r="E122" s="209" t="s">
        <v>1482</v>
      </c>
      <c r="F122" s="210" t="s">
        <v>1483</v>
      </c>
      <c r="G122" s="211" t="s">
        <v>1121</v>
      </c>
      <c r="H122" s="212">
        <v>5</v>
      </c>
      <c r="I122" s="5"/>
      <c r="J122" s="213">
        <f t="shared" si="20"/>
        <v>0</v>
      </c>
      <c r="K122" s="210" t="s">
        <v>3</v>
      </c>
      <c r="L122" s="214"/>
      <c r="M122" s="215" t="s">
        <v>3</v>
      </c>
      <c r="N122" s="216" t="s">
        <v>43</v>
      </c>
      <c r="O122" s="186"/>
      <c r="P122" s="187">
        <f t="shared" si="21"/>
        <v>0</v>
      </c>
      <c r="Q122" s="187">
        <v>0</v>
      </c>
      <c r="R122" s="187">
        <f t="shared" si="22"/>
        <v>0</v>
      </c>
      <c r="S122" s="187">
        <v>0</v>
      </c>
      <c r="T122" s="188">
        <f t="shared" si="23"/>
        <v>0</v>
      </c>
      <c r="U122" s="109"/>
      <c r="V122" s="109"/>
      <c r="W122" s="109"/>
      <c r="X122" s="109"/>
      <c r="Y122" s="109"/>
      <c r="Z122" s="109"/>
      <c r="AA122" s="109"/>
      <c r="AB122" s="109"/>
      <c r="AC122" s="109"/>
      <c r="AD122" s="109"/>
      <c r="AE122" s="109"/>
      <c r="AR122" s="189" t="s">
        <v>174</v>
      </c>
      <c r="AT122" s="189" t="s">
        <v>400</v>
      </c>
      <c r="AU122" s="189" t="s">
        <v>81</v>
      </c>
      <c r="AY122" s="100" t="s">
        <v>159</v>
      </c>
      <c r="BE122" s="190">
        <f t="shared" si="24"/>
        <v>0</v>
      </c>
      <c r="BF122" s="190">
        <f t="shared" si="25"/>
        <v>0</v>
      </c>
      <c r="BG122" s="190">
        <f t="shared" si="26"/>
        <v>0</v>
      </c>
      <c r="BH122" s="190">
        <f t="shared" si="27"/>
        <v>0</v>
      </c>
      <c r="BI122" s="190">
        <f t="shared" si="28"/>
        <v>0</v>
      </c>
      <c r="BJ122" s="100" t="s">
        <v>79</v>
      </c>
      <c r="BK122" s="190">
        <f t="shared" si="29"/>
        <v>0</v>
      </c>
      <c r="BL122" s="100" t="s">
        <v>164</v>
      </c>
      <c r="BM122" s="189" t="s">
        <v>315</v>
      </c>
    </row>
    <row r="123" spans="1:65" s="113" customFormat="1" ht="36" x14ac:dyDescent="0.2">
      <c r="A123" s="109"/>
      <c r="B123" s="110"/>
      <c r="C123" s="208" t="s">
        <v>317</v>
      </c>
      <c r="D123" s="208" t="s">
        <v>400</v>
      </c>
      <c r="E123" s="209" t="s">
        <v>1484</v>
      </c>
      <c r="F123" s="210" t="s">
        <v>1485</v>
      </c>
      <c r="G123" s="211" t="s">
        <v>1121</v>
      </c>
      <c r="H123" s="212">
        <v>1</v>
      </c>
      <c r="I123" s="5"/>
      <c r="J123" s="213">
        <f t="shared" si="20"/>
        <v>0</v>
      </c>
      <c r="K123" s="210" t="s">
        <v>3</v>
      </c>
      <c r="L123" s="214"/>
      <c r="M123" s="215" t="s">
        <v>3</v>
      </c>
      <c r="N123" s="216" t="s">
        <v>43</v>
      </c>
      <c r="O123" s="186"/>
      <c r="P123" s="187">
        <f t="shared" si="21"/>
        <v>0</v>
      </c>
      <c r="Q123" s="187">
        <v>0</v>
      </c>
      <c r="R123" s="187">
        <f t="shared" si="22"/>
        <v>0</v>
      </c>
      <c r="S123" s="187">
        <v>0</v>
      </c>
      <c r="T123" s="188">
        <f t="shared" si="23"/>
        <v>0</v>
      </c>
      <c r="U123" s="109"/>
      <c r="V123" s="109"/>
      <c r="W123" s="109"/>
      <c r="X123" s="109"/>
      <c r="Y123" s="109"/>
      <c r="Z123" s="109"/>
      <c r="AA123" s="109"/>
      <c r="AB123" s="109"/>
      <c r="AC123" s="109"/>
      <c r="AD123" s="109"/>
      <c r="AE123" s="109"/>
      <c r="AR123" s="189" t="s">
        <v>174</v>
      </c>
      <c r="AT123" s="189" t="s">
        <v>400</v>
      </c>
      <c r="AU123" s="189" t="s">
        <v>81</v>
      </c>
      <c r="AY123" s="100" t="s">
        <v>159</v>
      </c>
      <c r="BE123" s="190">
        <f t="shared" si="24"/>
        <v>0</v>
      </c>
      <c r="BF123" s="190">
        <f t="shared" si="25"/>
        <v>0</v>
      </c>
      <c r="BG123" s="190">
        <f t="shared" si="26"/>
        <v>0</v>
      </c>
      <c r="BH123" s="190">
        <f t="shared" si="27"/>
        <v>0</v>
      </c>
      <c r="BI123" s="190">
        <f t="shared" si="28"/>
        <v>0</v>
      </c>
      <c r="BJ123" s="100" t="s">
        <v>79</v>
      </c>
      <c r="BK123" s="190">
        <f t="shared" si="29"/>
        <v>0</v>
      </c>
      <c r="BL123" s="100" t="s">
        <v>164</v>
      </c>
      <c r="BM123" s="189" t="s">
        <v>320</v>
      </c>
    </row>
    <row r="124" spans="1:65" s="113" customFormat="1" ht="36" x14ac:dyDescent="0.2">
      <c r="A124" s="109"/>
      <c r="B124" s="110"/>
      <c r="C124" s="208" t="s">
        <v>235</v>
      </c>
      <c r="D124" s="208" t="s">
        <v>400</v>
      </c>
      <c r="E124" s="209" t="s">
        <v>1486</v>
      </c>
      <c r="F124" s="210" t="s">
        <v>1487</v>
      </c>
      <c r="G124" s="211" t="s">
        <v>1121</v>
      </c>
      <c r="H124" s="212">
        <v>6</v>
      </c>
      <c r="I124" s="5"/>
      <c r="J124" s="213">
        <f t="shared" si="20"/>
        <v>0</v>
      </c>
      <c r="K124" s="210" t="s">
        <v>3</v>
      </c>
      <c r="L124" s="214"/>
      <c r="M124" s="215" t="s">
        <v>3</v>
      </c>
      <c r="N124" s="216" t="s">
        <v>43</v>
      </c>
      <c r="O124" s="186"/>
      <c r="P124" s="187">
        <f t="shared" si="21"/>
        <v>0</v>
      </c>
      <c r="Q124" s="187">
        <v>0</v>
      </c>
      <c r="R124" s="187">
        <f t="shared" si="22"/>
        <v>0</v>
      </c>
      <c r="S124" s="187">
        <v>0</v>
      </c>
      <c r="T124" s="188">
        <f t="shared" si="23"/>
        <v>0</v>
      </c>
      <c r="U124" s="109"/>
      <c r="V124" s="109"/>
      <c r="W124" s="109"/>
      <c r="X124" s="109"/>
      <c r="Y124" s="109"/>
      <c r="Z124" s="109"/>
      <c r="AA124" s="109"/>
      <c r="AB124" s="109"/>
      <c r="AC124" s="109"/>
      <c r="AD124" s="109"/>
      <c r="AE124" s="109"/>
      <c r="AR124" s="189" t="s">
        <v>174</v>
      </c>
      <c r="AT124" s="189" t="s">
        <v>400</v>
      </c>
      <c r="AU124" s="189" t="s">
        <v>81</v>
      </c>
      <c r="AY124" s="100" t="s">
        <v>159</v>
      </c>
      <c r="BE124" s="190">
        <f t="shared" si="24"/>
        <v>0</v>
      </c>
      <c r="BF124" s="190">
        <f t="shared" si="25"/>
        <v>0</v>
      </c>
      <c r="BG124" s="190">
        <f t="shared" si="26"/>
        <v>0</v>
      </c>
      <c r="BH124" s="190">
        <f t="shared" si="27"/>
        <v>0</v>
      </c>
      <c r="BI124" s="190">
        <f t="shared" si="28"/>
        <v>0</v>
      </c>
      <c r="BJ124" s="100" t="s">
        <v>79</v>
      </c>
      <c r="BK124" s="190">
        <f t="shared" si="29"/>
        <v>0</v>
      </c>
      <c r="BL124" s="100" t="s">
        <v>164</v>
      </c>
      <c r="BM124" s="189" t="s">
        <v>325</v>
      </c>
    </row>
    <row r="125" spans="1:65" s="113" customFormat="1" ht="36" x14ac:dyDescent="0.2">
      <c r="A125" s="109"/>
      <c r="B125" s="110"/>
      <c r="C125" s="208" t="s">
        <v>332</v>
      </c>
      <c r="D125" s="208" t="s">
        <v>400</v>
      </c>
      <c r="E125" s="209" t="s">
        <v>1488</v>
      </c>
      <c r="F125" s="210" t="s">
        <v>1489</v>
      </c>
      <c r="G125" s="211" t="s">
        <v>1121</v>
      </c>
      <c r="H125" s="212">
        <v>2</v>
      </c>
      <c r="I125" s="5"/>
      <c r="J125" s="213">
        <f t="shared" si="20"/>
        <v>0</v>
      </c>
      <c r="K125" s="210" t="s">
        <v>3</v>
      </c>
      <c r="L125" s="214"/>
      <c r="M125" s="215" t="s">
        <v>3</v>
      </c>
      <c r="N125" s="216" t="s">
        <v>43</v>
      </c>
      <c r="O125" s="186"/>
      <c r="P125" s="187">
        <f t="shared" si="21"/>
        <v>0</v>
      </c>
      <c r="Q125" s="187">
        <v>0</v>
      </c>
      <c r="R125" s="187">
        <f t="shared" si="22"/>
        <v>0</v>
      </c>
      <c r="S125" s="187">
        <v>0</v>
      </c>
      <c r="T125" s="188">
        <f t="shared" si="23"/>
        <v>0</v>
      </c>
      <c r="U125" s="109"/>
      <c r="V125" s="109"/>
      <c r="W125" s="109"/>
      <c r="X125" s="109"/>
      <c r="Y125" s="109"/>
      <c r="Z125" s="109"/>
      <c r="AA125" s="109"/>
      <c r="AB125" s="109"/>
      <c r="AC125" s="109"/>
      <c r="AD125" s="109"/>
      <c r="AE125" s="109"/>
      <c r="AR125" s="189" t="s">
        <v>174</v>
      </c>
      <c r="AT125" s="189" t="s">
        <v>400</v>
      </c>
      <c r="AU125" s="189" t="s">
        <v>81</v>
      </c>
      <c r="AY125" s="100" t="s">
        <v>159</v>
      </c>
      <c r="BE125" s="190">
        <f t="shared" si="24"/>
        <v>0</v>
      </c>
      <c r="BF125" s="190">
        <f t="shared" si="25"/>
        <v>0</v>
      </c>
      <c r="BG125" s="190">
        <f t="shared" si="26"/>
        <v>0</v>
      </c>
      <c r="BH125" s="190">
        <f t="shared" si="27"/>
        <v>0</v>
      </c>
      <c r="BI125" s="190">
        <f t="shared" si="28"/>
        <v>0</v>
      </c>
      <c r="BJ125" s="100" t="s">
        <v>79</v>
      </c>
      <c r="BK125" s="190">
        <f t="shared" si="29"/>
        <v>0</v>
      </c>
      <c r="BL125" s="100" t="s">
        <v>164</v>
      </c>
      <c r="BM125" s="189" t="s">
        <v>335</v>
      </c>
    </row>
    <row r="126" spans="1:65" s="113" customFormat="1" ht="48" x14ac:dyDescent="0.2">
      <c r="A126" s="109"/>
      <c r="B126" s="110"/>
      <c r="C126" s="208" t="s">
        <v>242</v>
      </c>
      <c r="D126" s="208" t="s">
        <v>400</v>
      </c>
      <c r="E126" s="209" t="s">
        <v>1490</v>
      </c>
      <c r="F126" s="210" t="s">
        <v>1491</v>
      </c>
      <c r="G126" s="211" t="s">
        <v>1121</v>
      </c>
      <c r="H126" s="212">
        <v>1</v>
      </c>
      <c r="I126" s="5"/>
      <c r="J126" s="213">
        <f t="shared" si="20"/>
        <v>0</v>
      </c>
      <c r="K126" s="210" t="s">
        <v>3</v>
      </c>
      <c r="L126" s="214"/>
      <c r="M126" s="215" t="s">
        <v>3</v>
      </c>
      <c r="N126" s="216" t="s">
        <v>43</v>
      </c>
      <c r="O126" s="186"/>
      <c r="P126" s="187">
        <f t="shared" si="21"/>
        <v>0</v>
      </c>
      <c r="Q126" s="187">
        <v>0</v>
      </c>
      <c r="R126" s="187">
        <f t="shared" si="22"/>
        <v>0</v>
      </c>
      <c r="S126" s="187">
        <v>0</v>
      </c>
      <c r="T126" s="188">
        <f t="shared" si="23"/>
        <v>0</v>
      </c>
      <c r="U126" s="109"/>
      <c r="V126" s="109"/>
      <c r="W126" s="109"/>
      <c r="X126" s="109"/>
      <c r="Y126" s="109"/>
      <c r="Z126" s="109"/>
      <c r="AA126" s="109"/>
      <c r="AB126" s="109"/>
      <c r="AC126" s="109"/>
      <c r="AD126" s="109"/>
      <c r="AE126" s="109"/>
      <c r="AR126" s="189" t="s">
        <v>174</v>
      </c>
      <c r="AT126" s="189" t="s">
        <v>400</v>
      </c>
      <c r="AU126" s="189" t="s">
        <v>81</v>
      </c>
      <c r="AY126" s="100" t="s">
        <v>159</v>
      </c>
      <c r="BE126" s="190">
        <f t="shared" si="24"/>
        <v>0</v>
      </c>
      <c r="BF126" s="190">
        <f t="shared" si="25"/>
        <v>0</v>
      </c>
      <c r="BG126" s="190">
        <f t="shared" si="26"/>
        <v>0</v>
      </c>
      <c r="BH126" s="190">
        <f t="shared" si="27"/>
        <v>0</v>
      </c>
      <c r="BI126" s="190">
        <f t="shared" si="28"/>
        <v>0</v>
      </c>
      <c r="BJ126" s="100" t="s">
        <v>79</v>
      </c>
      <c r="BK126" s="190">
        <f t="shared" si="29"/>
        <v>0</v>
      </c>
      <c r="BL126" s="100" t="s">
        <v>164</v>
      </c>
      <c r="BM126" s="189" t="s">
        <v>343</v>
      </c>
    </row>
    <row r="127" spans="1:65" s="167" customFormat="1" ht="22.9" customHeight="1" x14ac:dyDescent="0.2">
      <c r="B127" s="168"/>
      <c r="D127" s="169" t="s">
        <v>71</v>
      </c>
      <c r="E127" s="242" t="s">
        <v>1190</v>
      </c>
      <c r="F127" s="242" t="s">
        <v>1492</v>
      </c>
      <c r="J127" s="243">
        <f>BK127</f>
        <v>0</v>
      </c>
      <c r="L127" s="168"/>
      <c r="M127" s="172"/>
      <c r="N127" s="173"/>
      <c r="O127" s="173"/>
      <c r="P127" s="174">
        <f>SUM(P128:P138)</f>
        <v>0</v>
      </c>
      <c r="Q127" s="173"/>
      <c r="R127" s="174">
        <f>SUM(R128:R138)</f>
        <v>0</v>
      </c>
      <c r="S127" s="173"/>
      <c r="T127" s="175">
        <f>SUM(T128:T138)</f>
        <v>0</v>
      </c>
      <c r="AR127" s="169" t="s">
        <v>79</v>
      </c>
      <c r="AT127" s="176" t="s">
        <v>71</v>
      </c>
      <c r="AU127" s="176" t="s">
        <v>79</v>
      </c>
      <c r="AY127" s="169" t="s">
        <v>159</v>
      </c>
      <c r="BK127" s="177">
        <f>SUM(BK128:BK138)</f>
        <v>0</v>
      </c>
    </row>
    <row r="128" spans="1:65" s="113" customFormat="1" ht="16.5" customHeight="1" x14ac:dyDescent="0.2">
      <c r="A128" s="109"/>
      <c r="B128" s="110"/>
      <c r="C128" s="178" t="s">
        <v>351</v>
      </c>
      <c r="D128" s="178" t="s">
        <v>160</v>
      </c>
      <c r="E128" s="179" t="s">
        <v>1493</v>
      </c>
      <c r="F128" s="180" t="s">
        <v>1494</v>
      </c>
      <c r="G128" s="181" t="s">
        <v>1307</v>
      </c>
      <c r="H128" s="182">
        <v>3</v>
      </c>
      <c r="I128" s="4"/>
      <c r="J128" s="183">
        <f t="shared" ref="J128:J138" si="30">ROUND(I128*H128,2)</f>
        <v>0</v>
      </c>
      <c r="K128" s="180" t="s">
        <v>3</v>
      </c>
      <c r="L128" s="110"/>
      <c r="M128" s="184" t="s">
        <v>3</v>
      </c>
      <c r="N128" s="185" t="s">
        <v>43</v>
      </c>
      <c r="O128" s="186"/>
      <c r="P128" s="187">
        <f t="shared" ref="P128:P138" si="31">O128*H128</f>
        <v>0</v>
      </c>
      <c r="Q128" s="187">
        <v>0</v>
      </c>
      <c r="R128" s="187">
        <f t="shared" ref="R128:R138" si="32">Q128*H128</f>
        <v>0</v>
      </c>
      <c r="S128" s="187">
        <v>0</v>
      </c>
      <c r="T128" s="188">
        <f t="shared" ref="T128:T138" si="33">S128*H128</f>
        <v>0</v>
      </c>
      <c r="U128" s="109"/>
      <c r="V128" s="109"/>
      <c r="W128" s="109"/>
      <c r="X128" s="109"/>
      <c r="Y128" s="109"/>
      <c r="Z128" s="109"/>
      <c r="AA128" s="109"/>
      <c r="AB128" s="109"/>
      <c r="AC128" s="109"/>
      <c r="AD128" s="109"/>
      <c r="AE128" s="109"/>
      <c r="AR128" s="189" t="s">
        <v>164</v>
      </c>
      <c r="AT128" s="189" t="s">
        <v>160</v>
      </c>
      <c r="AU128" s="189" t="s">
        <v>81</v>
      </c>
      <c r="AY128" s="100" t="s">
        <v>159</v>
      </c>
      <c r="BE128" s="190">
        <f t="shared" ref="BE128:BE138" si="34">IF(N128="základní",J128,0)</f>
        <v>0</v>
      </c>
      <c r="BF128" s="190">
        <f t="shared" ref="BF128:BF138" si="35">IF(N128="snížená",J128,0)</f>
        <v>0</v>
      </c>
      <c r="BG128" s="190">
        <f t="shared" ref="BG128:BG138" si="36">IF(N128="zákl. přenesená",J128,0)</f>
        <v>0</v>
      </c>
      <c r="BH128" s="190">
        <f t="shared" ref="BH128:BH138" si="37">IF(N128="sníž. přenesená",J128,0)</f>
        <v>0</v>
      </c>
      <c r="BI128" s="190">
        <f t="shared" ref="BI128:BI138" si="38">IF(N128="nulová",J128,0)</f>
        <v>0</v>
      </c>
      <c r="BJ128" s="100" t="s">
        <v>79</v>
      </c>
      <c r="BK128" s="190">
        <f t="shared" ref="BK128:BK138" si="39">ROUND(I128*H128,2)</f>
        <v>0</v>
      </c>
      <c r="BL128" s="100" t="s">
        <v>164</v>
      </c>
      <c r="BM128" s="189" t="s">
        <v>354</v>
      </c>
    </row>
    <row r="129" spans="1:65" s="113" customFormat="1" ht="16.5" customHeight="1" x14ac:dyDescent="0.2">
      <c r="A129" s="109"/>
      <c r="B129" s="110"/>
      <c r="C129" s="178" t="s">
        <v>255</v>
      </c>
      <c r="D129" s="178" t="s">
        <v>160</v>
      </c>
      <c r="E129" s="179" t="s">
        <v>1495</v>
      </c>
      <c r="F129" s="180" t="s">
        <v>1496</v>
      </c>
      <c r="G129" s="181" t="s">
        <v>1307</v>
      </c>
      <c r="H129" s="182">
        <v>1</v>
      </c>
      <c r="I129" s="4"/>
      <c r="J129" s="183">
        <f t="shared" si="30"/>
        <v>0</v>
      </c>
      <c r="K129" s="180" t="s">
        <v>3</v>
      </c>
      <c r="L129" s="110"/>
      <c r="M129" s="184" t="s">
        <v>3</v>
      </c>
      <c r="N129" s="185" t="s">
        <v>43</v>
      </c>
      <c r="O129" s="186"/>
      <c r="P129" s="187">
        <f t="shared" si="31"/>
        <v>0</v>
      </c>
      <c r="Q129" s="187">
        <v>0</v>
      </c>
      <c r="R129" s="187">
        <f t="shared" si="32"/>
        <v>0</v>
      </c>
      <c r="S129" s="187">
        <v>0</v>
      </c>
      <c r="T129" s="188">
        <f t="shared" si="33"/>
        <v>0</v>
      </c>
      <c r="U129" s="109"/>
      <c r="V129" s="109"/>
      <c r="W129" s="109"/>
      <c r="X129" s="109"/>
      <c r="Y129" s="109"/>
      <c r="Z129" s="109"/>
      <c r="AA129" s="109"/>
      <c r="AB129" s="109"/>
      <c r="AC129" s="109"/>
      <c r="AD129" s="109"/>
      <c r="AE129" s="109"/>
      <c r="AR129" s="189" t="s">
        <v>164</v>
      </c>
      <c r="AT129" s="189" t="s">
        <v>160</v>
      </c>
      <c r="AU129" s="189" t="s">
        <v>81</v>
      </c>
      <c r="AY129" s="100" t="s">
        <v>159</v>
      </c>
      <c r="BE129" s="190">
        <f t="shared" si="34"/>
        <v>0</v>
      </c>
      <c r="BF129" s="190">
        <f t="shared" si="35"/>
        <v>0</v>
      </c>
      <c r="BG129" s="190">
        <f t="shared" si="36"/>
        <v>0</v>
      </c>
      <c r="BH129" s="190">
        <f t="shared" si="37"/>
        <v>0</v>
      </c>
      <c r="BI129" s="190">
        <f t="shared" si="38"/>
        <v>0</v>
      </c>
      <c r="BJ129" s="100" t="s">
        <v>79</v>
      </c>
      <c r="BK129" s="190">
        <f t="shared" si="39"/>
        <v>0</v>
      </c>
      <c r="BL129" s="100" t="s">
        <v>164</v>
      </c>
      <c r="BM129" s="189" t="s">
        <v>362</v>
      </c>
    </row>
    <row r="130" spans="1:65" s="113" customFormat="1" ht="16.5" customHeight="1" x14ac:dyDescent="0.2">
      <c r="A130" s="109"/>
      <c r="B130" s="110"/>
      <c r="C130" s="178" t="s">
        <v>377</v>
      </c>
      <c r="D130" s="178" t="s">
        <v>160</v>
      </c>
      <c r="E130" s="179" t="s">
        <v>1497</v>
      </c>
      <c r="F130" s="180" t="s">
        <v>1498</v>
      </c>
      <c r="G130" s="181" t="s">
        <v>1307</v>
      </c>
      <c r="H130" s="182">
        <v>1</v>
      </c>
      <c r="I130" s="4"/>
      <c r="J130" s="183">
        <f t="shared" si="30"/>
        <v>0</v>
      </c>
      <c r="K130" s="180" t="s">
        <v>3</v>
      </c>
      <c r="L130" s="110"/>
      <c r="M130" s="184" t="s">
        <v>3</v>
      </c>
      <c r="N130" s="185" t="s">
        <v>43</v>
      </c>
      <c r="O130" s="186"/>
      <c r="P130" s="187">
        <f t="shared" si="31"/>
        <v>0</v>
      </c>
      <c r="Q130" s="187">
        <v>0</v>
      </c>
      <c r="R130" s="187">
        <f t="shared" si="32"/>
        <v>0</v>
      </c>
      <c r="S130" s="187">
        <v>0</v>
      </c>
      <c r="T130" s="188">
        <f t="shared" si="33"/>
        <v>0</v>
      </c>
      <c r="U130" s="109"/>
      <c r="V130" s="109"/>
      <c r="W130" s="109"/>
      <c r="X130" s="109"/>
      <c r="Y130" s="109"/>
      <c r="Z130" s="109"/>
      <c r="AA130" s="109"/>
      <c r="AB130" s="109"/>
      <c r="AC130" s="109"/>
      <c r="AD130" s="109"/>
      <c r="AE130" s="109"/>
      <c r="AR130" s="189" t="s">
        <v>164</v>
      </c>
      <c r="AT130" s="189" t="s">
        <v>160</v>
      </c>
      <c r="AU130" s="189" t="s">
        <v>81</v>
      </c>
      <c r="AY130" s="100" t="s">
        <v>159</v>
      </c>
      <c r="BE130" s="190">
        <f t="shared" si="34"/>
        <v>0</v>
      </c>
      <c r="BF130" s="190">
        <f t="shared" si="35"/>
        <v>0</v>
      </c>
      <c r="BG130" s="190">
        <f t="shared" si="36"/>
        <v>0</v>
      </c>
      <c r="BH130" s="190">
        <f t="shared" si="37"/>
        <v>0</v>
      </c>
      <c r="BI130" s="190">
        <f t="shared" si="38"/>
        <v>0</v>
      </c>
      <c r="BJ130" s="100" t="s">
        <v>79</v>
      </c>
      <c r="BK130" s="190">
        <f t="shared" si="39"/>
        <v>0</v>
      </c>
      <c r="BL130" s="100" t="s">
        <v>164</v>
      </c>
      <c r="BM130" s="189" t="s">
        <v>380</v>
      </c>
    </row>
    <row r="131" spans="1:65" s="113" customFormat="1" ht="16.5" customHeight="1" x14ac:dyDescent="0.2">
      <c r="A131" s="109"/>
      <c r="B131" s="110"/>
      <c r="C131" s="178" t="s">
        <v>259</v>
      </c>
      <c r="D131" s="178" t="s">
        <v>160</v>
      </c>
      <c r="E131" s="179" t="s">
        <v>1499</v>
      </c>
      <c r="F131" s="180" t="s">
        <v>1500</v>
      </c>
      <c r="G131" s="181" t="s">
        <v>1307</v>
      </c>
      <c r="H131" s="182">
        <v>1</v>
      </c>
      <c r="I131" s="4"/>
      <c r="J131" s="183">
        <f t="shared" si="30"/>
        <v>0</v>
      </c>
      <c r="K131" s="180" t="s">
        <v>3</v>
      </c>
      <c r="L131" s="110"/>
      <c r="M131" s="184" t="s">
        <v>3</v>
      </c>
      <c r="N131" s="185" t="s">
        <v>43</v>
      </c>
      <c r="O131" s="186"/>
      <c r="P131" s="187">
        <f t="shared" si="31"/>
        <v>0</v>
      </c>
      <c r="Q131" s="187">
        <v>0</v>
      </c>
      <c r="R131" s="187">
        <f t="shared" si="32"/>
        <v>0</v>
      </c>
      <c r="S131" s="187">
        <v>0</v>
      </c>
      <c r="T131" s="188">
        <f t="shared" si="33"/>
        <v>0</v>
      </c>
      <c r="U131" s="109"/>
      <c r="V131" s="109"/>
      <c r="W131" s="109"/>
      <c r="X131" s="109"/>
      <c r="Y131" s="109"/>
      <c r="Z131" s="109"/>
      <c r="AA131" s="109"/>
      <c r="AB131" s="109"/>
      <c r="AC131" s="109"/>
      <c r="AD131" s="109"/>
      <c r="AE131" s="109"/>
      <c r="AR131" s="189" t="s">
        <v>164</v>
      </c>
      <c r="AT131" s="189" t="s">
        <v>160</v>
      </c>
      <c r="AU131" s="189" t="s">
        <v>81</v>
      </c>
      <c r="AY131" s="100" t="s">
        <v>159</v>
      </c>
      <c r="BE131" s="190">
        <f t="shared" si="34"/>
        <v>0</v>
      </c>
      <c r="BF131" s="190">
        <f t="shared" si="35"/>
        <v>0</v>
      </c>
      <c r="BG131" s="190">
        <f t="shared" si="36"/>
        <v>0</v>
      </c>
      <c r="BH131" s="190">
        <f t="shared" si="37"/>
        <v>0</v>
      </c>
      <c r="BI131" s="190">
        <f t="shared" si="38"/>
        <v>0</v>
      </c>
      <c r="BJ131" s="100" t="s">
        <v>79</v>
      </c>
      <c r="BK131" s="190">
        <f t="shared" si="39"/>
        <v>0</v>
      </c>
      <c r="BL131" s="100" t="s">
        <v>164</v>
      </c>
      <c r="BM131" s="189" t="s">
        <v>383</v>
      </c>
    </row>
    <row r="132" spans="1:65" s="113" customFormat="1" ht="16.5" customHeight="1" x14ac:dyDescent="0.2">
      <c r="A132" s="109"/>
      <c r="B132" s="110"/>
      <c r="C132" s="178" t="s">
        <v>385</v>
      </c>
      <c r="D132" s="178" t="s">
        <v>160</v>
      </c>
      <c r="E132" s="179" t="s">
        <v>1501</v>
      </c>
      <c r="F132" s="180" t="s">
        <v>1502</v>
      </c>
      <c r="G132" s="181" t="s">
        <v>1307</v>
      </c>
      <c r="H132" s="182">
        <v>16</v>
      </c>
      <c r="I132" s="4"/>
      <c r="J132" s="183">
        <f t="shared" si="30"/>
        <v>0</v>
      </c>
      <c r="K132" s="180" t="s">
        <v>3</v>
      </c>
      <c r="L132" s="110"/>
      <c r="M132" s="184" t="s">
        <v>3</v>
      </c>
      <c r="N132" s="185" t="s">
        <v>43</v>
      </c>
      <c r="O132" s="186"/>
      <c r="P132" s="187">
        <f t="shared" si="31"/>
        <v>0</v>
      </c>
      <c r="Q132" s="187">
        <v>0</v>
      </c>
      <c r="R132" s="187">
        <f t="shared" si="32"/>
        <v>0</v>
      </c>
      <c r="S132" s="187">
        <v>0</v>
      </c>
      <c r="T132" s="188">
        <f t="shared" si="33"/>
        <v>0</v>
      </c>
      <c r="U132" s="109"/>
      <c r="V132" s="109"/>
      <c r="W132" s="109"/>
      <c r="X132" s="109"/>
      <c r="Y132" s="109"/>
      <c r="Z132" s="109"/>
      <c r="AA132" s="109"/>
      <c r="AB132" s="109"/>
      <c r="AC132" s="109"/>
      <c r="AD132" s="109"/>
      <c r="AE132" s="109"/>
      <c r="AR132" s="189" t="s">
        <v>164</v>
      </c>
      <c r="AT132" s="189" t="s">
        <v>160</v>
      </c>
      <c r="AU132" s="189" t="s">
        <v>81</v>
      </c>
      <c r="AY132" s="100" t="s">
        <v>159</v>
      </c>
      <c r="BE132" s="190">
        <f t="shared" si="34"/>
        <v>0</v>
      </c>
      <c r="BF132" s="190">
        <f t="shared" si="35"/>
        <v>0</v>
      </c>
      <c r="BG132" s="190">
        <f t="shared" si="36"/>
        <v>0</v>
      </c>
      <c r="BH132" s="190">
        <f t="shared" si="37"/>
        <v>0</v>
      </c>
      <c r="BI132" s="190">
        <f t="shared" si="38"/>
        <v>0</v>
      </c>
      <c r="BJ132" s="100" t="s">
        <v>79</v>
      </c>
      <c r="BK132" s="190">
        <f t="shared" si="39"/>
        <v>0</v>
      </c>
      <c r="BL132" s="100" t="s">
        <v>164</v>
      </c>
      <c r="BM132" s="189" t="s">
        <v>388</v>
      </c>
    </row>
    <row r="133" spans="1:65" s="113" customFormat="1" ht="16.5" customHeight="1" x14ac:dyDescent="0.2">
      <c r="A133" s="109"/>
      <c r="B133" s="110"/>
      <c r="C133" s="178" t="s">
        <v>262</v>
      </c>
      <c r="D133" s="178" t="s">
        <v>160</v>
      </c>
      <c r="E133" s="179" t="s">
        <v>1503</v>
      </c>
      <c r="F133" s="180" t="s">
        <v>1504</v>
      </c>
      <c r="G133" s="181" t="s">
        <v>1505</v>
      </c>
      <c r="H133" s="182">
        <v>1</v>
      </c>
      <c r="I133" s="4"/>
      <c r="J133" s="183">
        <f t="shared" si="30"/>
        <v>0</v>
      </c>
      <c r="K133" s="180" t="s">
        <v>3</v>
      </c>
      <c r="L133" s="110"/>
      <c r="M133" s="184" t="s">
        <v>3</v>
      </c>
      <c r="N133" s="185" t="s">
        <v>43</v>
      </c>
      <c r="O133" s="186"/>
      <c r="P133" s="187">
        <f t="shared" si="31"/>
        <v>0</v>
      </c>
      <c r="Q133" s="187">
        <v>0</v>
      </c>
      <c r="R133" s="187">
        <f t="shared" si="32"/>
        <v>0</v>
      </c>
      <c r="S133" s="187">
        <v>0</v>
      </c>
      <c r="T133" s="188">
        <f t="shared" si="33"/>
        <v>0</v>
      </c>
      <c r="U133" s="109"/>
      <c r="V133" s="109"/>
      <c r="W133" s="109"/>
      <c r="X133" s="109"/>
      <c r="Y133" s="109"/>
      <c r="Z133" s="109"/>
      <c r="AA133" s="109"/>
      <c r="AB133" s="109"/>
      <c r="AC133" s="109"/>
      <c r="AD133" s="109"/>
      <c r="AE133" s="109"/>
      <c r="AR133" s="189" t="s">
        <v>164</v>
      </c>
      <c r="AT133" s="189" t="s">
        <v>160</v>
      </c>
      <c r="AU133" s="189" t="s">
        <v>81</v>
      </c>
      <c r="AY133" s="100" t="s">
        <v>159</v>
      </c>
      <c r="BE133" s="190">
        <f t="shared" si="34"/>
        <v>0</v>
      </c>
      <c r="BF133" s="190">
        <f t="shared" si="35"/>
        <v>0</v>
      </c>
      <c r="BG133" s="190">
        <f t="shared" si="36"/>
        <v>0</v>
      </c>
      <c r="BH133" s="190">
        <f t="shared" si="37"/>
        <v>0</v>
      </c>
      <c r="BI133" s="190">
        <f t="shared" si="38"/>
        <v>0</v>
      </c>
      <c r="BJ133" s="100" t="s">
        <v>79</v>
      </c>
      <c r="BK133" s="190">
        <f t="shared" si="39"/>
        <v>0</v>
      </c>
      <c r="BL133" s="100" t="s">
        <v>164</v>
      </c>
      <c r="BM133" s="189" t="s">
        <v>393</v>
      </c>
    </row>
    <row r="134" spans="1:65" s="113" customFormat="1" ht="16.5" customHeight="1" x14ac:dyDescent="0.2">
      <c r="A134" s="109"/>
      <c r="B134" s="110"/>
      <c r="C134" s="178" t="s">
        <v>396</v>
      </c>
      <c r="D134" s="178" t="s">
        <v>160</v>
      </c>
      <c r="E134" s="179" t="s">
        <v>1506</v>
      </c>
      <c r="F134" s="180" t="s">
        <v>1507</v>
      </c>
      <c r="G134" s="181" t="s">
        <v>1307</v>
      </c>
      <c r="H134" s="182">
        <v>80</v>
      </c>
      <c r="I134" s="4"/>
      <c r="J134" s="183">
        <f t="shared" si="30"/>
        <v>0</v>
      </c>
      <c r="K134" s="180" t="s">
        <v>3</v>
      </c>
      <c r="L134" s="110"/>
      <c r="M134" s="184" t="s">
        <v>3</v>
      </c>
      <c r="N134" s="185" t="s">
        <v>43</v>
      </c>
      <c r="O134" s="186"/>
      <c r="P134" s="187">
        <f t="shared" si="31"/>
        <v>0</v>
      </c>
      <c r="Q134" s="187">
        <v>0</v>
      </c>
      <c r="R134" s="187">
        <f t="shared" si="32"/>
        <v>0</v>
      </c>
      <c r="S134" s="187">
        <v>0</v>
      </c>
      <c r="T134" s="188">
        <f t="shared" si="33"/>
        <v>0</v>
      </c>
      <c r="U134" s="109"/>
      <c r="V134" s="109"/>
      <c r="W134" s="109"/>
      <c r="X134" s="109"/>
      <c r="Y134" s="109"/>
      <c r="Z134" s="109"/>
      <c r="AA134" s="109"/>
      <c r="AB134" s="109"/>
      <c r="AC134" s="109"/>
      <c r="AD134" s="109"/>
      <c r="AE134" s="109"/>
      <c r="AR134" s="189" t="s">
        <v>164</v>
      </c>
      <c r="AT134" s="189" t="s">
        <v>160</v>
      </c>
      <c r="AU134" s="189" t="s">
        <v>81</v>
      </c>
      <c r="AY134" s="100" t="s">
        <v>159</v>
      </c>
      <c r="BE134" s="190">
        <f t="shared" si="34"/>
        <v>0</v>
      </c>
      <c r="BF134" s="190">
        <f t="shared" si="35"/>
        <v>0</v>
      </c>
      <c r="BG134" s="190">
        <f t="shared" si="36"/>
        <v>0</v>
      </c>
      <c r="BH134" s="190">
        <f t="shared" si="37"/>
        <v>0</v>
      </c>
      <c r="BI134" s="190">
        <f t="shared" si="38"/>
        <v>0</v>
      </c>
      <c r="BJ134" s="100" t="s">
        <v>79</v>
      </c>
      <c r="BK134" s="190">
        <f t="shared" si="39"/>
        <v>0</v>
      </c>
      <c r="BL134" s="100" t="s">
        <v>164</v>
      </c>
      <c r="BM134" s="189" t="s">
        <v>399</v>
      </c>
    </row>
    <row r="135" spans="1:65" s="113" customFormat="1" ht="16.5" customHeight="1" x14ac:dyDescent="0.2">
      <c r="A135" s="109"/>
      <c r="B135" s="110"/>
      <c r="C135" s="178" t="s">
        <v>267</v>
      </c>
      <c r="D135" s="178" t="s">
        <v>160</v>
      </c>
      <c r="E135" s="179" t="s">
        <v>1508</v>
      </c>
      <c r="F135" s="180" t="s">
        <v>1509</v>
      </c>
      <c r="G135" s="181" t="s">
        <v>1177</v>
      </c>
      <c r="H135" s="182">
        <v>100</v>
      </c>
      <c r="I135" s="4"/>
      <c r="J135" s="183">
        <f t="shared" si="30"/>
        <v>0</v>
      </c>
      <c r="K135" s="180" t="s">
        <v>3</v>
      </c>
      <c r="L135" s="110"/>
      <c r="M135" s="184" t="s">
        <v>3</v>
      </c>
      <c r="N135" s="185" t="s">
        <v>43</v>
      </c>
      <c r="O135" s="186"/>
      <c r="P135" s="187">
        <f t="shared" si="31"/>
        <v>0</v>
      </c>
      <c r="Q135" s="187">
        <v>0</v>
      </c>
      <c r="R135" s="187">
        <f t="shared" si="32"/>
        <v>0</v>
      </c>
      <c r="S135" s="187">
        <v>0</v>
      </c>
      <c r="T135" s="188">
        <f t="shared" si="33"/>
        <v>0</v>
      </c>
      <c r="U135" s="109"/>
      <c r="V135" s="109"/>
      <c r="W135" s="109"/>
      <c r="X135" s="109"/>
      <c r="Y135" s="109"/>
      <c r="Z135" s="109"/>
      <c r="AA135" s="109"/>
      <c r="AB135" s="109"/>
      <c r="AC135" s="109"/>
      <c r="AD135" s="109"/>
      <c r="AE135" s="109"/>
      <c r="AR135" s="189" t="s">
        <v>164</v>
      </c>
      <c r="AT135" s="189" t="s">
        <v>160</v>
      </c>
      <c r="AU135" s="189" t="s">
        <v>81</v>
      </c>
      <c r="AY135" s="100" t="s">
        <v>159</v>
      </c>
      <c r="BE135" s="190">
        <f t="shared" si="34"/>
        <v>0</v>
      </c>
      <c r="BF135" s="190">
        <f t="shared" si="35"/>
        <v>0</v>
      </c>
      <c r="BG135" s="190">
        <f t="shared" si="36"/>
        <v>0</v>
      </c>
      <c r="BH135" s="190">
        <f t="shared" si="37"/>
        <v>0</v>
      </c>
      <c r="BI135" s="190">
        <f t="shared" si="38"/>
        <v>0</v>
      </c>
      <c r="BJ135" s="100" t="s">
        <v>79</v>
      </c>
      <c r="BK135" s="190">
        <f t="shared" si="39"/>
        <v>0</v>
      </c>
      <c r="BL135" s="100" t="s">
        <v>164</v>
      </c>
      <c r="BM135" s="189" t="s">
        <v>403</v>
      </c>
    </row>
    <row r="136" spans="1:65" s="113" customFormat="1" ht="16.5" customHeight="1" x14ac:dyDescent="0.2">
      <c r="A136" s="109"/>
      <c r="B136" s="110"/>
      <c r="C136" s="178" t="s">
        <v>404</v>
      </c>
      <c r="D136" s="178" t="s">
        <v>160</v>
      </c>
      <c r="E136" s="179" t="s">
        <v>1510</v>
      </c>
      <c r="F136" s="180" t="s">
        <v>1511</v>
      </c>
      <c r="G136" s="181" t="s">
        <v>1177</v>
      </c>
      <c r="H136" s="182">
        <v>50</v>
      </c>
      <c r="I136" s="4"/>
      <c r="J136" s="183">
        <f t="shared" si="30"/>
        <v>0</v>
      </c>
      <c r="K136" s="180" t="s">
        <v>3</v>
      </c>
      <c r="L136" s="110"/>
      <c r="M136" s="184" t="s">
        <v>3</v>
      </c>
      <c r="N136" s="185" t="s">
        <v>43</v>
      </c>
      <c r="O136" s="186"/>
      <c r="P136" s="187">
        <f t="shared" si="31"/>
        <v>0</v>
      </c>
      <c r="Q136" s="187">
        <v>0</v>
      </c>
      <c r="R136" s="187">
        <f t="shared" si="32"/>
        <v>0</v>
      </c>
      <c r="S136" s="187">
        <v>0</v>
      </c>
      <c r="T136" s="188">
        <f t="shared" si="33"/>
        <v>0</v>
      </c>
      <c r="U136" s="109"/>
      <c r="V136" s="109"/>
      <c r="W136" s="109"/>
      <c r="X136" s="109"/>
      <c r="Y136" s="109"/>
      <c r="Z136" s="109"/>
      <c r="AA136" s="109"/>
      <c r="AB136" s="109"/>
      <c r="AC136" s="109"/>
      <c r="AD136" s="109"/>
      <c r="AE136" s="109"/>
      <c r="AR136" s="189" t="s">
        <v>164</v>
      </c>
      <c r="AT136" s="189" t="s">
        <v>160</v>
      </c>
      <c r="AU136" s="189" t="s">
        <v>81</v>
      </c>
      <c r="AY136" s="100" t="s">
        <v>159</v>
      </c>
      <c r="BE136" s="190">
        <f t="shared" si="34"/>
        <v>0</v>
      </c>
      <c r="BF136" s="190">
        <f t="shared" si="35"/>
        <v>0</v>
      </c>
      <c r="BG136" s="190">
        <f t="shared" si="36"/>
        <v>0</v>
      </c>
      <c r="BH136" s="190">
        <f t="shared" si="37"/>
        <v>0</v>
      </c>
      <c r="BI136" s="190">
        <f t="shared" si="38"/>
        <v>0</v>
      </c>
      <c r="BJ136" s="100" t="s">
        <v>79</v>
      </c>
      <c r="BK136" s="190">
        <f t="shared" si="39"/>
        <v>0</v>
      </c>
      <c r="BL136" s="100" t="s">
        <v>164</v>
      </c>
      <c r="BM136" s="189" t="s">
        <v>407</v>
      </c>
    </row>
    <row r="137" spans="1:65" s="113" customFormat="1" ht="16.5" customHeight="1" x14ac:dyDescent="0.2">
      <c r="A137" s="109"/>
      <c r="B137" s="110"/>
      <c r="C137" s="178" t="s">
        <v>272</v>
      </c>
      <c r="D137" s="178" t="s">
        <v>160</v>
      </c>
      <c r="E137" s="179" t="s">
        <v>1512</v>
      </c>
      <c r="F137" s="180" t="s">
        <v>1513</v>
      </c>
      <c r="G137" s="181" t="s">
        <v>1307</v>
      </c>
      <c r="H137" s="182">
        <v>5</v>
      </c>
      <c r="I137" s="4"/>
      <c r="J137" s="183">
        <f t="shared" si="30"/>
        <v>0</v>
      </c>
      <c r="K137" s="180" t="s">
        <v>3</v>
      </c>
      <c r="L137" s="110"/>
      <c r="M137" s="184" t="s">
        <v>3</v>
      </c>
      <c r="N137" s="185" t="s">
        <v>43</v>
      </c>
      <c r="O137" s="186"/>
      <c r="P137" s="187">
        <f t="shared" si="31"/>
        <v>0</v>
      </c>
      <c r="Q137" s="187">
        <v>0</v>
      </c>
      <c r="R137" s="187">
        <f t="shared" si="32"/>
        <v>0</v>
      </c>
      <c r="S137" s="187">
        <v>0</v>
      </c>
      <c r="T137" s="188">
        <f t="shared" si="33"/>
        <v>0</v>
      </c>
      <c r="U137" s="109"/>
      <c r="V137" s="109"/>
      <c r="W137" s="109"/>
      <c r="X137" s="109"/>
      <c r="Y137" s="109"/>
      <c r="Z137" s="109"/>
      <c r="AA137" s="109"/>
      <c r="AB137" s="109"/>
      <c r="AC137" s="109"/>
      <c r="AD137" s="109"/>
      <c r="AE137" s="109"/>
      <c r="AR137" s="189" t="s">
        <v>164</v>
      </c>
      <c r="AT137" s="189" t="s">
        <v>160</v>
      </c>
      <c r="AU137" s="189" t="s">
        <v>81</v>
      </c>
      <c r="AY137" s="100" t="s">
        <v>159</v>
      </c>
      <c r="BE137" s="190">
        <f t="shared" si="34"/>
        <v>0</v>
      </c>
      <c r="BF137" s="190">
        <f t="shared" si="35"/>
        <v>0</v>
      </c>
      <c r="BG137" s="190">
        <f t="shared" si="36"/>
        <v>0</v>
      </c>
      <c r="BH137" s="190">
        <f t="shared" si="37"/>
        <v>0</v>
      </c>
      <c r="BI137" s="190">
        <f t="shared" si="38"/>
        <v>0</v>
      </c>
      <c r="BJ137" s="100" t="s">
        <v>79</v>
      </c>
      <c r="BK137" s="190">
        <f t="shared" si="39"/>
        <v>0</v>
      </c>
      <c r="BL137" s="100" t="s">
        <v>164</v>
      </c>
      <c r="BM137" s="189" t="s">
        <v>410</v>
      </c>
    </row>
    <row r="138" spans="1:65" s="113" customFormat="1" ht="16.5" customHeight="1" x14ac:dyDescent="0.2">
      <c r="A138" s="109"/>
      <c r="B138" s="110"/>
      <c r="C138" s="178" t="s">
        <v>413</v>
      </c>
      <c r="D138" s="178" t="s">
        <v>160</v>
      </c>
      <c r="E138" s="179" t="s">
        <v>1514</v>
      </c>
      <c r="F138" s="180" t="s">
        <v>1515</v>
      </c>
      <c r="G138" s="181" t="s">
        <v>1516</v>
      </c>
      <c r="H138" s="182">
        <v>15</v>
      </c>
      <c r="I138" s="4"/>
      <c r="J138" s="183">
        <f t="shared" si="30"/>
        <v>0</v>
      </c>
      <c r="K138" s="180" t="s">
        <v>3</v>
      </c>
      <c r="L138" s="110"/>
      <c r="M138" s="232" t="s">
        <v>3</v>
      </c>
      <c r="N138" s="233" t="s">
        <v>43</v>
      </c>
      <c r="O138" s="234"/>
      <c r="P138" s="235">
        <f t="shared" si="31"/>
        <v>0</v>
      </c>
      <c r="Q138" s="235">
        <v>0</v>
      </c>
      <c r="R138" s="235">
        <f t="shared" si="32"/>
        <v>0</v>
      </c>
      <c r="S138" s="235">
        <v>0</v>
      </c>
      <c r="T138" s="236">
        <f t="shared" si="33"/>
        <v>0</v>
      </c>
      <c r="U138" s="109"/>
      <c r="V138" s="109"/>
      <c r="W138" s="109"/>
      <c r="X138" s="109"/>
      <c r="Y138" s="109"/>
      <c r="Z138" s="109"/>
      <c r="AA138" s="109"/>
      <c r="AB138" s="109"/>
      <c r="AC138" s="109"/>
      <c r="AD138" s="109"/>
      <c r="AE138" s="109"/>
      <c r="AR138" s="189" t="s">
        <v>164</v>
      </c>
      <c r="AT138" s="189" t="s">
        <v>160</v>
      </c>
      <c r="AU138" s="189" t="s">
        <v>81</v>
      </c>
      <c r="AY138" s="100" t="s">
        <v>159</v>
      </c>
      <c r="BE138" s="190">
        <f t="shared" si="34"/>
        <v>0</v>
      </c>
      <c r="BF138" s="190">
        <f t="shared" si="35"/>
        <v>0</v>
      </c>
      <c r="BG138" s="190">
        <f t="shared" si="36"/>
        <v>0</v>
      </c>
      <c r="BH138" s="190">
        <f t="shared" si="37"/>
        <v>0</v>
      </c>
      <c r="BI138" s="190">
        <f t="shared" si="38"/>
        <v>0</v>
      </c>
      <c r="BJ138" s="100" t="s">
        <v>79</v>
      </c>
      <c r="BK138" s="190">
        <f t="shared" si="39"/>
        <v>0</v>
      </c>
      <c r="BL138" s="100" t="s">
        <v>164</v>
      </c>
      <c r="BM138" s="189" t="s">
        <v>416</v>
      </c>
    </row>
    <row r="139" spans="1:65" s="113" customFormat="1" ht="6.95" customHeight="1" x14ac:dyDescent="0.2">
      <c r="A139" s="109"/>
      <c r="B139" s="137"/>
      <c r="C139" s="138"/>
      <c r="D139" s="138"/>
      <c r="E139" s="138"/>
      <c r="F139" s="138"/>
      <c r="G139" s="138"/>
      <c r="H139" s="138"/>
      <c r="I139" s="138"/>
      <c r="J139" s="138"/>
      <c r="K139" s="138"/>
      <c r="L139" s="110"/>
      <c r="M139" s="109"/>
      <c r="O139" s="109"/>
      <c r="P139" s="109"/>
      <c r="Q139" s="109"/>
      <c r="R139" s="109"/>
      <c r="S139" s="109"/>
      <c r="T139" s="109"/>
      <c r="U139" s="109"/>
      <c r="V139" s="109"/>
      <c r="W139" s="109"/>
      <c r="X139" s="109"/>
      <c r="Y139" s="109"/>
      <c r="Z139" s="109"/>
      <c r="AA139" s="109"/>
      <c r="AB139" s="109"/>
      <c r="AC139" s="109"/>
      <c r="AD139" s="109"/>
      <c r="AE139" s="109"/>
    </row>
  </sheetData>
  <sheetProtection password="CF0E" sheet="1" objects="1" scenarios="1" selectLockedCells="1"/>
  <autoFilter ref="C87:K138"/>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topLeftCell="A19" workbookViewId="0">
      <selection activeCell="J19" sqref="J19"/>
    </sheetView>
  </sheetViews>
  <sheetFormatPr defaultRowHeight="11.25" x14ac:dyDescent="0.2"/>
  <cols>
    <col min="1" max="1" width="8.33203125" style="97" customWidth="1"/>
    <col min="2" max="2" width="1.6640625" style="97" customWidth="1"/>
    <col min="3" max="3" width="4.1640625" style="97" customWidth="1"/>
    <col min="4" max="4" width="4.33203125" style="97" customWidth="1"/>
    <col min="5" max="5" width="17.1640625" style="97" customWidth="1"/>
    <col min="6" max="6" width="50.83203125" style="97" customWidth="1"/>
    <col min="7" max="7" width="7" style="97" customWidth="1"/>
    <col min="8" max="8" width="11.5" style="97" customWidth="1"/>
    <col min="9" max="11" width="20.1640625" style="97" customWidth="1"/>
    <col min="12" max="12" width="9.33203125" style="97" customWidth="1"/>
    <col min="13" max="13" width="10.83203125" style="97" hidden="1" customWidth="1"/>
    <col min="14" max="14" width="9.33203125" style="97" hidden="1"/>
    <col min="15" max="20" width="14.1640625" style="97" hidden="1" customWidth="1"/>
    <col min="21" max="21" width="16.33203125" style="97" hidden="1" customWidth="1"/>
    <col min="22" max="22" width="12.33203125" style="97" customWidth="1"/>
    <col min="23" max="23" width="16.33203125" style="97" customWidth="1"/>
    <col min="24" max="24" width="12.33203125" style="97" customWidth="1"/>
    <col min="25" max="25" width="15" style="97" customWidth="1"/>
    <col min="26" max="26" width="11" style="97" customWidth="1"/>
    <col min="27" max="27" width="15" style="97" customWidth="1"/>
    <col min="28" max="28" width="16.33203125" style="97" customWidth="1"/>
    <col min="29" max="29" width="11" style="97" customWidth="1"/>
    <col min="30" max="30" width="15" style="97" customWidth="1"/>
    <col min="31" max="31" width="16.33203125" style="97" customWidth="1"/>
    <col min="32" max="43" width="9.33203125" style="97"/>
    <col min="44" max="65" width="9.33203125" style="97" hidden="1"/>
    <col min="66" max="16384" width="9.33203125" style="97"/>
  </cols>
  <sheetData>
    <row r="2" spans="1:46" ht="36.950000000000003" customHeight="1" x14ac:dyDescent="0.2">
      <c r="L2" s="98" t="s">
        <v>6</v>
      </c>
      <c r="M2" s="99"/>
      <c r="N2" s="99"/>
      <c r="O2" s="99"/>
      <c r="P2" s="99"/>
      <c r="Q2" s="99"/>
      <c r="R2" s="99"/>
      <c r="S2" s="99"/>
      <c r="T2" s="99"/>
      <c r="U2" s="99"/>
      <c r="V2" s="99"/>
      <c r="AT2" s="100" t="s">
        <v>107</v>
      </c>
    </row>
    <row r="3" spans="1:46" ht="6.95" customHeight="1" x14ac:dyDescent="0.2">
      <c r="B3" s="101"/>
      <c r="C3" s="102"/>
      <c r="D3" s="102"/>
      <c r="E3" s="102"/>
      <c r="F3" s="102"/>
      <c r="G3" s="102"/>
      <c r="H3" s="102"/>
      <c r="I3" s="102"/>
      <c r="J3" s="102"/>
      <c r="K3" s="102"/>
      <c r="L3" s="103"/>
      <c r="AT3" s="100" t="s">
        <v>81</v>
      </c>
    </row>
    <row r="4" spans="1:46" ht="24.95" customHeight="1" x14ac:dyDescent="0.2">
      <c r="B4" s="103"/>
      <c r="D4" s="104" t="s">
        <v>119</v>
      </c>
      <c r="L4" s="103"/>
      <c r="M4" s="105" t="s">
        <v>11</v>
      </c>
      <c r="AT4" s="100" t="s">
        <v>4</v>
      </c>
    </row>
    <row r="5" spans="1:46" ht="6.95" customHeight="1" x14ac:dyDescent="0.2">
      <c r="B5" s="103"/>
      <c r="L5" s="103"/>
    </row>
    <row r="6" spans="1:46" ht="12" customHeight="1" x14ac:dyDescent="0.2">
      <c r="B6" s="103"/>
      <c r="D6" s="106" t="s">
        <v>17</v>
      </c>
      <c r="L6" s="103"/>
    </row>
    <row r="7" spans="1:46" ht="16.5" customHeight="1" x14ac:dyDescent="0.2">
      <c r="B7" s="103"/>
      <c r="E7" s="107" t="str">
        <f>'Rekapitulace stavby'!K6</f>
        <v>WELCOME CENTRE ČZU</v>
      </c>
      <c r="F7" s="108"/>
      <c r="G7" s="108"/>
      <c r="H7" s="108"/>
      <c r="L7" s="103"/>
    </row>
    <row r="8" spans="1:46" ht="12" customHeight="1" x14ac:dyDescent="0.2">
      <c r="B8" s="103"/>
      <c r="D8" s="106" t="s">
        <v>120</v>
      </c>
      <c r="L8" s="103"/>
    </row>
    <row r="9" spans="1:46" s="113" customFormat="1" ht="16.5" customHeight="1" x14ac:dyDescent="0.2">
      <c r="A9" s="109"/>
      <c r="B9" s="110"/>
      <c r="C9" s="109"/>
      <c r="D9" s="109"/>
      <c r="E9" s="107" t="s">
        <v>1517</v>
      </c>
      <c r="F9" s="111"/>
      <c r="G9" s="111"/>
      <c r="H9" s="111"/>
      <c r="I9" s="109"/>
      <c r="J9" s="109"/>
      <c r="K9" s="109"/>
      <c r="L9" s="112"/>
      <c r="S9" s="109"/>
      <c r="T9" s="109"/>
      <c r="U9" s="109"/>
      <c r="V9" s="109"/>
      <c r="W9" s="109"/>
      <c r="X9" s="109"/>
      <c r="Y9" s="109"/>
      <c r="Z9" s="109"/>
      <c r="AA9" s="109"/>
      <c r="AB9" s="109"/>
      <c r="AC9" s="109"/>
      <c r="AD9" s="109"/>
      <c r="AE9" s="109"/>
    </row>
    <row r="10" spans="1:46" s="113" customFormat="1" ht="12" customHeight="1" x14ac:dyDescent="0.2">
      <c r="A10" s="109"/>
      <c r="B10" s="110"/>
      <c r="C10" s="109"/>
      <c r="D10" s="106" t="s">
        <v>122</v>
      </c>
      <c r="E10" s="109"/>
      <c r="F10" s="109"/>
      <c r="G10" s="109"/>
      <c r="H10" s="109"/>
      <c r="I10" s="109"/>
      <c r="J10" s="109"/>
      <c r="K10" s="109"/>
      <c r="L10" s="112"/>
      <c r="S10" s="109"/>
      <c r="T10" s="109"/>
      <c r="U10" s="109"/>
      <c r="V10" s="109"/>
      <c r="W10" s="109"/>
      <c r="X10" s="109"/>
      <c r="Y10" s="109"/>
      <c r="Z10" s="109"/>
      <c r="AA10" s="109"/>
      <c r="AB10" s="109"/>
      <c r="AC10" s="109"/>
      <c r="AD10" s="109"/>
      <c r="AE10" s="109"/>
    </row>
    <row r="11" spans="1:46" s="113" customFormat="1" ht="16.5" customHeight="1" x14ac:dyDescent="0.2">
      <c r="A11" s="109"/>
      <c r="B11" s="110"/>
      <c r="C11" s="109"/>
      <c r="D11" s="109"/>
      <c r="E11" s="114" t="s">
        <v>1518</v>
      </c>
      <c r="F11" s="111"/>
      <c r="G11" s="111"/>
      <c r="H11" s="111"/>
      <c r="I11" s="109"/>
      <c r="J11" s="109"/>
      <c r="K11" s="109"/>
      <c r="L11" s="112"/>
      <c r="S11" s="109"/>
      <c r="T11" s="109"/>
      <c r="U11" s="109"/>
      <c r="V11" s="109"/>
      <c r="W11" s="109"/>
      <c r="X11" s="109"/>
      <c r="Y11" s="109"/>
      <c r="Z11" s="109"/>
      <c r="AA11" s="109"/>
      <c r="AB11" s="109"/>
      <c r="AC11" s="109"/>
      <c r="AD11" s="109"/>
      <c r="AE11" s="109"/>
    </row>
    <row r="12" spans="1:46" s="113" customFormat="1" x14ac:dyDescent="0.2">
      <c r="A12" s="109"/>
      <c r="B12" s="110"/>
      <c r="C12" s="109"/>
      <c r="D12" s="109"/>
      <c r="E12" s="109"/>
      <c r="F12" s="109"/>
      <c r="G12" s="109"/>
      <c r="H12" s="109"/>
      <c r="I12" s="109"/>
      <c r="J12" s="109"/>
      <c r="K12" s="109"/>
      <c r="L12" s="112"/>
      <c r="S12" s="109"/>
      <c r="T12" s="109"/>
      <c r="U12" s="109"/>
      <c r="V12" s="109"/>
      <c r="W12" s="109"/>
      <c r="X12" s="109"/>
      <c r="Y12" s="109"/>
      <c r="Z12" s="109"/>
      <c r="AA12" s="109"/>
      <c r="AB12" s="109"/>
      <c r="AC12" s="109"/>
      <c r="AD12" s="109"/>
      <c r="AE12" s="109"/>
    </row>
    <row r="13" spans="1:46" s="113" customFormat="1" ht="12" customHeight="1" x14ac:dyDescent="0.2">
      <c r="A13" s="109"/>
      <c r="B13" s="110"/>
      <c r="C13" s="109"/>
      <c r="D13" s="106" t="s">
        <v>19</v>
      </c>
      <c r="E13" s="109"/>
      <c r="F13" s="115" t="s">
        <v>3</v>
      </c>
      <c r="G13" s="109"/>
      <c r="H13" s="109"/>
      <c r="I13" s="106" t="s">
        <v>20</v>
      </c>
      <c r="J13" s="115" t="s">
        <v>3</v>
      </c>
      <c r="K13" s="109"/>
      <c r="L13" s="112"/>
      <c r="S13" s="109"/>
      <c r="T13" s="109"/>
      <c r="U13" s="109"/>
      <c r="V13" s="109"/>
      <c r="W13" s="109"/>
      <c r="X13" s="109"/>
      <c r="Y13" s="109"/>
      <c r="Z13" s="109"/>
      <c r="AA13" s="109"/>
      <c r="AB13" s="109"/>
      <c r="AC13" s="109"/>
      <c r="AD13" s="109"/>
      <c r="AE13" s="109"/>
    </row>
    <row r="14" spans="1:46" s="113" customFormat="1" ht="12" customHeight="1" x14ac:dyDescent="0.2">
      <c r="A14" s="109"/>
      <c r="B14" s="110"/>
      <c r="C14" s="109"/>
      <c r="D14" s="106" t="s">
        <v>21</v>
      </c>
      <c r="E14" s="109"/>
      <c r="F14" s="115" t="s">
        <v>22</v>
      </c>
      <c r="G14" s="109"/>
      <c r="H14" s="109"/>
      <c r="I14" s="106" t="s">
        <v>23</v>
      </c>
      <c r="J14" s="116" t="str">
        <f>'Rekapitulace stavby'!AN8</f>
        <v>25. 5. 2020</v>
      </c>
      <c r="K14" s="109"/>
      <c r="L14" s="112"/>
      <c r="S14" s="109"/>
      <c r="T14" s="109"/>
      <c r="U14" s="109"/>
      <c r="V14" s="109"/>
      <c r="W14" s="109"/>
      <c r="X14" s="109"/>
      <c r="Y14" s="109"/>
      <c r="Z14" s="109"/>
      <c r="AA14" s="109"/>
      <c r="AB14" s="109"/>
      <c r="AC14" s="109"/>
      <c r="AD14" s="109"/>
      <c r="AE14" s="109"/>
    </row>
    <row r="15" spans="1:46" s="113" customFormat="1" ht="10.9" customHeight="1" x14ac:dyDescent="0.2">
      <c r="A15" s="109"/>
      <c r="B15" s="110"/>
      <c r="C15" s="109"/>
      <c r="D15" s="109"/>
      <c r="E15" s="109"/>
      <c r="F15" s="109"/>
      <c r="G15" s="109"/>
      <c r="H15" s="109"/>
      <c r="I15" s="109"/>
      <c r="J15" s="109"/>
      <c r="K15" s="109"/>
      <c r="L15" s="112"/>
      <c r="S15" s="109"/>
      <c r="T15" s="109"/>
      <c r="U15" s="109"/>
      <c r="V15" s="109"/>
      <c r="W15" s="109"/>
      <c r="X15" s="109"/>
      <c r="Y15" s="109"/>
      <c r="Z15" s="109"/>
      <c r="AA15" s="109"/>
      <c r="AB15" s="109"/>
      <c r="AC15" s="109"/>
      <c r="AD15" s="109"/>
      <c r="AE15" s="109"/>
    </row>
    <row r="16" spans="1:46" s="113" customFormat="1" ht="12" customHeight="1" x14ac:dyDescent="0.2">
      <c r="A16" s="109"/>
      <c r="B16" s="110"/>
      <c r="C16" s="109"/>
      <c r="D16" s="106" t="s">
        <v>25</v>
      </c>
      <c r="E16" s="109"/>
      <c r="F16" s="109"/>
      <c r="G16" s="109"/>
      <c r="H16" s="109"/>
      <c r="I16" s="106" t="s">
        <v>26</v>
      </c>
      <c r="J16" s="115" t="s">
        <v>3</v>
      </c>
      <c r="K16" s="109"/>
      <c r="L16" s="112"/>
      <c r="S16" s="109"/>
      <c r="T16" s="109"/>
      <c r="U16" s="109"/>
      <c r="V16" s="109"/>
      <c r="W16" s="109"/>
      <c r="X16" s="109"/>
      <c r="Y16" s="109"/>
      <c r="Z16" s="109"/>
      <c r="AA16" s="109"/>
      <c r="AB16" s="109"/>
      <c r="AC16" s="109"/>
      <c r="AD16" s="109"/>
      <c r="AE16" s="109"/>
    </row>
    <row r="17" spans="1:31" s="113" customFormat="1" ht="18" customHeight="1" x14ac:dyDescent="0.2">
      <c r="A17" s="109"/>
      <c r="B17" s="110"/>
      <c r="C17" s="109"/>
      <c r="D17" s="109"/>
      <c r="E17" s="115" t="s">
        <v>27</v>
      </c>
      <c r="F17" s="109"/>
      <c r="G17" s="109"/>
      <c r="H17" s="109"/>
      <c r="I17" s="106" t="s">
        <v>28</v>
      </c>
      <c r="J17" s="115" t="s">
        <v>3</v>
      </c>
      <c r="K17" s="109"/>
      <c r="L17" s="112"/>
      <c r="S17" s="109"/>
      <c r="T17" s="109"/>
      <c r="U17" s="109"/>
      <c r="V17" s="109"/>
      <c r="W17" s="109"/>
      <c r="X17" s="109"/>
      <c r="Y17" s="109"/>
      <c r="Z17" s="109"/>
      <c r="AA17" s="109"/>
      <c r="AB17" s="109"/>
      <c r="AC17" s="109"/>
      <c r="AD17" s="109"/>
      <c r="AE17" s="109"/>
    </row>
    <row r="18" spans="1:31" s="113" customFormat="1" ht="6.95" customHeight="1" x14ac:dyDescent="0.2">
      <c r="A18" s="109"/>
      <c r="B18" s="110"/>
      <c r="C18" s="109"/>
      <c r="D18" s="109"/>
      <c r="E18" s="109"/>
      <c r="F18" s="109"/>
      <c r="G18" s="109"/>
      <c r="H18" s="109"/>
      <c r="I18" s="109"/>
      <c r="J18" s="109"/>
      <c r="K18" s="109"/>
      <c r="L18" s="112"/>
      <c r="S18" s="109"/>
      <c r="T18" s="109"/>
      <c r="U18" s="109"/>
      <c r="V18" s="109"/>
      <c r="W18" s="109"/>
      <c r="X18" s="109"/>
      <c r="Y18" s="109"/>
      <c r="Z18" s="109"/>
      <c r="AA18" s="109"/>
      <c r="AB18" s="109"/>
      <c r="AC18" s="109"/>
      <c r="AD18" s="109"/>
      <c r="AE18" s="109"/>
    </row>
    <row r="19" spans="1:31" s="113" customFormat="1" ht="12" customHeight="1" x14ac:dyDescent="0.2">
      <c r="A19" s="109"/>
      <c r="B19" s="110"/>
      <c r="C19" s="109"/>
      <c r="D19" s="106" t="s">
        <v>29</v>
      </c>
      <c r="E19" s="109"/>
      <c r="F19" s="109"/>
      <c r="G19" s="109"/>
      <c r="H19" s="109"/>
      <c r="I19" s="106" t="s">
        <v>26</v>
      </c>
      <c r="J19" s="85" t="str">
        <f>'Rekapitulace stavby'!AN13</f>
        <v>Vyplň údaj</v>
      </c>
      <c r="K19" s="109"/>
      <c r="L19" s="112"/>
      <c r="S19" s="109"/>
      <c r="T19" s="109"/>
      <c r="U19" s="109"/>
      <c r="V19" s="109"/>
      <c r="W19" s="109"/>
      <c r="X19" s="109"/>
      <c r="Y19" s="109"/>
      <c r="Z19" s="109"/>
      <c r="AA19" s="109"/>
      <c r="AB19" s="109"/>
      <c r="AC19" s="109"/>
      <c r="AD19" s="109"/>
      <c r="AE19" s="109"/>
    </row>
    <row r="20" spans="1:31" s="113" customFormat="1" ht="18" customHeight="1" x14ac:dyDescent="0.2">
      <c r="A20" s="109"/>
      <c r="B20" s="110"/>
      <c r="C20" s="109"/>
      <c r="D20" s="109"/>
      <c r="E20" s="87" t="str">
        <f>'Rekapitulace stavby'!E14</f>
        <v>Vyplň údaj</v>
      </c>
      <c r="F20" s="96"/>
      <c r="G20" s="96"/>
      <c r="H20" s="96"/>
      <c r="I20" s="106" t="s">
        <v>28</v>
      </c>
      <c r="J20" s="85" t="str">
        <f>'Rekapitulace stavby'!AN14</f>
        <v>Vyplň údaj</v>
      </c>
      <c r="K20" s="109"/>
      <c r="L20" s="112"/>
      <c r="S20" s="109"/>
      <c r="T20" s="109"/>
      <c r="U20" s="109"/>
      <c r="V20" s="109"/>
      <c r="W20" s="109"/>
      <c r="X20" s="109"/>
      <c r="Y20" s="109"/>
      <c r="Z20" s="109"/>
      <c r="AA20" s="109"/>
      <c r="AB20" s="109"/>
      <c r="AC20" s="109"/>
      <c r="AD20" s="109"/>
      <c r="AE20" s="109"/>
    </row>
    <row r="21" spans="1:31" s="113" customFormat="1" ht="6.95" customHeight="1" x14ac:dyDescent="0.2">
      <c r="A21" s="109"/>
      <c r="B21" s="110"/>
      <c r="C21" s="109"/>
      <c r="D21" s="109"/>
      <c r="E21" s="109"/>
      <c r="F21" s="109"/>
      <c r="G21" s="109"/>
      <c r="H21" s="109"/>
      <c r="I21" s="109"/>
      <c r="J21" s="109"/>
      <c r="K21" s="109"/>
      <c r="L21" s="112"/>
      <c r="S21" s="109"/>
      <c r="T21" s="109"/>
      <c r="U21" s="109"/>
      <c r="V21" s="109"/>
      <c r="W21" s="109"/>
      <c r="X21" s="109"/>
      <c r="Y21" s="109"/>
      <c r="Z21" s="109"/>
      <c r="AA21" s="109"/>
      <c r="AB21" s="109"/>
      <c r="AC21" s="109"/>
      <c r="AD21" s="109"/>
      <c r="AE21" s="109"/>
    </row>
    <row r="22" spans="1:31" s="113" customFormat="1" ht="12" customHeight="1" x14ac:dyDescent="0.2">
      <c r="A22" s="109"/>
      <c r="B22" s="110"/>
      <c r="C22" s="109"/>
      <c r="D22" s="106" t="s">
        <v>31</v>
      </c>
      <c r="E22" s="109"/>
      <c r="F22" s="109"/>
      <c r="G22" s="109"/>
      <c r="H22" s="109"/>
      <c r="I22" s="106" t="s">
        <v>26</v>
      </c>
      <c r="J22" s="115" t="s">
        <v>3</v>
      </c>
      <c r="K22" s="109"/>
      <c r="L22" s="112"/>
      <c r="S22" s="109"/>
      <c r="T22" s="109"/>
      <c r="U22" s="109"/>
      <c r="V22" s="109"/>
      <c r="W22" s="109"/>
      <c r="X22" s="109"/>
      <c r="Y22" s="109"/>
      <c r="Z22" s="109"/>
      <c r="AA22" s="109"/>
      <c r="AB22" s="109"/>
      <c r="AC22" s="109"/>
      <c r="AD22" s="109"/>
      <c r="AE22" s="109"/>
    </row>
    <row r="23" spans="1:31" s="113" customFormat="1" ht="18" customHeight="1" x14ac:dyDescent="0.2">
      <c r="A23" s="109"/>
      <c r="B23" s="110"/>
      <c r="C23" s="109"/>
      <c r="D23" s="109"/>
      <c r="E23" s="115" t="s">
        <v>32</v>
      </c>
      <c r="F23" s="109"/>
      <c r="G23" s="109"/>
      <c r="H23" s="109"/>
      <c r="I23" s="106" t="s">
        <v>28</v>
      </c>
      <c r="J23" s="115" t="s">
        <v>3</v>
      </c>
      <c r="K23" s="109"/>
      <c r="L23" s="112"/>
      <c r="S23" s="109"/>
      <c r="T23" s="109"/>
      <c r="U23" s="109"/>
      <c r="V23" s="109"/>
      <c r="W23" s="109"/>
      <c r="X23" s="109"/>
      <c r="Y23" s="109"/>
      <c r="Z23" s="109"/>
      <c r="AA23" s="109"/>
      <c r="AB23" s="109"/>
      <c r="AC23" s="109"/>
      <c r="AD23" s="109"/>
      <c r="AE23" s="109"/>
    </row>
    <row r="24" spans="1:31" s="113" customFormat="1" ht="6.95" customHeight="1" x14ac:dyDescent="0.2">
      <c r="A24" s="109"/>
      <c r="B24" s="110"/>
      <c r="C24" s="109"/>
      <c r="D24" s="109"/>
      <c r="E24" s="109"/>
      <c r="F24" s="109"/>
      <c r="G24" s="109"/>
      <c r="H24" s="109"/>
      <c r="I24" s="109"/>
      <c r="J24" s="109"/>
      <c r="K24" s="109"/>
      <c r="L24" s="112"/>
      <c r="S24" s="109"/>
      <c r="T24" s="109"/>
      <c r="U24" s="109"/>
      <c r="V24" s="109"/>
      <c r="W24" s="109"/>
      <c r="X24" s="109"/>
      <c r="Y24" s="109"/>
      <c r="Z24" s="109"/>
      <c r="AA24" s="109"/>
      <c r="AB24" s="109"/>
      <c r="AC24" s="109"/>
      <c r="AD24" s="109"/>
      <c r="AE24" s="109"/>
    </row>
    <row r="25" spans="1:31" s="113" customFormat="1" ht="12" customHeight="1" x14ac:dyDescent="0.2">
      <c r="A25" s="109"/>
      <c r="B25" s="110"/>
      <c r="C25" s="109"/>
      <c r="D25" s="106" t="s">
        <v>34</v>
      </c>
      <c r="E25" s="109"/>
      <c r="F25" s="109"/>
      <c r="G25" s="109"/>
      <c r="H25" s="109"/>
      <c r="I25" s="106" t="s">
        <v>26</v>
      </c>
      <c r="J25" s="115" t="str">
        <f>IF('Rekapitulace stavby'!AN19="","",'Rekapitulace stavby'!AN19)</f>
        <v/>
      </c>
      <c r="K25" s="109"/>
      <c r="L25" s="112"/>
      <c r="S25" s="109"/>
      <c r="T25" s="109"/>
      <c r="U25" s="109"/>
      <c r="V25" s="109"/>
      <c r="W25" s="109"/>
      <c r="X25" s="109"/>
      <c r="Y25" s="109"/>
      <c r="Z25" s="109"/>
      <c r="AA25" s="109"/>
      <c r="AB25" s="109"/>
      <c r="AC25" s="109"/>
      <c r="AD25" s="109"/>
      <c r="AE25" s="109"/>
    </row>
    <row r="26" spans="1:31" s="113" customFormat="1" ht="18" customHeight="1" x14ac:dyDescent="0.2">
      <c r="A26" s="109"/>
      <c r="B26" s="110"/>
      <c r="C26" s="109"/>
      <c r="D26" s="109"/>
      <c r="E26" s="115" t="str">
        <f>IF('Rekapitulace stavby'!E20="","",'Rekapitulace stavby'!E20)</f>
        <v xml:space="preserve"> </v>
      </c>
      <c r="F26" s="109"/>
      <c r="G26" s="109"/>
      <c r="H26" s="109"/>
      <c r="I26" s="106" t="s">
        <v>28</v>
      </c>
      <c r="J26" s="115" t="str">
        <f>IF('Rekapitulace stavby'!AN20="","",'Rekapitulace stavby'!AN20)</f>
        <v/>
      </c>
      <c r="K26" s="109"/>
      <c r="L26" s="112"/>
      <c r="S26" s="109"/>
      <c r="T26" s="109"/>
      <c r="U26" s="109"/>
      <c r="V26" s="109"/>
      <c r="W26" s="109"/>
      <c r="X26" s="109"/>
      <c r="Y26" s="109"/>
      <c r="Z26" s="109"/>
      <c r="AA26" s="109"/>
      <c r="AB26" s="109"/>
      <c r="AC26" s="109"/>
      <c r="AD26" s="109"/>
      <c r="AE26" s="109"/>
    </row>
    <row r="27" spans="1:31" s="113" customFormat="1" ht="6.95" customHeight="1" x14ac:dyDescent="0.2">
      <c r="A27" s="109"/>
      <c r="B27" s="110"/>
      <c r="C27" s="109"/>
      <c r="D27" s="109"/>
      <c r="E27" s="109"/>
      <c r="F27" s="109"/>
      <c r="G27" s="109"/>
      <c r="H27" s="109"/>
      <c r="I27" s="109"/>
      <c r="J27" s="109"/>
      <c r="K27" s="109"/>
      <c r="L27" s="112"/>
      <c r="S27" s="109"/>
      <c r="T27" s="109"/>
      <c r="U27" s="109"/>
      <c r="V27" s="109"/>
      <c r="W27" s="109"/>
      <c r="X27" s="109"/>
      <c r="Y27" s="109"/>
      <c r="Z27" s="109"/>
      <c r="AA27" s="109"/>
      <c r="AB27" s="109"/>
      <c r="AC27" s="109"/>
      <c r="AD27" s="109"/>
      <c r="AE27" s="109"/>
    </row>
    <row r="28" spans="1:31" s="113" customFormat="1" ht="12" customHeight="1" x14ac:dyDescent="0.2">
      <c r="A28" s="109"/>
      <c r="B28" s="110"/>
      <c r="C28" s="109"/>
      <c r="D28" s="106" t="s">
        <v>36</v>
      </c>
      <c r="E28" s="109"/>
      <c r="F28" s="109"/>
      <c r="G28" s="109"/>
      <c r="H28" s="109"/>
      <c r="I28" s="109"/>
      <c r="J28" s="109"/>
      <c r="K28" s="109"/>
      <c r="L28" s="112"/>
      <c r="S28" s="109"/>
      <c r="T28" s="109"/>
      <c r="U28" s="109"/>
      <c r="V28" s="109"/>
      <c r="W28" s="109"/>
      <c r="X28" s="109"/>
      <c r="Y28" s="109"/>
      <c r="Z28" s="109"/>
      <c r="AA28" s="109"/>
      <c r="AB28" s="109"/>
      <c r="AC28" s="109"/>
      <c r="AD28" s="109"/>
      <c r="AE28" s="109"/>
    </row>
    <row r="29" spans="1:31" s="122" customFormat="1" ht="16.5" customHeight="1" x14ac:dyDescent="0.2">
      <c r="A29" s="118"/>
      <c r="B29" s="119"/>
      <c r="C29" s="118"/>
      <c r="D29" s="118"/>
      <c r="E29" s="120" t="s">
        <v>3</v>
      </c>
      <c r="F29" s="120"/>
      <c r="G29" s="120"/>
      <c r="H29" s="120"/>
      <c r="I29" s="118"/>
      <c r="J29" s="118"/>
      <c r="K29" s="118"/>
      <c r="L29" s="121"/>
      <c r="S29" s="118"/>
      <c r="T29" s="118"/>
      <c r="U29" s="118"/>
      <c r="V29" s="118"/>
      <c r="W29" s="118"/>
      <c r="X29" s="118"/>
      <c r="Y29" s="118"/>
      <c r="Z29" s="118"/>
      <c r="AA29" s="118"/>
      <c r="AB29" s="118"/>
      <c r="AC29" s="118"/>
      <c r="AD29" s="118"/>
      <c r="AE29" s="118"/>
    </row>
    <row r="30" spans="1:31" s="113" customFormat="1" ht="6.95" customHeight="1" x14ac:dyDescent="0.2">
      <c r="A30" s="109"/>
      <c r="B30" s="110"/>
      <c r="C30" s="109"/>
      <c r="D30" s="109"/>
      <c r="E30" s="109"/>
      <c r="F30" s="109"/>
      <c r="G30" s="109"/>
      <c r="H30" s="109"/>
      <c r="I30" s="109"/>
      <c r="J30" s="109"/>
      <c r="K30" s="109"/>
      <c r="L30" s="112"/>
      <c r="S30" s="109"/>
      <c r="T30" s="109"/>
      <c r="U30" s="109"/>
      <c r="V30" s="109"/>
      <c r="W30" s="109"/>
      <c r="X30" s="109"/>
      <c r="Y30" s="109"/>
      <c r="Z30" s="109"/>
      <c r="AA30" s="109"/>
      <c r="AB30" s="109"/>
      <c r="AC30" s="109"/>
      <c r="AD30" s="109"/>
      <c r="AE30" s="109"/>
    </row>
    <row r="31" spans="1:31" s="113" customFormat="1" ht="6.95" customHeight="1" x14ac:dyDescent="0.2">
      <c r="A31" s="109"/>
      <c r="B31" s="110"/>
      <c r="C31" s="109"/>
      <c r="D31" s="123"/>
      <c r="E31" s="123"/>
      <c r="F31" s="123"/>
      <c r="G31" s="123"/>
      <c r="H31" s="123"/>
      <c r="I31" s="123"/>
      <c r="J31" s="123"/>
      <c r="K31" s="123"/>
      <c r="L31" s="112"/>
      <c r="S31" s="109"/>
      <c r="T31" s="109"/>
      <c r="U31" s="109"/>
      <c r="V31" s="109"/>
      <c r="W31" s="109"/>
      <c r="X31" s="109"/>
      <c r="Y31" s="109"/>
      <c r="Z31" s="109"/>
      <c r="AA31" s="109"/>
      <c r="AB31" s="109"/>
      <c r="AC31" s="109"/>
      <c r="AD31" s="109"/>
      <c r="AE31" s="109"/>
    </row>
    <row r="32" spans="1:31" s="113" customFormat="1" ht="25.35" customHeight="1" x14ac:dyDescent="0.2">
      <c r="A32" s="109"/>
      <c r="B32" s="110"/>
      <c r="C32" s="109"/>
      <c r="D32" s="124" t="s">
        <v>38</v>
      </c>
      <c r="E32" s="109"/>
      <c r="F32" s="109"/>
      <c r="G32" s="109"/>
      <c r="H32" s="109"/>
      <c r="I32" s="109"/>
      <c r="J32" s="125">
        <f>ROUND(J90, 2)</f>
        <v>0</v>
      </c>
      <c r="K32" s="109"/>
      <c r="L32" s="112"/>
      <c r="S32" s="109"/>
      <c r="T32" s="109"/>
      <c r="U32" s="109"/>
      <c r="V32" s="109"/>
      <c r="W32" s="109"/>
      <c r="X32" s="109"/>
      <c r="Y32" s="109"/>
      <c r="Z32" s="109"/>
      <c r="AA32" s="109"/>
      <c r="AB32" s="109"/>
      <c r="AC32" s="109"/>
      <c r="AD32" s="109"/>
      <c r="AE32" s="109"/>
    </row>
    <row r="33" spans="1:31" s="113" customFormat="1" ht="6.95" customHeight="1" x14ac:dyDescent="0.2">
      <c r="A33" s="109"/>
      <c r="B33" s="110"/>
      <c r="C33" s="109"/>
      <c r="D33" s="123"/>
      <c r="E33" s="123"/>
      <c r="F33" s="123"/>
      <c r="G33" s="123"/>
      <c r="H33" s="123"/>
      <c r="I33" s="123"/>
      <c r="J33" s="123"/>
      <c r="K33" s="123"/>
      <c r="L33" s="112"/>
      <c r="S33" s="109"/>
      <c r="T33" s="109"/>
      <c r="U33" s="109"/>
      <c r="V33" s="109"/>
      <c r="W33" s="109"/>
      <c r="X33" s="109"/>
      <c r="Y33" s="109"/>
      <c r="Z33" s="109"/>
      <c r="AA33" s="109"/>
      <c r="AB33" s="109"/>
      <c r="AC33" s="109"/>
      <c r="AD33" s="109"/>
      <c r="AE33" s="109"/>
    </row>
    <row r="34" spans="1:31" s="113" customFormat="1" ht="14.45" customHeight="1" x14ac:dyDescent="0.2">
      <c r="A34" s="109"/>
      <c r="B34" s="110"/>
      <c r="C34" s="109"/>
      <c r="D34" s="109"/>
      <c r="E34" s="109"/>
      <c r="F34" s="126" t="s">
        <v>40</v>
      </c>
      <c r="G34" s="109"/>
      <c r="H34" s="109"/>
      <c r="I34" s="126" t="s">
        <v>39</v>
      </c>
      <c r="J34" s="126" t="s">
        <v>41</v>
      </c>
      <c r="K34" s="109"/>
      <c r="L34" s="112"/>
      <c r="S34" s="109"/>
      <c r="T34" s="109"/>
      <c r="U34" s="109"/>
      <c r="V34" s="109"/>
      <c r="W34" s="109"/>
      <c r="X34" s="109"/>
      <c r="Y34" s="109"/>
      <c r="Z34" s="109"/>
      <c r="AA34" s="109"/>
      <c r="AB34" s="109"/>
      <c r="AC34" s="109"/>
      <c r="AD34" s="109"/>
      <c r="AE34" s="109"/>
    </row>
    <row r="35" spans="1:31" s="113" customFormat="1" ht="14.45" customHeight="1" x14ac:dyDescent="0.2">
      <c r="A35" s="109"/>
      <c r="B35" s="110"/>
      <c r="C35" s="109"/>
      <c r="D35" s="127" t="s">
        <v>42</v>
      </c>
      <c r="E35" s="106" t="s">
        <v>43</v>
      </c>
      <c r="F35" s="128">
        <f>ROUND((SUM(BE90:BE111)),  2)</f>
        <v>0</v>
      </c>
      <c r="G35" s="109"/>
      <c r="H35" s="109"/>
      <c r="I35" s="129">
        <v>0.21</v>
      </c>
      <c r="J35" s="128">
        <f>ROUND(((SUM(BE90:BE111))*I35),  2)</f>
        <v>0</v>
      </c>
      <c r="K35" s="109"/>
      <c r="L35" s="112"/>
      <c r="S35" s="109"/>
      <c r="T35" s="109"/>
      <c r="U35" s="109"/>
      <c r="V35" s="109"/>
      <c r="W35" s="109"/>
      <c r="X35" s="109"/>
      <c r="Y35" s="109"/>
      <c r="Z35" s="109"/>
      <c r="AA35" s="109"/>
      <c r="AB35" s="109"/>
      <c r="AC35" s="109"/>
      <c r="AD35" s="109"/>
      <c r="AE35" s="109"/>
    </row>
    <row r="36" spans="1:31" s="113" customFormat="1" ht="14.45" customHeight="1" x14ac:dyDescent="0.2">
      <c r="A36" s="109"/>
      <c r="B36" s="110"/>
      <c r="C36" s="109"/>
      <c r="D36" s="109"/>
      <c r="E36" s="106" t="s">
        <v>44</v>
      </c>
      <c r="F36" s="128">
        <f>ROUND((SUM(BF90:BF111)),  2)</f>
        <v>0</v>
      </c>
      <c r="G36" s="109"/>
      <c r="H36" s="109"/>
      <c r="I36" s="129">
        <v>0.15</v>
      </c>
      <c r="J36" s="128">
        <f>ROUND(((SUM(BF90:BF111))*I36),  2)</f>
        <v>0</v>
      </c>
      <c r="K36" s="109"/>
      <c r="L36" s="112"/>
      <c r="S36" s="109"/>
      <c r="T36" s="109"/>
      <c r="U36" s="109"/>
      <c r="V36" s="109"/>
      <c r="W36" s="109"/>
      <c r="X36" s="109"/>
      <c r="Y36" s="109"/>
      <c r="Z36" s="109"/>
      <c r="AA36" s="109"/>
      <c r="AB36" s="109"/>
      <c r="AC36" s="109"/>
      <c r="AD36" s="109"/>
      <c r="AE36" s="109"/>
    </row>
    <row r="37" spans="1:31" s="113" customFormat="1" ht="14.45" hidden="1" customHeight="1" x14ac:dyDescent="0.2">
      <c r="A37" s="109"/>
      <c r="B37" s="110"/>
      <c r="C37" s="109"/>
      <c r="D37" s="109"/>
      <c r="E37" s="106" t="s">
        <v>45</v>
      </c>
      <c r="F37" s="128">
        <f>ROUND((SUM(BG90:BG111)),  2)</f>
        <v>0</v>
      </c>
      <c r="G37" s="109"/>
      <c r="H37" s="109"/>
      <c r="I37" s="129">
        <v>0.21</v>
      </c>
      <c r="J37" s="128">
        <f>0</f>
        <v>0</v>
      </c>
      <c r="K37" s="109"/>
      <c r="L37" s="112"/>
      <c r="S37" s="109"/>
      <c r="T37" s="109"/>
      <c r="U37" s="109"/>
      <c r="V37" s="109"/>
      <c r="W37" s="109"/>
      <c r="X37" s="109"/>
      <c r="Y37" s="109"/>
      <c r="Z37" s="109"/>
      <c r="AA37" s="109"/>
      <c r="AB37" s="109"/>
      <c r="AC37" s="109"/>
      <c r="AD37" s="109"/>
      <c r="AE37" s="109"/>
    </row>
    <row r="38" spans="1:31" s="113" customFormat="1" ht="14.45" hidden="1" customHeight="1" x14ac:dyDescent="0.2">
      <c r="A38" s="109"/>
      <c r="B38" s="110"/>
      <c r="C38" s="109"/>
      <c r="D38" s="109"/>
      <c r="E38" s="106" t="s">
        <v>46</v>
      </c>
      <c r="F38" s="128">
        <f>ROUND((SUM(BH90:BH111)),  2)</f>
        <v>0</v>
      </c>
      <c r="G38" s="109"/>
      <c r="H38" s="109"/>
      <c r="I38" s="129">
        <v>0.15</v>
      </c>
      <c r="J38" s="128">
        <f>0</f>
        <v>0</v>
      </c>
      <c r="K38" s="109"/>
      <c r="L38" s="112"/>
      <c r="S38" s="109"/>
      <c r="T38" s="109"/>
      <c r="U38" s="109"/>
      <c r="V38" s="109"/>
      <c r="W38" s="109"/>
      <c r="X38" s="109"/>
      <c r="Y38" s="109"/>
      <c r="Z38" s="109"/>
      <c r="AA38" s="109"/>
      <c r="AB38" s="109"/>
      <c r="AC38" s="109"/>
      <c r="AD38" s="109"/>
      <c r="AE38" s="109"/>
    </row>
    <row r="39" spans="1:31" s="113" customFormat="1" ht="14.45" hidden="1" customHeight="1" x14ac:dyDescent="0.2">
      <c r="A39" s="109"/>
      <c r="B39" s="110"/>
      <c r="C39" s="109"/>
      <c r="D39" s="109"/>
      <c r="E39" s="106" t="s">
        <v>47</v>
      </c>
      <c r="F39" s="128">
        <f>ROUND((SUM(BI90:BI111)),  2)</f>
        <v>0</v>
      </c>
      <c r="G39" s="109"/>
      <c r="H39" s="109"/>
      <c r="I39" s="129">
        <v>0</v>
      </c>
      <c r="J39" s="128">
        <f>0</f>
        <v>0</v>
      </c>
      <c r="K39" s="109"/>
      <c r="L39" s="112"/>
      <c r="S39" s="109"/>
      <c r="T39" s="109"/>
      <c r="U39" s="109"/>
      <c r="V39" s="109"/>
      <c r="W39" s="109"/>
      <c r="X39" s="109"/>
      <c r="Y39" s="109"/>
      <c r="Z39" s="109"/>
      <c r="AA39" s="109"/>
      <c r="AB39" s="109"/>
      <c r="AC39" s="109"/>
      <c r="AD39" s="109"/>
      <c r="AE39" s="109"/>
    </row>
    <row r="40" spans="1:31" s="113" customFormat="1" ht="6.95" customHeight="1" x14ac:dyDescent="0.2">
      <c r="A40" s="109"/>
      <c r="B40" s="110"/>
      <c r="C40" s="109"/>
      <c r="D40" s="109"/>
      <c r="E40" s="109"/>
      <c r="F40" s="109"/>
      <c r="G40" s="109"/>
      <c r="H40" s="109"/>
      <c r="I40" s="109"/>
      <c r="J40" s="109"/>
      <c r="K40" s="109"/>
      <c r="L40" s="112"/>
      <c r="S40" s="109"/>
      <c r="T40" s="109"/>
      <c r="U40" s="109"/>
      <c r="V40" s="109"/>
      <c r="W40" s="109"/>
      <c r="X40" s="109"/>
      <c r="Y40" s="109"/>
      <c r="Z40" s="109"/>
      <c r="AA40" s="109"/>
      <c r="AB40" s="109"/>
      <c r="AC40" s="109"/>
      <c r="AD40" s="109"/>
      <c r="AE40" s="109"/>
    </row>
    <row r="41" spans="1:31" s="113" customFormat="1" ht="25.35" customHeight="1" x14ac:dyDescent="0.2">
      <c r="A41" s="109"/>
      <c r="B41" s="110"/>
      <c r="C41" s="130"/>
      <c r="D41" s="131" t="s">
        <v>48</v>
      </c>
      <c r="E41" s="132"/>
      <c r="F41" s="132"/>
      <c r="G41" s="133" t="s">
        <v>49</v>
      </c>
      <c r="H41" s="134" t="s">
        <v>50</v>
      </c>
      <c r="I41" s="132"/>
      <c r="J41" s="135">
        <f>SUM(J32:J39)</f>
        <v>0</v>
      </c>
      <c r="K41" s="136"/>
      <c r="L41" s="112"/>
      <c r="S41" s="109"/>
      <c r="T41" s="109"/>
      <c r="U41" s="109"/>
      <c r="V41" s="109"/>
      <c r="W41" s="109"/>
      <c r="X41" s="109"/>
      <c r="Y41" s="109"/>
      <c r="Z41" s="109"/>
      <c r="AA41" s="109"/>
      <c r="AB41" s="109"/>
      <c r="AC41" s="109"/>
      <c r="AD41" s="109"/>
      <c r="AE41" s="109"/>
    </row>
    <row r="42" spans="1:31" s="113" customFormat="1" ht="14.45" customHeight="1" x14ac:dyDescent="0.2">
      <c r="A42" s="109"/>
      <c r="B42" s="137"/>
      <c r="C42" s="138"/>
      <c r="D42" s="138"/>
      <c r="E42" s="138"/>
      <c r="F42" s="138"/>
      <c r="G42" s="138"/>
      <c r="H42" s="138"/>
      <c r="I42" s="138"/>
      <c r="J42" s="138"/>
      <c r="K42" s="138"/>
      <c r="L42" s="112"/>
      <c r="S42" s="109"/>
      <c r="T42" s="109"/>
      <c r="U42" s="109"/>
      <c r="V42" s="109"/>
      <c r="W42" s="109"/>
      <c r="X42" s="109"/>
      <c r="Y42" s="109"/>
      <c r="Z42" s="109"/>
      <c r="AA42" s="109"/>
      <c r="AB42" s="109"/>
      <c r="AC42" s="109"/>
      <c r="AD42" s="109"/>
      <c r="AE42" s="109"/>
    </row>
    <row r="46" spans="1:31" s="113" customFormat="1" ht="6.95" customHeight="1" x14ac:dyDescent="0.2">
      <c r="A46" s="109"/>
      <c r="B46" s="139"/>
      <c r="C46" s="140"/>
      <c r="D46" s="140"/>
      <c r="E46" s="140"/>
      <c r="F46" s="140"/>
      <c r="G46" s="140"/>
      <c r="H46" s="140"/>
      <c r="I46" s="140"/>
      <c r="J46" s="140"/>
      <c r="K46" s="140"/>
      <c r="L46" s="112"/>
      <c r="S46" s="109"/>
      <c r="T46" s="109"/>
      <c r="U46" s="109"/>
      <c r="V46" s="109"/>
      <c r="W46" s="109"/>
      <c r="X46" s="109"/>
      <c r="Y46" s="109"/>
      <c r="Z46" s="109"/>
      <c r="AA46" s="109"/>
      <c r="AB46" s="109"/>
      <c r="AC46" s="109"/>
      <c r="AD46" s="109"/>
      <c r="AE46" s="109"/>
    </row>
    <row r="47" spans="1:31" s="113" customFormat="1" ht="24.95" customHeight="1" x14ac:dyDescent="0.2">
      <c r="A47" s="109"/>
      <c r="B47" s="110"/>
      <c r="C47" s="104" t="s">
        <v>124</v>
      </c>
      <c r="D47" s="109"/>
      <c r="E47" s="109"/>
      <c r="F47" s="109"/>
      <c r="G47" s="109"/>
      <c r="H47" s="109"/>
      <c r="I47" s="109"/>
      <c r="J47" s="109"/>
      <c r="K47" s="109"/>
      <c r="L47" s="112"/>
      <c r="S47" s="109"/>
      <c r="T47" s="109"/>
      <c r="U47" s="109"/>
      <c r="V47" s="109"/>
      <c r="W47" s="109"/>
      <c r="X47" s="109"/>
      <c r="Y47" s="109"/>
      <c r="Z47" s="109"/>
      <c r="AA47" s="109"/>
      <c r="AB47" s="109"/>
      <c r="AC47" s="109"/>
      <c r="AD47" s="109"/>
      <c r="AE47" s="109"/>
    </row>
    <row r="48" spans="1:31" s="113" customFormat="1" ht="6.95" customHeight="1" x14ac:dyDescent="0.2">
      <c r="A48" s="109"/>
      <c r="B48" s="110"/>
      <c r="C48" s="109"/>
      <c r="D48" s="109"/>
      <c r="E48" s="109"/>
      <c r="F48" s="109"/>
      <c r="G48" s="109"/>
      <c r="H48" s="109"/>
      <c r="I48" s="109"/>
      <c r="J48" s="109"/>
      <c r="K48" s="109"/>
      <c r="L48" s="112"/>
      <c r="S48" s="109"/>
      <c r="T48" s="109"/>
      <c r="U48" s="109"/>
      <c r="V48" s="109"/>
      <c r="W48" s="109"/>
      <c r="X48" s="109"/>
      <c r="Y48" s="109"/>
      <c r="Z48" s="109"/>
      <c r="AA48" s="109"/>
      <c r="AB48" s="109"/>
      <c r="AC48" s="109"/>
      <c r="AD48" s="109"/>
      <c r="AE48" s="109"/>
    </row>
    <row r="49" spans="1:47" s="113" customFormat="1" ht="12" customHeight="1" x14ac:dyDescent="0.2">
      <c r="A49" s="109"/>
      <c r="B49" s="110"/>
      <c r="C49" s="106" t="s">
        <v>17</v>
      </c>
      <c r="D49" s="109"/>
      <c r="E49" s="109"/>
      <c r="F49" s="109"/>
      <c r="G49" s="109"/>
      <c r="H49" s="109"/>
      <c r="I49" s="109"/>
      <c r="J49" s="109"/>
      <c r="K49" s="109"/>
      <c r="L49" s="112"/>
      <c r="S49" s="109"/>
      <c r="T49" s="109"/>
      <c r="U49" s="109"/>
      <c r="V49" s="109"/>
      <c r="W49" s="109"/>
      <c r="X49" s="109"/>
      <c r="Y49" s="109"/>
      <c r="Z49" s="109"/>
      <c r="AA49" s="109"/>
      <c r="AB49" s="109"/>
      <c r="AC49" s="109"/>
      <c r="AD49" s="109"/>
      <c r="AE49" s="109"/>
    </row>
    <row r="50" spans="1:47" s="113" customFormat="1" ht="16.5" customHeight="1" x14ac:dyDescent="0.2">
      <c r="A50" s="109"/>
      <c r="B50" s="110"/>
      <c r="C50" s="109"/>
      <c r="D50" s="109"/>
      <c r="E50" s="107" t="str">
        <f>E7</f>
        <v>WELCOME CENTRE ČZU</v>
      </c>
      <c r="F50" s="108"/>
      <c r="G50" s="108"/>
      <c r="H50" s="108"/>
      <c r="I50" s="109"/>
      <c r="J50" s="109"/>
      <c r="K50" s="109"/>
      <c r="L50" s="112"/>
      <c r="S50" s="109"/>
      <c r="T50" s="109"/>
      <c r="U50" s="109"/>
      <c r="V50" s="109"/>
      <c r="W50" s="109"/>
      <c r="X50" s="109"/>
      <c r="Y50" s="109"/>
      <c r="Z50" s="109"/>
      <c r="AA50" s="109"/>
      <c r="AB50" s="109"/>
      <c r="AC50" s="109"/>
      <c r="AD50" s="109"/>
      <c r="AE50" s="109"/>
    </row>
    <row r="51" spans="1:47" ht="12" customHeight="1" x14ac:dyDescent="0.2">
      <c r="B51" s="103"/>
      <c r="C51" s="106" t="s">
        <v>120</v>
      </c>
      <c r="L51" s="103"/>
    </row>
    <row r="52" spans="1:47" s="113" customFormat="1" ht="16.5" customHeight="1" x14ac:dyDescent="0.2">
      <c r="A52" s="109"/>
      <c r="B52" s="110"/>
      <c r="C52" s="109"/>
      <c r="D52" s="109"/>
      <c r="E52" s="107" t="s">
        <v>1517</v>
      </c>
      <c r="F52" s="111"/>
      <c r="G52" s="111"/>
      <c r="H52" s="111"/>
      <c r="I52" s="109"/>
      <c r="J52" s="109"/>
      <c r="K52" s="109"/>
      <c r="L52" s="112"/>
      <c r="S52" s="109"/>
      <c r="T52" s="109"/>
      <c r="U52" s="109"/>
      <c r="V52" s="109"/>
      <c r="W52" s="109"/>
      <c r="X52" s="109"/>
      <c r="Y52" s="109"/>
      <c r="Z52" s="109"/>
      <c r="AA52" s="109"/>
      <c r="AB52" s="109"/>
      <c r="AC52" s="109"/>
      <c r="AD52" s="109"/>
      <c r="AE52" s="109"/>
    </row>
    <row r="53" spans="1:47" s="113" customFormat="1" ht="12" customHeight="1" x14ac:dyDescent="0.2">
      <c r="A53" s="109"/>
      <c r="B53" s="110"/>
      <c r="C53" s="106" t="s">
        <v>122</v>
      </c>
      <c r="D53" s="109"/>
      <c r="E53" s="109"/>
      <c r="F53" s="109"/>
      <c r="G53" s="109"/>
      <c r="H53" s="109"/>
      <c r="I53" s="109"/>
      <c r="J53" s="109"/>
      <c r="K53" s="109"/>
      <c r="L53" s="112"/>
      <c r="S53" s="109"/>
      <c r="T53" s="109"/>
      <c r="U53" s="109"/>
      <c r="V53" s="109"/>
      <c r="W53" s="109"/>
      <c r="X53" s="109"/>
      <c r="Y53" s="109"/>
      <c r="Z53" s="109"/>
      <c r="AA53" s="109"/>
      <c r="AB53" s="109"/>
      <c r="AC53" s="109"/>
      <c r="AD53" s="109"/>
      <c r="AE53" s="109"/>
    </row>
    <row r="54" spans="1:47" s="113" customFormat="1" ht="16.5" customHeight="1" x14ac:dyDescent="0.2">
      <c r="A54" s="109"/>
      <c r="B54" s="110"/>
      <c r="C54" s="109"/>
      <c r="D54" s="109"/>
      <c r="E54" s="114" t="str">
        <f>E11</f>
        <v>01 - CCTV</v>
      </c>
      <c r="F54" s="111"/>
      <c r="G54" s="111"/>
      <c r="H54" s="111"/>
      <c r="I54" s="109"/>
      <c r="J54" s="109"/>
      <c r="K54" s="109"/>
      <c r="L54" s="112"/>
      <c r="S54" s="109"/>
      <c r="T54" s="109"/>
      <c r="U54" s="109"/>
      <c r="V54" s="109"/>
      <c r="W54" s="109"/>
      <c r="X54" s="109"/>
      <c r="Y54" s="109"/>
      <c r="Z54" s="109"/>
      <c r="AA54" s="109"/>
      <c r="AB54" s="109"/>
      <c r="AC54" s="109"/>
      <c r="AD54" s="109"/>
      <c r="AE54" s="109"/>
    </row>
    <row r="55" spans="1:47" s="113" customFormat="1" ht="6.95" customHeight="1" x14ac:dyDescent="0.2">
      <c r="A55" s="109"/>
      <c r="B55" s="110"/>
      <c r="C55" s="109"/>
      <c r="D55" s="109"/>
      <c r="E55" s="109"/>
      <c r="F55" s="109"/>
      <c r="G55" s="109"/>
      <c r="H55" s="109"/>
      <c r="I55" s="109"/>
      <c r="J55" s="109"/>
      <c r="K55" s="109"/>
      <c r="L55" s="112"/>
      <c r="S55" s="109"/>
      <c r="T55" s="109"/>
      <c r="U55" s="109"/>
      <c r="V55" s="109"/>
      <c r="W55" s="109"/>
      <c r="X55" s="109"/>
      <c r="Y55" s="109"/>
      <c r="Z55" s="109"/>
      <c r="AA55" s="109"/>
      <c r="AB55" s="109"/>
      <c r="AC55" s="109"/>
      <c r="AD55" s="109"/>
      <c r="AE55" s="109"/>
    </row>
    <row r="56" spans="1:47" s="113" customFormat="1" ht="12" customHeight="1" x14ac:dyDescent="0.2">
      <c r="A56" s="109"/>
      <c r="B56" s="110"/>
      <c r="C56" s="106" t="s">
        <v>21</v>
      </c>
      <c r="D56" s="109"/>
      <c r="E56" s="109"/>
      <c r="F56" s="115" t="str">
        <f>F14</f>
        <v>Praha 6 - Suchdol</v>
      </c>
      <c r="G56" s="109"/>
      <c r="H56" s="109"/>
      <c r="I56" s="106" t="s">
        <v>23</v>
      </c>
      <c r="J56" s="116" t="str">
        <f>IF(J14="","",J14)</f>
        <v>25. 5. 2020</v>
      </c>
      <c r="K56" s="109"/>
      <c r="L56" s="112"/>
      <c r="S56" s="109"/>
      <c r="T56" s="109"/>
      <c r="U56" s="109"/>
      <c r="V56" s="109"/>
      <c r="W56" s="109"/>
      <c r="X56" s="109"/>
      <c r="Y56" s="109"/>
      <c r="Z56" s="109"/>
      <c r="AA56" s="109"/>
      <c r="AB56" s="109"/>
      <c r="AC56" s="109"/>
      <c r="AD56" s="109"/>
      <c r="AE56" s="109"/>
    </row>
    <row r="57" spans="1:47" s="113" customFormat="1" ht="6.95" customHeight="1" x14ac:dyDescent="0.2">
      <c r="A57" s="109"/>
      <c r="B57" s="110"/>
      <c r="C57" s="109"/>
      <c r="D57" s="109"/>
      <c r="E57" s="109"/>
      <c r="F57" s="109"/>
      <c r="G57" s="109"/>
      <c r="H57" s="109"/>
      <c r="I57" s="109"/>
      <c r="J57" s="109"/>
      <c r="K57" s="109"/>
      <c r="L57" s="112"/>
      <c r="S57" s="109"/>
      <c r="T57" s="109"/>
      <c r="U57" s="109"/>
      <c r="V57" s="109"/>
      <c r="W57" s="109"/>
      <c r="X57" s="109"/>
      <c r="Y57" s="109"/>
      <c r="Z57" s="109"/>
      <c r="AA57" s="109"/>
      <c r="AB57" s="109"/>
      <c r="AC57" s="109"/>
      <c r="AD57" s="109"/>
      <c r="AE57" s="109"/>
    </row>
    <row r="58" spans="1:47" s="113" customFormat="1" ht="15.2" customHeight="1" x14ac:dyDescent="0.2">
      <c r="A58" s="109"/>
      <c r="B58" s="110"/>
      <c r="C58" s="106" t="s">
        <v>25</v>
      </c>
      <c r="D58" s="109"/>
      <c r="E58" s="109"/>
      <c r="F58" s="115" t="str">
        <f>E17</f>
        <v>ČZU Praha</v>
      </c>
      <c r="G58" s="109"/>
      <c r="H58" s="109"/>
      <c r="I58" s="106" t="s">
        <v>31</v>
      </c>
      <c r="J58" s="141" t="str">
        <f>E23</f>
        <v>GREBNER</v>
      </c>
      <c r="K58" s="109"/>
      <c r="L58" s="112"/>
      <c r="S58" s="109"/>
      <c r="T58" s="109"/>
      <c r="U58" s="109"/>
      <c r="V58" s="109"/>
      <c r="W58" s="109"/>
      <c r="X58" s="109"/>
      <c r="Y58" s="109"/>
      <c r="Z58" s="109"/>
      <c r="AA58" s="109"/>
      <c r="AB58" s="109"/>
      <c r="AC58" s="109"/>
      <c r="AD58" s="109"/>
      <c r="AE58" s="109"/>
    </row>
    <row r="59" spans="1:47" s="113" customFormat="1" ht="15.2" customHeight="1" x14ac:dyDescent="0.2">
      <c r="A59" s="109"/>
      <c r="B59" s="110"/>
      <c r="C59" s="106" t="s">
        <v>29</v>
      </c>
      <c r="D59" s="109"/>
      <c r="E59" s="109"/>
      <c r="F59" s="115" t="str">
        <f>IF(E20="","",E20)</f>
        <v>Vyplň údaj</v>
      </c>
      <c r="G59" s="109"/>
      <c r="H59" s="109"/>
      <c r="I59" s="106" t="s">
        <v>34</v>
      </c>
      <c r="J59" s="141" t="str">
        <f>E26</f>
        <v xml:space="preserve"> </v>
      </c>
      <c r="K59" s="109"/>
      <c r="L59" s="112"/>
      <c r="S59" s="109"/>
      <c r="T59" s="109"/>
      <c r="U59" s="109"/>
      <c r="V59" s="109"/>
      <c r="W59" s="109"/>
      <c r="X59" s="109"/>
      <c r="Y59" s="109"/>
      <c r="Z59" s="109"/>
      <c r="AA59" s="109"/>
      <c r="AB59" s="109"/>
      <c r="AC59" s="109"/>
      <c r="AD59" s="109"/>
      <c r="AE59" s="109"/>
    </row>
    <row r="60" spans="1:47" s="113" customFormat="1" ht="10.35" customHeight="1" x14ac:dyDescent="0.2">
      <c r="A60" s="109"/>
      <c r="B60" s="110"/>
      <c r="C60" s="109"/>
      <c r="D60" s="109"/>
      <c r="E60" s="109"/>
      <c r="F60" s="109"/>
      <c r="G60" s="109"/>
      <c r="H60" s="109"/>
      <c r="I60" s="109"/>
      <c r="J60" s="109"/>
      <c r="K60" s="109"/>
      <c r="L60" s="112"/>
      <c r="S60" s="109"/>
      <c r="T60" s="109"/>
      <c r="U60" s="109"/>
      <c r="V60" s="109"/>
      <c r="W60" s="109"/>
      <c r="X60" s="109"/>
      <c r="Y60" s="109"/>
      <c r="Z60" s="109"/>
      <c r="AA60" s="109"/>
      <c r="AB60" s="109"/>
      <c r="AC60" s="109"/>
      <c r="AD60" s="109"/>
      <c r="AE60" s="109"/>
    </row>
    <row r="61" spans="1:47" s="113" customFormat="1" ht="29.25" customHeight="1" x14ac:dyDescent="0.2">
      <c r="A61" s="109"/>
      <c r="B61" s="110"/>
      <c r="C61" s="142" t="s">
        <v>125</v>
      </c>
      <c r="D61" s="130"/>
      <c r="E61" s="130"/>
      <c r="F61" s="130"/>
      <c r="G61" s="130"/>
      <c r="H61" s="130"/>
      <c r="I61" s="130"/>
      <c r="J61" s="143" t="s">
        <v>126</v>
      </c>
      <c r="K61" s="130"/>
      <c r="L61" s="112"/>
      <c r="S61" s="109"/>
      <c r="T61" s="109"/>
      <c r="U61" s="109"/>
      <c r="V61" s="109"/>
      <c r="W61" s="109"/>
      <c r="X61" s="109"/>
      <c r="Y61" s="109"/>
      <c r="Z61" s="109"/>
      <c r="AA61" s="109"/>
      <c r="AB61" s="109"/>
      <c r="AC61" s="109"/>
      <c r="AD61" s="109"/>
      <c r="AE61" s="109"/>
    </row>
    <row r="62" spans="1:47" s="113" customFormat="1" ht="10.35" customHeight="1" x14ac:dyDescent="0.2">
      <c r="A62" s="109"/>
      <c r="B62" s="110"/>
      <c r="C62" s="109"/>
      <c r="D62" s="109"/>
      <c r="E62" s="109"/>
      <c r="F62" s="109"/>
      <c r="G62" s="109"/>
      <c r="H62" s="109"/>
      <c r="I62" s="109"/>
      <c r="J62" s="109"/>
      <c r="K62" s="109"/>
      <c r="L62" s="112"/>
      <c r="S62" s="109"/>
      <c r="T62" s="109"/>
      <c r="U62" s="109"/>
      <c r="V62" s="109"/>
      <c r="W62" s="109"/>
      <c r="X62" s="109"/>
      <c r="Y62" s="109"/>
      <c r="Z62" s="109"/>
      <c r="AA62" s="109"/>
      <c r="AB62" s="109"/>
      <c r="AC62" s="109"/>
      <c r="AD62" s="109"/>
      <c r="AE62" s="109"/>
    </row>
    <row r="63" spans="1:47" s="113" customFormat="1" ht="22.9" customHeight="1" x14ac:dyDescent="0.2">
      <c r="A63" s="109"/>
      <c r="B63" s="110"/>
      <c r="C63" s="144" t="s">
        <v>70</v>
      </c>
      <c r="D63" s="109"/>
      <c r="E63" s="109"/>
      <c r="F63" s="109"/>
      <c r="G63" s="109"/>
      <c r="H63" s="109"/>
      <c r="I63" s="109"/>
      <c r="J63" s="125">
        <f>J90</f>
        <v>0</v>
      </c>
      <c r="K63" s="109"/>
      <c r="L63" s="112"/>
      <c r="S63" s="109"/>
      <c r="T63" s="109"/>
      <c r="U63" s="109"/>
      <c r="V63" s="109"/>
      <c r="W63" s="109"/>
      <c r="X63" s="109"/>
      <c r="Y63" s="109"/>
      <c r="Z63" s="109"/>
      <c r="AA63" s="109"/>
      <c r="AB63" s="109"/>
      <c r="AC63" s="109"/>
      <c r="AD63" s="109"/>
      <c r="AE63" s="109"/>
      <c r="AU63" s="100" t="s">
        <v>127</v>
      </c>
    </row>
    <row r="64" spans="1:47" s="145" customFormat="1" ht="24.95" customHeight="1" x14ac:dyDescent="0.2">
      <c r="B64" s="146"/>
      <c r="D64" s="147" t="s">
        <v>1519</v>
      </c>
      <c r="E64" s="148"/>
      <c r="F64" s="148"/>
      <c r="G64" s="148"/>
      <c r="H64" s="148"/>
      <c r="I64" s="148"/>
      <c r="J64" s="149">
        <f>J91</f>
        <v>0</v>
      </c>
      <c r="L64" s="146"/>
    </row>
    <row r="65" spans="1:31" s="237" customFormat="1" ht="19.899999999999999" customHeight="1" x14ac:dyDescent="0.2">
      <c r="B65" s="238"/>
      <c r="D65" s="239" t="s">
        <v>1520</v>
      </c>
      <c r="E65" s="240"/>
      <c r="F65" s="240"/>
      <c r="G65" s="240"/>
      <c r="H65" s="240"/>
      <c r="I65" s="240"/>
      <c r="J65" s="241">
        <f>J92</f>
        <v>0</v>
      </c>
      <c r="L65" s="238"/>
    </row>
    <row r="66" spans="1:31" s="237" customFormat="1" ht="19.899999999999999" customHeight="1" x14ac:dyDescent="0.2">
      <c r="B66" s="238"/>
      <c r="D66" s="239" t="s">
        <v>1521</v>
      </c>
      <c r="E66" s="240"/>
      <c r="F66" s="240"/>
      <c r="G66" s="240"/>
      <c r="H66" s="240"/>
      <c r="I66" s="240"/>
      <c r="J66" s="241">
        <f>J96</f>
        <v>0</v>
      </c>
      <c r="L66" s="238"/>
    </row>
    <row r="67" spans="1:31" s="237" customFormat="1" ht="19.899999999999999" customHeight="1" x14ac:dyDescent="0.2">
      <c r="B67" s="238"/>
      <c r="D67" s="239" t="s">
        <v>1522</v>
      </c>
      <c r="E67" s="240"/>
      <c r="F67" s="240"/>
      <c r="G67" s="240"/>
      <c r="H67" s="240"/>
      <c r="I67" s="240"/>
      <c r="J67" s="241">
        <f>J99</f>
        <v>0</v>
      </c>
      <c r="L67" s="238"/>
    </row>
    <row r="68" spans="1:31" s="145" customFormat="1" ht="24.95" customHeight="1" x14ac:dyDescent="0.2">
      <c r="B68" s="146"/>
      <c r="D68" s="147" t="s">
        <v>1523</v>
      </c>
      <c r="E68" s="148"/>
      <c r="F68" s="148"/>
      <c r="G68" s="148"/>
      <c r="H68" s="148"/>
      <c r="I68" s="148"/>
      <c r="J68" s="149">
        <f>J110</f>
        <v>0</v>
      </c>
      <c r="L68" s="146"/>
    </row>
    <row r="69" spans="1:31" s="113" customFormat="1" ht="21.75" customHeight="1" x14ac:dyDescent="0.2">
      <c r="A69" s="109"/>
      <c r="B69" s="110"/>
      <c r="C69" s="109"/>
      <c r="D69" s="109"/>
      <c r="E69" s="109"/>
      <c r="F69" s="109"/>
      <c r="G69" s="109"/>
      <c r="H69" s="109"/>
      <c r="I69" s="109"/>
      <c r="J69" s="109"/>
      <c r="K69" s="109"/>
      <c r="L69" s="112"/>
      <c r="S69" s="109"/>
      <c r="T69" s="109"/>
      <c r="U69" s="109"/>
      <c r="V69" s="109"/>
      <c r="W69" s="109"/>
      <c r="X69" s="109"/>
      <c r="Y69" s="109"/>
      <c r="Z69" s="109"/>
      <c r="AA69" s="109"/>
      <c r="AB69" s="109"/>
      <c r="AC69" s="109"/>
      <c r="AD69" s="109"/>
      <c r="AE69" s="109"/>
    </row>
    <row r="70" spans="1:31" s="113" customFormat="1" ht="6.95" customHeight="1" x14ac:dyDescent="0.2">
      <c r="A70" s="109"/>
      <c r="B70" s="137"/>
      <c r="C70" s="138"/>
      <c r="D70" s="138"/>
      <c r="E70" s="138"/>
      <c r="F70" s="138"/>
      <c r="G70" s="138"/>
      <c r="H70" s="138"/>
      <c r="I70" s="138"/>
      <c r="J70" s="138"/>
      <c r="K70" s="138"/>
      <c r="L70" s="112"/>
      <c r="S70" s="109"/>
      <c r="T70" s="109"/>
      <c r="U70" s="109"/>
      <c r="V70" s="109"/>
      <c r="W70" s="109"/>
      <c r="X70" s="109"/>
      <c r="Y70" s="109"/>
      <c r="Z70" s="109"/>
      <c r="AA70" s="109"/>
      <c r="AB70" s="109"/>
      <c r="AC70" s="109"/>
      <c r="AD70" s="109"/>
      <c r="AE70" s="109"/>
    </row>
    <row r="74" spans="1:31" s="113" customFormat="1" ht="6.95" customHeight="1" x14ac:dyDescent="0.2">
      <c r="A74" s="109"/>
      <c r="B74" s="139"/>
      <c r="C74" s="140"/>
      <c r="D74" s="140"/>
      <c r="E74" s="140"/>
      <c r="F74" s="140"/>
      <c r="G74" s="140"/>
      <c r="H74" s="140"/>
      <c r="I74" s="140"/>
      <c r="J74" s="140"/>
      <c r="K74" s="140"/>
      <c r="L74" s="112"/>
      <c r="S74" s="109"/>
      <c r="T74" s="109"/>
      <c r="U74" s="109"/>
      <c r="V74" s="109"/>
      <c r="W74" s="109"/>
      <c r="X74" s="109"/>
      <c r="Y74" s="109"/>
      <c r="Z74" s="109"/>
      <c r="AA74" s="109"/>
      <c r="AB74" s="109"/>
      <c r="AC74" s="109"/>
      <c r="AD74" s="109"/>
      <c r="AE74" s="109"/>
    </row>
    <row r="75" spans="1:31" s="113" customFormat="1" ht="24.95" customHeight="1" x14ac:dyDescent="0.2">
      <c r="A75" s="109"/>
      <c r="B75" s="110"/>
      <c r="C75" s="104" t="s">
        <v>144</v>
      </c>
      <c r="D75" s="109"/>
      <c r="E75" s="109"/>
      <c r="F75" s="109"/>
      <c r="G75" s="109"/>
      <c r="H75" s="109"/>
      <c r="I75" s="109"/>
      <c r="J75" s="109"/>
      <c r="K75" s="109"/>
      <c r="L75" s="112"/>
      <c r="S75" s="109"/>
      <c r="T75" s="109"/>
      <c r="U75" s="109"/>
      <c r="V75" s="109"/>
      <c r="W75" s="109"/>
      <c r="X75" s="109"/>
      <c r="Y75" s="109"/>
      <c r="Z75" s="109"/>
      <c r="AA75" s="109"/>
      <c r="AB75" s="109"/>
      <c r="AC75" s="109"/>
      <c r="AD75" s="109"/>
      <c r="AE75" s="109"/>
    </row>
    <row r="76" spans="1:31" s="113" customFormat="1" ht="6.95" customHeight="1" x14ac:dyDescent="0.2">
      <c r="A76" s="109"/>
      <c r="B76" s="110"/>
      <c r="C76" s="109"/>
      <c r="D76" s="109"/>
      <c r="E76" s="109"/>
      <c r="F76" s="109"/>
      <c r="G76" s="109"/>
      <c r="H76" s="109"/>
      <c r="I76" s="109"/>
      <c r="J76" s="109"/>
      <c r="K76" s="109"/>
      <c r="L76" s="112"/>
      <c r="S76" s="109"/>
      <c r="T76" s="109"/>
      <c r="U76" s="109"/>
      <c r="V76" s="109"/>
      <c r="W76" s="109"/>
      <c r="X76" s="109"/>
      <c r="Y76" s="109"/>
      <c r="Z76" s="109"/>
      <c r="AA76" s="109"/>
      <c r="AB76" s="109"/>
      <c r="AC76" s="109"/>
      <c r="AD76" s="109"/>
      <c r="AE76" s="109"/>
    </row>
    <row r="77" spans="1:31" s="113" customFormat="1" ht="12" customHeight="1" x14ac:dyDescent="0.2">
      <c r="A77" s="109"/>
      <c r="B77" s="110"/>
      <c r="C77" s="106" t="s">
        <v>17</v>
      </c>
      <c r="D77" s="109"/>
      <c r="E77" s="109"/>
      <c r="F77" s="109"/>
      <c r="G77" s="109"/>
      <c r="H77" s="109"/>
      <c r="I77" s="109"/>
      <c r="J77" s="109"/>
      <c r="K77" s="109"/>
      <c r="L77" s="112"/>
      <c r="S77" s="109"/>
      <c r="T77" s="109"/>
      <c r="U77" s="109"/>
      <c r="V77" s="109"/>
      <c r="W77" s="109"/>
      <c r="X77" s="109"/>
      <c r="Y77" s="109"/>
      <c r="Z77" s="109"/>
      <c r="AA77" s="109"/>
      <c r="AB77" s="109"/>
      <c r="AC77" s="109"/>
      <c r="AD77" s="109"/>
      <c r="AE77" s="109"/>
    </row>
    <row r="78" spans="1:31" s="113" customFormat="1" ht="16.5" customHeight="1" x14ac:dyDescent="0.2">
      <c r="A78" s="109"/>
      <c r="B78" s="110"/>
      <c r="C78" s="109"/>
      <c r="D78" s="109"/>
      <c r="E78" s="107" t="str">
        <f>E7</f>
        <v>WELCOME CENTRE ČZU</v>
      </c>
      <c r="F78" s="108"/>
      <c r="G78" s="108"/>
      <c r="H78" s="108"/>
      <c r="I78" s="109"/>
      <c r="J78" s="109"/>
      <c r="K78" s="109"/>
      <c r="L78" s="112"/>
      <c r="S78" s="109"/>
      <c r="T78" s="109"/>
      <c r="U78" s="109"/>
      <c r="V78" s="109"/>
      <c r="W78" s="109"/>
      <c r="X78" s="109"/>
      <c r="Y78" s="109"/>
      <c r="Z78" s="109"/>
      <c r="AA78" s="109"/>
      <c r="AB78" s="109"/>
      <c r="AC78" s="109"/>
      <c r="AD78" s="109"/>
      <c r="AE78" s="109"/>
    </row>
    <row r="79" spans="1:31" ht="12" customHeight="1" x14ac:dyDescent="0.2">
      <c r="B79" s="103"/>
      <c r="C79" s="106" t="s">
        <v>120</v>
      </c>
      <c r="L79" s="103"/>
    </row>
    <row r="80" spans="1:31" s="113" customFormat="1" ht="16.5" customHeight="1" x14ac:dyDescent="0.2">
      <c r="A80" s="109"/>
      <c r="B80" s="110"/>
      <c r="C80" s="109"/>
      <c r="D80" s="109"/>
      <c r="E80" s="107" t="s">
        <v>1517</v>
      </c>
      <c r="F80" s="111"/>
      <c r="G80" s="111"/>
      <c r="H80" s="111"/>
      <c r="I80" s="109"/>
      <c r="J80" s="109"/>
      <c r="K80" s="109"/>
      <c r="L80" s="112"/>
      <c r="S80" s="109"/>
      <c r="T80" s="109"/>
      <c r="U80" s="109"/>
      <c r="V80" s="109"/>
      <c r="W80" s="109"/>
      <c r="X80" s="109"/>
      <c r="Y80" s="109"/>
      <c r="Z80" s="109"/>
      <c r="AA80" s="109"/>
      <c r="AB80" s="109"/>
      <c r="AC80" s="109"/>
      <c r="AD80" s="109"/>
      <c r="AE80" s="109"/>
    </row>
    <row r="81" spans="1:65" s="113" customFormat="1" ht="12" customHeight="1" x14ac:dyDescent="0.2">
      <c r="A81" s="109"/>
      <c r="B81" s="110"/>
      <c r="C81" s="106" t="s">
        <v>122</v>
      </c>
      <c r="D81" s="109"/>
      <c r="E81" s="109"/>
      <c r="F81" s="109"/>
      <c r="G81" s="109"/>
      <c r="H81" s="109"/>
      <c r="I81" s="109"/>
      <c r="J81" s="109"/>
      <c r="K81" s="109"/>
      <c r="L81" s="112"/>
      <c r="S81" s="109"/>
      <c r="T81" s="109"/>
      <c r="U81" s="109"/>
      <c r="V81" s="109"/>
      <c r="W81" s="109"/>
      <c r="X81" s="109"/>
      <c r="Y81" s="109"/>
      <c r="Z81" s="109"/>
      <c r="AA81" s="109"/>
      <c r="AB81" s="109"/>
      <c r="AC81" s="109"/>
      <c r="AD81" s="109"/>
      <c r="AE81" s="109"/>
    </row>
    <row r="82" spans="1:65" s="113" customFormat="1" ht="16.5" customHeight="1" x14ac:dyDescent="0.2">
      <c r="A82" s="109"/>
      <c r="B82" s="110"/>
      <c r="C82" s="109"/>
      <c r="D82" s="109"/>
      <c r="E82" s="114" t="str">
        <f>E11</f>
        <v>01 - CCTV</v>
      </c>
      <c r="F82" s="111"/>
      <c r="G82" s="111"/>
      <c r="H82" s="111"/>
      <c r="I82" s="109"/>
      <c r="J82" s="109"/>
      <c r="K82" s="109"/>
      <c r="L82" s="112"/>
      <c r="S82" s="109"/>
      <c r="T82" s="109"/>
      <c r="U82" s="109"/>
      <c r="V82" s="109"/>
      <c r="W82" s="109"/>
      <c r="X82" s="109"/>
      <c r="Y82" s="109"/>
      <c r="Z82" s="109"/>
      <c r="AA82" s="109"/>
      <c r="AB82" s="109"/>
      <c r="AC82" s="109"/>
      <c r="AD82" s="109"/>
      <c r="AE82" s="109"/>
    </row>
    <row r="83" spans="1:65" s="113" customFormat="1" ht="6.95" customHeight="1" x14ac:dyDescent="0.2">
      <c r="A83" s="109"/>
      <c r="B83" s="110"/>
      <c r="C83" s="109"/>
      <c r="D83" s="109"/>
      <c r="E83" s="109"/>
      <c r="F83" s="109"/>
      <c r="G83" s="109"/>
      <c r="H83" s="109"/>
      <c r="I83" s="109"/>
      <c r="J83" s="109"/>
      <c r="K83" s="109"/>
      <c r="L83" s="112"/>
      <c r="S83" s="109"/>
      <c r="T83" s="109"/>
      <c r="U83" s="109"/>
      <c r="V83" s="109"/>
      <c r="W83" s="109"/>
      <c r="X83" s="109"/>
      <c r="Y83" s="109"/>
      <c r="Z83" s="109"/>
      <c r="AA83" s="109"/>
      <c r="AB83" s="109"/>
      <c r="AC83" s="109"/>
      <c r="AD83" s="109"/>
      <c r="AE83" s="109"/>
    </row>
    <row r="84" spans="1:65" s="113" customFormat="1" ht="12" customHeight="1" x14ac:dyDescent="0.2">
      <c r="A84" s="109"/>
      <c r="B84" s="110"/>
      <c r="C84" s="106" t="s">
        <v>21</v>
      </c>
      <c r="D84" s="109"/>
      <c r="E84" s="109"/>
      <c r="F84" s="115" t="str">
        <f>F14</f>
        <v>Praha 6 - Suchdol</v>
      </c>
      <c r="G84" s="109"/>
      <c r="H84" s="109"/>
      <c r="I84" s="106" t="s">
        <v>23</v>
      </c>
      <c r="J84" s="116" t="str">
        <f>IF(J14="","",J14)</f>
        <v>25. 5. 2020</v>
      </c>
      <c r="K84" s="109"/>
      <c r="L84" s="112"/>
      <c r="S84" s="109"/>
      <c r="T84" s="109"/>
      <c r="U84" s="109"/>
      <c r="V84" s="109"/>
      <c r="W84" s="109"/>
      <c r="X84" s="109"/>
      <c r="Y84" s="109"/>
      <c r="Z84" s="109"/>
      <c r="AA84" s="109"/>
      <c r="AB84" s="109"/>
      <c r="AC84" s="109"/>
      <c r="AD84" s="109"/>
      <c r="AE84" s="109"/>
    </row>
    <row r="85" spans="1:65" s="113" customFormat="1" ht="6.95" customHeight="1" x14ac:dyDescent="0.2">
      <c r="A85" s="109"/>
      <c r="B85" s="110"/>
      <c r="C85" s="109"/>
      <c r="D85" s="109"/>
      <c r="E85" s="109"/>
      <c r="F85" s="109"/>
      <c r="G85" s="109"/>
      <c r="H85" s="109"/>
      <c r="I85" s="109"/>
      <c r="J85" s="109"/>
      <c r="K85" s="109"/>
      <c r="L85" s="112"/>
      <c r="S85" s="109"/>
      <c r="T85" s="109"/>
      <c r="U85" s="109"/>
      <c r="V85" s="109"/>
      <c r="W85" s="109"/>
      <c r="X85" s="109"/>
      <c r="Y85" s="109"/>
      <c r="Z85" s="109"/>
      <c r="AA85" s="109"/>
      <c r="AB85" s="109"/>
      <c r="AC85" s="109"/>
      <c r="AD85" s="109"/>
      <c r="AE85" s="109"/>
    </row>
    <row r="86" spans="1:65" s="113" customFormat="1" ht="15.2" customHeight="1" x14ac:dyDescent="0.2">
      <c r="A86" s="109"/>
      <c r="B86" s="110"/>
      <c r="C86" s="106" t="s">
        <v>25</v>
      </c>
      <c r="D86" s="109"/>
      <c r="E86" s="109"/>
      <c r="F86" s="115" t="str">
        <f>E17</f>
        <v>ČZU Praha</v>
      </c>
      <c r="G86" s="109"/>
      <c r="H86" s="109"/>
      <c r="I86" s="106" t="s">
        <v>31</v>
      </c>
      <c r="J86" s="141" t="str">
        <f>E23</f>
        <v>GREBNER</v>
      </c>
      <c r="K86" s="109"/>
      <c r="L86" s="112"/>
      <c r="S86" s="109"/>
      <c r="T86" s="109"/>
      <c r="U86" s="109"/>
      <c r="V86" s="109"/>
      <c r="W86" s="109"/>
      <c r="X86" s="109"/>
      <c r="Y86" s="109"/>
      <c r="Z86" s="109"/>
      <c r="AA86" s="109"/>
      <c r="AB86" s="109"/>
      <c r="AC86" s="109"/>
      <c r="AD86" s="109"/>
      <c r="AE86" s="109"/>
    </row>
    <row r="87" spans="1:65" s="113" customFormat="1" ht="15.2" customHeight="1" x14ac:dyDescent="0.2">
      <c r="A87" s="109"/>
      <c r="B87" s="110"/>
      <c r="C87" s="106" t="s">
        <v>29</v>
      </c>
      <c r="D87" s="109"/>
      <c r="E87" s="109"/>
      <c r="F87" s="115" t="str">
        <f>IF(E20="","",E20)</f>
        <v>Vyplň údaj</v>
      </c>
      <c r="G87" s="109"/>
      <c r="H87" s="109"/>
      <c r="I87" s="106" t="s">
        <v>34</v>
      </c>
      <c r="J87" s="141" t="str">
        <f>E26</f>
        <v xml:space="preserve"> </v>
      </c>
      <c r="K87" s="109"/>
      <c r="L87" s="112"/>
      <c r="S87" s="109"/>
      <c r="T87" s="109"/>
      <c r="U87" s="109"/>
      <c r="V87" s="109"/>
      <c r="W87" s="109"/>
      <c r="X87" s="109"/>
      <c r="Y87" s="109"/>
      <c r="Z87" s="109"/>
      <c r="AA87" s="109"/>
      <c r="AB87" s="109"/>
      <c r="AC87" s="109"/>
      <c r="AD87" s="109"/>
      <c r="AE87" s="109"/>
    </row>
    <row r="88" spans="1:65" s="113" customFormat="1" ht="10.35" customHeight="1" x14ac:dyDescent="0.2">
      <c r="A88" s="109"/>
      <c r="B88" s="110"/>
      <c r="C88" s="109"/>
      <c r="D88" s="109"/>
      <c r="E88" s="109"/>
      <c r="F88" s="109"/>
      <c r="G88" s="109"/>
      <c r="H88" s="109"/>
      <c r="I88" s="109"/>
      <c r="J88" s="109"/>
      <c r="K88" s="109"/>
      <c r="L88" s="112"/>
      <c r="S88" s="109"/>
      <c r="T88" s="109"/>
      <c r="U88" s="109"/>
      <c r="V88" s="109"/>
      <c r="W88" s="109"/>
      <c r="X88" s="109"/>
      <c r="Y88" s="109"/>
      <c r="Z88" s="109"/>
      <c r="AA88" s="109"/>
      <c r="AB88" s="109"/>
      <c r="AC88" s="109"/>
      <c r="AD88" s="109"/>
      <c r="AE88" s="109"/>
    </row>
    <row r="89" spans="1:65" s="159" customFormat="1" ht="29.25" customHeight="1" x14ac:dyDescent="0.2">
      <c r="A89" s="150"/>
      <c r="B89" s="151"/>
      <c r="C89" s="152" t="s">
        <v>145</v>
      </c>
      <c r="D89" s="153" t="s">
        <v>57</v>
      </c>
      <c r="E89" s="153" t="s">
        <v>53</v>
      </c>
      <c r="F89" s="153" t="s">
        <v>54</v>
      </c>
      <c r="G89" s="153" t="s">
        <v>146</v>
      </c>
      <c r="H89" s="153" t="s">
        <v>147</v>
      </c>
      <c r="I89" s="153" t="s">
        <v>148</v>
      </c>
      <c r="J89" s="153" t="s">
        <v>126</v>
      </c>
      <c r="K89" s="154" t="s">
        <v>149</v>
      </c>
      <c r="L89" s="155"/>
      <c r="M89" s="156" t="s">
        <v>3</v>
      </c>
      <c r="N89" s="157" t="s">
        <v>42</v>
      </c>
      <c r="O89" s="157" t="s">
        <v>150</v>
      </c>
      <c r="P89" s="157" t="s">
        <v>151</v>
      </c>
      <c r="Q89" s="157" t="s">
        <v>152</v>
      </c>
      <c r="R89" s="157" t="s">
        <v>153</v>
      </c>
      <c r="S89" s="157" t="s">
        <v>154</v>
      </c>
      <c r="T89" s="158" t="s">
        <v>155</v>
      </c>
      <c r="U89" s="150"/>
      <c r="V89" s="150"/>
      <c r="W89" s="150"/>
      <c r="X89" s="150"/>
      <c r="Y89" s="150"/>
      <c r="Z89" s="150"/>
      <c r="AA89" s="150"/>
      <c r="AB89" s="150"/>
      <c r="AC89" s="150"/>
      <c r="AD89" s="150"/>
      <c r="AE89" s="150"/>
    </row>
    <row r="90" spans="1:65" s="113" customFormat="1" ht="22.9" customHeight="1" x14ac:dyDescent="0.25">
      <c r="A90" s="109"/>
      <c r="B90" s="110"/>
      <c r="C90" s="160" t="s">
        <v>156</v>
      </c>
      <c r="D90" s="109"/>
      <c r="E90" s="109"/>
      <c r="F90" s="109"/>
      <c r="G90" s="109"/>
      <c r="H90" s="109"/>
      <c r="I90" s="109"/>
      <c r="J90" s="161">
        <f>BK90</f>
        <v>0</v>
      </c>
      <c r="K90" s="109"/>
      <c r="L90" s="110"/>
      <c r="M90" s="162"/>
      <c r="N90" s="163"/>
      <c r="O90" s="123"/>
      <c r="P90" s="164">
        <f>P91+P110</f>
        <v>0</v>
      </c>
      <c r="Q90" s="123"/>
      <c r="R90" s="164">
        <f>R91+R110</f>
        <v>0</v>
      </c>
      <c r="S90" s="123"/>
      <c r="T90" s="165">
        <f>T91+T110</f>
        <v>0</v>
      </c>
      <c r="U90" s="109"/>
      <c r="V90" s="109"/>
      <c r="W90" s="109"/>
      <c r="X90" s="109"/>
      <c r="Y90" s="109"/>
      <c r="Z90" s="109"/>
      <c r="AA90" s="109"/>
      <c r="AB90" s="109"/>
      <c r="AC90" s="109"/>
      <c r="AD90" s="109"/>
      <c r="AE90" s="109"/>
      <c r="AT90" s="100" t="s">
        <v>71</v>
      </c>
      <c r="AU90" s="100" t="s">
        <v>127</v>
      </c>
      <c r="BK90" s="166">
        <f>BK91+BK110</f>
        <v>0</v>
      </c>
    </row>
    <row r="91" spans="1:65" s="167" customFormat="1" ht="25.9" customHeight="1" x14ac:dyDescent="0.2">
      <c r="B91" s="168"/>
      <c r="D91" s="169" t="s">
        <v>71</v>
      </c>
      <c r="E91" s="170" t="s">
        <v>1524</v>
      </c>
      <c r="F91" s="170" t="s">
        <v>1525</v>
      </c>
      <c r="J91" s="171">
        <f>BK91</f>
        <v>0</v>
      </c>
      <c r="L91" s="168"/>
      <c r="M91" s="172"/>
      <c r="N91" s="173"/>
      <c r="O91" s="173"/>
      <c r="P91" s="174">
        <f>P92+P96+P99</f>
        <v>0</v>
      </c>
      <c r="Q91" s="173"/>
      <c r="R91" s="174">
        <f>R92+R96+R99</f>
        <v>0</v>
      </c>
      <c r="S91" s="173"/>
      <c r="T91" s="175">
        <f>T92+T96+T99</f>
        <v>0</v>
      </c>
      <c r="AR91" s="169" t="s">
        <v>81</v>
      </c>
      <c r="AT91" s="176" t="s">
        <v>71</v>
      </c>
      <c r="AU91" s="176" t="s">
        <v>72</v>
      </c>
      <c r="AY91" s="169" t="s">
        <v>159</v>
      </c>
      <c r="BK91" s="177">
        <f>BK92+BK96+BK99</f>
        <v>0</v>
      </c>
    </row>
    <row r="92" spans="1:65" s="167" customFormat="1" ht="22.9" customHeight="1" x14ac:dyDescent="0.2">
      <c r="B92" s="168"/>
      <c r="D92" s="169" t="s">
        <v>71</v>
      </c>
      <c r="E92" s="242" t="s">
        <v>1526</v>
      </c>
      <c r="F92" s="242" t="s">
        <v>1527</v>
      </c>
      <c r="J92" s="243">
        <f>BK92</f>
        <v>0</v>
      </c>
      <c r="L92" s="168"/>
      <c r="M92" s="172"/>
      <c r="N92" s="173"/>
      <c r="O92" s="173"/>
      <c r="P92" s="174">
        <f>SUM(P93:P95)</f>
        <v>0</v>
      </c>
      <c r="Q92" s="173"/>
      <c r="R92" s="174">
        <f>SUM(R93:R95)</f>
        <v>0</v>
      </c>
      <c r="S92" s="173"/>
      <c r="T92" s="175">
        <f>SUM(T93:T95)</f>
        <v>0</v>
      </c>
      <c r="AR92" s="169" t="s">
        <v>79</v>
      </c>
      <c r="AT92" s="176" t="s">
        <v>71</v>
      </c>
      <c r="AU92" s="176" t="s">
        <v>79</v>
      </c>
      <c r="AY92" s="169" t="s">
        <v>159</v>
      </c>
      <c r="BK92" s="177">
        <f>SUM(BK93:BK95)</f>
        <v>0</v>
      </c>
    </row>
    <row r="93" spans="1:65" s="113" customFormat="1" ht="84" x14ac:dyDescent="0.2">
      <c r="A93" s="109"/>
      <c r="B93" s="110"/>
      <c r="C93" s="208" t="s">
        <v>79</v>
      </c>
      <c r="D93" s="208" t="s">
        <v>400</v>
      </c>
      <c r="E93" s="209" t="s">
        <v>1528</v>
      </c>
      <c r="F93" s="210" t="s">
        <v>1529</v>
      </c>
      <c r="G93" s="211" t="s">
        <v>1121</v>
      </c>
      <c r="H93" s="212">
        <v>1</v>
      </c>
      <c r="I93" s="5"/>
      <c r="J93" s="213">
        <f>ROUND(I93*H93,2)</f>
        <v>0</v>
      </c>
      <c r="K93" s="210" t="s">
        <v>3</v>
      </c>
      <c r="L93" s="214"/>
      <c r="M93" s="215" t="s">
        <v>3</v>
      </c>
      <c r="N93" s="216" t="s">
        <v>43</v>
      </c>
      <c r="O93" s="186"/>
      <c r="P93" s="187">
        <f>O93*H93</f>
        <v>0</v>
      </c>
      <c r="Q93" s="187">
        <v>0</v>
      </c>
      <c r="R93" s="187">
        <f>Q93*H93</f>
        <v>0</v>
      </c>
      <c r="S93" s="187">
        <v>0</v>
      </c>
      <c r="T93" s="188">
        <f>S93*H93</f>
        <v>0</v>
      </c>
      <c r="U93" s="109"/>
      <c r="V93" s="109"/>
      <c r="W93" s="109"/>
      <c r="X93" s="109"/>
      <c r="Y93" s="109"/>
      <c r="Z93" s="109"/>
      <c r="AA93" s="109"/>
      <c r="AB93" s="109"/>
      <c r="AC93" s="109"/>
      <c r="AD93" s="109"/>
      <c r="AE93" s="109"/>
      <c r="AR93" s="189" t="s">
        <v>174</v>
      </c>
      <c r="AT93" s="189" t="s">
        <v>400</v>
      </c>
      <c r="AU93" s="189" t="s">
        <v>81</v>
      </c>
      <c r="AY93" s="100" t="s">
        <v>159</v>
      </c>
      <c r="BE93" s="190">
        <f>IF(N93="základní",J93,0)</f>
        <v>0</v>
      </c>
      <c r="BF93" s="190">
        <f>IF(N93="snížená",J93,0)</f>
        <v>0</v>
      </c>
      <c r="BG93" s="190">
        <f>IF(N93="zákl. přenesená",J93,0)</f>
        <v>0</v>
      </c>
      <c r="BH93" s="190">
        <f>IF(N93="sníž. přenesená",J93,0)</f>
        <v>0</v>
      </c>
      <c r="BI93" s="190">
        <f>IF(N93="nulová",J93,0)</f>
        <v>0</v>
      </c>
      <c r="BJ93" s="100" t="s">
        <v>79</v>
      </c>
      <c r="BK93" s="190">
        <f>ROUND(I93*H93,2)</f>
        <v>0</v>
      </c>
      <c r="BL93" s="100" t="s">
        <v>164</v>
      </c>
      <c r="BM93" s="189" t="s">
        <v>81</v>
      </c>
    </row>
    <row r="94" spans="1:65" s="113" customFormat="1" ht="24" x14ac:dyDescent="0.2">
      <c r="A94" s="109"/>
      <c r="B94" s="110"/>
      <c r="C94" s="208" t="s">
        <v>81</v>
      </c>
      <c r="D94" s="208" t="s">
        <v>400</v>
      </c>
      <c r="E94" s="209" t="s">
        <v>1530</v>
      </c>
      <c r="F94" s="210" t="s">
        <v>1531</v>
      </c>
      <c r="G94" s="211" t="s">
        <v>1121</v>
      </c>
      <c r="H94" s="212">
        <v>1</v>
      </c>
      <c r="I94" s="5"/>
      <c r="J94" s="213">
        <f>ROUND(I94*H94,2)</f>
        <v>0</v>
      </c>
      <c r="K94" s="210" t="s">
        <v>3</v>
      </c>
      <c r="L94" s="214"/>
      <c r="M94" s="215" t="s">
        <v>3</v>
      </c>
      <c r="N94" s="216" t="s">
        <v>43</v>
      </c>
      <c r="O94" s="186"/>
      <c r="P94" s="187">
        <f>O94*H94</f>
        <v>0</v>
      </c>
      <c r="Q94" s="187">
        <v>0</v>
      </c>
      <c r="R94" s="187">
        <f>Q94*H94</f>
        <v>0</v>
      </c>
      <c r="S94" s="187">
        <v>0</v>
      </c>
      <c r="T94" s="188">
        <f>S94*H94</f>
        <v>0</v>
      </c>
      <c r="U94" s="109"/>
      <c r="V94" s="109"/>
      <c r="W94" s="109"/>
      <c r="X94" s="109"/>
      <c r="Y94" s="109"/>
      <c r="Z94" s="109"/>
      <c r="AA94" s="109"/>
      <c r="AB94" s="109"/>
      <c r="AC94" s="109"/>
      <c r="AD94" s="109"/>
      <c r="AE94" s="109"/>
      <c r="AR94" s="189" t="s">
        <v>174</v>
      </c>
      <c r="AT94" s="189" t="s">
        <v>400</v>
      </c>
      <c r="AU94" s="189" t="s">
        <v>81</v>
      </c>
      <c r="AY94" s="100" t="s">
        <v>159</v>
      </c>
      <c r="BE94" s="190">
        <f>IF(N94="základní",J94,0)</f>
        <v>0</v>
      </c>
      <c r="BF94" s="190">
        <f>IF(N94="snížená",J94,0)</f>
        <v>0</v>
      </c>
      <c r="BG94" s="190">
        <f>IF(N94="zákl. přenesená",J94,0)</f>
        <v>0</v>
      </c>
      <c r="BH94" s="190">
        <f>IF(N94="sníž. přenesená",J94,0)</f>
        <v>0</v>
      </c>
      <c r="BI94" s="190">
        <f>IF(N94="nulová",J94,0)</f>
        <v>0</v>
      </c>
      <c r="BJ94" s="100" t="s">
        <v>79</v>
      </c>
      <c r="BK94" s="190">
        <f>ROUND(I94*H94,2)</f>
        <v>0</v>
      </c>
      <c r="BL94" s="100" t="s">
        <v>164</v>
      </c>
      <c r="BM94" s="189" t="s">
        <v>164</v>
      </c>
    </row>
    <row r="95" spans="1:65" s="113" customFormat="1" ht="24" x14ac:dyDescent="0.2">
      <c r="A95" s="109"/>
      <c r="B95" s="110"/>
      <c r="C95" s="208" t="s">
        <v>167</v>
      </c>
      <c r="D95" s="208" t="s">
        <v>400</v>
      </c>
      <c r="E95" s="209" t="s">
        <v>1532</v>
      </c>
      <c r="F95" s="210" t="s">
        <v>1533</v>
      </c>
      <c r="G95" s="211" t="s">
        <v>1121</v>
      </c>
      <c r="H95" s="212">
        <v>1</v>
      </c>
      <c r="I95" s="5"/>
      <c r="J95" s="213">
        <f>ROUND(I95*H95,2)</f>
        <v>0</v>
      </c>
      <c r="K95" s="210" t="s">
        <v>3</v>
      </c>
      <c r="L95" s="214"/>
      <c r="M95" s="215" t="s">
        <v>3</v>
      </c>
      <c r="N95" s="216" t="s">
        <v>43</v>
      </c>
      <c r="O95" s="186"/>
      <c r="P95" s="187">
        <f>O95*H95</f>
        <v>0</v>
      </c>
      <c r="Q95" s="187">
        <v>0</v>
      </c>
      <c r="R95" s="187">
        <f>Q95*H95</f>
        <v>0</v>
      </c>
      <c r="S95" s="187">
        <v>0</v>
      </c>
      <c r="T95" s="188">
        <f>S95*H95</f>
        <v>0</v>
      </c>
      <c r="U95" s="109"/>
      <c r="V95" s="109"/>
      <c r="W95" s="109"/>
      <c r="X95" s="109"/>
      <c r="Y95" s="109"/>
      <c r="Z95" s="109"/>
      <c r="AA95" s="109"/>
      <c r="AB95" s="109"/>
      <c r="AC95" s="109"/>
      <c r="AD95" s="109"/>
      <c r="AE95" s="109"/>
      <c r="AR95" s="189" t="s">
        <v>174</v>
      </c>
      <c r="AT95" s="189" t="s">
        <v>400</v>
      </c>
      <c r="AU95" s="189" t="s">
        <v>81</v>
      </c>
      <c r="AY95" s="100" t="s">
        <v>159</v>
      </c>
      <c r="BE95" s="190">
        <f>IF(N95="základní",J95,0)</f>
        <v>0</v>
      </c>
      <c r="BF95" s="190">
        <f>IF(N95="snížená",J95,0)</f>
        <v>0</v>
      </c>
      <c r="BG95" s="190">
        <f>IF(N95="zákl. přenesená",J95,0)</f>
        <v>0</v>
      </c>
      <c r="BH95" s="190">
        <f>IF(N95="sníž. přenesená",J95,0)</f>
        <v>0</v>
      </c>
      <c r="BI95" s="190">
        <f>IF(N95="nulová",J95,0)</f>
        <v>0</v>
      </c>
      <c r="BJ95" s="100" t="s">
        <v>79</v>
      </c>
      <c r="BK95" s="190">
        <f>ROUND(I95*H95,2)</f>
        <v>0</v>
      </c>
      <c r="BL95" s="100" t="s">
        <v>164</v>
      </c>
      <c r="BM95" s="189" t="s">
        <v>170</v>
      </c>
    </row>
    <row r="96" spans="1:65" s="167" customFormat="1" ht="22.9" customHeight="1" x14ac:dyDescent="0.2">
      <c r="B96" s="168"/>
      <c r="D96" s="169" t="s">
        <v>71</v>
      </c>
      <c r="E96" s="242" t="s">
        <v>1534</v>
      </c>
      <c r="F96" s="242" t="s">
        <v>1535</v>
      </c>
      <c r="J96" s="243">
        <f>BK96</f>
        <v>0</v>
      </c>
      <c r="L96" s="168"/>
      <c r="M96" s="172"/>
      <c r="N96" s="173"/>
      <c r="O96" s="173"/>
      <c r="P96" s="174">
        <f>SUM(P97:P98)</f>
        <v>0</v>
      </c>
      <c r="Q96" s="173"/>
      <c r="R96" s="174">
        <f>SUM(R97:R98)</f>
        <v>0</v>
      </c>
      <c r="S96" s="173"/>
      <c r="T96" s="175">
        <f>SUM(T97:T98)</f>
        <v>0</v>
      </c>
      <c r="AR96" s="169" t="s">
        <v>79</v>
      </c>
      <c r="AT96" s="176" t="s">
        <v>71</v>
      </c>
      <c r="AU96" s="176" t="s">
        <v>79</v>
      </c>
      <c r="AY96" s="169" t="s">
        <v>159</v>
      </c>
      <c r="BK96" s="177">
        <f>SUM(BK97:BK98)</f>
        <v>0</v>
      </c>
    </row>
    <row r="97" spans="1:65" s="113" customFormat="1" ht="24" x14ac:dyDescent="0.2">
      <c r="A97" s="109"/>
      <c r="B97" s="110"/>
      <c r="C97" s="178" t="s">
        <v>164</v>
      </c>
      <c r="D97" s="178" t="s">
        <v>160</v>
      </c>
      <c r="E97" s="179" t="s">
        <v>1536</v>
      </c>
      <c r="F97" s="180" t="s">
        <v>1537</v>
      </c>
      <c r="G97" s="181" t="s">
        <v>1121</v>
      </c>
      <c r="H97" s="182">
        <v>1</v>
      </c>
      <c r="I97" s="4"/>
      <c r="J97" s="183">
        <f>ROUND(I97*H97,2)</f>
        <v>0</v>
      </c>
      <c r="K97" s="180" t="s">
        <v>3</v>
      </c>
      <c r="L97" s="110"/>
      <c r="M97" s="184" t="s">
        <v>3</v>
      </c>
      <c r="N97" s="185" t="s">
        <v>43</v>
      </c>
      <c r="O97" s="186"/>
      <c r="P97" s="187">
        <f>O97*H97</f>
        <v>0</v>
      </c>
      <c r="Q97" s="187">
        <v>0</v>
      </c>
      <c r="R97" s="187">
        <f>Q97*H97</f>
        <v>0</v>
      </c>
      <c r="S97" s="187">
        <v>0</v>
      </c>
      <c r="T97" s="188">
        <f>S97*H97</f>
        <v>0</v>
      </c>
      <c r="U97" s="109"/>
      <c r="V97" s="109"/>
      <c r="W97" s="109"/>
      <c r="X97" s="109"/>
      <c r="Y97" s="109"/>
      <c r="Z97" s="109"/>
      <c r="AA97" s="109"/>
      <c r="AB97" s="109"/>
      <c r="AC97" s="109"/>
      <c r="AD97" s="109"/>
      <c r="AE97" s="109"/>
      <c r="AR97" s="189" t="s">
        <v>164</v>
      </c>
      <c r="AT97" s="189" t="s">
        <v>160</v>
      </c>
      <c r="AU97" s="189" t="s">
        <v>81</v>
      </c>
      <c r="AY97" s="100" t="s">
        <v>159</v>
      </c>
      <c r="BE97" s="190">
        <f>IF(N97="základní",J97,0)</f>
        <v>0</v>
      </c>
      <c r="BF97" s="190">
        <f>IF(N97="snížená",J97,0)</f>
        <v>0</v>
      </c>
      <c r="BG97" s="190">
        <f>IF(N97="zákl. přenesená",J97,0)</f>
        <v>0</v>
      </c>
      <c r="BH97" s="190">
        <f>IF(N97="sníž. přenesená",J97,0)</f>
        <v>0</v>
      </c>
      <c r="BI97" s="190">
        <f>IF(N97="nulová",J97,0)</f>
        <v>0</v>
      </c>
      <c r="BJ97" s="100" t="s">
        <v>79</v>
      </c>
      <c r="BK97" s="190">
        <f>ROUND(I97*H97,2)</f>
        <v>0</v>
      </c>
      <c r="BL97" s="100" t="s">
        <v>164</v>
      </c>
      <c r="BM97" s="189" t="s">
        <v>174</v>
      </c>
    </row>
    <row r="98" spans="1:65" s="113" customFormat="1" ht="24" x14ac:dyDescent="0.2">
      <c r="A98" s="109"/>
      <c r="B98" s="110"/>
      <c r="C98" s="178" t="s">
        <v>178</v>
      </c>
      <c r="D98" s="178" t="s">
        <v>160</v>
      </c>
      <c r="E98" s="179" t="s">
        <v>1538</v>
      </c>
      <c r="F98" s="180" t="s">
        <v>1539</v>
      </c>
      <c r="G98" s="181" t="s">
        <v>1121</v>
      </c>
      <c r="H98" s="182">
        <v>0</v>
      </c>
      <c r="I98" s="4"/>
      <c r="J98" s="183">
        <f>ROUND(I98*H98,2)</f>
        <v>0</v>
      </c>
      <c r="K98" s="180" t="s">
        <v>3</v>
      </c>
      <c r="L98" s="110"/>
      <c r="M98" s="184" t="s">
        <v>3</v>
      </c>
      <c r="N98" s="185" t="s">
        <v>43</v>
      </c>
      <c r="O98" s="186"/>
      <c r="P98" s="187">
        <f>O98*H98</f>
        <v>0</v>
      </c>
      <c r="Q98" s="187">
        <v>0</v>
      </c>
      <c r="R98" s="187">
        <f>Q98*H98</f>
        <v>0</v>
      </c>
      <c r="S98" s="187">
        <v>0</v>
      </c>
      <c r="T98" s="188">
        <f>S98*H98</f>
        <v>0</v>
      </c>
      <c r="U98" s="109"/>
      <c r="V98" s="109"/>
      <c r="W98" s="109"/>
      <c r="X98" s="109"/>
      <c r="Y98" s="109"/>
      <c r="Z98" s="109"/>
      <c r="AA98" s="109"/>
      <c r="AB98" s="109"/>
      <c r="AC98" s="109"/>
      <c r="AD98" s="109"/>
      <c r="AE98" s="109"/>
      <c r="AR98" s="189" t="s">
        <v>164</v>
      </c>
      <c r="AT98" s="189" t="s">
        <v>160</v>
      </c>
      <c r="AU98" s="189" t="s">
        <v>81</v>
      </c>
      <c r="AY98" s="100" t="s">
        <v>159</v>
      </c>
      <c r="BE98" s="190">
        <f>IF(N98="základní",J98,0)</f>
        <v>0</v>
      </c>
      <c r="BF98" s="190">
        <f>IF(N98="snížená",J98,0)</f>
        <v>0</v>
      </c>
      <c r="BG98" s="190">
        <f>IF(N98="zákl. přenesená",J98,0)</f>
        <v>0</v>
      </c>
      <c r="BH98" s="190">
        <f>IF(N98="sníž. přenesená",J98,0)</f>
        <v>0</v>
      </c>
      <c r="BI98" s="190">
        <f>IF(N98="nulová",J98,0)</f>
        <v>0</v>
      </c>
      <c r="BJ98" s="100" t="s">
        <v>79</v>
      </c>
      <c r="BK98" s="190">
        <f>ROUND(I98*H98,2)</f>
        <v>0</v>
      </c>
      <c r="BL98" s="100" t="s">
        <v>164</v>
      </c>
      <c r="BM98" s="189" t="s">
        <v>181</v>
      </c>
    </row>
    <row r="99" spans="1:65" s="167" customFormat="1" ht="22.9" customHeight="1" x14ac:dyDescent="0.2">
      <c r="B99" s="168"/>
      <c r="D99" s="169" t="s">
        <v>71</v>
      </c>
      <c r="E99" s="242" t="s">
        <v>1540</v>
      </c>
      <c r="F99" s="242" t="s">
        <v>1541</v>
      </c>
      <c r="J99" s="243">
        <f>BK99</f>
        <v>0</v>
      </c>
      <c r="L99" s="168"/>
      <c r="M99" s="172"/>
      <c r="N99" s="173"/>
      <c r="O99" s="173"/>
      <c r="P99" s="174">
        <f>SUM(P100:P109)</f>
        <v>0</v>
      </c>
      <c r="Q99" s="173"/>
      <c r="R99" s="174">
        <f>SUM(R100:R109)</f>
        <v>0</v>
      </c>
      <c r="S99" s="173"/>
      <c r="T99" s="175">
        <f>SUM(T100:T109)</f>
        <v>0</v>
      </c>
      <c r="AR99" s="169" t="s">
        <v>79</v>
      </c>
      <c r="AT99" s="176" t="s">
        <v>71</v>
      </c>
      <c r="AU99" s="176" t="s">
        <v>79</v>
      </c>
      <c r="AY99" s="169" t="s">
        <v>159</v>
      </c>
      <c r="BK99" s="177">
        <f>SUM(BK100:BK109)</f>
        <v>0</v>
      </c>
    </row>
    <row r="100" spans="1:65" s="113" customFormat="1" ht="24" x14ac:dyDescent="0.2">
      <c r="A100" s="109"/>
      <c r="B100" s="110"/>
      <c r="C100" s="178" t="s">
        <v>170</v>
      </c>
      <c r="D100" s="178" t="s">
        <v>160</v>
      </c>
      <c r="E100" s="179" t="s">
        <v>1542</v>
      </c>
      <c r="F100" s="180" t="s">
        <v>1543</v>
      </c>
      <c r="G100" s="181" t="s">
        <v>1121</v>
      </c>
      <c r="H100" s="182">
        <v>1</v>
      </c>
      <c r="I100" s="4"/>
      <c r="J100" s="183">
        <f t="shared" ref="J100:J109" si="0">ROUND(I100*H100,2)</f>
        <v>0</v>
      </c>
      <c r="K100" s="180" t="s">
        <v>3</v>
      </c>
      <c r="L100" s="110"/>
      <c r="M100" s="184" t="s">
        <v>3</v>
      </c>
      <c r="N100" s="185" t="s">
        <v>43</v>
      </c>
      <c r="O100" s="186"/>
      <c r="P100" s="187">
        <f t="shared" ref="P100:P109" si="1">O100*H100</f>
        <v>0</v>
      </c>
      <c r="Q100" s="187">
        <v>0</v>
      </c>
      <c r="R100" s="187">
        <f t="shared" ref="R100:R109" si="2">Q100*H100</f>
        <v>0</v>
      </c>
      <c r="S100" s="187">
        <v>0</v>
      </c>
      <c r="T100" s="188">
        <f t="shared" ref="T100:T109" si="3">S100*H100</f>
        <v>0</v>
      </c>
      <c r="U100" s="109"/>
      <c r="V100" s="109"/>
      <c r="W100" s="109"/>
      <c r="X100" s="109"/>
      <c r="Y100" s="109"/>
      <c r="Z100" s="109"/>
      <c r="AA100" s="109"/>
      <c r="AB100" s="109"/>
      <c r="AC100" s="109"/>
      <c r="AD100" s="109"/>
      <c r="AE100" s="109"/>
      <c r="AR100" s="189" t="s">
        <v>164</v>
      </c>
      <c r="AT100" s="189" t="s">
        <v>160</v>
      </c>
      <c r="AU100" s="189" t="s">
        <v>81</v>
      </c>
      <c r="AY100" s="100" t="s">
        <v>159</v>
      </c>
      <c r="BE100" s="190">
        <f t="shared" ref="BE100:BE109" si="4">IF(N100="základní",J100,0)</f>
        <v>0</v>
      </c>
      <c r="BF100" s="190">
        <f t="shared" ref="BF100:BF109" si="5">IF(N100="snížená",J100,0)</f>
        <v>0</v>
      </c>
      <c r="BG100" s="190">
        <f t="shared" ref="BG100:BG109" si="6">IF(N100="zákl. přenesená",J100,0)</f>
        <v>0</v>
      </c>
      <c r="BH100" s="190">
        <f t="shared" ref="BH100:BH109" si="7">IF(N100="sníž. přenesená",J100,0)</f>
        <v>0</v>
      </c>
      <c r="BI100" s="190">
        <f t="shared" ref="BI100:BI109" si="8">IF(N100="nulová",J100,0)</f>
        <v>0</v>
      </c>
      <c r="BJ100" s="100" t="s">
        <v>79</v>
      </c>
      <c r="BK100" s="190">
        <f t="shared" ref="BK100:BK109" si="9">ROUND(I100*H100,2)</f>
        <v>0</v>
      </c>
      <c r="BL100" s="100" t="s">
        <v>164</v>
      </c>
      <c r="BM100" s="189" t="s">
        <v>184</v>
      </c>
    </row>
    <row r="101" spans="1:65" s="113" customFormat="1" ht="24" x14ac:dyDescent="0.2">
      <c r="A101" s="109"/>
      <c r="B101" s="110"/>
      <c r="C101" s="178" t="s">
        <v>185</v>
      </c>
      <c r="D101" s="178" t="s">
        <v>160</v>
      </c>
      <c r="E101" s="179" t="s">
        <v>1544</v>
      </c>
      <c r="F101" s="180" t="s">
        <v>1545</v>
      </c>
      <c r="G101" s="181" t="s">
        <v>1121</v>
      </c>
      <c r="H101" s="182">
        <v>1</v>
      </c>
      <c r="I101" s="4"/>
      <c r="J101" s="183">
        <f t="shared" si="0"/>
        <v>0</v>
      </c>
      <c r="K101" s="180" t="s">
        <v>3</v>
      </c>
      <c r="L101" s="110"/>
      <c r="M101" s="184" t="s">
        <v>3</v>
      </c>
      <c r="N101" s="185" t="s">
        <v>43</v>
      </c>
      <c r="O101" s="186"/>
      <c r="P101" s="187">
        <f t="shared" si="1"/>
        <v>0</v>
      </c>
      <c r="Q101" s="187">
        <v>0</v>
      </c>
      <c r="R101" s="187">
        <f t="shared" si="2"/>
        <v>0</v>
      </c>
      <c r="S101" s="187">
        <v>0</v>
      </c>
      <c r="T101" s="188">
        <f t="shared" si="3"/>
        <v>0</v>
      </c>
      <c r="U101" s="109"/>
      <c r="V101" s="109"/>
      <c r="W101" s="109"/>
      <c r="X101" s="109"/>
      <c r="Y101" s="109"/>
      <c r="Z101" s="109"/>
      <c r="AA101" s="109"/>
      <c r="AB101" s="109"/>
      <c r="AC101" s="109"/>
      <c r="AD101" s="109"/>
      <c r="AE101" s="109"/>
      <c r="AR101" s="189" t="s">
        <v>164</v>
      </c>
      <c r="AT101" s="189" t="s">
        <v>160</v>
      </c>
      <c r="AU101" s="189" t="s">
        <v>81</v>
      </c>
      <c r="AY101" s="100" t="s">
        <v>159</v>
      </c>
      <c r="BE101" s="190">
        <f t="shared" si="4"/>
        <v>0</v>
      </c>
      <c r="BF101" s="190">
        <f t="shared" si="5"/>
        <v>0</v>
      </c>
      <c r="BG101" s="190">
        <f t="shared" si="6"/>
        <v>0</v>
      </c>
      <c r="BH101" s="190">
        <f t="shared" si="7"/>
        <v>0</v>
      </c>
      <c r="BI101" s="190">
        <f t="shared" si="8"/>
        <v>0</v>
      </c>
      <c r="BJ101" s="100" t="s">
        <v>79</v>
      </c>
      <c r="BK101" s="190">
        <f t="shared" si="9"/>
        <v>0</v>
      </c>
      <c r="BL101" s="100" t="s">
        <v>164</v>
      </c>
      <c r="BM101" s="189" t="s">
        <v>188</v>
      </c>
    </row>
    <row r="102" spans="1:65" s="113" customFormat="1" ht="24" x14ac:dyDescent="0.2">
      <c r="A102" s="109"/>
      <c r="B102" s="110"/>
      <c r="C102" s="178" t="s">
        <v>174</v>
      </c>
      <c r="D102" s="178" t="s">
        <v>160</v>
      </c>
      <c r="E102" s="179" t="s">
        <v>1546</v>
      </c>
      <c r="F102" s="180" t="s">
        <v>1547</v>
      </c>
      <c r="G102" s="181" t="s">
        <v>1121</v>
      </c>
      <c r="H102" s="182">
        <v>0</v>
      </c>
      <c r="I102" s="4"/>
      <c r="J102" s="183">
        <f t="shared" si="0"/>
        <v>0</v>
      </c>
      <c r="K102" s="180" t="s">
        <v>3</v>
      </c>
      <c r="L102" s="110"/>
      <c r="M102" s="184" t="s">
        <v>3</v>
      </c>
      <c r="N102" s="185" t="s">
        <v>43</v>
      </c>
      <c r="O102" s="186"/>
      <c r="P102" s="187">
        <f t="shared" si="1"/>
        <v>0</v>
      </c>
      <c r="Q102" s="187">
        <v>0</v>
      </c>
      <c r="R102" s="187">
        <f t="shared" si="2"/>
        <v>0</v>
      </c>
      <c r="S102" s="187">
        <v>0</v>
      </c>
      <c r="T102" s="188">
        <f t="shared" si="3"/>
        <v>0</v>
      </c>
      <c r="U102" s="109"/>
      <c r="V102" s="109"/>
      <c r="W102" s="109"/>
      <c r="X102" s="109"/>
      <c r="Y102" s="109"/>
      <c r="Z102" s="109"/>
      <c r="AA102" s="109"/>
      <c r="AB102" s="109"/>
      <c r="AC102" s="109"/>
      <c r="AD102" s="109"/>
      <c r="AE102" s="109"/>
      <c r="AR102" s="189" t="s">
        <v>164</v>
      </c>
      <c r="AT102" s="189" t="s">
        <v>160</v>
      </c>
      <c r="AU102" s="189" t="s">
        <v>81</v>
      </c>
      <c r="AY102" s="100" t="s">
        <v>159</v>
      </c>
      <c r="BE102" s="190">
        <f t="shared" si="4"/>
        <v>0</v>
      </c>
      <c r="BF102" s="190">
        <f t="shared" si="5"/>
        <v>0</v>
      </c>
      <c r="BG102" s="190">
        <f t="shared" si="6"/>
        <v>0</v>
      </c>
      <c r="BH102" s="190">
        <f t="shared" si="7"/>
        <v>0</v>
      </c>
      <c r="BI102" s="190">
        <f t="shared" si="8"/>
        <v>0</v>
      </c>
      <c r="BJ102" s="100" t="s">
        <v>79</v>
      </c>
      <c r="BK102" s="190">
        <f t="shared" si="9"/>
        <v>0</v>
      </c>
      <c r="BL102" s="100" t="s">
        <v>164</v>
      </c>
      <c r="BM102" s="189" t="s">
        <v>192</v>
      </c>
    </row>
    <row r="103" spans="1:65" s="113" customFormat="1" ht="24" x14ac:dyDescent="0.2">
      <c r="A103" s="109"/>
      <c r="B103" s="110"/>
      <c r="C103" s="178" t="s">
        <v>198</v>
      </c>
      <c r="D103" s="178" t="s">
        <v>160</v>
      </c>
      <c r="E103" s="179" t="s">
        <v>1548</v>
      </c>
      <c r="F103" s="180" t="s">
        <v>1549</v>
      </c>
      <c r="G103" s="181" t="s">
        <v>1121</v>
      </c>
      <c r="H103" s="182">
        <v>1</v>
      </c>
      <c r="I103" s="4"/>
      <c r="J103" s="183">
        <f t="shared" si="0"/>
        <v>0</v>
      </c>
      <c r="K103" s="180" t="s">
        <v>3</v>
      </c>
      <c r="L103" s="110"/>
      <c r="M103" s="184" t="s">
        <v>3</v>
      </c>
      <c r="N103" s="185" t="s">
        <v>43</v>
      </c>
      <c r="O103" s="186"/>
      <c r="P103" s="187">
        <f t="shared" si="1"/>
        <v>0</v>
      </c>
      <c r="Q103" s="187">
        <v>0</v>
      </c>
      <c r="R103" s="187">
        <f t="shared" si="2"/>
        <v>0</v>
      </c>
      <c r="S103" s="187">
        <v>0</v>
      </c>
      <c r="T103" s="188">
        <f t="shared" si="3"/>
        <v>0</v>
      </c>
      <c r="U103" s="109"/>
      <c r="V103" s="109"/>
      <c r="W103" s="109"/>
      <c r="X103" s="109"/>
      <c r="Y103" s="109"/>
      <c r="Z103" s="109"/>
      <c r="AA103" s="109"/>
      <c r="AB103" s="109"/>
      <c r="AC103" s="109"/>
      <c r="AD103" s="109"/>
      <c r="AE103" s="109"/>
      <c r="AR103" s="189" t="s">
        <v>164</v>
      </c>
      <c r="AT103" s="189" t="s">
        <v>160</v>
      </c>
      <c r="AU103" s="189" t="s">
        <v>81</v>
      </c>
      <c r="AY103" s="100" t="s">
        <v>159</v>
      </c>
      <c r="BE103" s="190">
        <f t="shared" si="4"/>
        <v>0</v>
      </c>
      <c r="BF103" s="190">
        <f t="shared" si="5"/>
        <v>0</v>
      </c>
      <c r="BG103" s="190">
        <f t="shared" si="6"/>
        <v>0</v>
      </c>
      <c r="BH103" s="190">
        <f t="shared" si="7"/>
        <v>0</v>
      </c>
      <c r="BI103" s="190">
        <f t="shared" si="8"/>
        <v>0</v>
      </c>
      <c r="BJ103" s="100" t="s">
        <v>79</v>
      </c>
      <c r="BK103" s="190">
        <f t="shared" si="9"/>
        <v>0</v>
      </c>
      <c r="BL103" s="100" t="s">
        <v>164</v>
      </c>
      <c r="BM103" s="189" t="s">
        <v>201</v>
      </c>
    </row>
    <row r="104" spans="1:65" s="113" customFormat="1" ht="24" x14ac:dyDescent="0.2">
      <c r="A104" s="109"/>
      <c r="B104" s="110"/>
      <c r="C104" s="178" t="s">
        <v>181</v>
      </c>
      <c r="D104" s="178" t="s">
        <v>160</v>
      </c>
      <c r="E104" s="179" t="s">
        <v>1550</v>
      </c>
      <c r="F104" s="180" t="s">
        <v>1405</v>
      </c>
      <c r="G104" s="181" t="s">
        <v>1121</v>
      </c>
      <c r="H104" s="182">
        <v>1</v>
      </c>
      <c r="I104" s="4"/>
      <c r="J104" s="183">
        <f t="shared" si="0"/>
        <v>0</v>
      </c>
      <c r="K104" s="180" t="s">
        <v>3</v>
      </c>
      <c r="L104" s="110"/>
      <c r="M104" s="184" t="s">
        <v>3</v>
      </c>
      <c r="N104" s="185" t="s">
        <v>43</v>
      </c>
      <c r="O104" s="186"/>
      <c r="P104" s="187">
        <f t="shared" si="1"/>
        <v>0</v>
      </c>
      <c r="Q104" s="187">
        <v>0</v>
      </c>
      <c r="R104" s="187">
        <f t="shared" si="2"/>
        <v>0</v>
      </c>
      <c r="S104" s="187">
        <v>0</v>
      </c>
      <c r="T104" s="188">
        <f t="shared" si="3"/>
        <v>0</v>
      </c>
      <c r="U104" s="109"/>
      <c r="V104" s="109"/>
      <c r="W104" s="109"/>
      <c r="X104" s="109"/>
      <c r="Y104" s="109"/>
      <c r="Z104" s="109"/>
      <c r="AA104" s="109"/>
      <c r="AB104" s="109"/>
      <c r="AC104" s="109"/>
      <c r="AD104" s="109"/>
      <c r="AE104" s="109"/>
      <c r="AR104" s="189" t="s">
        <v>164</v>
      </c>
      <c r="AT104" s="189" t="s">
        <v>160</v>
      </c>
      <c r="AU104" s="189" t="s">
        <v>81</v>
      </c>
      <c r="AY104" s="100" t="s">
        <v>159</v>
      </c>
      <c r="BE104" s="190">
        <f t="shared" si="4"/>
        <v>0</v>
      </c>
      <c r="BF104" s="190">
        <f t="shared" si="5"/>
        <v>0</v>
      </c>
      <c r="BG104" s="190">
        <f t="shared" si="6"/>
        <v>0</v>
      </c>
      <c r="BH104" s="190">
        <f t="shared" si="7"/>
        <v>0</v>
      </c>
      <c r="BI104" s="190">
        <f t="shared" si="8"/>
        <v>0</v>
      </c>
      <c r="BJ104" s="100" t="s">
        <v>79</v>
      </c>
      <c r="BK104" s="190">
        <f t="shared" si="9"/>
        <v>0</v>
      </c>
      <c r="BL104" s="100" t="s">
        <v>164</v>
      </c>
      <c r="BM104" s="189" t="s">
        <v>208</v>
      </c>
    </row>
    <row r="105" spans="1:65" s="113" customFormat="1" ht="24" x14ac:dyDescent="0.2">
      <c r="A105" s="109"/>
      <c r="B105" s="110"/>
      <c r="C105" s="178" t="s">
        <v>209</v>
      </c>
      <c r="D105" s="178" t="s">
        <v>160</v>
      </c>
      <c r="E105" s="179" t="s">
        <v>1551</v>
      </c>
      <c r="F105" s="180" t="s">
        <v>1552</v>
      </c>
      <c r="G105" s="181" t="s">
        <v>1121</v>
      </c>
      <c r="H105" s="182">
        <v>1</v>
      </c>
      <c r="I105" s="4"/>
      <c r="J105" s="183">
        <f t="shared" si="0"/>
        <v>0</v>
      </c>
      <c r="K105" s="180" t="s">
        <v>3</v>
      </c>
      <c r="L105" s="110"/>
      <c r="M105" s="184" t="s">
        <v>3</v>
      </c>
      <c r="N105" s="185" t="s">
        <v>43</v>
      </c>
      <c r="O105" s="186"/>
      <c r="P105" s="187">
        <f t="shared" si="1"/>
        <v>0</v>
      </c>
      <c r="Q105" s="187">
        <v>0</v>
      </c>
      <c r="R105" s="187">
        <f t="shared" si="2"/>
        <v>0</v>
      </c>
      <c r="S105" s="187">
        <v>0</v>
      </c>
      <c r="T105" s="188">
        <f t="shared" si="3"/>
        <v>0</v>
      </c>
      <c r="U105" s="109"/>
      <c r="V105" s="109"/>
      <c r="W105" s="109"/>
      <c r="X105" s="109"/>
      <c r="Y105" s="109"/>
      <c r="Z105" s="109"/>
      <c r="AA105" s="109"/>
      <c r="AB105" s="109"/>
      <c r="AC105" s="109"/>
      <c r="AD105" s="109"/>
      <c r="AE105" s="109"/>
      <c r="AR105" s="189" t="s">
        <v>164</v>
      </c>
      <c r="AT105" s="189" t="s">
        <v>160</v>
      </c>
      <c r="AU105" s="189" t="s">
        <v>81</v>
      </c>
      <c r="AY105" s="100" t="s">
        <v>159</v>
      </c>
      <c r="BE105" s="190">
        <f t="shared" si="4"/>
        <v>0</v>
      </c>
      <c r="BF105" s="190">
        <f t="shared" si="5"/>
        <v>0</v>
      </c>
      <c r="BG105" s="190">
        <f t="shared" si="6"/>
        <v>0</v>
      </c>
      <c r="BH105" s="190">
        <f t="shared" si="7"/>
        <v>0</v>
      </c>
      <c r="BI105" s="190">
        <f t="shared" si="8"/>
        <v>0</v>
      </c>
      <c r="BJ105" s="100" t="s">
        <v>79</v>
      </c>
      <c r="BK105" s="190">
        <f t="shared" si="9"/>
        <v>0</v>
      </c>
      <c r="BL105" s="100" t="s">
        <v>164</v>
      </c>
      <c r="BM105" s="189" t="s">
        <v>212</v>
      </c>
    </row>
    <row r="106" spans="1:65" s="113" customFormat="1" ht="24" x14ac:dyDescent="0.2">
      <c r="A106" s="109"/>
      <c r="B106" s="110"/>
      <c r="C106" s="178" t="s">
        <v>184</v>
      </c>
      <c r="D106" s="178" t="s">
        <v>160</v>
      </c>
      <c r="E106" s="179" t="s">
        <v>1553</v>
      </c>
      <c r="F106" s="180" t="s">
        <v>1554</v>
      </c>
      <c r="G106" s="181" t="s">
        <v>1121</v>
      </c>
      <c r="H106" s="182">
        <v>0</v>
      </c>
      <c r="I106" s="4"/>
      <c r="J106" s="183">
        <f t="shared" si="0"/>
        <v>0</v>
      </c>
      <c r="K106" s="180" t="s">
        <v>3</v>
      </c>
      <c r="L106" s="110"/>
      <c r="M106" s="184" t="s">
        <v>3</v>
      </c>
      <c r="N106" s="185" t="s">
        <v>43</v>
      </c>
      <c r="O106" s="186"/>
      <c r="P106" s="187">
        <f t="shared" si="1"/>
        <v>0</v>
      </c>
      <c r="Q106" s="187">
        <v>0</v>
      </c>
      <c r="R106" s="187">
        <f t="shared" si="2"/>
        <v>0</v>
      </c>
      <c r="S106" s="187">
        <v>0</v>
      </c>
      <c r="T106" s="188">
        <f t="shared" si="3"/>
        <v>0</v>
      </c>
      <c r="U106" s="109"/>
      <c r="V106" s="109"/>
      <c r="W106" s="109"/>
      <c r="X106" s="109"/>
      <c r="Y106" s="109"/>
      <c r="Z106" s="109"/>
      <c r="AA106" s="109"/>
      <c r="AB106" s="109"/>
      <c r="AC106" s="109"/>
      <c r="AD106" s="109"/>
      <c r="AE106" s="109"/>
      <c r="AR106" s="189" t="s">
        <v>164</v>
      </c>
      <c r="AT106" s="189" t="s">
        <v>160</v>
      </c>
      <c r="AU106" s="189" t="s">
        <v>81</v>
      </c>
      <c r="AY106" s="100" t="s">
        <v>159</v>
      </c>
      <c r="BE106" s="190">
        <f t="shared" si="4"/>
        <v>0</v>
      </c>
      <c r="BF106" s="190">
        <f t="shared" si="5"/>
        <v>0</v>
      </c>
      <c r="BG106" s="190">
        <f t="shared" si="6"/>
        <v>0</v>
      </c>
      <c r="BH106" s="190">
        <f t="shared" si="7"/>
        <v>0</v>
      </c>
      <c r="BI106" s="190">
        <f t="shared" si="8"/>
        <v>0</v>
      </c>
      <c r="BJ106" s="100" t="s">
        <v>79</v>
      </c>
      <c r="BK106" s="190">
        <f t="shared" si="9"/>
        <v>0</v>
      </c>
      <c r="BL106" s="100" t="s">
        <v>164</v>
      </c>
      <c r="BM106" s="189" t="s">
        <v>217</v>
      </c>
    </row>
    <row r="107" spans="1:65" s="113" customFormat="1" ht="24" x14ac:dyDescent="0.2">
      <c r="A107" s="109"/>
      <c r="B107" s="110"/>
      <c r="C107" s="178" t="s">
        <v>225</v>
      </c>
      <c r="D107" s="178" t="s">
        <v>160</v>
      </c>
      <c r="E107" s="179" t="s">
        <v>1555</v>
      </c>
      <c r="F107" s="180" t="s">
        <v>1556</v>
      </c>
      <c r="G107" s="181" t="s">
        <v>1121</v>
      </c>
      <c r="H107" s="182">
        <v>1</v>
      </c>
      <c r="I107" s="4"/>
      <c r="J107" s="183">
        <f t="shared" si="0"/>
        <v>0</v>
      </c>
      <c r="K107" s="180" t="s">
        <v>3</v>
      </c>
      <c r="L107" s="110"/>
      <c r="M107" s="184" t="s">
        <v>3</v>
      </c>
      <c r="N107" s="185" t="s">
        <v>43</v>
      </c>
      <c r="O107" s="186"/>
      <c r="P107" s="187">
        <f t="shared" si="1"/>
        <v>0</v>
      </c>
      <c r="Q107" s="187">
        <v>0</v>
      </c>
      <c r="R107" s="187">
        <f t="shared" si="2"/>
        <v>0</v>
      </c>
      <c r="S107" s="187">
        <v>0</v>
      </c>
      <c r="T107" s="188">
        <f t="shared" si="3"/>
        <v>0</v>
      </c>
      <c r="U107" s="109"/>
      <c r="V107" s="109"/>
      <c r="W107" s="109"/>
      <c r="X107" s="109"/>
      <c r="Y107" s="109"/>
      <c r="Z107" s="109"/>
      <c r="AA107" s="109"/>
      <c r="AB107" s="109"/>
      <c r="AC107" s="109"/>
      <c r="AD107" s="109"/>
      <c r="AE107" s="109"/>
      <c r="AR107" s="189" t="s">
        <v>164</v>
      </c>
      <c r="AT107" s="189" t="s">
        <v>160</v>
      </c>
      <c r="AU107" s="189" t="s">
        <v>81</v>
      </c>
      <c r="AY107" s="100" t="s">
        <v>159</v>
      </c>
      <c r="BE107" s="190">
        <f t="shared" si="4"/>
        <v>0</v>
      </c>
      <c r="BF107" s="190">
        <f t="shared" si="5"/>
        <v>0</v>
      </c>
      <c r="BG107" s="190">
        <f t="shared" si="6"/>
        <v>0</v>
      </c>
      <c r="BH107" s="190">
        <f t="shared" si="7"/>
        <v>0</v>
      </c>
      <c r="BI107" s="190">
        <f t="shared" si="8"/>
        <v>0</v>
      </c>
      <c r="BJ107" s="100" t="s">
        <v>79</v>
      </c>
      <c r="BK107" s="190">
        <f t="shared" si="9"/>
        <v>0</v>
      </c>
      <c r="BL107" s="100" t="s">
        <v>164</v>
      </c>
      <c r="BM107" s="189" t="s">
        <v>228</v>
      </c>
    </row>
    <row r="108" spans="1:65" s="113" customFormat="1" ht="24" x14ac:dyDescent="0.2">
      <c r="A108" s="109"/>
      <c r="B108" s="110"/>
      <c r="C108" s="178" t="s">
        <v>188</v>
      </c>
      <c r="D108" s="178" t="s">
        <v>160</v>
      </c>
      <c r="E108" s="179" t="s">
        <v>1557</v>
      </c>
      <c r="F108" s="180" t="s">
        <v>1558</v>
      </c>
      <c r="G108" s="181" t="s">
        <v>1121</v>
      </c>
      <c r="H108" s="182">
        <v>0</v>
      </c>
      <c r="I108" s="4"/>
      <c r="J108" s="183">
        <f t="shared" si="0"/>
        <v>0</v>
      </c>
      <c r="K108" s="180" t="s">
        <v>3</v>
      </c>
      <c r="L108" s="110"/>
      <c r="M108" s="184" t="s">
        <v>3</v>
      </c>
      <c r="N108" s="185" t="s">
        <v>43</v>
      </c>
      <c r="O108" s="186"/>
      <c r="P108" s="187">
        <f t="shared" si="1"/>
        <v>0</v>
      </c>
      <c r="Q108" s="187">
        <v>0</v>
      </c>
      <c r="R108" s="187">
        <f t="shared" si="2"/>
        <v>0</v>
      </c>
      <c r="S108" s="187">
        <v>0</v>
      </c>
      <c r="T108" s="188">
        <f t="shared" si="3"/>
        <v>0</v>
      </c>
      <c r="U108" s="109"/>
      <c r="V108" s="109"/>
      <c r="W108" s="109"/>
      <c r="X108" s="109"/>
      <c r="Y108" s="109"/>
      <c r="Z108" s="109"/>
      <c r="AA108" s="109"/>
      <c r="AB108" s="109"/>
      <c r="AC108" s="109"/>
      <c r="AD108" s="109"/>
      <c r="AE108" s="109"/>
      <c r="AR108" s="189" t="s">
        <v>164</v>
      </c>
      <c r="AT108" s="189" t="s">
        <v>160</v>
      </c>
      <c r="AU108" s="189" t="s">
        <v>81</v>
      </c>
      <c r="AY108" s="100" t="s">
        <v>159</v>
      </c>
      <c r="BE108" s="190">
        <f t="shared" si="4"/>
        <v>0</v>
      </c>
      <c r="BF108" s="190">
        <f t="shared" si="5"/>
        <v>0</v>
      </c>
      <c r="BG108" s="190">
        <f t="shared" si="6"/>
        <v>0</v>
      </c>
      <c r="BH108" s="190">
        <f t="shared" si="7"/>
        <v>0</v>
      </c>
      <c r="BI108" s="190">
        <f t="shared" si="8"/>
        <v>0</v>
      </c>
      <c r="BJ108" s="100" t="s">
        <v>79</v>
      </c>
      <c r="BK108" s="190">
        <f t="shared" si="9"/>
        <v>0</v>
      </c>
      <c r="BL108" s="100" t="s">
        <v>164</v>
      </c>
      <c r="BM108" s="189" t="s">
        <v>235</v>
      </c>
    </row>
    <row r="109" spans="1:65" s="113" customFormat="1" ht="24" x14ac:dyDescent="0.2">
      <c r="A109" s="109"/>
      <c r="B109" s="110"/>
      <c r="C109" s="178" t="s">
        <v>9</v>
      </c>
      <c r="D109" s="178" t="s">
        <v>160</v>
      </c>
      <c r="E109" s="179" t="s">
        <v>1559</v>
      </c>
      <c r="F109" s="180" t="s">
        <v>1560</v>
      </c>
      <c r="G109" s="181" t="s">
        <v>1121</v>
      </c>
      <c r="H109" s="182">
        <v>1</v>
      </c>
      <c r="I109" s="4"/>
      <c r="J109" s="183">
        <f t="shared" si="0"/>
        <v>0</v>
      </c>
      <c r="K109" s="180" t="s">
        <v>3</v>
      </c>
      <c r="L109" s="110"/>
      <c r="M109" s="184" t="s">
        <v>3</v>
      </c>
      <c r="N109" s="185" t="s">
        <v>43</v>
      </c>
      <c r="O109" s="186"/>
      <c r="P109" s="187">
        <f t="shared" si="1"/>
        <v>0</v>
      </c>
      <c r="Q109" s="187">
        <v>0</v>
      </c>
      <c r="R109" s="187">
        <f t="shared" si="2"/>
        <v>0</v>
      </c>
      <c r="S109" s="187">
        <v>0</v>
      </c>
      <c r="T109" s="188">
        <f t="shared" si="3"/>
        <v>0</v>
      </c>
      <c r="U109" s="109"/>
      <c r="V109" s="109"/>
      <c r="W109" s="109"/>
      <c r="X109" s="109"/>
      <c r="Y109" s="109"/>
      <c r="Z109" s="109"/>
      <c r="AA109" s="109"/>
      <c r="AB109" s="109"/>
      <c r="AC109" s="109"/>
      <c r="AD109" s="109"/>
      <c r="AE109" s="109"/>
      <c r="AR109" s="189" t="s">
        <v>164</v>
      </c>
      <c r="AT109" s="189" t="s">
        <v>160</v>
      </c>
      <c r="AU109" s="189" t="s">
        <v>81</v>
      </c>
      <c r="AY109" s="100" t="s">
        <v>159</v>
      </c>
      <c r="BE109" s="190">
        <f t="shared" si="4"/>
        <v>0</v>
      </c>
      <c r="BF109" s="190">
        <f t="shared" si="5"/>
        <v>0</v>
      </c>
      <c r="BG109" s="190">
        <f t="shared" si="6"/>
        <v>0</v>
      </c>
      <c r="BH109" s="190">
        <f t="shared" si="7"/>
        <v>0</v>
      </c>
      <c r="BI109" s="190">
        <f t="shared" si="8"/>
        <v>0</v>
      </c>
      <c r="BJ109" s="100" t="s">
        <v>79</v>
      </c>
      <c r="BK109" s="190">
        <f t="shared" si="9"/>
        <v>0</v>
      </c>
      <c r="BL109" s="100" t="s">
        <v>164</v>
      </c>
      <c r="BM109" s="189" t="s">
        <v>242</v>
      </c>
    </row>
    <row r="110" spans="1:65" s="167" customFormat="1" ht="25.9" customHeight="1" x14ac:dyDescent="0.2">
      <c r="B110" s="168"/>
      <c r="D110" s="169" t="s">
        <v>71</v>
      </c>
      <c r="E110" s="170" t="s">
        <v>1492</v>
      </c>
      <c r="F110" s="170" t="s">
        <v>1561</v>
      </c>
      <c r="J110" s="171">
        <f>BK110</f>
        <v>0</v>
      </c>
      <c r="L110" s="168"/>
      <c r="M110" s="172"/>
      <c r="N110" s="173"/>
      <c r="O110" s="173"/>
      <c r="P110" s="174">
        <f>P111</f>
        <v>0</v>
      </c>
      <c r="Q110" s="173"/>
      <c r="R110" s="174">
        <f>R111</f>
        <v>0</v>
      </c>
      <c r="S110" s="173"/>
      <c r="T110" s="175">
        <f>T111</f>
        <v>0</v>
      </c>
      <c r="AR110" s="169" t="s">
        <v>164</v>
      </c>
      <c r="AT110" s="176" t="s">
        <v>71</v>
      </c>
      <c r="AU110" s="176" t="s">
        <v>72</v>
      </c>
      <c r="AY110" s="169" t="s">
        <v>159</v>
      </c>
      <c r="BK110" s="177">
        <f>BK111</f>
        <v>0</v>
      </c>
    </row>
    <row r="111" spans="1:65" s="113" customFormat="1" ht="36" x14ac:dyDescent="0.2">
      <c r="A111" s="109"/>
      <c r="B111" s="110"/>
      <c r="C111" s="178" t="s">
        <v>192</v>
      </c>
      <c r="D111" s="178" t="s">
        <v>160</v>
      </c>
      <c r="E111" s="179" t="s">
        <v>1562</v>
      </c>
      <c r="F111" s="180" t="s">
        <v>1563</v>
      </c>
      <c r="G111" s="181" t="s">
        <v>1307</v>
      </c>
      <c r="H111" s="182">
        <v>4</v>
      </c>
      <c r="I111" s="4"/>
      <c r="J111" s="183">
        <f>ROUND(I111*H111,2)</f>
        <v>0</v>
      </c>
      <c r="K111" s="180" t="s">
        <v>3</v>
      </c>
      <c r="L111" s="110"/>
      <c r="M111" s="232" t="s">
        <v>3</v>
      </c>
      <c r="N111" s="233" t="s">
        <v>43</v>
      </c>
      <c r="O111" s="234"/>
      <c r="P111" s="235">
        <f>O111*H111</f>
        <v>0</v>
      </c>
      <c r="Q111" s="235">
        <v>0</v>
      </c>
      <c r="R111" s="235">
        <f>Q111*H111</f>
        <v>0</v>
      </c>
      <c r="S111" s="235">
        <v>0</v>
      </c>
      <c r="T111" s="236">
        <f>S111*H111</f>
        <v>0</v>
      </c>
      <c r="U111" s="109"/>
      <c r="V111" s="109"/>
      <c r="W111" s="109"/>
      <c r="X111" s="109"/>
      <c r="Y111" s="109"/>
      <c r="Z111" s="109"/>
      <c r="AA111" s="109"/>
      <c r="AB111" s="109"/>
      <c r="AC111" s="109"/>
      <c r="AD111" s="109"/>
      <c r="AE111" s="109"/>
      <c r="AR111" s="189" t="s">
        <v>1564</v>
      </c>
      <c r="AT111" s="189" t="s">
        <v>160</v>
      </c>
      <c r="AU111" s="189" t="s">
        <v>79</v>
      </c>
      <c r="AY111" s="100" t="s">
        <v>159</v>
      </c>
      <c r="BE111" s="190">
        <f>IF(N111="základní",J111,0)</f>
        <v>0</v>
      </c>
      <c r="BF111" s="190">
        <f>IF(N111="snížená",J111,0)</f>
        <v>0</v>
      </c>
      <c r="BG111" s="190">
        <f>IF(N111="zákl. přenesená",J111,0)</f>
        <v>0</v>
      </c>
      <c r="BH111" s="190">
        <f>IF(N111="sníž. přenesená",J111,0)</f>
        <v>0</v>
      </c>
      <c r="BI111" s="190">
        <f>IF(N111="nulová",J111,0)</f>
        <v>0</v>
      </c>
      <c r="BJ111" s="100" t="s">
        <v>79</v>
      </c>
      <c r="BK111" s="190">
        <f>ROUND(I111*H111,2)</f>
        <v>0</v>
      </c>
      <c r="BL111" s="100" t="s">
        <v>1564</v>
      </c>
      <c r="BM111" s="189" t="s">
        <v>255</v>
      </c>
    </row>
    <row r="112" spans="1:65" s="113" customFormat="1" ht="6.95" customHeight="1" x14ac:dyDescent="0.2">
      <c r="A112" s="109"/>
      <c r="B112" s="137"/>
      <c r="C112" s="138"/>
      <c r="D112" s="138"/>
      <c r="E112" s="138"/>
      <c r="F112" s="138"/>
      <c r="G112" s="138"/>
      <c r="H112" s="138"/>
      <c r="I112" s="138"/>
      <c r="J112" s="138"/>
      <c r="K112" s="138"/>
      <c r="L112" s="110"/>
      <c r="M112" s="109"/>
      <c r="O112" s="109"/>
      <c r="P112" s="109"/>
      <c r="Q112" s="109"/>
      <c r="R112" s="109"/>
      <c r="S112" s="109"/>
      <c r="T112" s="109"/>
      <c r="U112" s="109"/>
      <c r="V112" s="109"/>
      <c r="W112" s="109"/>
      <c r="X112" s="109"/>
      <c r="Y112" s="109"/>
      <c r="Z112" s="109"/>
      <c r="AA112" s="109"/>
      <c r="AB112" s="109"/>
      <c r="AC112" s="109"/>
      <c r="AD112" s="109"/>
      <c r="AE112" s="109"/>
    </row>
  </sheetData>
  <sheetProtection password="CF0E" sheet="1" objects="1" scenarios="1" selectLockedCells="1"/>
  <autoFilter ref="C89:K111"/>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29</vt:i4>
      </vt:variant>
    </vt:vector>
  </HeadingPairs>
  <TitlesOfParts>
    <vt:vector size="45" baseType="lpstr">
      <vt:lpstr>Rekapitulace stavby</vt:lpstr>
      <vt:lpstr>01 - Stavební část</vt:lpstr>
      <vt:lpstr>02 - Interier</vt:lpstr>
      <vt:lpstr>02 - Zdravotně technické ...</vt:lpstr>
      <vt:lpstr>03 - Vzduchotechnika</vt:lpstr>
      <vt:lpstr>04 - Chlazení a vytápění</vt:lpstr>
      <vt:lpstr>05 - Měření a regulace</vt:lpstr>
      <vt:lpstr>06 - Silnoproudá elektrot...</vt:lpstr>
      <vt:lpstr>01 - CCTV</vt:lpstr>
      <vt:lpstr>02 - EKV</vt:lpstr>
      <vt:lpstr>03 - PZTS</vt:lpstr>
      <vt:lpstr>04 - STK - pasivní prvky</vt:lpstr>
      <vt:lpstr>05 - STK - aktivní prvky</vt:lpstr>
      <vt:lpstr>08 - Vedlejší a ostatní n...</vt:lpstr>
      <vt:lpstr>Pokyny pro vyplnění</vt:lpstr>
      <vt:lpstr>List1</vt:lpstr>
      <vt:lpstr>'01 - CCTV'!Názvy_tisku</vt:lpstr>
      <vt:lpstr>'01 - Stavební část'!Názvy_tisku</vt:lpstr>
      <vt:lpstr>'02 - EKV'!Názvy_tisku</vt:lpstr>
      <vt:lpstr>'02 - Interier'!Názvy_tisku</vt:lpstr>
      <vt:lpstr>'02 - Zdravotně technické ...'!Názvy_tisku</vt:lpstr>
      <vt:lpstr>'03 - PZTS'!Názvy_tisku</vt:lpstr>
      <vt:lpstr>'03 - Vzduchotechnika'!Názvy_tisku</vt:lpstr>
      <vt:lpstr>'04 - Chlazení a vytápění'!Názvy_tisku</vt:lpstr>
      <vt:lpstr>'04 - STK - pasivní prvky'!Názvy_tisku</vt:lpstr>
      <vt:lpstr>'05 - Měření a regulace'!Názvy_tisku</vt:lpstr>
      <vt:lpstr>'05 - STK - aktivní prvky'!Názvy_tisku</vt:lpstr>
      <vt:lpstr>'06 - Silnoproudá elektrot...'!Názvy_tisku</vt:lpstr>
      <vt:lpstr>'08 - Vedlejší a ostatní n...'!Názvy_tisku</vt:lpstr>
      <vt:lpstr>'Rekapitulace stavby'!Názvy_tisku</vt:lpstr>
      <vt:lpstr>'01 - CCTV'!Oblast_tisku</vt:lpstr>
      <vt:lpstr>'01 - Stavební část'!Oblast_tisku</vt:lpstr>
      <vt:lpstr>'02 - EKV'!Oblast_tisku</vt:lpstr>
      <vt:lpstr>'02 - Interier'!Oblast_tisku</vt:lpstr>
      <vt:lpstr>'02 - Zdravotně technické ...'!Oblast_tisku</vt:lpstr>
      <vt:lpstr>'03 - PZTS'!Oblast_tisku</vt:lpstr>
      <vt:lpstr>'03 - Vzduchotechnika'!Oblast_tisku</vt:lpstr>
      <vt:lpstr>'04 - Chlazení a vytápění'!Oblast_tisku</vt:lpstr>
      <vt:lpstr>'04 - STK - pasivní prvky'!Oblast_tisku</vt:lpstr>
      <vt:lpstr>'05 - Měření a regulace'!Oblast_tisku</vt:lpstr>
      <vt:lpstr>'05 - STK - aktivní prvky'!Oblast_tisku</vt:lpstr>
      <vt:lpstr>'06 - Silnoproudá elektrot...'!Oblast_tisku</vt:lpstr>
      <vt:lpstr>'08 - Vedlejší a ostatní n...'!Oblast_tisku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EVA-DELL\Eva</dc:creator>
  <cp:lastModifiedBy>M D</cp:lastModifiedBy>
  <dcterms:created xsi:type="dcterms:W3CDTF">2020-05-27T13:58:30Z</dcterms:created>
  <dcterms:modified xsi:type="dcterms:W3CDTF">2020-06-25T12:23:54Z</dcterms:modified>
</cp:coreProperties>
</file>