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16" yWindow="65416" windowWidth="29040" windowHeight="15840" activeTab="0"/>
  </bookViews>
  <sheets>
    <sheet name="Rekapitulace stavby" sheetId="1" r:id="rId1"/>
    <sheet name="010_MV01 - Přestavba Záze..." sheetId="2" r:id="rId2"/>
    <sheet name="SO-01 - Stavební práce" sheetId="3" r:id="rId3"/>
    <sheet name="SO-01 ZTI" sheetId="6" r:id="rId4"/>
    <sheet name="SO-01 VYT" sheetId="13" r:id="rId5"/>
    <sheet name="SO-01 SIL" sheetId="8" r:id="rId6"/>
    <sheet name="SO-01 SK+CCTV" sheetId="9" r:id="rId7"/>
    <sheet name="SO-01 EZS+EKV" sheetId="10" r:id="rId8"/>
    <sheet name="SO-01 SLA SPOL" sheetId="11" r:id="rId9"/>
    <sheet name="SO-01 VZT" sheetId="12" r:id="rId10"/>
    <sheet name="SO-01A - Bourání betonový..." sheetId="4" r:id="rId11"/>
    <sheet name="SO-02 - Stabilizace podlo..." sheetId="5" r:id="rId12"/>
  </sheets>
  <externalReferences>
    <externalReference r:id="rId15"/>
    <externalReference r:id="rId16"/>
  </externalReferences>
  <definedNames>
    <definedName name="_xlnm._FilterDatabase" localSheetId="1" hidden="1">'010_MV01 - Přestavba Záze...'!$C$123:$K$212</definedName>
    <definedName name="_xlnm._FilterDatabase" localSheetId="2" hidden="1">'SO-01 - Stavební práce'!$C$149:$K$846</definedName>
    <definedName name="_xlnm._FilterDatabase" localSheetId="10" hidden="1">'SO-01A - Bourání betonový...'!$C$121:$K$148</definedName>
    <definedName name="_xlnm._FilterDatabase" localSheetId="11" hidden="1">'SO-02 - Stabilizace podlo...'!$C$121:$K$152</definedName>
    <definedName name="CenaCelkem" localSheetId="4">#REF!</definedName>
    <definedName name="CenaCelkem">#REF!</definedName>
    <definedName name="CenaCelkemBezDPH" localSheetId="4">#REF!</definedName>
    <definedName name="CenaCelkemBezDPH">#REF!</definedName>
    <definedName name="cisloobjektu" localSheetId="4">#REF!</definedName>
    <definedName name="cisloobjektu">#REF!</definedName>
    <definedName name="CisloRozpoctu">'[1]Krycí list'!$C$2</definedName>
    <definedName name="cislostavby">'[1]Krycí list'!$A$7</definedName>
    <definedName name="CisloStavebnihoRozpoctu" localSheetId="4">#REF!</definedName>
    <definedName name="CisloStavebnihoRozpoctu">#REF!</definedName>
    <definedName name="dadresa" localSheetId="4">#REF!</definedName>
    <definedName name="dadresa">#REF!</definedName>
    <definedName name="dmisto" localSheetId="4">#REF!</definedName>
    <definedName name="dmisto">#REF!</definedName>
    <definedName name="DPHSni" localSheetId="4">#REF!</definedName>
    <definedName name="DPHSni">#REF!</definedName>
    <definedName name="DPHZakl" localSheetId="4">#REF!</definedName>
    <definedName name="DPHZakl">#REF!</definedName>
    <definedName name="Excel_BuiltIn__FilterDatabase_1">'SO-01 VZT'!$B$8:$J$32</definedName>
    <definedName name="Excel_BuiltIn__FilterDatabase_2">"$#REF!.$B$8:$J$105"</definedName>
    <definedName name="Excel_BuiltIn_Print_Area" localSheetId="9">'SO-01 VZT'!$A$1:$K$34</definedName>
    <definedName name="Excel_BuiltIn_Print_Area_1_1">'SO-01 VZT'!$A$3:$J$34</definedName>
    <definedName name="Excel_BuiltIn_Print_Area_1_1_1">'SO-01 VZT'!$B$2:$L$8</definedName>
    <definedName name="Excel_BuiltIn_Print_Area_1_1_1_1">'SO-01 VZT'!$B$2:$L$8</definedName>
    <definedName name="Excel_BuiltIn_Print_Area_1_1_1_1_1">'SO-01 VZT'!$B$2:$L$8</definedName>
    <definedName name="Excel_BuiltIn_Print_Area_1_1_1_1_1_1">'SO-01 VZT'!$B$2:$J$32</definedName>
    <definedName name="Excel_BuiltIn_Print_Area_2">"$#REF!.$B$2:$J$86"</definedName>
    <definedName name="Excel_BuiltIn_Print_Titles_1_1">'SO-01 VZT'!$A$2:$GW$8</definedName>
    <definedName name="Excel_BuiltIn_Print_Titles_1_1_1">'SO-01 VZT'!$A$2:$M$8</definedName>
    <definedName name="Excel_BuiltIn_Print_Titles_1_1_1_1">'SO-01 VZT'!$A$2:$M$8</definedName>
    <definedName name="Excel_BuiltIn_Print_Titles_2">"$#REF!.$A$2:$IT$8"</definedName>
    <definedName name="Mena" localSheetId="4">#REF!</definedName>
    <definedName name="Mena">#REF!</definedName>
    <definedName name="MistoStavby" localSheetId="4">#REF!</definedName>
    <definedName name="MistoStavby">#REF!</definedName>
    <definedName name="nazevobjektu" localSheetId="4">#REF!</definedName>
    <definedName name="nazevobjektu">#REF!</definedName>
    <definedName name="NazevRozpoctu">'[1]Krycí list'!$D$2</definedName>
    <definedName name="nazevstavby">'[1]Krycí list'!$C$7</definedName>
    <definedName name="NazevStavebnihoRozpoctu" localSheetId="4">#REF!</definedName>
    <definedName name="NazevStavebnihoRozpoctu">#REF!</definedName>
    <definedName name="oadresa" localSheetId="4">#REF!</definedName>
    <definedName name="oadresa">#REF!</definedName>
    <definedName name="_xlnm.Print_Area" localSheetId="1">'010_MV01 - Přestavba Záze...'!$C$4:$J$76,'010_MV01 - Přestavba Záze...'!$C$82:$J$105,'010_MV01 - Přestavba Záze...'!$C$111:$K$212</definedName>
    <definedName name="_xlnm.Print_Area" localSheetId="0">'Rekapitulace stavby'!$D$4:$AO$76,'Rekapitulace stavby'!$C$82:$AQ$99</definedName>
    <definedName name="_xlnm.Print_Area" localSheetId="2">'SO-01 - Stavební práce'!$C$4:$J$76,'SO-01 - Stavební práce'!$C$82:$J$131,'SO-01 - Stavební práce'!$C$137:$K$846</definedName>
    <definedName name="_xlnm.Print_Area" localSheetId="7">'SO-01 EZS+EKV'!$A$1:$H$67</definedName>
    <definedName name="_xlnm.Print_Area" localSheetId="6">'SO-01 SK+CCTV'!$A$1:$H$95</definedName>
    <definedName name="_xlnm.Print_Area" localSheetId="8">'SO-01 SLA SPOL'!$A$1:$H$17</definedName>
    <definedName name="_xlnm.Print_Area" localSheetId="4">'SO-01 VYT'!$A$1:$G$44</definedName>
    <definedName name="_xlnm.Print_Area" localSheetId="9">'SO-01 VZT'!$A$1:$J$34</definedName>
    <definedName name="_xlnm.Print_Area" localSheetId="3">'SO-01 ZTI'!$A$1:$G$97</definedName>
    <definedName name="_xlnm.Print_Area" localSheetId="10">'SO-01A - Bourání betonový...'!$C$4:$J$76,'SO-01A - Bourání betonový...'!$C$82:$J$103,'SO-01A - Bourání betonový...'!$C$109:$K$148</definedName>
    <definedName name="_xlnm.Print_Area" localSheetId="11">'SO-02 - Stabilizace podlo...'!$C$4:$J$76,'SO-02 - Stabilizace podlo...'!$C$82:$J$103,'SO-02 - Stabilizace podlo...'!$C$109:$K$152</definedName>
    <definedName name="padresa" localSheetId="4">#REF!</definedName>
    <definedName name="padresa">#REF!</definedName>
    <definedName name="pdic" localSheetId="4">#REF!</definedName>
    <definedName name="pdic">#REF!</definedName>
    <definedName name="pico" localSheetId="4">#REF!</definedName>
    <definedName name="pico">#REF!</definedName>
    <definedName name="pmisto" localSheetId="4">#REF!</definedName>
    <definedName name="pmisto">#REF!</definedName>
    <definedName name="PocetMJ" localSheetId="4">#REF!</definedName>
    <definedName name="PocetMJ">#REF!</definedName>
    <definedName name="pokus" localSheetId="4">#REF!</definedName>
    <definedName name="pokus">#REF!</definedName>
    <definedName name="PoptavkaID" localSheetId="4">#REF!</definedName>
    <definedName name="PoptavkaID">#REF!</definedName>
    <definedName name="pPSC" localSheetId="4">#REF!</definedName>
    <definedName name="pPSC">#REF!</definedName>
    <definedName name="Projektant" localSheetId="4">#REF!</definedName>
    <definedName name="Projektant">#REF!</definedName>
    <definedName name="SazbaDPH1">'[1]Krycí list'!$C$30</definedName>
    <definedName name="SazbaDPH2">'[1]Krycí list'!$C$32</definedName>
    <definedName name="SloupecCC" localSheetId="4">#REF!</definedName>
    <definedName name="SloupecCC">#REF!</definedName>
    <definedName name="SloupecCisloPol" localSheetId="4">#REF!</definedName>
    <definedName name="SloupecCisloPol">#REF!</definedName>
    <definedName name="SloupecJC" localSheetId="4">#REF!</definedName>
    <definedName name="SloupecJC">#REF!</definedName>
    <definedName name="SloupecMJ" localSheetId="4">#REF!</definedName>
    <definedName name="SloupecMJ">#REF!</definedName>
    <definedName name="SloupecMnozstvi" localSheetId="4">#REF!</definedName>
    <definedName name="SloupecMnozstvi">#REF!</definedName>
    <definedName name="SloupecNazPol" localSheetId="4">#REF!</definedName>
    <definedName name="SloupecNazPol">#REF!</definedName>
    <definedName name="SloupecPC" localSheetId="4">#REF!</definedName>
    <definedName name="SloupecPC">#REF!</definedName>
    <definedName name="Vypracoval" localSheetId="4">#REF!</definedName>
    <definedName name="Vypracoval">#REF!</definedName>
    <definedName name="ZakladDPHSni" localSheetId="4">#REF!</definedName>
    <definedName name="ZakladDPHSni">#REF!</definedName>
    <definedName name="ZakladDPHZakl" localSheetId="4">#REF!</definedName>
    <definedName name="ZakladDPHZakl">#REF!</definedName>
    <definedName name="Zaokrouhleni" localSheetId="4">#REF!</definedName>
    <definedName name="Zaokrouhleni">#REF!</definedName>
    <definedName name="Zhotovitel" localSheetId="4">#REF!</definedName>
    <definedName name="Zhotovitel">#REF!</definedName>
    <definedName name="_xlnm.Print_Titles" localSheetId="0">'Rekapitulace stavby'!$92:$92</definedName>
    <definedName name="_xlnm.Print_Titles" localSheetId="1">'010_MV01 - Přestavba Záze...'!$123:$123</definedName>
    <definedName name="_xlnm.Print_Titles" localSheetId="2">'SO-01 - Stavební práce'!$149:$149</definedName>
    <definedName name="_xlnm.Print_Titles" localSheetId="9">'SO-01 VZT'!$2:$8</definedName>
    <definedName name="_xlnm.Print_Titles" localSheetId="10">'SO-01A - Bourání betonový...'!$121:$121</definedName>
    <definedName name="_xlnm.Print_Titles" localSheetId="11">'SO-02 - Stabilizace podlo...'!$121:$121</definedName>
  </definedNames>
  <calcPr calcId="181029"/>
  <extLst/>
</workbook>
</file>

<file path=xl/sharedStrings.xml><?xml version="1.0" encoding="utf-8"?>
<sst xmlns="http://schemas.openxmlformats.org/spreadsheetml/2006/main" count="10895" uniqueCount="2243">
  <si>
    <t>Export Komplet</t>
  </si>
  <si>
    <t/>
  </si>
  <si>
    <t>2.0</t>
  </si>
  <si>
    <t>ZAMOK</t>
  </si>
  <si>
    <t>False</t>
  </si>
  <si>
    <t>{da65e7fa-73fe-48be-9786-6165c4010589}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</si>
  <si>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</si>
  <si>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</si>
  <si>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</si>
  <si>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</si>
  <si>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</si>
  <si>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</si>
  <si>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</si>
  <si>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</si>
  <si>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</si>
  <si>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</si>
  <si>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</si>
  <si>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Přestavba zázemí PZ, FAPPZ, FŽP</t>
  </si>
  <si>
    <t>KSO:</t>
  </si>
  <si>
    <t>CC-CZ:</t>
  </si>
  <si>
    <t>Místo:</t>
  </si>
  <si>
    <t xml:space="preserve"> </t>
  </si>
  <si>
    <t>Datum:</t>
  </si>
  <si>
    <t>14.5.2019</t>
  </si>
  <si>
    <t>Zadavatel:</t>
  </si>
  <si>
    <t>IČ:</t>
  </si>
  <si>
    <t>DIČ:</t>
  </si>
  <si>
    <t>Uchazeč:</t>
  </si>
  <si>
    <t>Vyplň údaj</t>
  </si>
  <si>
    <t>Projektant:</t>
  </si>
  <si>
    <t>22794107</t>
  </si>
  <si>
    <t>ABCD studio s.r.o.</t>
  </si>
  <si>
    <t>CZ22794107</t>
  </si>
  <si>
    <t>True</t>
  </si>
  <si>
    <t>Zpracovatel:</t>
  </si>
  <si>
    <t>Poznámka:</t>
  </si>
  <si>
    <t>1) Nedílnou součástí tohoto výkazu výměr je kompletní projektová dokumentace, jež podrobně definuje jednotlivé položky, materiály a práce. Položky ve výkazu výměr jsou souhrnným a zjednodušeným popisem daných materiálů a prací uvedených v projektové dokumentaci. Materiálové specifikace, uvedené v projektové dokumentaci, jsou nadřazeny referenčním materiálům, uvedeným v položkovém rozpočtu.
2) Zhotovitel stavby je před podáním nabídky povinen se seznámit s projektovou dokumentací stavby a do ceny jednotlivých položek započíst veškeré materiály a práce nezbytné k dokonalému a kompletnímu provedení díla.
3)  Zhotovitel stavby je před podáním nabídky povinen se seznámit se stavem stavby, jejího okolí a podmínek realizace a toto zohlednit do ceny díla.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</si>
  <si>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</si>
  <si>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</si>
  <si>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</si>
  <si>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</si>
  <si>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</si>
  <si>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</si>
  <si>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</si>
  <si>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</si>
  <si>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</si>
  <si>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</si>
  <si>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</si>
  <si>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</si>
  <si>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</si>
  <si>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</si>
  <si>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</si>
  <si>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</si>
  <si>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</si>
  <si>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</si>
  <si>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</si>
  <si>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</si>
  <si>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</si>
  <si>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</si>
  <si>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</si>
  <si>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</si>
  <si>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</si>
  <si>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</si>
  <si>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</si>
  <si>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</si>
  <si>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</si>
  <si>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</si>
  <si>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</si>
  <si>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</si>
  <si>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</si>
  <si>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</si>
  <si>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</si>
  <si>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</si>
  <si>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</si>
  <si>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</si>
  <si>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</si>
  <si>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</si>
  <si>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</si>
  <si>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</si>
  <si>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</si>
  <si>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</si>
  <si>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</si>
  <si>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010_MV01</t>
  </si>
  <si>
    <t>Přestavba Zázemí...</t>
  </si>
  <si>
    <t>STA</t>
  </si>
  <si>
    <t>1</t>
  </si>
  <si>
    <t>{0ef54a4c-fc48-4dfc-97ec-f15583cbd451}</t>
  </si>
  <si>
    <t>2</t>
  </si>
  <si>
    <t>SO-01</t>
  </si>
  <si>
    <t>Stavební práce</t>
  </si>
  <si>
    <t>{c0c793d0-d5f4-4bdc-8871-a4dccb0e94d8}</t>
  </si>
  <si>
    <t>SO-01A</t>
  </si>
  <si>
    <t>Bourání betonových patek</t>
  </si>
  <si>
    <t>{8e685ee8-f8ba-498e-b4a3-29c74b619a2b}</t>
  </si>
  <si>
    <t>SO-02</t>
  </si>
  <si>
    <t>Stabilizace podloží zpevněných ploch</t>
  </si>
  <si>
    <t>{ab056ef5-e495-4fab-8305-9f024ac9b52c}</t>
  </si>
  <si>
    <t>KRYCÍ LIST SOUPISU PRACÍ</t>
  </si>
  <si>
    <t>Objekt:</t>
  </si>
  <si>
    <t>010_MV01 - Přestavba Zázemí...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</si>
  <si>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</si>
  <si>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</si>
  <si>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</si>
  <si>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</si>
  <si>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</si>
  <si>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</si>
  <si>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</si>
  <si>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</si>
  <si>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</si>
  <si>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</si>
  <si>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</si>
  <si>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762 - Konstrukce tesařské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</si>
  <si>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</si>
  <si>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</si>
  <si>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</si>
  <si>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</si>
  <si>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</si>
  <si>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</si>
  <si>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</si>
  <si>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</si>
  <si>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</si>
  <si>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</si>
  <si>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</si>
  <si>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</si>
  <si>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</si>
  <si>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</si>
  <si>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</si>
  <si>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</si>
  <si>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</si>
  <si>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</si>
  <si>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</si>
  <si>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X_001_001</t>
  </si>
  <si>
    <t>Odkopání a odvoz znečištěné zeminy ropnými látkami v hale č.1 (vč. ekologické likvidace)</t>
  </si>
  <si>
    <t>m3</t>
  </si>
  <si>
    <t>4</t>
  </si>
  <si>
    <t>VV</t>
  </si>
  <si>
    <t>360*0,5</t>
  </si>
  <si>
    <t>Součet</t>
  </si>
  <si>
    <t>9</t>
  </si>
  <si>
    <t>Ostatní konstrukce a práce, bourání</t>
  </si>
  <si>
    <t>962031133</t>
  </si>
  <si>
    <t>Bourání příček z cihel pálených na MVC tl do 150 mm</t>
  </si>
  <si>
    <t>m2</t>
  </si>
  <si>
    <t>3,3*3,3*3+1*3,3"vnitřní příčky tl. do 150mm obj č.01"</t>
  </si>
  <si>
    <t>3</t>
  </si>
  <si>
    <t>962032231</t>
  </si>
  <si>
    <t>Bourání zdiva z cihel pálených nebo vápenopískových na MV nebo MVC přes 1 m3</t>
  </si>
  <si>
    <t>6</t>
  </si>
  <si>
    <t>5,64*3,3"SV vestavek haly č.01"</t>
  </si>
  <si>
    <t>10,25*3,3"SZ vestavek haly č.01!</t>
  </si>
  <si>
    <t>6,5*0,45*0,45*2"komíny haly č.01"</t>
  </si>
  <si>
    <t>11,2*2,85"hala č.04"</t>
  </si>
  <si>
    <t>965042141</t>
  </si>
  <si>
    <t>Bourání podkladů pod dlažby nebo mazanin betonových nebo z litého asfaltu tl do 100 mm pl přes 4 m2</t>
  </si>
  <si>
    <t>8</t>
  </si>
  <si>
    <t>81*0,1"hala č.04"</t>
  </si>
  <si>
    <t>609*0,1"bourání betonové mazaniny tl. 100mm (předpoklad) haly č.01"</t>
  </si>
  <si>
    <t>55*0,1"hala č.06"</t>
  </si>
  <si>
    <t>5</t>
  </si>
  <si>
    <t>965049112</t>
  </si>
  <si>
    <t>Příplatek k bourání betonových mazanin za bourání mazanin se svařovanou sítí tl přes 100 mm</t>
  </si>
  <si>
    <t>10</t>
  </si>
  <si>
    <t>966073121</t>
  </si>
  <si>
    <t>Demontáž krytiny ocelových střech z tvarovaných ocelových plechů šroubovaných budov v do 6 m</t>
  </si>
  <si>
    <t>12</t>
  </si>
  <si>
    <t>18,9"část haly 03"</t>
  </si>
  <si>
    <t>26"hala 02"</t>
  </si>
  <si>
    <t>67,2"hala 05"</t>
  </si>
  <si>
    <t>65"hala 06"</t>
  </si>
  <si>
    <t>14"hala 07"</t>
  </si>
  <si>
    <t>7</t>
  </si>
  <si>
    <t>981011111</t>
  </si>
  <si>
    <t>Demolice budov dřevěných jednostranně obitých postupným rozebíráním</t>
  </si>
  <si>
    <t>14</t>
  </si>
  <si>
    <t>15*13,6"hala č.03"</t>
  </si>
  <si>
    <t>58,6*44,4"obestavěný prostor haly č.01"</t>
  </si>
  <si>
    <t>55*2,7"hala 06"</t>
  </si>
  <si>
    <t>14,3"hala 07"</t>
  </si>
  <si>
    <t>981332111</t>
  </si>
  <si>
    <t>Demolice ocelových konstrukcí hal, technologických zařízení apod.</t>
  </si>
  <si>
    <t>t</t>
  </si>
  <si>
    <t>16</t>
  </si>
  <si>
    <t>0,0135*3*(2,35+2,65)"stojky haly 02"</t>
  </si>
  <si>
    <t>0,0135*(2*9,6+2*2,7)"průvlaky haly 02"</t>
  </si>
  <si>
    <t>0,0135*2*3"ztužení haly 02"</t>
  </si>
  <si>
    <t>0,014*4*(2,8+2,1)"stojky haly č.05"</t>
  </si>
  <si>
    <t>0,004*6*2,5+0,5"stojky vedlejšího přístavku blíže č.05+doplňky haly č.05"</t>
  </si>
  <si>
    <t>0,004*4*(2,8+2,1)"doplňkové stojky lešenové"</t>
  </si>
  <si>
    <t>X_009_001</t>
  </si>
  <si>
    <t>Kompletní vybourání plechových kójí přiléhajících k haly č.01 (vč. odvozu materiálu na skládku a skládkovného)</t>
  </si>
  <si>
    <t>18</t>
  </si>
  <si>
    <t>37,000*2,3"obestavěný prostor přístavku u haly č.01"</t>
  </si>
  <si>
    <t>X_009_002-N</t>
  </si>
  <si>
    <t>Odborná demontáž eternit / osinkocement střechy a jednoho boku haly (předpokládá se s azbestem!!), vč. odvozu i skládkovného, dodání potřebné dokumentace, atp.</t>
  </si>
  <si>
    <t>20</t>
  </si>
  <si>
    <t>42"střecha"</t>
  </si>
  <si>
    <t>14"bok haly"</t>
  </si>
  <si>
    <t>11</t>
  </si>
  <si>
    <t>X_009_003</t>
  </si>
  <si>
    <t>Bourání stropu (/střechy) z dřevěných příhrad. vazníků (cca 16 ks dl. 6,1m) - hala č.04</t>
  </si>
  <si>
    <t>soubor</t>
  </si>
  <si>
    <t>22</t>
  </si>
  <si>
    <t>X_009_004-N</t>
  </si>
  <si>
    <t>Bourání azbestocementové krytiny střechy haly č.04 (vč. odvozu i skládkovného, dodání potřebné dokumentace atp.)</t>
  </si>
  <si>
    <t>24</t>
  </si>
  <si>
    <t>13</t>
  </si>
  <si>
    <t>X_009_005</t>
  </si>
  <si>
    <t>Vybourání (vč. odvozu a skládkování) polykarbonové střechy přístavku č.05</t>
  </si>
  <si>
    <t>26</t>
  </si>
  <si>
    <t>X_009_006-N</t>
  </si>
  <si>
    <t>Vybourání azbestocementových stěnových panelů haly č.06</t>
  </si>
  <si>
    <t>28</t>
  </si>
  <si>
    <t>31,8*2,65</t>
  </si>
  <si>
    <t>997</t>
  </si>
  <si>
    <t>Přesun sutě</t>
  </si>
  <si>
    <t>997013111</t>
  </si>
  <si>
    <t>Vnitrostaveništní doprava suti a vybouraných hmot pro budovy v do 6 m s použitím mechanizace</t>
  </si>
  <si>
    <t>30</t>
  </si>
  <si>
    <t>997013501</t>
  </si>
  <si>
    <t>Odvoz suti a vybouraných hmot na skládku nebo meziskládku do 1 km se složením</t>
  </si>
  <si>
    <t>32</t>
  </si>
  <si>
    <t>17</t>
  </si>
  <si>
    <t>997013509</t>
  </si>
  <si>
    <t>Příplatek k odvozu suti a vybouraných hmot na skládku ZKD 1 km přes 1 km</t>
  </si>
  <si>
    <t>34</t>
  </si>
  <si>
    <t>455,793*9 "Přepočtené koeficientem množství</t>
  </si>
  <si>
    <t>997013803</t>
  </si>
  <si>
    <t>Poplatek za uložení stavebního odpadu z keramických materiálů na skládce (skládkovné)</t>
  </si>
  <si>
    <t>36</t>
  </si>
  <si>
    <t>455,793*0,4</t>
  </si>
  <si>
    <t>19</t>
  </si>
  <si>
    <t>997013811</t>
  </si>
  <si>
    <t>Poplatek za uložení stavebního dřevěného odpadu na skládce (skládkovné)</t>
  </si>
  <si>
    <t>38</t>
  </si>
  <si>
    <t>455,793*0,25</t>
  </si>
  <si>
    <t>X_997_001</t>
  </si>
  <si>
    <t>Poplatek za uložení stavebního odpadu smíšeného na skládce (skládkovné)</t>
  </si>
  <si>
    <t>40</t>
  </si>
  <si>
    <t>455,793*0,35-1,208</t>
  </si>
  <si>
    <t>X_997_002</t>
  </si>
  <si>
    <t>Poplatek za uložení stavebního odpadu izolačního, nebezpečného (historický asfaltový střešní pás) na skládce (skládkovné)</t>
  </si>
  <si>
    <t>42</t>
  </si>
  <si>
    <t>PSV</t>
  </si>
  <si>
    <t>Práce a dodávky PSV</t>
  </si>
  <si>
    <t>712</t>
  </si>
  <si>
    <t>Povlakové krytiny</t>
  </si>
  <si>
    <t>712400843</t>
  </si>
  <si>
    <t>Odstranění povlakové krytiny střech do 30° od zbytkového asfaltového pásu odsekáním</t>
  </si>
  <si>
    <t>44</t>
  </si>
  <si>
    <t>44,4*13,6"střecha haly č.01"</t>
  </si>
  <si>
    <t>762</t>
  </si>
  <si>
    <t>Konstrukce tesařské</t>
  </si>
  <si>
    <t>23</t>
  </si>
  <si>
    <t>762822820</t>
  </si>
  <si>
    <t>Demontáž stropních trámů z hraněného řeziva průřezové plochy do 288 cm2</t>
  </si>
  <si>
    <t>m</t>
  </si>
  <si>
    <t>46</t>
  </si>
  <si>
    <t>5*3"střešní krokvičky haly 02"</t>
  </si>
  <si>
    <t>VP</t>
  </si>
  <si>
    <t xml:space="preserve">  Vícepráce</t>
  </si>
  <si>
    <t>PN</t>
  </si>
  <si>
    <t>SO-01 - Stavební práce</t>
  </si>
  <si>
    <t xml:space="preserve">    11 - Přípravné a přidružené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</si>
  <si>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</si>
  <si>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</si>
  <si>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</si>
  <si>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</si>
  <si>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</si>
  <si>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</si>
  <si>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</si>
  <si>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</si>
  <si>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</si>
  <si>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721 - Zdravotechnika - kanalizace</t>
  </si>
  <si>
    <t xml:space="preserve">    722 - Zdravotechnika - vodovod</t>
  </si>
  <si>
    <t xml:space="preserve">    725 - Zdravotechnika - zařizovací předměty</t>
  </si>
  <si>
    <t xml:space="preserve">    733 -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</si>
  <si>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</si>
  <si>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</si>
  <si>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</si>
  <si>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</si>
  <si>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</si>
  <si>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</si>
  <si>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</si>
  <si>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</si>
  <si>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</si>
  <si>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</si>
  <si>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</si>
  <si>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</si>
  <si>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</si>
  <si>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Přípravné a přidružené práce</t>
  </si>
  <si>
    <t>01001R01</t>
  </si>
  <si>
    <t>Vyklizení prostoru před zahájením prací, průběžný hrubý úklid a závěrečný úklid po dokončení prací.</t>
  </si>
  <si>
    <t>-1151194660</t>
  </si>
  <si>
    <t>01001R02</t>
  </si>
  <si>
    <t>Vypískání inženýrských sítí, jejich vytyčení, ochrana, příp. odpojení před prováděním bouracích prací, sekání apod.</t>
  </si>
  <si>
    <t>-1592577040</t>
  </si>
  <si>
    <t>01001R04</t>
  </si>
  <si>
    <t>Předložení požadovaných vzorků materiálů a katalogových listů ostatních dodávaných prvků, vypracování dodavatelské dokumentace dle požadavků Souhrnné technické zprávy</t>
  </si>
  <si>
    <t>-1205192359</t>
  </si>
  <si>
    <t>01001R05</t>
  </si>
  <si>
    <t>Provedení předepsaných sondážních prací, vyhodnocení</t>
  </si>
  <si>
    <t>-1841335344</t>
  </si>
  <si>
    <t>01001R06</t>
  </si>
  <si>
    <t>Stavební přípomoci TZB - sekání drážek, rýh, prostupů, jejich zapravení a začištění</t>
  </si>
  <si>
    <t>-1351603479</t>
  </si>
  <si>
    <t>113107331</t>
  </si>
  <si>
    <t>Odstranění podkladu z betonu prostého tl 150 mm strojně pl do 50 m2</t>
  </si>
  <si>
    <t>1115577102</t>
  </si>
  <si>
    <t>113107343</t>
  </si>
  <si>
    <t>Odstranění podkladu živičného tl 150 mm strojně pl do 50 m2</t>
  </si>
  <si>
    <t>2038509961</t>
  </si>
  <si>
    <t>467,6 "asf. recyklát</t>
  </si>
  <si>
    <t>190 "asf. plocha</t>
  </si>
  <si>
    <t>131111332</t>
  </si>
  <si>
    <t>Vrtání jamek pro plotové sloupky D do 200 mm - ručně s motorovým vrtákem</t>
  </si>
  <si>
    <t>-2024057116</t>
  </si>
  <si>
    <t>38*0,8</t>
  </si>
  <si>
    <t>131201101</t>
  </si>
  <si>
    <t>Hloubení jam nezapažených v hornině tř. 3 objemu do 100 m3</t>
  </si>
  <si>
    <t>7723851</t>
  </si>
  <si>
    <t>9,89*13,62 "srovnání pláně pod deskou na úroveň štěrk. polšt.</t>
  </si>
  <si>
    <t>(17,6+11,8)*0,77 "odkopy pod halou - hloubení základů</t>
  </si>
  <si>
    <t>Mezisoučet "pod halou</t>
  </si>
  <si>
    <t>4,22*13,62 "zpev plocha pod přístřeškem</t>
  </si>
  <si>
    <t>Mezisoučet "pod přístřeškem</t>
  </si>
  <si>
    <t>2,02*13,4 "manipulační plocha dlažba</t>
  </si>
  <si>
    <t>2,25*16 "recyklát před přístřeškem</t>
  </si>
  <si>
    <t>18,33*2 "chodník před halou</t>
  </si>
  <si>
    <t>22,97*2,5 "asfalt před halou</t>
  </si>
  <si>
    <t>361*0,34 "recyklát před halou</t>
  </si>
  <si>
    <t>Mezisoučet "zpevněné plochy</t>
  </si>
  <si>
    <t>-657,6*0,3 "odpočet bouraný beton+asfalt</t>
  </si>
  <si>
    <t>0,4*0,76*18,125 "odkopy pro základy - zvenku sever</t>
  </si>
  <si>
    <t>131201109</t>
  </si>
  <si>
    <t>Příplatek za lepivost u hloubení jam nezapažených v hornině tř. 3</t>
  </si>
  <si>
    <t>-614513634</t>
  </si>
  <si>
    <t>132201101</t>
  </si>
  <si>
    <t>Hloubení rýh š do 600 mm v hornině tř. 3 objemu do 100 m3</t>
  </si>
  <si>
    <t>616391191</t>
  </si>
  <si>
    <t>0,4*0,5*(12,6+11,8*3+7,6) "vnitřní pasy</t>
  </si>
  <si>
    <t>(1,35*2+13,4)*0,4*1,05 "obvod u pristresku</t>
  </si>
  <si>
    <t>3,2*0,4*(0,95*4+1,0*2+1,05*4+0,9*1+1,1*2+0,65*3+0,85*2+0,82*1+1,15*1+1,2*1+1,25*1+2,14*4)+1,6*0,4*1,25+1,6*0,4*2,14+0,625*0,4*1,07+2,575*0,4*1,2</t>
  </si>
  <si>
    <t>11,8*0,4*1,2 "obvod příčná</t>
  </si>
  <si>
    <t>Mezisoučet "zakladove pasy, pod deskou</t>
  </si>
  <si>
    <t>9,89*0,4 "kačírek</t>
  </si>
  <si>
    <t>0,3*76 "žlab pod souvrstvím</t>
  </si>
  <si>
    <t>0,15*92,6 "trativod</t>
  </si>
  <si>
    <t>132201109</t>
  </si>
  <si>
    <t>Příplatek za lepivost k hloubení rýh š do 600 mm v hornině tř. 3</t>
  </si>
  <si>
    <t>459630501</t>
  </si>
  <si>
    <t>133201101</t>
  </si>
  <si>
    <t>Hloubení šachet v hornině tř. 3 objemu do 100 m3</t>
  </si>
  <si>
    <t>-800196039</t>
  </si>
  <si>
    <t>1,2*0,8*(1,25*4+1,2*2+1,15*3+1,1*1+1,3*2+1,35*1+1,4*1+1,45*2+2,34*1+2,34*4+1,05*4+0,85*1+1,02*2+1,27*1+1,4*1) "patky pod deskou</t>
  </si>
  <si>
    <t>1,85*1,7*0,85+1,3*1,15*0,82 "šachty pod deskou</t>
  </si>
  <si>
    <t>((1,85+1,7*2+1*2)+(1,15*2+1,3+1*2))*0,73 "obkop šachet</t>
  </si>
  <si>
    <t>1,2*1,8*1*4 "patky pod přístřeškem</t>
  </si>
  <si>
    <t>133201109</t>
  </si>
  <si>
    <t>Příplatek za lepivost u hloubení šachet v hornině tř. 3</t>
  </si>
  <si>
    <t>-2046976512</t>
  </si>
  <si>
    <t>162301101</t>
  </si>
  <si>
    <t>Vodorovné přemístění do 500 m výkopku/sypaniny z horniny tř. 1 až 4</t>
  </si>
  <si>
    <t>1560355735</t>
  </si>
  <si>
    <t>(53,186+37,529) "zásypy celkem</t>
  </si>
  <si>
    <t>162701105</t>
  </si>
  <si>
    <t>Vodorovné přemístění do 10000 m výkopku/sypaniny z horniny tř. 1 až 4</t>
  </si>
  <si>
    <t>-786483960</t>
  </si>
  <si>
    <t>167101102</t>
  </si>
  <si>
    <t>Nakládání výkopku z hornin tř. 1 až 4 přes 100 m3</t>
  </si>
  <si>
    <t>-183312933</t>
  </si>
  <si>
    <t>302,939+105,92+61,914 "výkopy celkem</t>
  </si>
  <si>
    <t>-(53,186+37,529) "zásypy celkem</t>
  </si>
  <si>
    <t>171201101</t>
  </si>
  <si>
    <t>Uložení sypaniny do násypů nezhutněných - terénní úpravy</t>
  </si>
  <si>
    <t>435646030</t>
  </si>
  <si>
    <t>(496,7+13,6+21,56)*0,1 "plochy zeleně, průměrná mocnost násypu 10 cm</t>
  </si>
  <si>
    <t>171201201</t>
  </si>
  <si>
    <t>Uložení sypaniny na skládky</t>
  </si>
  <si>
    <t>1524095798</t>
  </si>
  <si>
    <t>171201211</t>
  </si>
  <si>
    <t>Poplatek za uložení stavebního odpadu - zeminy a kameniva na skládce</t>
  </si>
  <si>
    <t>365806310</t>
  </si>
  <si>
    <t>380,058*1,8 'Přepočtené koeficientem množství</t>
  </si>
  <si>
    <t>174101101</t>
  </si>
  <si>
    <t>Zásyp jam, šachet rýh nebo kolem objektů sypaninou se zhutněním</t>
  </si>
  <si>
    <t>-1619237123</t>
  </si>
  <si>
    <t>181111111</t>
  </si>
  <si>
    <t>Plošná úprava terénu do 500 m2 zemina tř 1 až 4 nerovnosti do 100 mm v rovinně a svahu do 1:5</t>
  </si>
  <si>
    <t>-770808740</t>
  </si>
  <si>
    <t>(496,7+13,6) "plochy zeleně mimo svah</t>
  </si>
  <si>
    <t>181111112</t>
  </si>
  <si>
    <t>Plošná úprava terénu do 500 m2 zemina tř 1 až 4 nerovnosti do 100 mm ve svahu do 1:2</t>
  </si>
  <si>
    <t>-2022471703</t>
  </si>
  <si>
    <t>21,56 "plochy zeleně ve svahu</t>
  </si>
  <si>
    <t>181411131</t>
  </si>
  <si>
    <t>Založení parkového trávníku výsevem plochy do 1000 m2 v rovině a ve svahu do 1:5</t>
  </si>
  <si>
    <t>1899411920</t>
  </si>
  <si>
    <t>25</t>
  </si>
  <si>
    <t>M</t>
  </si>
  <si>
    <t>00572410</t>
  </si>
  <si>
    <t>osivo směs travní parková</t>
  </si>
  <si>
    <t>kg</t>
  </si>
  <si>
    <t>-1281288875</t>
  </si>
  <si>
    <t>510,3*0,015 'Přepočtené koeficientem množství</t>
  </si>
  <si>
    <t>181411132</t>
  </si>
  <si>
    <t>Založení parkového trávníku výsevem plochy do 1000 m2 ve svahu do 1:2</t>
  </si>
  <si>
    <t>1868222685</t>
  </si>
  <si>
    <t>27</t>
  </si>
  <si>
    <t>-1470479382</t>
  </si>
  <si>
    <t>21,56*0,015 'Přepočtené koeficientem množství</t>
  </si>
  <si>
    <t>182201101</t>
  </si>
  <si>
    <t>Svahování násypů</t>
  </si>
  <si>
    <t>-2037663993</t>
  </si>
  <si>
    <t>496,7+13,6+21,56 "plochy zeleně</t>
  </si>
  <si>
    <t>29</t>
  </si>
  <si>
    <t>182303111</t>
  </si>
  <si>
    <t>Doplnění zeminy nebo substrátu na travnatých plochách tl 50 mm rovina v rovinně a svahu do 1:5</t>
  </si>
  <si>
    <t>2133342960</t>
  </si>
  <si>
    <t>10371500</t>
  </si>
  <si>
    <t>substrát pro trávníky VL</t>
  </si>
  <si>
    <t>-364083464</t>
  </si>
  <si>
    <t>510,3*0,058 'Přepočtené koeficientem množství</t>
  </si>
  <si>
    <t>31</t>
  </si>
  <si>
    <t>182303112</t>
  </si>
  <si>
    <t>Doplnění zeminy nebo substrátu na travnatých plochách tl 50 mm rovina ve svahu do 1:2</t>
  </si>
  <si>
    <t>-933571738</t>
  </si>
  <si>
    <t>-3015491</t>
  </si>
  <si>
    <t>21,56*0,058 'Přepočtené koeficientem množství</t>
  </si>
  <si>
    <t>33</t>
  </si>
  <si>
    <t>183403114</t>
  </si>
  <si>
    <t>Obdělání půdy kultivátorováním v rovině a svahu do 1:5</t>
  </si>
  <si>
    <t>-1889241523</t>
  </si>
  <si>
    <t>183403115</t>
  </si>
  <si>
    <t>Obdělání půdy kultivátorováním ve svahu do 1:2</t>
  </si>
  <si>
    <t>1416227725</t>
  </si>
  <si>
    <t>35</t>
  </si>
  <si>
    <t>183403153</t>
  </si>
  <si>
    <t>Obdělání půdy hrabáním v rovině a svahu do 1:5</t>
  </si>
  <si>
    <t>1839750691</t>
  </si>
  <si>
    <t>510,3*2</t>
  </si>
  <si>
    <t>183403253</t>
  </si>
  <si>
    <t>Obdělání půdy hrabáním ve svahu do 1:2</t>
  </si>
  <si>
    <t>-439742896</t>
  </si>
  <si>
    <t>21,56*2</t>
  </si>
  <si>
    <t>37</t>
  </si>
  <si>
    <t>184802111</t>
  </si>
  <si>
    <t>Chemické odplevelení před založením kultury nad 20 m2 postřikem na široko v rovině a svahu do 1:5</t>
  </si>
  <si>
    <t>-912607836</t>
  </si>
  <si>
    <t>184802211</t>
  </si>
  <si>
    <t>Chemické odplevelení před založením kultury nad 20 m2 postřikem na široko ve svahu do 1:2</t>
  </si>
  <si>
    <t>-908562811</t>
  </si>
  <si>
    <t>39</t>
  </si>
  <si>
    <t>184802611</t>
  </si>
  <si>
    <t>Chemické odplevelení po založení kultury postřikem na široko v rovině a svahu do 1:5</t>
  </si>
  <si>
    <t>1510134302</t>
  </si>
  <si>
    <t>184802621</t>
  </si>
  <si>
    <t>Chemické odplevelení po založení kultury postřikem na široko ve svahu do 1:2</t>
  </si>
  <si>
    <t>-686517530</t>
  </si>
  <si>
    <t>41</t>
  </si>
  <si>
    <t>185802113</t>
  </si>
  <si>
    <t>Hnojení půdy umělým hnojivem na široko v rovině a svahu do 1:5</t>
  </si>
  <si>
    <t>-143354286</t>
  </si>
  <si>
    <t>510,300*0,00003 "30 g/m2</t>
  </si>
  <si>
    <t>25191155</t>
  </si>
  <si>
    <t>hnojivo průmyslové</t>
  </si>
  <si>
    <t>322392100</t>
  </si>
  <si>
    <t>0,015*1000 'Přepočtené koeficientem množství</t>
  </si>
  <si>
    <t>43</t>
  </si>
  <si>
    <t>185802123</t>
  </si>
  <si>
    <t>Hnojení půdy umělým hnojivem na široko ve svahu do 1:2</t>
  </si>
  <si>
    <t>456178018</t>
  </si>
  <si>
    <t>21,560*0,00003</t>
  </si>
  <si>
    <t>-1755858846</t>
  </si>
  <si>
    <t>0,001*1000 'Přepočtené koeficientem množství</t>
  </si>
  <si>
    <t>Zakládání</t>
  </si>
  <si>
    <t>45</t>
  </si>
  <si>
    <t>211531111</t>
  </si>
  <si>
    <t>Výplň odvodňovacích žeber nebo trativodů kamenivem hrubým drceným frakce 16 až 63 mm</t>
  </si>
  <si>
    <t>93178705</t>
  </si>
  <si>
    <t>92,600*0,135</t>
  </si>
  <si>
    <t>211971121</t>
  </si>
  <si>
    <t>Zřízení opláštění žeber nebo trativodů geotextilií v rýze nebo zářezu sklonu přes 1:2 š do 2,5 m</t>
  </si>
  <si>
    <t>-137042883</t>
  </si>
  <si>
    <t>92,600*1,6</t>
  </si>
  <si>
    <t>47</t>
  </si>
  <si>
    <t>69311068</t>
  </si>
  <si>
    <t>geotextilie netkaná separační, ochranná, filtrační, drenážní PP 300g/m2</t>
  </si>
  <si>
    <t>34692222</t>
  </si>
  <si>
    <t>148,16*1,1 'Přepočtené koeficientem množství</t>
  </si>
  <si>
    <t>48</t>
  </si>
  <si>
    <t>212755216</t>
  </si>
  <si>
    <t>Trativody z drenážních trubek plastových flexibilních D 160 mm bez lože</t>
  </si>
  <si>
    <t>-747918013</t>
  </si>
  <si>
    <t>76,000+15,6+1 "drenáže ČTU</t>
  </si>
  <si>
    <t>49</t>
  </si>
  <si>
    <t>271532212</t>
  </si>
  <si>
    <t>Podsyp pod základové konstrukce se zhutněním z hrubého kameniva frakce 16 až 32 mm</t>
  </si>
  <si>
    <t>-1800962758</t>
  </si>
  <si>
    <t>(58,1-0,4*2)*(13,4-0,4*2)*0,1 "deska, odpočet pasy okolo</t>
  </si>
  <si>
    <t>-1,2*0,8*0,1*14*2-0,8*0,8*0,1*2 "odpočet patky</t>
  </si>
  <si>
    <t>-0,7*(11,8*3+13+7,7)*0,1 "odpočet pasy vnitřní</t>
  </si>
  <si>
    <t>5,34*0,05 "podlaha budova PZ</t>
  </si>
  <si>
    <t>50</t>
  </si>
  <si>
    <t>273321411</t>
  </si>
  <si>
    <t>Základové desky ze ŽB bez zvýšených nároků na prostředí tř. C 20/25</t>
  </si>
  <si>
    <t>-794234350</t>
  </si>
  <si>
    <t>58,1*13,4*0,1 "hlavni plocha</t>
  </si>
  <si>
    <t>-(1,2*1,2*0,1+0,8*0,8*0,1) "odpocet otvory sachty</t>
  </si>
  <si>
    <t>1,3*1,55*0,1+1,85*2,1*0,1 "dna sachet</t>
  </si>
  <si>
    <t>5,34*0,1 "podlaha budova PZ</t>
  </si>
  <si>
    <t>51</t>
  </si>
  <si>
    <t>273351121</t>
  </si>
  <si>
    <t>Zřízení bednění základových desek</t>
  </si>
  <si>
    <t>-1082511751</t>
  </si>
  <si>
    <t>(58,1*2+13,4*2)*0,1</t>
  </si>
  <si>
    <t>52</t>
  </si>
  <si>
    <t>273351122</t>
  </si>
  <si>
    <t>Odstranění bednění základových desek</t>
  </si>
  <si>
    <t>-929840597</t>
  </si>
  <si>
    <t>53</t>
  </si>
  <si>
    <t>273362021</t>
  </si>
  <si>
    <t>Výztuž základových desek svařovanými sítěmi Kari</t>
  </si>
  <si>
    <t>484883141</t>
  </si>
  <si>
    <t>58,1*13,4*(4,44/1000) "hlavni plocha</t>
  </si>
  <si>
    <t>-(1,2*1,2*4,44/1000+0,8*0,8*4,44/1000) "odpocet otvory sachty</t>
  </si>
  <si>
    <t>1,3*1,55*4,44/1000+1,85*2,1*4,44/1000 "dna sachet</t>
  </si>
  <si>
    <t>5,34*4,44/1000 "podlaha budova PZ</t>
  </si>
  <si>
    <t>54</t>
  </si>
  <si>
    <t>274313711</t>
  </si>
  <si>
    <t>Základové pásy z betonu tř. C 20/25</t>
  </si>
  <si>
    <t>-1202782147</t>
  </si>
  <si>
    <t>0,4*0,6*(12,6+11,8*3+7,6) "vnitřní</t>
  </si>
  <si>
    <t>55</t>
  </si>
  <si>
    <t>274321411</t>
  </si>
  <si>
    <t>Základové pasy ze ŽB bez zvýšených nároků na prostředí tř. C 20/25</t>
  </si>
  <si>
    <t>525814554</t>
  </si>
  <si>
    <t>(1,35*2+13,4)*0,4*1,15 "obvod u pristresku</t>
  </si>
  <si>
    <t>3,2*0,4*(1,05*4+1,1*2+1,15*4+1,0*1+1,2*2+0,75*3+0,95*2+0,92*1+1,25*1+1,3*1+1,35*1+2,24*4)+1,6*0,4*1,35+1,6*0,4*2,24+0,625*0,4*1,17+2,575*0,4*1,3</t>
  </si>
  <si>
    <t>11,8*0,4*1,3 "obvod příčná</t>
  </si>
  <si>
    <t>56</t>
  </si>
  <si>
    <t>274351121</t>
  </si>
  <si>
    <t>Zřízení bednění základových pasů rovného</t>
  </si>
  <si>
    <t>-1266773870</t>
  </si>
  <si>
    <t>3,2*2*(2,24-1,5)*4+1,6*2*(2,24-1,5)</t>
  </si>
  <si>
    <t>11,8*1,35 "obvod příčná</t>
  </si>
  <si>
    <t>57</t>
  </si>
  <si>
    <t>274351122</t>
  </si>
  <si>
    <t>Odstranění bednění základových pasů rovného</t>
  </si>
  <si>
    <t>184067929</t>
  </si>
  <si>
    <t>58</t>
  </si>
  <si>
    <t>274362021</t>
  </si>
  <si>
    <t>Výztuž základových pásů svařovanými sítěmi Kari</t>
  </si>
  <si>
    <t>-61327630</t>
  </si>
  <si>
    <t>(1,35*2+1,75*2+13,4+12,6)*1,15*(2,10/1000) "obvod u pristresku</t>
  </si>
  <si>
    <t>3,2*2*(1,05*4+1,1*2+1,15*4+1,0*1+1,2*2+0,75*3+0,95*2+0,92*1+1,25*1+1,3*1+1,35*1+2,24*4)*(2,10/1000)</t>
  </si>
  <si>
    <t>(1,6*2*1,35+1,6*2*2,24+0,625*2*1,17+2,575*2*1,3+1,15*0,14*4)*(2,10/1000)</t>
  </si>
  <si>
    <t>(11,8*2*1,3)*(2,1/1000) "obvod příčná</t>
  </si>
  <si>
    <t>(1,35*2+13,4+3,2*2*14+11,8)*0,4*(2,1/1000) "dno košů</t>
  </si>
  <si>
    <t>59</t>
  </si>
  <si>
    <t>275321411</t>
  </si>
  <si>
    <t>Základové patky ze ŽB bez zvýšených nároků na prostředí tř. C 20/25</t>
  </si>
  <si>
    <t>459750162</t>
  </si>
  <si>
    <t>1,2*0,8*(1*4+1,35*4+1,3*2+1,25*3+1,2*1+1,4*2+1,45*1+1,5*1+1,55*2+2,44*1+2,44*4+1,15*4+0,95*1+1,12*2+1,37*1+1,5*1)</t>
  </si>
  <si>
    <t>60</t>
  </si>
  <si>
    <t>275351121</t>
  </si>
  <si>
    <t>Zřízení bednění základových patek</t>
  </si>
  <si>
    <t>1599232895</t>
  </si>
  <si>
    <t>(1,2+0,8-0,4)*2*((1,55-1,5)*2+(2,44-1,5)*1+(2,44-1,5)*4)</t>
  </si>
  <si>
    <t>61</t>
  </si>
  <si>
    <t>275351122</t>
  </si>
  <si>
    <t>Odstranění bednění základových patek</t>
  </si>
  <si>
    <t>-1469422153</t>
  </si>
  <si>
    <t>62</t>
  </si>
  <si>
    <t>275361821</t>
  </si>
  <si>
    <t>Výztuž základových patek betonářskou ocelí 10 505 (R)</t>
  </si>
  <si>
    <t>860554838</t>
  </si>
  <si>
    <t>(0,8*7+1,2*5)*1,21/1000*17*2 "roxor 14 krizem á 150 mm</t>
  </si>
  <si>
    <t>Svislé a kompletní konstrukce</t>
  </si>
  <si>
    <t>63</t>
  </si>
  <si>
    <t>311113131</t>
  </si>
  <si>
    <t>Nosná zeď tl 100 mm z hladkých tvárnic ztraceného bednění včetně výplně z betonu tř. C 16/20</t>
  </si>
  <si>
    <t>1833812535</t>
  </si>
  <si>
    <t>13,4*1,28 "přizdívka u štítu</t>
  </si>
  <si>
    <t>64</t>
  </si>
  <si>
    <t>311361821</t>
  </si>
  <si>
    <t>Výztuž nosných zdí betonářskou ocelí 10 505</t>
  </si>
  <si>
    <t>173988271</t>
  </si>
  <si>
    <t>65</t>
  </si>
  <si>
    <t>311235431</t>
  </si>
  <si>
    <t>Zdivo jednovrstvé z cihel broušených do P10 na zdicí pěnu tl 240 mm</t>
  </si>
  <si>
    <t>516629743</t>
  </si>
  <si>
    <t>8,3*2*1,25 "zdivo</t>
  </si>
  <si>
    <t>-2*1,25 "odpočet vrata</t>
  </si>
  <si>
    <t>66</t>
  </si>
  <si>
    <t>311235451</t>
  </si>
  <si>
    <t>Zdivo jednovrstvé z cihel broušených do P10 na zdicí pěnu tl 300 mm</t>
  </si>
  <si>
    <t>646661814</t>
  </si>
  <si>
    <t>43,98*3+56,44 "příčné dělící stěny</t>
  </si>
  <si>
    <t>7,7*4,34-2*2,2-2,75*0,25-1*0,25 "podélná příčka</t>
  </si>
  <si>
    <t>-0,25*(7,7+13,18*4) "odpočet věnce</t>
  </si>
  <si>
    <t>67</t>
  </si>
  <si>
    <t>311341154</t>
  </si>
  <si>
    <t>Nosná zeď z betonu lehkého keramického LC 20/22</t>
  </si>
  <si>
    <t>-870229782</t>
  </si>
  <si>
    <t>(0,8+1,9+1,9+2,98+13,0+13,85)*1,18*0,2</t>
  </si>
  <si>
    <t>(35,975+13,0+4,425+4,6*3+4,15)*2,18*0,2</t>
  </si>
  <si>
    <t>68</t>
  </si>
  <si>
    <t>311351121</t>
  </si>
  <si>
    <t>Zřízení oboustranného bednění nosných nadzákladových zdí</t>
  </si>
  <si>
    <t>1624106641</t>
  </si>
  <si>
    <t>(0,8+1,9+1,9+2,98+13,0+13,85)*1,18*2</t>
  </si>
  <si>
    <t>(35,975+13,0+4,425+4,6*3+4,15)*2,18*2</t>
  </si>
  <si>
    <t>69</t>
  </si>
  <si>
    <t>311351122</t>
  </si>
  <si>
    <t>Odstranění oboustranného bednění nosných nadzákladových zdí</t>
  </si>
  <si>
    <t>-130329563</t>
  </si>
  <si>
    <t>70</t>
  </si>
  <si>
    <t>311351911</t>
  </si>
  <si>
    <t>Příplatek k cenám bednění nosných nadzákladových zdí za pohledový beton</t>
  </si>
  <si>
    <t>243913173</t>
  </si>
  <si>
    <t>71</t>
  </si>
  <si>
    <t>-1683604149</t>
  </si>
  <si>
    <t>"přechod stěna-podlaha, 2x pr10 á100</t>
  </si>
  <si>
    <t>(0,8+1,9+1,9+2,98+13,0+13,85)*10*(1,7+1,4)*(0,64/1000)</t>
  </si>
  <si>
    <t>(35,975+13,0+4,425+4,6*3+4,15)*10*(1,7+1,4)*(0,64/1000)</t>
  </si>
  <si>
    <t>72</t>
  </si>
  <si>
    <t>311362021</t>
  </si>
  <si>
    <t>Výztuž nosných zdí svařovanými sítěmi Kari</t>
  </si>
  <si>
    <t>-2004048809</t>
  </si>
  <si>
    <t>(0,8+1,9+1,9+2,98+13,0+13,85)*1,18*2*(12,35/1000)</t>
  </si>
  <si>
    <t>(35,975+13,0+4,425+4,6*3+4,15)*2,18*2*(12,35/1000)</t>
  </si>
  <si>
    <t>73</t>
  </si>
  <si>
    <t>317121101</t>
  </si>
  <si>
    <t>Montáž prefabrikovaných překladů délky do 1500 mm</t>
  </si>
  <si>
    <t>kus</t>
  </si>
  <si>
    <t>240665173</t>
  </si>
  <si>
    <t>74</t>
  </si>
  <si>
    <t>59640021</t>
  </si>
  <si>
    <t>překlad keramický nosný š 70mm dl 1000mm</t>
  </si>
  <si>
    <t>-1394177574</t>
  </si>
  <si>
    <t>75</t>
  </si>
  <si>
    <t>317121103</t>
  </si>
  <si>
    <t>Montáž prefabrikovaných překladů délky do 4200 mm</t>
  </si>
  <si>
    <t>-1677374522</t>
  </si>
  <si>
    <t>76</t>
  </si>
  <si>
    <t>59640028</t>
  </si>
  <si>
    <t>překlad keramický nosný š 70mm dl 2750mm</t>
  </si>
  <si>
    <t>-1330040183</t>
  </si>
  <si>
    <t>77</t>
  </si>
  <si>
    <t>317998114</t>
  </si>
  <si>
    <t>Tepelná izolace mezi překlady v 24 cm z polystyrénu tl 90 mm</t>
  </si>
  <si>
    <t>214931326</t>
  </si>
  <si>
    <t>2,75+1</t>
  </si>
  <si>
    <t>78</t>
  </si>
  <si>
    <t>337171211</t>
  </si>
  <si>
    <t>Montáž nosné ocelové kce průmyslové haly s jeřábovou dráhou v do 6 m rozpětí vazníků do 12 m - pomocná konstrukce zvedáku</t>
  </si>
  <si>
    <t>-1000953392</t>
  </si>
  <si>
    <t>79</t>
  </si>
  <si>
    <t>13010752</t>
  </si>
  <si>
    <t>ocel profilová IPE 200 jakost 11 375</t>
  </si>
  <si>
    <t>-759655328</t>
  </si>
  <si>
    <t>22,4/1000*8</t>
  </si>
  <si>
    <t>80</t>
  </si>
  <si>
    <t>13010R01</t>
  </si>
  <si>
    <t>zavětrovací, spojovací a pomocné ocelové prvky</t>
  </si>
  <si>
    <t>140101760</t>
  </si>
  <si>
    <t>81</t>
  </si>
  <si>
    <t>13010R02</t>
  </si>
  <si>
    <t>jeřábová pojezdová kočka pro závěsné řetězové kladkostroje, nosnost 1t, bez pohonu</t>
  </si>
  <si>
    <t>2108292830</t>
  </si>
  <si>
    <t>82</t>
  </si>
  <si>
    <t>13010R03</t>
  </si>
  <si>
    <t>řetězový kladkostroj pri zavěšení na jeřábovou kočku, hmotnost břemene do 1t, výška zdvihu 3 m</t>
  </si>
  <si>
    <t>808756889</t>
  </si>
  <si>
    <t>83</t>
  </si>
  <si>
    <t>337171310</t>
  </si>
  <si>
    <t>Montáž nosné ocelové kce skladovací haly v do 6 m rozpětí vazníků do 6 m</t>
  </si>
  <si>
    <t>-184051310</t>
  </si>
  <si>
    <t>84</t>
  </si>
  <si>
    <t>1301096R1</t>
  </si>
  <si>
    <t>ocel profilová HE-A 200 jakost S355</t>
  </si>
  <si>
    <t>387209345</t>
  </si>
  <si>
    <t>4,32*10*2*(42,3/1000) "sloupy HEA200</t>
  </si>
  <si>
    <t>(2,84*4+3,09*6+3,32*4)*(42,3/1000) "sloupy HEA200</t>
  </si>
  <si>
    <t>85</t>
  </si>
  <si>
    <t>1091212618</t>
  </si>
  <si>
    <t>(5,482)*0,1</t>
  </si>
  <si>
    <t>86</t>
  </si>
  <si>
    <t>338171123</t>
  </si>
  <si>
    <t>Osazování sloupků a vzpěr plotových ocelových v do 2,60 m se zabetonováním</t>
  </si>
  <si>
    <t>-103469896</t>
  </si>
  <si>
    <t>30+8</t>
  </si>
  <si>
    <t>87</t>
  </si>
  <si>
    <t>55342153</t>
  </si>
  <si>
    <t>plotový sloupek pro svařované panely profilovaný oválný 50x70mm dl 2,5-3,0m povrchová úprava Pz a komaxit</t>
  </si>
  <si>
    <t>247859134</t>
  </si>
  <si>
    <t>88</t>
  </si>
  <si>
    <t>55342189</t>
  </si>
  <si>
    <t>plotová profilovaná vzpěra D 30-40mm dl 2,0-2,5m bez hlavy a objímky pro svařované pletivo v návinu povrchová úprava Pz a komaxit</t>
  </si>
  <si>
    <t>-62957319</t>
  </si>
  <si>
    <t>89</t>
  </si>
  <si>
    <t>55342194</t>
  </si>
  <si>
    <t>hlava plotové vzpěry D 30-40mm pro svařované pletivo v návinu povrchová úprava Pz a komaxit</t>
  </si>
  <si>
    <t>-349847085</t>
  </si>
  <si>
    <t>90</t>
  </si>
  <si>
    <t>55342203</t>
  </si>
  <si>
    <t>objímka pro uchycení vzpěry na sloupek D 60-70mm</t>
  </si>
  <si>
    <t>1737473045</t>
  </si>
  <si>
    <t>91</t>
  </si>
  <si>
    <t>342151111</t>
  </si>
  <si>
    <t>Montáž opláštění stěn ocelových kcí ze sendvičových panelů šroubovaných budov v do 6 m</t>
  </si>
  <si>
    <t>598070864</t>
  </si>
  <si>
    <t>36*2,18*2+22,18*2,18*2+0,3*2+37,37+50,83 "plocha</t>
  </si>
  <si>
    <t>-(3*1*2+2*1+2,1*1,5*3+2,1*1+3,4*1,5*4) "otvory</t>
  </si>
  <si>
    <t>92</t>
  </si>
  <si>
    <t>55324716</t>
  </si>
  <si>
    <t>panel sendvičový stěnový vnější, izolace PIR, skryté kotvení, U 0,28W/m2K, modulová/celková š 1000/1050mm tl 80mm</t>
  </si>
  <si>
    <t>-943046507</t>
  </si>
  <si>
    <t>302,515</t>
  </si>
  <si>
    <t>93</t>
  </si>
  <si>
    <t>3421919R01</t>
  </si>
  <si>
    <t>Montáž pomocných a kotevních prvků pro opláštění stěn, montáž systémového oplechování, včetně dodávky materiálu</t>
  </si>
  <si>
    <t>-579492417</t>
  </si>
  <si>
    <t>94</t>
  </si>
  <si>
    <t>348401153</t>
  </si>
  <si>
    <t>Montáž oplocení ze svařovaného pletiva s napínacími dráty výšky přes 1,5 do 2,0 m</t>
  </si>
  <si>
    <t>-672211575</t>
  </si>
  <si>
    <t>85+1</t>
  </si>
  <si>
    <t>95</t>
  </si>
  <si>
    <t>313248R01</t>
  </si>
  <si>
    <t>svařované plotové pletivo v rolích 25m výšky 1,80m průměr drátu 2,5mm rozměr oka 50x100mm povrchová úprava Pz a komaxit</t>
  </si>
  <si>
    <t>-806334667</t>
  </si>
  <si>
    <t>Vodorovné konstrukce</t>
  </si>
  <si>
    <t>96</t>
  </si>
  <si>
    <t>417321515</t>
  </si>
  <si>
    <t>Ztužující pásy a věnce ze ŽB tř. C 25/30</t>
  </si>
  <si>
    <t>-21627590</t>
  </si>
  <si>
    <t>0,25*0,22*(7,7+13,18*5) "věnec</t>
  </si>
  <si>
    <t>97</t>
  </si>
  <si>
    <t>417351115</t>
  </si>
  <si>
    <t>Zřízení bednění ztužujících věnců</t>
  </si>
  <si>
    <t>145851833</t>
  </si>
  <si>
    <t>0,4*2*(7,7+13,18*5) "věnec</t>
  </si>
  <si>
    <t>98</t>
  </si>
  <si>
    <t>417351116</t>
  </si>
  <si>
    <t>Odstranění bednění ztužujících věnců</t>
  </si>
  <si>
    <t>-2108471153</t>
  </si>
  <si>
    <t>99</t>
  </si>
  <si>
    <t>417361821</t>
  </si>
  <si>
    <t>Výztuž ztužujících pásů a věnců betonářskou ocelí 10 505</t>
  </si>
  <si>
    <t>-815941357</t>
  </si>
  <si>
    <t>(7,7+13,18*5)*(0,64*4+0,22*1/0,15)/1000 "věnec</t>
  </si>
  <si>
    <t>100</t>
  </si>
  <si>
    <t>444151111</t>
  </si>
  <si>
    <t>Montáž krytiny ocelových střech ze sendvičových panelů šroubovaných budov v do 6 m</t>
  </si>
  <si>
    <t>-1470012741</t>
  </si>
  <si>
    <t>101</t>
  </si>
  <si>
    <t>5532471R1</t>
  </si>
  <si>
    <t>panel sendvičový stěnový i střešní, izolace PIR, skryté kotvení, U 0,206W/m2K, modulová š 1000mm tl 100mm</t>
  </si>
  <si>
    <t>-1564295550</t>
  </si>
  <si>
    <t>102</t>
  </si>
  <si>
    <t>5532471R2</t>
  </si>
  <si>
    <t>panel sendvičový stěnový i střešní, izolace PIR, skryté kotvení, U 0,254W/m2K, modulová š 1000mm tl 80mm</t>
  </si>
  <si>
    <t>-1868716414</t>
  </si>
  <si>
    <t>907,302-95,4</t>
  </si>
  <si>
    <t>103</t>
  </si>
  <si>
    <t>4441919R01</t>
  </si>
  <si>
    <t>Montáž pomocných a kotevních prvků pro krytiny ocelových střech, montáž systémového oplechování, včetně dodávky materiálu</t>
  </si>
  <si>
    <t>-1818520517</t>
  </si>
  <si>
    <t>Komunikace pozemní</t>
  </si>
  <si>
    <t>104</t>
  </si>
  <si>
    <t>564750111</t>
  </si>
  <si>
    <t>Podklad z kameniva hrubého drceného vel. 16-32 mm tl 150 mm</t>
  </si>
  <si>
    <t>-156706657</t>
  </si>
  <si>
    <t>15,4*11,2 "manipulační plocha</t>
  </si>
  <si>
    <t>105</t>
  </si>
  <si>
    <t>564751111</t>
  </si>
  <si>
    <t>Podklad z kameniva hrubého drceného vel. 32-63 mm tl 150 mm</t>
  </si>
  <si>
    <t>1830076645</t>
  </si>
  <si>
    <t>106</t>
  </si>
  <si>
    <t>564851113</t>
  </si>
  <si>
    <t>Podklad ze štěrkodrtě ŠD tl 170 mm</t>
  </si>
  <si>
    <t>2074234442</t>
  </si>
  <si>
    <t>224,28 "chodník. přejezd a zpev. plocha</t>
  </si>
  <si>
    <t>76*2,5 "nový asfalt</t>
  </si>
  <si>
    <t>58*0,35 "kačírek</t>
  </si>
  <si>
    <t>107</t>
  </si>
  <si>
    <t>564931412</t>
  </si>
  <si>
    <t>Podklad z asfaltového recyklátu tl 100 mm</t>
  </si>
  <si>
    <t>-947183042</t>
  </si>
  <si>
    <t>361,1+106,5 "provizorní asf. plocha</t>
  </si>
  <si>
    <t>108</t>
  </si>
  <si>
    <t>564951413</t>
  </si>
  <si>
    <t>Podklad z asfaltového recyklátu tl 150 mm</t>
  </si>
  <si>
    <t>1459812260</t>
  </si>
  <si>
    <t>109</t>
  </si>
  <si>
    <t>565165111</t>
  </si>
  <si>
    <t>Asfaltový beton vrstva podkladní ACP 16 (obalované kamenivo OKS) tl 80 mm š do 3 m</t>
  </si>
  <si>
    <t>1288011594</t>
  </si>
  <si>
    <t>110</t>
  </si>
  <si>
    <t>567122113</t>
  </si>
  <si>
    <t>Podklad ze směsi stmelené cementem SC C 8/10 (KSC I) tl 140 mm</t>
  </si>
  <si>
    <t>1292886016</t>
  </si>
  <si>
    <t>111</t>
  </si>
  <si>
    <t>567123111</t>
  </si>
  <si>
    <t>Podklad ze směsi stmelené cementem SC C 5/6 (KSC II) tl 120 mm</t>
  </si>
  <si>
    <t>1841246472</t>
  </si>
  <si>
    <t>(58,2+6,2)*2 "chodnikovy prejezd</t>
  </si>
  <si>
    <t>6,2*15,4 "zpevnena plocha</t>
  </si>
  <si>
    <t>112</t>
  </si>
  <si>
    <t>5719051R01</t>
  </si>
  <si>
    <t>Posyp krytu živičnou frézovankou</t>
  </si>
  <si>
    <t>-1357412700</t>
  </si>
  <si>
    <t>113</t>
  </si>
  <si>
    <t>573191111</t>
  </si>
  <si>
    <t>Postřik infiltrační kationaktivní emulzí v množství 1 kg/m2</t>
  </si>
  <si>
    <t>2110973879</t>
  </si>
  <si>
    <t>114</t>
  </si>
  <si>
    <t>573211109</t>
  </si>
  <si>
    <t>Postřik živičný spojovací z asfaltu v množství 0,50 kg/m2</t>
  </si>
  <si>
    <t>1687680789</t>
  </si>
  <si>
    <t>115</t>
  </si>
  <si>
    <t>577134131</t>
  </si>
  <si>
    <t>Asfaltový beton vrstva obrusná ACO 11 (ABS) tř. I tl 40 mm š do 3 m z modifikovaného asfaltu</t>
  </si>
  <si>
    <t>1486586579</t>
  </si>
  <si>
    <t>116</t>
  </si>
  <si>
    <t>596212212</t>
  </si>
  <si>
    <t>Kladení zámkové dlažby pozemních komunikací tl 80 mm skupiny A pl do 300 m2</t>
  </si>
  <si>
    <t>-1137902426</t>
  </si>
  <si>
    <t>117</t>
  </si>
  <si>
    <t>59245020</t>
  </si>
  <si>
    <t>dlažba skladebná betonová 200x100x80mm přírodní</t>
  </si>
  <si>
    <t>-478275402</t>
  </si>
  <si>
    <t>Úpravy povrchů, podlahy a osazování výplní</t>
  </si>
  <si>
    <t>118</t>
  </si>
  <si>
    <t>612131102</t>
  </si>
  <si>
    <t>Cementový postřik vnitřních stěn nanášený síťovitě ručně</t>
  </si>
  <si>
    <t>-641351</t>
  </si>
  <si>
    <t>119</t>
  </si>
  <si>
    <t>612142001</t>
  </si>
  <si>
    <t>Potažení vnitřních stěn sklovláknitým pletivem vtlačeným do tenkovrstvé hmoty</t>
  </si>
  <si>
    <t>-1062421988</t>
  </si>
  <si>
    <t>0,4*(7,7+13,18*4) "věnec</t>
  </si>
  <si>
    <t>120</t>
  </si>
  <si>
    <t>612321121</t>
  </si>
  <si>
    <t>Vápenocementová omítka hladká jednovrstvá vnitřních stěn nanášená ručně</t>
  </si>
  <si>
    <t>-511942945</t>
  </si>
  <si>
    <t>8,3*2*1 "zdivo obvod</t>
  </si>
  <si>
    <t>-2*1 "odpočet vrata</t>
  </si>
  <si>
    <t>0,24*1*2 "ostění vrat</t>
  </si>
  <si>
    <t>(43,98*3+56,44)*2 "příčné dělící stěny oboustr.</t>
  </si>
  <si>
    <t>7,7*4,34*2-2*2*2 "podélná příčka oboustr.</t>
  </si>
  <si>
    <t>(2*3+0,3) "ostění vrat vnitř.</t>
  </si>
  <si>
    <t>121</t>
  </si>
  <si>
    <t>612321191</t>
  </si>
  <si>
    <t>Příplatek k vápenocementové omítce vnitřních stěn za každých dalších 5 mm tloušťky ručně</t>
  </si>
  <si>
    <t>1385177261</t>
  </si>
  <si>
    <t>122</t>
  </si>
  <si>
    <t>622251101</t>
  </si>
  <si>
    <t>Příplatek k cenám kontaktního zateplení stěn za použití tepelněizolačních zátek z polystyrenu</t>
  </si>
  <si>
    <t>1122543641</t>
  </si>
  <si>
    <t>18,25</t>
  </si>
  <si>
    <t>123</t>
  </si>
  <si>
    <t>622211031</t>
  </si>
  <si>
    <t>Montáž kontaktního zateplení vnějších stěn z polystyrénových desek tl do 160 mm</t>
  </si>
  <si>
    <t>-1210823797</t>
  </si>
  <si>
    <t>124</t>
  </si>
  <si>
    <t>28376357</t>
  </si>
  <si>
    <t>deska fasádní polystyrénová pro tepelné izolace spodní stavby tl 140mm</t>
  </si>
  <si>
    <t>1881494751</t>
  </si>
  <si>
    <t>18,25*1,02 'Přepočtené koeficientem množství</t>
  </si>
  <si>
    <t>125</t>
  </si>
  <si>
    <t>622252002</t>
  </si>
  <si>
    <t>Montáž ostatních lišt kontaktního zateplení</t>
  </si>
  <si>
    <t>-1814416573</t>
  </si>
  <si>
    <t>1,25*6+8,3+6,3</t>
  </si>
  <si>
    <t>126</t>
  </si>
  <si>
    <t>59051480</t>
  </si>
  <si>
    <t>profil rohový Al s tkaninou kontaktního zateplení</t>
  </si>
  <si>
    <t>-1672820264</t>
  </si>
  <si>
    <t>22,1*1,05 'Přepočtené koeficientem množství</t>
  </si>
  <si>
    <t>127</t>
  </si>
  <si>
    <t>622991R01</t>
  </si>
  <si>
    <t>Betonová stěrka vnějších stěn: penetrace, hrubá betonová stěrka, jemná betonová stěrka, probarvovaná lazura, transparentní lazura UV odolná</t>
  </si>
  <si>
    <t>-1653189587</t>
  </si>
  <si>
    <t>18,25 "zateplení</t>
  </si>
  <si>
    <t>1*2*0,25 "ostění vrat</t>
  </si>
  <si>
    <t>128</t>
  </si>
  <si>
    <t>6286136R1</t>
  </si>
  <si>
    <t>Žárové zinkování ponorem dílů ocelových konstrukcí</t>
  </si>
  <si>
    <t>1391755295</t>
  </si>
  <si>
    <t>0,279*1000 "pojezd zvedáku</t>
  </si>
  <si>
    <t>6,03*1000 "sloupy</t>
  </si>
  <si>
    <t>129</t>
  </si>
  <si>
    <t>631311117</t>
  </si>
  <si>
    <t>Mazanina tl do 80 mm z betonu prostého bez zvýšených nároků na prostředí tř. C 30/37</t>
  </si>
  <si>
    <t>-1051375561</t>
  </si>
  <si>
    <t>96,450*0,08 "P1.2</t>
  </si>
  <si>
    <t>5,34*0,05 "P1.4 budova PZ</t>
  </si>
  <si>
    <t>130</t>
  </si>
  <si>
    <t>631311137</t>
  </si>
  <si>
    <t>Mazanina tl do 240 mm z betonu prostého bez zvýšených nároků na prostředí tř. C 30/37</t>
  </si>
  <si>
    <t>828871272</t>
  </si>
  <si>
    <t>(73,87+100,94+231,30+232,44)*0,18 "P1.1</t>
  </si>
  <si>
    <t>-(0,8*0,8+1,2*1,2)*0,18 "odpočet šachty</t>
  </si>
  <si>
    <t>131</t>
  </si>
  <si>
    <t>631319021</t>
  </si>
  <si>
    <t>Příplatek k mazanině tl do 80 mm za přehlazení s poprášením cementem</t>
  </si>
  <si>
    <t>-1878806552</t>
  </si>
  <si>
    <t>132</t>
  </si>
  <si>
    <t>631319023</t>
  </si>
  <si>
    <t>Příplatek k mazanině tl do 240 mm za přehlazení s poprášením cementem</t>
  </si>
  <si>
    <t>-85116296</t>
  </si>
  <si>
    <t>114,565</t>
  </si>
  <si>
    <t>133</t>
  </si>
  <si>
    <t>631319171</t>
  </si>
  <si>
    <t>Příplatek k mazanině tl do 80 mm za stržení povrchu spodní vrstvy před vložením výztuže</t>
  </si>
  <si>
    <t>-334189145</t>
  </si>
  <si>
    <t>7,716</t>
  </si>
  <si>
    <t>134</t>
  </si>
  <si>
    <t>631319175</t>
  </si>
  <si>
    <t>Příplatek k mazanině tl do 240 mm za stržení povrchu spodní vrstvy před vložením výztuže</t>
  </si>
  <si>
    <t>1795599206</t>
  </si>
  <si>
    <t>135</t>
  </si>
  <si>
    <t>631319202</t>
  </si>
  <si>
    <t>Příplatek k mazaninám za přidání ocelových vláken (drátkobeton) pro objemové vyztužení 20 kg/m3</t>
  </si>
  <si>
    <t>-819476035</t>
  </si>
  <si>
    <t>114,565 "deska 180 mm</t>
  </si>
  <si>
    <t>136</t>
  </si>
  <si>
    <t>631362021</t>
  </si>
  <si>
    <t>Výztuž mazanin svařovanými sítěmi Kari</t>
  </si>
  <si>
    <t>-1141699871</t>
  </si>
  <si>
    <t>96,450*7,9/1000 "deska 80 mm, 8/100/100</t>
  </si>
  <si>
    <t>(13*1,5*2+13*1*2+55,375*1*2*2)*4,45/1000 "vyztuz podel steny 6/100/100</t>
  </si>
  <si>
    <t>137</t>
  </si>
  <si>
    <t>637121112</t>
  </si>
  <si>
    <t>Okapový chodník z kačírku tl 150 mm s udusáním</t>
  </si>
  <si>
    <t>-615532187</t>
  </si>
  <si>
    <t>138</t>
  </si>
  <si>
    <t>642942831</t>
  </si>
  <si>
    <t>Osazování zárubní nebo rámů dveřních kovových do 10 m2 na montážní pěnu</t>
  </si>
  <si>
    <t>-1853144606</t>
  </si>
  <si>
    <t>Trubní vedení</t>
  </si>
  <si>
    <t>139</t>
  </si>
  <si>
    <t>894201132</t>
  </si>
  <si>
    <t>Dno šachet tl nad 200 mm z prostého betonu bez zvýšených nároků na prostředí tř. C 35/45</t>
  </si>
  <si>
    <t>-833297499</t>
  </si>
  <si>
    <t>1,55*1,55*0,05</t>
  </si>
  <si>
    <t>1,0*1,0*0,1</t>
  </si>
  <si>
    <t>140</t>
  </si>
  <si>
    <t>894201193</t>
  </si>
  <si>
    <t>Příplatek za tloušťku dna šachet do 200 mm</t>
  </si>
  <si>
    <t>-583590270</t>
  </si>
  <si>
    <t>141</t>
  </si>
  <si>
    <t>894201220</t>
  </si>
  <si>
    <t>Stěny šachet tl nad 200 mm z prostého betonu bez zvýšených nároků na prostředí tř. C 20/25</t>
  </si>
  <si>
    <t>661781168</t>
  </si>
  <si>
    <t>(0,8*2+1*2)*0,1*0,82 "menší šachta, vnitřní beton</t>
  </si>
  <si>
    <t>(1,2*2+1,55*2)*0,175*0,98 "větší šachta, vnitřní beton</t>
  </si>
  <si>
    <t>(1,15*2+1,0)*0,15*0,82 "menší šachta, vnější beton</t>
  </si>
  <si>
    <t>142</t>
  </si>
  <si>
    <t>894201293</t>
  </si>
  <si>
    <t>Příplatek za tloušťku stěn šachet z betonu prostého do 200 mm</t>
  </si>
  <si>
    <t>2003790957</t>
  </si>
  <si>
    <t>143</t>
  </si>
  <si>
    <t>894302191</t>
  </si>
  <si>
    <t>Stěny šachet tl nad 200 mm ze ŽB bez zvýšených nároků na prostředí tř. C 40/50</t>
  </si>
  <si>
    <t>-920201878</t>
  </si>
  <si>
    <t>(1,7*2+1,55)*0,15*0,97 "větší šachta, vnější beton</t>
  </si>
  <si>
    <t>144</t>
  </si>
  <si>
    <t>894302193</t>
  </si>
  <si>
    <t>Příplatek za tloušťku stěn šachet ze ŽB do 200 mm</t>
  </si>
  <si>
    <t>-307507562</t>
  </si>
  <si>
    <t>145</t>
  </si>
  <si>
    <t>894502101</t>
  </si>
  <si>
    <t>Bednění stěn šachet pravoúhlých nebo vícehranných jednostranné</t>
  </si>
  <si>
    <t>-1194396917</t>
  </si>
  <si>
    <t>(0,8*4)*0,82</t>
  </si>
  <si>
    <t>(1,2*4)*0,98</t>
  </si>
  <si>
    <t>146</t>
  </si>
  <si>
    <t>894502201</t>
  </si>
  <si>
    <t>Bednění stěn šachet pravoúhlých nebo vícehranných oboustranné</t>
  </si>
  <si>
    <t>-1415032004</t>
  </si>
  <si>
    <t>(1*4)*0,82</t>
  </si>
  <si>
    <t>(1,55*4)*0,98</t>
  </si>
  <si>
    <t>147</t>
  </si>
  <si>
    <t>899104112</t>
  </si>
  <si>
    <t>Osazení poklopů litinových nebo ocelových včetně rámů pro třídu zatížení D400, E600</t>
  </si>
  <si>
    <t>82326444</t>
  </si>
  <si>
    <t>148</t>
  </si>
  <si>
    <t>286619R01</t>
  </si>
  <si>
    <t>poklop šachtový litinový pro třídu zatížení D400 světlý průlez 800x800 mm</t>
  </si>
  <si>
    <t>-459283045</t>
  </si>
  <si>
    <t>149</t>
  </si>
  <si>
    <t>916131213</t>
  </si>
  <si>
    <t>Osazení silničního obrubníku betonového stojatého s boční opěrou do lože z betonu prostého</t>
  </si>
  <si>
    <t>1963397838</t>
  </si>
  <si>
    <t>150</t>
  </si>
  <si>
    <t>59217017</t>
  </si>
  <si>
    <t>obrubník betonový chodníkový 1000x100x250mm</t>
  </si>
  <si>
    <t>732777014</t>
  </si>
  <si>
    <t>6,28+15,56+11,2+15,56 "obruba s nášlapem</t>
  </si>
  <si>
    <t>151</t>
  </si>
  <si>
    <t>59217016</t>
  </si>
  <si>
    <t>obrubník betonový chodníkový 1000x80x250mm</t>
  </si>
  <si>
    <t>-1059068574</t>
  </si>
  <si>
    <t>2,1+76+2,1 "zapuštěný obrubník</t>
  </si>
  <si>
    <t>152</t>
  </si>
  <si>
    <t>916231213</t>
  </si>
  <si>
    <t>Osazení chodníkového obrubníku betonového stojatého s boční opěrou do lože z betonu prostého</t>
  </si>
  <si>
    <t>-2075801425</t>
  </si>
  <si>
    <t>58+0,35+0,35 "kačírek</t>
  </si>
  <si>
    <t>153</t>
  </si>
  <si>
    <t>59217037</t>
  </si>
  <si>
    <t>obrubník betonový parkový přírodní 500x50x200mm</t>
  </si>
  <si>
    <t>1224241007</t>
  </si>
  <si>
    <t>154</t>
  </si>
  <si>
    <t>919726122</t>
  </si>
  <si>
    <t>Geotextilie pro ochranu, separaci a filtraci netkaná měrná hmotnost do 300 g/m2</t>
  </si>
  <si>
    <t>2143271513</t>
  </si>
  <si>
    <t>58*(0,15+0,35+0,15) "kačírek</t>
  </si>
  <si>
    <t>155</t>
  </si>
  <si>
    <t>935114122</t>
  </si>
  <si>
    <t>Štěrbinový odvodňovací betonový žlab 450x500 mm se spádem 0,5% se základem</t>
  </si>
  <si>
    <t>1602859478</t>
  </si>
  <si>
    <t>156</t>
  </si>
  <si>
    <t>941311111</t>
  </si>
  <si>
    <t>Montáž lešení řadového modulového lehkého zatížení do 200 kg/m2 š do 0,9 m v do 10 m</t>
  </si>
  <si>
    <t>1228461274</t>
  </si>
  <si>
    <t>(28,22+1,2+1,2+14,46+1,2+1,2+28,22)*3,5</t>
  </si>
  <si>
    <t>(36,48+1,2+1,2+14,46+1,2+1,2+36,48)*4,5</t>
  </si>
  <si>
    <t>157</t>
  </si>
  <si>
    <t>941311211</t>
  </si>
  <si>
    <t>Příplatek k lešení řadovému modulovému lehkému š 0,9 m v do 25 m za první a ZKD den použití</t>
  </si>
  <si>
    <t>587732665</t>
  </si>
  <si>
    <t>679,94*60 'Přepočtené koeficientem množství</t>
  </si>
  <si>
    <t>158</t>
  </si>
  <si>
    <t>941311811</t>
  </si>
  <si>
    <t>Demontáž lešení řadového modulového lehkého zatížení do 200 kg/m2 š do 0,9 m v do 10 m</t>
  </si>
  <si>
    <t>-1785530099</t>
  </si>
  <si>
    <t>159</t>
  </si>
  <si>
    <t>944611111</t>
  </si>
  <si>
    <t>Montáž ochranné plachty z textilie z umělých vláken</t>
  </si>
  <si>
    <t>75741853</t>
  </si>
  <si>
    <t>160</t>
  </si>
  <si>
    <t>944611211</t>
  </si>
  <si>
    <t>Příplatek k ochranné plachtě za první a ZKD den použití</t>
  </si>
  <si>
    <t>-2120635565</t>
  </si>
  <si>
    <t>161</t>
  </si>
  <si>
    <t>944611811</t>
  </si>
  <si>
    <t>Demontáž ochranné plachty z textilie z umělých vláken</t>
  </si>
  <si>
    <t>1747386808</t>
  </si>
  <si>
    <t>162</t>
  </si>
  <si>
    <t>949101111</t>
  </si>
  <si>
    <t>Lešení pomocné pro objekty pozemních staveb s lešeňovou podlahou v do 1,9 m zatížení do 150 kg/m2</t>
  </si>
  <si>
    <t>1971624578</t>
  </si>
  <si>
    <t>38,5+56,5+50,05*2+73,45 "nižší hala</t>
  </si>
  <si>
    <t>6,2*13,4 "přístřešek</t>
  </si>
  <si>
    <t>163</t>
  </si>
  <si>
    <t>949101112</t>
  </si>
  <si>
    <t>Lešení pomocné pro objekty pozemních staveb s lešeňovou podlahou v do 3,5 m zatížení do 150 kg/m2</t>
  </si>
  <si>
    <t>-1632369762</t>
  </si>
  <si>
    <t>231,07+230,1 "vyšší hala</t>
  </si>
  <si>
    <t>164</t>
  </si>
  <si>
    <t>953942121</t>
  </si>
  <si>
    <t>Osazování ochranných úhelníků bez jejich dodání</t>
  </si>
  <si>
    <t>-1066044095</t>
  </si>
  <si>
    <t>165</t>
  </si>
  <si>
    <t>13010432</t>
  </si>
  <si>
    <t>úhelník ocelový rovnostranný jakost 11 375 80x80x6mm</t>
  </si>
  <si>
    <t>1522332354</t>
  </si>
  <si>
    <t>(2,5*6+2*2+3,5*8)*7,34/1000</t>
  </si>
  <si>
    <t>166</t>
  </si>
  <si>
    <t>961044111</t>
  </si>
  <si>
    <t>Bourání základů z betonu prostého</t>
  </si>
  <si>
    <t>240098627</t>
  </si>
  <si>
    <t>5,34*0,1 "základová deska budova PZ</t>
  </si>
  <si>
    <t>167</t>
  </si>
  <si>
    <t>-743216615</t>
  </si>
  <si>
    <t>5,34*0,05 "betonová deska budova PZ</t>
  </si>
  <si>
    <t>168</t>
  </si>
  <si>
    <t>965082923</t>
  </si>
  <si>
    <t>Odstranění násypů pod podlahami tl do 100 mm pl přes 2 m2</t>
  </si>
  <si>
    <t>-358649198</t>
  </si>
  <si>
    <t>5,34*0,05 "ŠP pod bet, deskou budova PZ</t>
  </si>
  <si>
    <t>169</t>
  </si>
  <si>
    <t>966008213</t>
  </si>
  <si>
    <t>Bourání odvodňovacího žlabu z betonových příkopových tvárnic š do 1 200 mm</t>
  </si>
  <si>
    <t>928381717</t>
  </si>
  <si>
    <t>170</t>
  </si>
  <si>
    <t>966071711</t>
  </si>
  <si>
    <t>Bourání sloupků a vzpěr plotových ocelových do 2,5 m zabetonovaných</t>
  </si>
  <si>
    <t>648909264</t>
  </si>
  <si>
    <t>171</t>
  </si>
  <si>
    <t>966071821</t>
  </si>
  <si>
    <t>Rozebrání oplocení z drátěného pletiva se čtvercovými oky výšky do 1,6 m</t>
  </si>
  <si>
    <t>693752404</t>
  </si>
  <si>
    <t>172</t>
  </si>
  <si>
    <t>977311111</t>
  </si>
  <si>
    <t>Řezání stávajících betonových mazanin nevyztužených hl do 50 mm</t>
  </si>
  <si>
    <t>-619079675</t>
  </si>
  <si>
    <t>19 "bourání podlahy budova PZ</t>
  </si>
  <si>
    <t>173</t>
  </si>
  <si>
    <t>977312112</t>
  </si>
  <si>
    <t>Řezání stávajících betonových mazanin vyztužených hl do 100 mm</t>
  </si>
  <si>
    <t>-1903153743</t>
  </si>
  <si>
    <t>174</t>
  </si>
  <si>
    <t>980R001</t>
  </si>
  <si>
    <t>Osazení hasicího přístroje vč. pomocného montážního materiálu</t>
  </si>
  <si>
    <t>670229561</t>
  </si>
  <si>
    <t>175</t>
  </si>
  <si>
    <t>44932R01</t>
  </si>
  <si>
    <t>práškový hasicí přístroj typ PG6 21A</t>
  </si>
  <si>
    <t>-2045466593</t>
  </si>
  <si>
    <t>176</t>
  </si>
  <si>
    <t>44932R02</t>
  </si>
  <si>
    <t>práškový hasicí přístroj typ PR6 34A</t>
  </si>
  <si>
    <t>-2063740843</t>
  </si>
  <si>
    <t>177</t>
  </si>
  <si>
    <t>1240109468</t>
  </si>
  <si>
    <t>178</t>
  </si>
  <si>
    <t>1077231354</t>
  </si>
  <si>
    <t>179</t>
  </si>
  <si>
    <t>1394097313</t>
  </si>
  <si>
    <t>431,375*9 'Přepočtené koeficientem množství</t>
  </si>
  <si>
    <t>180</t>
  </si>
  <si>
    <t>997013801</t>
  </si>
  <si>
    <t>Poplatek za uložení na skládce (skládkovné) stavebního odpadu betonového kód odpadu 170 101</t>
  </si>
  <si>
    <t>-880168713</t>
  </si>
  <si>
    <t>213,720+6+1,643</t>
  </si>
  <si>
    <t>181</t>
  </si>
  <si>
    <t>997223845</t>
  </si>
  <si>
    <t>Poplatek za uložení na skládce (skládkovné) odpadu asfaltového bez dehtu kód odpadu 170 302</t>
  </si>
  <si>
    <t>688567384</t>
  </si>
  <si>
    <t>207,802</t>
  </si>
  <si>
    <t>998</t>
  </si>
  <si>
    <t>Přesun hmot</t>
  </si>
  <si>
    <t>182</t>
  </si>
  <si>
    <t>998014211</t>
  </si>
  <si>
    <t>Přesun hmot pro budovy jednopodlažní z kovových dílců</t>
  </si>
  <si>
    <t>-181110297</t>
  </si>
  <si>
    <t>711</t>
  </si>
  <si>
    <t>Izolace proti vodě, vlhkosti a plynům</t>
  </si>
  <si>
    <t>183</t>
  </si>
  <si>
    <t>711111001</t>
  </si>
  <si>
    <t>Provedení izolace proti zemní vlhkosti vodorovné za studena nátěrem penetračním</t>
  </si>
  <si>
    <t>-2016700857</t>
  </si>
  <si>
    <t>58,125*13,4 "hala</t>
  </si>
  <si>
    <t>5,34 "budova PZ</t>
  </si>
  <si>
    <t>184</t>
  </si>
  <si>
    <t>11163150</t>
  </si>
  <si>
    <t>lak penetrační asfaltový</t>
  </si>
  <si>
    <t>-605810810</t>
  </si>
  <si>
    <t>111,206243023592*0,0035 'Přepočtené koeficientem množství</t>
  </si>
  <si>
    <t>185</t>
  </si>
  <si>
    <t>711112001</t>
  </si>
  <si>
    <t>Provedení izolace proti zemní vlhkosti svislé za studena nátěrem penetračním</t>
  </si>
  <si>
    <t>1376696781</t>
  </si>
  <si>
    <t>(58,125+13,4)*2*0,7 "obvod</t>
  </si>
  <si>
    <t>(1*0,92*4)+(1,55*1,07*4) "boky šachet</t>
  </si>
  <si>
    <t>19*0,65 "boky bourané plochy budova PZ</t>
  </si>
  <si>
    <t>186</t>
  </si>
  <si>
    <t>-1367278259</t>
  </si>
  <si>
    <t>122,799*0,00035 'Přepočtené koeficientem množství</t>
  </si>
  <si>
    <t>187</t>
  </si>
  <si>
    <t>711112012</t>
  </si>
  <si>
    <t>Provedení izolace proti zemní vlhkosti svislé za studena nátěrem tekutou lepenkou</t>
  </si>
  <si>
    <t>134399679</t>
  </si>
  <si>
    <t>188</t>
  </si>
  <si>
    <t>11163001</t>
  </si>
  <si>
    <t>stěrka hydroizolační asfaltová dvousložková do spodní stavby</t>
  </si>
  <si>
    <t>-380968795</t>
  </si>
  <si>
    <t>12,35*3 'Přepočtené koeficientem množství</t>
  </si>
  <si>
    <t>189</t>
  </si>
  <si>
    <t>711131811</t>
  </si>
  <si>
    <t>Odstranění izolace proti zemní vlhkosti vodorovné</t>
  </si>
  <si>
    <t>2022483851</t>
  </si>
  <si>
    <t>190</t>
  </si>
  <si>
    <t>711141559</t>
  </si>
  <si>
    <t>Provedení izolace proti zemní vlhkosti pásy přitavením vodorovné NAIP</t>
  </si>
  <si>
    <t>410926481</t>
  </si>
  <si>
    <t>191</t>
  </si>
  <si>
    <t>62855001</t>
  </si>
  <si>
    <t>pás asfaltový natavitelný modifikovaný SBS tl 4,0mm s vložkou z polyesterové rohože a spalitelnou PE fólií nebo jemnozrnný minerálním posypem na horním povrchu</t>
  </si>
  <si>
    <t>919098892</t>
  </si>
  <si>
    <t>784,215*1,15 'Přepočtené koeficientem množství</t>
  </si>
  <si>
    <t>192</t>
  </si>
  <si>
    <t>711142559</t>
  </si>
  <si>
    <t>Provedení izolace proti zemní vlhkosti pásy přitavením svislé NAIP</t>
  </si>
  <si>
    <t>-777722245</t>
  </si>
  <si>
    <t>19*0,45 "přetažení vodorov. izolace na boky, budova PZ</t>
  </si>
  <si>
    <t>193</t>
  </si>
  <si>
    <t>1735230770</t>
  </si>
  <si>
    <t>131,349*1,2 'Přepočtené koeficientem množství</t>
  </si>
  <si>
    <t>194</t>
  </si>
  <si>
    <t>998711101</t>
  </si>
  <si>
    <t>Přesun hmot tonážní pro izolace proti vodě, vlhkosti a plynům v objektech výšky do 6 m</t>
  </si>
  <si>
    <t>-1416908081</t>
  </si>
  <si>
    <t>713</t>
  </si>
  <si>
    <t>Izolace tepelné</t>
  </si>
  <si>
    <t>195</t>
  </si>
  <si>
    <t>713120821</t>
  </si>
  <si>
    <t>Odstranění tepelné izolace podlah volně kladené z polystyrenu tl do 100 mm</t>
  </si>
  <si>
    <t>677814040</t>
  </si>
  <si>
    <t>5,34 "TI v podlaze deskou budova PZ</t>
  </si>
  <si>
    <t>196</t>
  </si>
  <si>
    <t>713121111</t>
  </si>
  <si>
    <t>Montáž izolace tepelné podlah volně kladenými rohožemi, pásy, dílci, deskami 1 vrstva</t>
  </si>
  <si>
    <t>-1027313326</t>
  </si>
  <si>
    <t>96,45 "skladba P1.2</t>
  </si>
  <si>
    <t>5,34 "skladba P1.4 budova PZ</t>
  </si>
  <si>
    <t>197</t>
  </si>
  <si>
    <t>28375926</t>
  </si>
  <si>
    <t>deska EPS 200 pro trvalé zatížení v tlaku (max. 3600 kg/m2) tl 100mm</t>
  </si>
  <si>
    <t>-1781845806</t>
  </si>
  <si>
    <t>101,79*1,02 'Přepočtené koeficientem množství</t>
  </si>
  <si>
    <t>198</t>
  </si>
  <si>
    <t>713131151</t>
  </si>
  <si>
    <t>Montáž izolace tepelné stěn a základů volně vloženými rohožemi, pásy, dílci, deskami 1 vrstva</t>
  </si>
  <si>
    <t>1387716795</t>
  </si>
  <si>
    <t>0,25*(7,7+13,18*5) "věnec</t>
  </si>
  <si>
    <t>199</t>
  </si>
  <si>
    <t>28375936</t>
  </si>
  <si>
    <t>deska EPS 70 fasádní λ=0,039 tl 80mm</t>
  </si>
  <si>
    <t>-2137575553</t>
  </si>
  <si>
    <t>18,4*1,05 'Přepočtené koeficientem množství</t>
  </si>
  <si>
    <t>200</t>
  </si>
  <si>
    <t>713191132</t>
  </si>
  <si>
    <t>Montáž izolace tepelné podlah, stropů vrchem nebo střech překrytí separační fólií z PE</t>
  </si>
  <si>
    <t>-1978474866</t>
  </si>
  <si>
    <t>201</t>
  </si>
  <si>
    <t>28329042</t>
  </si>
  <si>
    <t>fólie PE separační či ochranná tl. 0,2mm</t>
  </si>
  <si>
    <t>-811754927</t>
  </si>
  <si>
    <t>101,79*1,1 'Přepočtené koeficientem množství</t>
  </si>
  <si>
    <t>202</t>
  </si>
  <si>
    <t>998713101</t>
  </si>
  <si>
    <t>Přesun hmot tonážní pro izolace tepelné v objektech v do 6 m</t>
  </si>
  <si>
    <t>-1900785224</t>
  </si>
  <si>
    <t>721</t>
  </si>
  <si>
    <t>Zdravotechnika - kanalizace</t>
  </si>
  <si>
    <t>203</t>
  </si>
  <si>
    <t>721R001</t>
  </si>
  <si>
    <t>ZTI - kanalizace - viz samostatná příloha</t>
  </si>
  <si>
    <t>-314885801</t>
  </si>
  <si>
    <t>722</t>
  </si>
  <si>
    <t>Zdravotechnika - vodovod</t>
  </si>
  <si>
    <t>204</t>
  </si>
  <si>
    <t>722R001</t>
  </si>
  <si>
    <t>ZTI - vodovod - viz samostatná příloha</t>
  </si>
  <si>
    <t>-54959449</t>
  </si>
  <si>
    <t>725</t>
  </si>
  <si>
    <t>Zdravotechnika - zařizovací předměty</t>
  </si>
  <si>
    <t>205</t>
  </si>
  <si>
    <t>725R001</t>
  </si>
  <si>
    <t>ZTI - zařizovací předměty - viz samostatná příloha</t>
  </si>
  <si>
    <t>-1484611521</t>
  </si>
  <si>
    <t>733</t>
  </si>
  <si>
    <t>Vytápění</t>
  </si>
  <si>
    <t>206</t>
  </si>
  <si>
    <t>733R001</t>
  </si>
  <si>
    <t>Vytápění - viz samostatná příloha</t>
  </si>
  <si>
    <t>-1400654353</t>
  </si>
  <si>
    <t>741</t>
  </si>
  <si>
    <t>Elektroinstalace - silnoproud</t>
  </si>
  <si>
    <t>207</t>
  </si>
  <si>
    <t>741R001</t>
  </si>
  <si>
    <t>Elektro silnoproud - montáže - viz samostatná příloha</t>
  </si>
  <si>
    <t>1072093546</t>
  </si>
  <si>
    <t>208</t>
  </si>
  <si>
    <t>741R011</t>
  </si>
  <si>
    <t>elektro silnoproud - materiál - viz samostatná příloha</t>
  </si>
  <si>
    <t>583386783</t>
  </si>
  <si>
    <t>742</t>
  </si>
  <si>
    <t>Elektroinstalace - slaboproud</t>
  </si>
  <si>
    <t>209</t>
  </si>
  <si>
    <t>742R001</t>
  </si>
  <si>
    <t>Strukturovaná kabeláž - montáže - viz samostatná příloha</t>
  </si>
  <si>
    <t>125370023</t>
  </si>
  <si>
    <t>210</t>
  </si>
  <si>
    <t>742R011</t>
  </si>
  <si>
    <t>strukturovaná kabeláž - materiál - viz samostatná příloha</t>
  </si>
  <si>
    <t>314520796</t>
  </si>
  <si>
    <t>211</t>
  </si>
  <si>
    <t>742R002</t>
  </si>
  <si>
    <t>EZS - montáže - viz samostatná příloha</t>
  </si>
  <si>
    <t>-758579282</t>
  </si>
  <si>
    <t>212</t>
  </si>
  <si>
    <t>742R012</t>
  </si>
  <si>
    <t>EZS - materiál - viz samostatná příloha</t>
  </si>
  <si>
    <t>-1976994830</t>
  </si>
  <si>
    <t>213</t>
  </si>
  <si>
    <t>742R003</t>
  </si>
  <si>
    <t>Elektro slaboproud, společné náklady - montáže - viz samostatná příloha</t>
  </si>
  <si>
    <t>314803363</t>
  </si>
  <si>
    <t>214</t>
  </si>
  <si>
    <t>742R013</t>
  </si>
  <si>
    <t>Elektro slaboproud, společné náklady - materiál - viz samostatná příloha</t>
  </si>
  <si>
    <t>-224908136</t>
  </si>
  <si>
    <t>751</t>
  </si>
  <si>
    <t>Vzduchotechnika</t>
  </si>
  <si>
    <t>215</t>
  </si>
  <si>
    <t>751R001</t>
  </si>
  <si>
    <t>VZT zařízení - viz samostatná příloha</t>
  </si>
  <si>
    <t>-2106734247</t>
  </si>
  <si>
    <t>216</t>
  </si>
  <si>
    <t>762083122</t>
  </si>
  <si>
    <t>Impregnace řeziva proti dřevokaznému hmyzu, houbám a plísním máčením třída ohrožení 3 a 4</t>
  </si>
  <si>
    <t>-153940961</t>
  </si>
  <si>
    <t>23,501</t>
  </si>
  <si>
    <t>0,336</t>
  </si>
  <si>
    <t>6,076</t>
  </si>
  <si>
    <t>1,403</t>
  </si>
  <si>
    <t>21,489</t>
  </si>
  <si>
    <t>217</t>
  </si>
  <si>
    <t>762430011</t>
  </si>
  <si>
    <t>Obložení stěn z cementotřískových desek tl 10 mm na sraz šroubovaných</t>
  </si>
  <si>
    <t>571647864</t>
  </si>
  <si>
    <t>(58,125*2+13,4-2,1*4-3,4*4)*0,29</t>
  </si>
  <si>
    <t>218</t>
  </si>
  <si>
    <t>762439001</t>
  </si>
  <si>
    <t>Montáž obložení stěn podkladový rošt</t>
  </si>
  <si>
    <t>1540923603</t>
  </si>
  <si>
    <t>(58,125*2+13,4-2,1*4-3,4*4)*2</t>
  </si>
  <si>
    <t>219</t>
  </si>
  <si>
    <t>60514105</t>
  </si>
  <si>
    <t>řezivo jehličnaté lať pevnostní třída S10-13 průžez 30x50mm</t>
  </si>
  <si>
    <t>-209355612</t>
  </si>
  <si>
    <t>215,300*0,03*0,05*1,04</t>
  </si>
  <si>
    <t>220</t>
  </si>
  <si>
    <t>998762101</t>
  </si>
  <si>
    <t>Přesun hmot tonážní pro kce tesařské v objektech v do 6 m</t>
  </si>
  <si>
    <t>913281724</t>
  </si>
  <si>
    <t>763</t>
  </si>
  <si>
    <t>Konstrukce suché výstavby</t>
  </si>
  <si>
    <t>221</t>
  </si>
  <si>
    <t>763121421</t>
  </si>
  <si>
    <t>SDK stěna předsazená tl 62,5 mm profil CW+UW 50 deska 1xDF 12,5 TI 40 mm EI 30</t>
  </si>
  <si>
    <t>2057661813</t>
  </si>
  <si>
    <t>13,1*0,55+13,1*1,55 "opláštění rámových nosníků EI15</t>
  </si>
  <si>
    <t>222</t>
  </si>
  <si>
    <t>763121451</t>
  </si>
  <si>
    <t>SDK stěna předsazená tl 75 mm profil CW+UW 50 desky 2xDF 12,5 TI 50 mm EI 45</t>
  </si>
  <si>
    <t>354810004</t>
  </si>
  <si>
    <t>7,7*2,05*2 "hlavní plochy stěn</t>
  </si>
  <si>
    <t>-(2,1*1,5*2) "odpočty vrat</t>
  </si>
  <si>
    <t>(1,5+2,1+1,5)*0,1*2 "ostění a nadpraží vrat</t>
  </si>
  <si>
    <t>13,1*0,55*4 "opláštění rámových nosníků EI45</t>
  </si>
  <si>
    <t>223</t>
  </si>
  <si>
    <t>763131411</t>
  </si>
  <si>
    <t>SDK podhled desky 1xA 12,5 bez TI dvouvrstvá spodní kce profil CD+UD</t>
  </si>
  <si>
    <t>-2015723954</t>
  </si>
  <si>
    <t>(3,05+2,15)*7,7</t>
  </si>
  <si>
    <t>224</t>
  </si>
  <si>
    <t>763131441</t>
  </si>
  <si>
    <t>SDK podhled desky 2xDF 12,5 bez TI dvouvrstvá spodní kce profil CD+UD</t>
  </si>
  <si>
    <t>-2090480714</t>
  </si>
  <si>
    <t>7,7*(6,6*2)-5,3*0,96 "plocha</t>
  </si>
  <si>
    <t>(5,3*2+0,96*2)*0,35 "ostění u světlíku</t>
  </si>
  <si>
    <t>225</t>
  </si>
  <si>
    <t>763131713</t>
  </si>
  <si>
    <t>SDK podhled napojení na obvodové konstrukce profilem</t>
  </si>
  <si>
    <t>-1657647026</t>
  </si>
  <si>
    <t>(3,05+2,15)*2+7,7*2</t>
  </si>
  <si>
    <t>7,7*2+(6,6*2)*2</t>
  </si>
  <si>
    <t>(5,3*2+0,96*2)</t>
  </si>
  <si>
    <t>226</t>
  </si>
  <si>
    <t>763164335</t>
  </si>
  <si>
    <t>SDK obklad dřevěných kcí uzavřeného tvaru š do 1,6 m desky 1xDF 12,5</t>
  </si>
  <si>
    <t>1454012407</t>
  </si>
  <si>
    <t>13,6 "rámový nosník lepený</t>
  </si>
  <si>
    <t>227</t>
  </si>
  <si>
    <t>763164635</t>
  </si>
  <si>
    <t>SDK obklad kovových kcí tvaru U š do 1,2 m desky 1xDF 12,5</t>
  </si>
  <si>
    <t>1540931033</t>
  </si>
  <si>
    <t>3,08*2 "kastlík kolem sloupů</t>
  </si>
  <si>
    <t>228</t>
  </si>
  <si>
    <t>763171213</t>
  </si>
  <si>
    <t>Montáž revizních klapek SDK kcí vel. do 0,5 m2 pro podhledy</t>
  </si>
  <si>
    <t>-469786492</t>
  </si>
  <si>
    <t>229</t>
  </si>
  <si>
    <t>590307R01</t>
  </si>
  <si>
    <t>dvířka revizní do SDK 800x600mm</t>
  </si>
  <si>
    <t>357698172</t>
  </si>
  <si>
    <t>230</t>
  </si>
  <si>
    <t>763712211</t>
  </si>
  <si>
    <t>Montáž dřevostaveb sloupů plnostěnných, paždíků a zavětrovacích prvků průřezové plochy do 150 cm2</t>
  </si>
  <si>
    <t>706397343</t>
  </si>
  <si>
    <t>2,18*4 "sloupky 100/100</t>
  </si>
  <si>
    <t>12,49*2*2+6,63*4 "paždíky 100/140 štíty</t>
  </si>
  <si>
    <t>(5,8*2+43,85*2)*3-3,4*4-2,1*2-2 "paždíky 100/150 průčelí</t>
  </si>
  <si>
    <t>7,7 "paždíky 100/150 pod okny</t>
  </si>
  <si>
    <t>7,7*6-2,1*2 "paždíky 100/150</t>
  </si>
  <si>
    <t>231</t>
  </si>
  <si>
    <t>60512130</t>
  </si>
  <si>
    <t>hranol stavební řezivo průřezu do 224cm2 do dl 6m</t>
  </si>
  <si>
    <t>-665287483</t>
  </si>
  <si>
    <t>2,18*4*0,1*0,1 "sloupky 100/100</t>
  </si>
  <si>
    <t>(12,49*2*2+6,63*4)*0,1*0,14 "paždíky 100/140 štíty</t>
  </si>
  <si>
    <t>((5,8*2+43,85*2)*3-3,4*4-2,1*2-2)*0,1*0,15 "paždíky 100/150 průčelí</t>
  </si>
  <si>
    <t>7,7*0,1*0,15 "paždíky 100/150 pod okny</t>
  </si>
  <si>
    <t>(7,7*6-2,1*2)*0,1*0,15 "paždíky 100/150</t>
  </si>
  <si>
    <t>232</t>
  </si>
  <si>
    <t>763712212</t>
  </si>
  <si>
    <t>Montáž dřevostaveb sloupů plnostěnných, paždíků a zavětrovacích prvků průřezové plochy do 500 cm2</t>
  </si>
  <si>
    <t>-1127301301</t>
  </si>
  <si>
    <t>2,18*14+2,4*4+2,87*4 "sloupky 140/140</t>
  </si>
  <si>
    <t>2,18*8 "sloupky 150/150</t>
  </si>
  <si>
    <t>233</t>
  </si>
  <si>
    <t>-759123941</t>
  </si>
  <si>
    <t>(2,18*14+2,4*4+2,87*4)*0,14*0,14 "sloupky 140/140</t>
  </si>
  <si>
    <t>2,18*8*0,15*0,15 "sloupky 150/150</t>
  </si>
  <si>
    <t>234</t>
  </si>
  <si>
    <t>763732212</t>
  </si>
  <si>
    <t>Montáž dřevostaveb střešní konstrukce v do 10 m z plnostěnných vazníků konstrukční délky do 18 m</t>
  </si>
  <si>
    <t>-1660050173</t>
  </si>
  <si>
    <t>18*13,6</t>
  </si>
  <si>
    <t>235</t>
  </si>
  <si>
    <t>61223210</t>
  </si>
  <si>
    <t>hranol vrstvený lepený pohledový</t>
  </si>
  <si>
    <t>719984142</t>
  </si>
  <si>
    <t>13,6*0,48*0,2*18</t>
  </si>
  <si>
    <t>236</t>
  </si>
  <si>
    <t>763734113</t>
  </si>
  <si>
    <t>Montáž dřevostaveb střešní konstrukce krokví, vaznic, ztužidel a zavětrování plochy do 500 cm2</t>
  </si>
  <si>
    <t>1834668387</t>
  </si>
  <si>
    <t>14*64,6 "krokve</t>
  </si>
  <si>
    <t>904,4*0,1 "zavětrování</t>
  </si>
  <si>
    <t>237</t>
  </si>
  <si>
    <t>60512137</t>
  </si>
  <si>
    <t>hranol stavební řezivo průřezu do 288cm2 přes dl 8m</t>
  </si>
  <si>
    <t>1459805521</t>
  </si>
  <si>
    <t>994,840*0,18*0,12</t>
  </si>
  <si>
    <t>238</t>
  </si>
  <si>
    <t>998763100</t>
  </si>
  <si>
    <t>Přesun hmot tonážní pro dřevostavby v objektech v do 6 m</t>
  </si>
  <si>
    <t>1950497057</t>
  </si>
  <si>
    <t>764</t>
  </si>
  <si>
    <t>Konstrukce klempířské</t>
  </si>
  <si>
    <t>239</t>
  </si>
  <si>
    <t>764216641</t>
  </si>
  <si>
    <t>Oplechování rovných parapetů celoplošně lepené z Pz s povrchovou úpravou rš 150 mm</t>
  </si>
  <si>
    <t>-828958641</t>
  </si>
  <si>
    <t>2,070 "K/04</t>
  </si>
  <si>
    <t>240</t>
  </si>
  <si>
    <t>764218604</t>
  </si>
  <si>
    <t>Oplechování rovné římsy mechanicky kotvené z Pz s upraveným povrchem rš 130 mm</t>
  </si>
  <si>
    <t>1481856432</t>
  </si>
  <si>
    <t>108 "K/03</t>
  </si>
  <si>
    <t>241</t>
  </si>
  <si>
    <t>764316625</t>
  </si>
  <si>
    <t>Lemování ventilačních nástavců z Pz s povrch úpravou na skládané krytině D do 300 mm</t>
  </si>
  <si>
    <t>-1840473371</t>
  </si>
  <si>
    <t>242</t>
  </si>
  <si>
    <t>764511602</t>
  </si>
  <si>
    <t>Žlab podokapní půlkruhový z Pz s povrchovou úpravou rš 330 mm</t>
  </si>
  <si>
    <t>554433521</t>
  </si>
  <si>
    <t>(36,48+28,22)*2</t>
  </si>
  <si>
    <t>243</t>
  </si>
  <si>
    <t>764511642</t>
  </si>
  <si>
    <t>Kotlík oválný (trychtýřový) pro podokapní žlaby z Pz s povrchovou úpravou 330/100 mm</t>
  </si>
  <si>
    <t>-1029992442</t>
  </si>
  <si>
    <t>244</t>
  </si>
  <si>
    <t>764511R01</t>
  </si>
  <si>
    <t>Ochranná síťka do okapního žlabu</t>
  </si>
  <si>
    <t>-2028005747</t>
  </si>
  <si>
    <t>245</t>
  </si>
  <si>
    <t>764518622</t>
  </si>
  <si>
    <t>Svody kruhové včetně objímek, kolen, odskoků z Pz s povrchovou úpravou průměru 100 mm</t>
  </si>
  <si>
    <t>366484226</t>
  </si>
  <si>
    <t>3,25*4+4,25*6</t>
  </si>
  <si>
    <t>246</t>
  </si>
  <si>
    <t>998764101</t>
  </si>
  <si>
    <t>Přesun hmot tonážní pro konstrukce klempířské v objektech v do 6 m</t>
  </si>
  <si>
    <t>2016634689</t>
  </si>
  <si>
    <t>766</t>
  </si>
  <si>
    <t>Konstrukce truhlářské</t>
  </si>
  <si>
    <t>247</t>
  </si>
  <si>
    <t>766621201</t>
  </si>
  <si>
    <t>Montáž dřevěných oken plochy přes 1 m2 otevíravých výšky do 1,5 m s rámem do dřevěné konstrukce</t>
  </si>
  <si>
    <t>-1975173760</t>
  </si>
  <si>
    <t>2,07*1,07+3,07*1,07*2</t>
  </si>
  <si>
    <t>248</t>
  </si>
  <si>
    <t>61140051</t>
  </si>
  <si>
    <t>okno plastové otevíravé/sklopné dvojsklo přes plochu 1m2 do v1,5m</t>
  </si>
  <si>
    <t>-1271424657</t>
  </si>
  <si>
    <t>249</t>
  </si>
  <si>
    <t>7666212R01</t>
  </si>
  <si>
    <t>Montáž profilu izolačního pro osazení okna v tepelné izolaci</t>
  </si>
  <si>
    <t>1250889821</t>
  </si>
  <si>
    <t>2,07 "okno O/01</t>
  </si>
  <si>
    <t>250</t>
  </si>
  <si>
    <t>766662812</t>
  </si>
  <si>
    <t>Demontáž dveřních prahů u dveří dvoukřídlových</t>
  </si>
  <si>
    <t>406868914</t>
  </si>
  <si>
    <t>1 "budova PZ</t>
  </si>
  <si>
    <t>251</t>
  </si>
  <si>
    <t>766694112</t>
  </si>
  <si>
    <t>Montáž parapetních desek dřevěných nebo plastových šířky do 30 cm délky do 1,6 m</t>
  </si>
  <si>
    <t>212224049</t>
  </si>
  <si>
    <t>252</t>
  </si>
  <si>
    <t>607941R01</t>
  </si>
  <si>
    <t>deska parapetní MDF deska tl. 20 mm vnitřní 260x1000mm</t>
  </si>
  <si>
    <t>-602221670</t>
  </si>
  <si>
    <t>253</t>
  </si>
  <si>
    <t>766694114</t>
  </si>
  <si>
    <t>Montáž parapetních desek dřevěných nebo plastových šířky do 30 cm délky přes 2,6 m</t>
  </si>
  <si>
    <t>-525560716</t>
  </si>
  <si>
    <t>254</t>
  </si>
  <si>
    <t>3678518</t>
  </si>
  <si>
    <t>3,85*2+4,55</t>
  </si>
  <si>
    <t>255</t>
  </si>
  <si>
    <t>766695232</t>
  </si>
  <si>
    <t>Montáž truhlářských prahů dveří dvoukřídlových šířky do 10 cm</t>
  </si>
  <si>
    <t>-1549367482</t>
  </si>
  <si>
    <t>1 "budova PZ, práh původní</t>
  </si>
  <si>
    <t>256</t>
  </si>
  <si>
    <t>998766101</t>
  </si>
  <si>
    <t>Přesun hmot tonážní pro konstrukce truhlářské v objektech v do 6 m</t>
  </si>
  <si>
    <t>-1035829175</t>
  </si>
  <si>
    <t>767</t>
  </si>
  <si>
    <t>Konstrukce zámečnické</t>
  </si>
  <si>
    <t>257</t>
  </si>
  <si>
    <t>767122111</t>
  </si>
  <si>
    <t>Montáž stěn s výplní z drátěné sítě, šroubované</t>
  </si>
  <si>
    <t>157769315</t>
  </si>
  <si>
    <t>39,91 "Z/02</t>
  </si>
  <si>
    <t>(6,2+2,35)*2,1 "Z/03</t>
  </si>
  <si>
    <t>(2,5+4,5)*2,1 "Z/04</t>
  </si>
  <si>
    <t>258</t>
  </si>
  <si>
    <t>767122R01</t>
  </si>
  <si>
    <t>příčky z ocelových sloupků s výplní drátěnou sítí, včetně kotevního a spojovacího materiálu, spec. dle PD - Z/02, Z/03, Z/04</t>
  </si>
  <si>
    <t>-269557906</t>
  </si>
  <si>
    <t>259</t>
  </si>
  <si>
    <t>767122R02</t>
  </si>
  <si>
    <t>dveře jednokřídlé drátěné, 900x2000 mm, včetně zámku a kování, spec. dle PD - Z/04</t>
  </si>
  <si>
    <t>1882327127</t>
  </si>
  <si>
    <t>260</t>
  </si>
  <si>
    <t>767122R03</t>
  </si>
  <si>
    <t>dveře dvoukřídlé drátěné, 1600x2000 mm, včetně zámku a kování, spec. dle PD - Z/03</t>
  </si>
  <si>
    <t>1909447833</t>
  </si>
  <si>
    <t>261</t>
  </si>
  <si>
    <t>7671599R01</t>
  </si>
  <si>
    <t>Regál policový (4 police) rozměr 2500x1800x800 (VxŠxH), nosnost 500 kg na polici, včetně ukotvení</t>
  </si>
  <si>
    <t>-967081349</t>
  </si>
  <si>
    <t>262</t>
  </si>
  <si>
    <t>7671599R02a</t>
  </si>
  <si>
    <t>Regál policový (5 polic) rozměr 3500x2000x800 (VxŠxH), nosnost 500 kg na polici, včetně ukotvení</t>
  </si>
  <si>
    <t>1173340108</t>
  </si>
  <si>
    <t>263</t>
  </si>
  <si>
    <t>7673124R01</t>
  </si>
  <si>
    <t>Montáž světlíků hřebenových na dřevěné vazníky do 1800 mm se zasklením</t>
  </si>
  <si>
    <t>-429080424</t>
  </si>
  <si>
    <t>3+5,3*2+13,2*2</t>
  </si>
  <si>
    <t>264</t>
  </si>
  <si>
    <t>562453R01</t>
  </si>
  <si>
    <t>liniový střešní světlík sedlový, šířka 1040 mm, elektricky otvíravý, spec. dle PD</t>
  </si>
  <si>
    <t>365716999</t>
  </si>
  <si>
    <t>265</t>
  </si>
  <si>
    <t>767651113</t>
  </si>
  <si>
    <t>Montáž vrat garážových sekčních zajížděcích pod strop plochy do 13 m2</t>
  </si>
  <si>
    <t>-1946927666</t>
  </si>
  <si>
    <t>266</t>
  </si>
  <si>
    <t>553458R01</t>
  </si>
  <si>
    <t>vrata garážová sekční rozměr 3400x3500 mm, částečně prosklená, s vsazenými otevíravými dveřmi, spec. dle PD, pohon samostatně</t>
  </si>
  <si>
    <t>159740674</t>
  </si>
  <si>
    <t>267</t>
  </si>
  <si>
    <t>767651126</t>
  </si>
  <si>
    <t>Montáž vrat garážových sekčních elektrického stropního pohonu</t>
  </si>
  <si>
    <t>-289275379</t>
  </si>
  <si>
    <t>268</t>
  </si>
  <si>
    <t>55345878</t>
  </si>
  <si>
    <t>pohon garážových sekčních a výklopných vrat o síle 1000N max. 50 cyklů denně</t>
  </si>
  <si>
    <t>-2103206374</t>
  </si>
  <si>
    <t>269</t>
  </si>
  <si>
    <t>55345886</t>
  </si>
  <si>
    <t>příslušenství garážových vrat dálkové ovládání 4 kanály</t>
  </si>
  <si>
    <t>712258750</t>
  </si>
  <si>
    <t>270</t>
  </si>
  <si>
    <t>767651210</t>
  </si>
  <si>
    <t>Montáž vrat garážových otvíravých do ocelové zárubně plochy do 6 m2</t>
  </si>
  <si>
    <t>2146702241</t>
  </si>
  <si>
    <t>271</t>
  </si>
  <si>
    <t>553446R01</t>
  </si>
  <si>
    <t>vrata ocelová 2,0x2,5m 2křídlová, včetně zárubně, bez prahu, včetně kování, elektromechanického zámku, větracích mřížek; včetně pú, specifikace dle PD - D/01</t>
  </si>
  <si>
    <t>-848665787</t>
  </si>
  <si>
    <t>272</t>
  </si>
  <si>
    <t>553446R02</t>
  </si>
  <si>
    <t>vrata ocelová 2,0x2,0m 2křídlová, zateplená, včetně zárubně, prahu, včetně kování, elektromechanického zámku; včetně pú, specifikace dle PD - D/02</t>
  </si>
  <si>
    <t>-2066910543</t>
  </si>
  <si>
    <t>273</t>
  </si>
  <si>
    <t>553446R03</t>
  </si>
  <si>
    <t>vrata ocelová 2,0x2,0m 2křídlová, zateplená, včetně zárubně, bez prahu, včetně kování, mechanického zámku; včetně pú, specifikace dle PD - D/03</t>
  </si>
  <si>
    <t>-1846198658</t>
  </si>
  <si>
    <t>274</t>
  </si>
  <si>
    <t>998767101</t>
  </si>
  <si>
    <t>Přesun hmot tonážní pro zámečnické konstrukce v objektech v do 6 m</t>
  </si>
  <si>
    <t>-2143027432</t>
  </si>
  <si>
    <t>776</t>
  </si>
  <si>
    <t>Podlahy povlakové</t>
  </si>
  <si>
    <t>275</t>
  </si>
  <si>
    <t>776111112</t>
  </si>
  <si>
    <t>Broušení betonového podkladu povlakových podlah</t>
  </si>
  <si>
    <t>2079729011</t>
  </si>
  <si>
    <t>276</t>
  </si>
  <si>
    <t>776121111</t>
  </si>
  <si>
    <t>Vodou ředitelná penetrace savého podkladu povlakových podlah ředěná v poměru 1:3</t>
  </si>
  <si>
    <t>-204191249</t>
  </si>
  <si>
    <t>277</t>
  </si>
  <si>
    <t>776141121</t>
  </si>
  <si>
    <t>Vyrovnání podkladu povlakových podlah stěrkou pevnosti 30 MPa tl 3 mm</t>
  </si>
  <si>
    <t>1074792669</t>
  </si>
  <si>
    <t>278</t>
  </si>
  <si>
    <t>776201811</t>
  </si>
  <si>
    <t>Demontáž lepených povlakových podlah bez podložky ručně</t>
  </si>
  <si>
    <t>350633885</t>
  </si>
  <si>
    <t>279</t>
  </si>
  <si>
    <t>776221111</t>
  </si>
  <si>
    <t>Lepení pásů z PVC standardním lepidlem</t>
  </si>
  <si>
    <t>-1654841307</t>
  </si>
  <si>
    <t>280</t>
  </si>
  <si>
    <t>28411012</t>
  </si>
  <si>
    <t>PVC heterogenní tl. 2,0 mm, typ dle stávající podlahoviny</t>
  </si>
  <si>
    <t>771486429</t>
  </si>
  <si>
    <t>5,340 "podlaha budova PZ</t>
  </si>
  <si>
    <t>281</t>
  </si>
  <si>
    <t>776223111</t>
  </si>
  <si>
    <t>Spoj povlakových podlahovin z PVC svařováním za tepla</t>
  </si>
  <si>
    <t>1111149432</t>
  </si>
  <si>
    <t>282</t>
  </si>
  <si>
    <t>998776101</t>
  </si>
  <si>
    <t>Přesun hmot tonážní pro podlahy povlakové v objektech v do 6 m</t>
  </si>
  <si>
    <t>1716214013</t>
  </si>
  <si>
    <t>777</t>
  </si>
  <si>
    <t>Podlahy lité</t>
  </si>
  <si>
    <t>283</t>
  </si>
  <si>
    <t>777911111</t>
  </si>
  <si>
    <t>Tuhé napojení lité podlahy na stěnu nebo sokl</t>
  </si>
  <si>
    <t>-933914049</t>
  </si>
  <si>
    <t>35,6+35,7+2,3+50,54+50,35+4,95+50,55+5</t>
  </si>
  <si>
    <t>284</t>
  </si>
  <si>
    <t>998777101</t>
  </si>
  <si>
    <t>Přesun hmot tonážní pro podlahy lité v objektech v do 6 m</t>
  </si>
  <si>
    <t>-1227078858</t>
  </si>
  <si>
    <t>781</t>
  </si>
  <si>
    <t>Dokončovací práce - obklady</t>
  </si>
  <si>
    <t>285</t>
  </si>
  <si>
    <t>781121011</t>
  </si>
  <si>
    <t>Nátěr penetrační na stěnu</t>
  </si>
  <si>
    <t>502314055</t>
  </si>
  <si>
    <t>0,8*2*1,4</t>
  </si>
  <si>
    <t>(0,8+1,5)*1,6</t>
  </si>
  <si>
    <t>286</t>
  </si>
  <si>
    <t>781474113</t>
  </si>
  <si>
    <t>Montáž obkladů vnitřních keramických hladkých do 19 ks/m2 lepených flexibilním lepidlem</t>
  </si>
  <si>
    <t>-1323602420</t>
  </si>
  <si>
    <t>287</t>
  </si>
  <si>
    <t>59761071</t>
  </si>
  <si>
    <t>obklad keramický hladký přes 12 do 19ks/m2</t>
  </si>
  <si>
    <t>-662474492</t>
  </si>
  <si>
    <t>5,92*1,1 'Přepočtené koeficientem množství</t>
  </si>
  <si>
    <t>288</t>
  </si>
  <si>
    <t>781494511</t>
  </si>
  <si>
    <t>Plastové profily ukončovací lepené flexibilním lepidlem</t>
  </si>
  <si>
    <t>-564195119</t>
  </si>
  <si>
    <t>1,4+0,8+0,8+1,4</t>
  </si>
  <si>
    <t>1,6+0,8+1,5+1,6</t>
  </si>
  <si>
    <t>289</t>
  </si>
  <si>
    <t>998781101</t>
  </si>
  <si>
    <t>Přesun hmot tonážní pro obklady keramické v objektech v do 6 m</t>
  </si>
  <si>
    <t>-431564685</t>
  </si>
  <si>
    <t>783</t>
  </si>
  <si>
    <t>Dokončovací práce - nátěry</t>
  </si>
  <si>
    <t>290</t>
  </si>
  <si>
    <t>783264101</t>
  </si>
  <si>
    <t>Základní jednonásobný olejový nátěr tesařských konstrukcí</t>
  </si>
  <si>
    <t>367188489</t>
  </si>
  <si>
    <t>(0,48+0,2)*2*13,6*2 "lepené nosníky</t>
  </si>
  <si>
    <t>(0,12+0,18)*2*6,35*12 "krokve</t>
  </si>
  <si>
    <t>291</t>
  </si>
  <si>
    <t>783268111</t>
  </si>
  <si>
    <t>Lazurovací dvojnásobný olejový nátěr tesařských konstrukcí</t>
  </si>
  <si>
    <t>-1835947227</t>
  </si>
  <si>
    <t>292</t>
  </si>
  <si>
    <t>783301311</t>
  </si>
  <si>
    <t>Odmaštění zámečnických konstrukcí vodou ředitelným odmašťovačem</t>
  </si>
  <si>
    <t>825874526</t>
  </si>
  <si>
    <t>(2,5*6+2*2+3,5*8)*0,08*2 "ochranné úhelníky Z/01</t>
  </si>
  <si>
    <t>293</t>
  </si>
  <si>
    <t>783314203</t>
  </si>
  <si>
    <t>Základní antikorozní jednonásobný syntetický samozákladující nátěr zámečnických konstrukcí</t>
  </si>
  <si>
    <t>-1166999451</t>
  </si>
  <si>
    <t>294</t>
  </si>
  <si>
    <t>783315103</t>
  </si>
  <si>
    <t>Mezinátěr jednonásobný syntetický samozákladující zámečnických konstrukcí</t>
  </si>
  <si>
    <t>1868244480</t>
  </si>
  <si>
    <t>295</t>
  </si>
  <si>
    <t>783317105</t>
  </si>
  <si>
    <t>Krycí jednonásobný syntetický samozákladující nátěr zámečnických konstrukcí</t>
  </si>
  <si>
    <t>1082240726</t>
  </si>
  <si>
    <t>296</t>
  </si>
  <si>
    <t>7838266R01</t>
  </si>
  <si>
    <t>Hydrofobizační transparentní silikonový nátěr obkladů</t>
  </si>
  <si>
    <t>79297262</t>
  </si>
  <si>
    <t>784</t>
  </si>
  <si>
    <t>Dokončovací práce - malby a tapety</t>
  </si>
  <si>
    <t>297</t>
  </si>
  <si>
    <t>784181103</t>
  </si>
  <si>
    <t>Základní akrylátová jednonásobná penetrace podkladu v místnostech výšky do 5,00m</t>
  </si>
  <si>
    <t>-1186696099</t>
  </si>
  <si>
    <t>298</t>
  </si>
  <si>
    <t>784211103</t>
  </si>
  <si>
    <t>Dvojnásobné bílé malby ze směsí za mokra výborně otěruvzdorných v místnostech výšky do 5,00 m</t>
  </si>
  <si>
    <t>944710013</t>
  </si>
  <si>
    <t>456,976 "omítka vnitřní</t>
  </si>
  <si>
    <t>-5,92 "odpočet obklad</t>
  </si>
  <si>
    <t>27,51+55,11+40,04+100,934 "SDK stěny a podhledy</t>
  </si>
  <si>
    <t>13,6*1,4+6,16*0,7 "SDK obklady</t>
  </si>
  <si>
    <t>VRN</t>
  </si>
  <si>
    <t>Vedlejší rozpočtové náklady</t>
  </si>
  <si>
    <t>299</t>
  </si>
  <si>
    <t>013254000</t>
  </si>
  <si>
    <t>Dokumentace skutečného provedení stavby</t>
  </si>
  <si>
    <t>1024</t>
  </si>
  <si>
    <t>2140713280</t>
  </si>
  <si>
    <t>300</t>
  </si>
  <si>
    <t>030001000</t>
  </si>
  <si>
    <t>Zařízení staveniště včetně ochrany okolních staveb a ploch, investor zajistí součinnost a poskytne vlastní prostory</t>
  </si>
  <si>
    <t>%</t>
  </si>
  <si>
    <t>-72266968</t>
  </si>
  <si>
    <t>301</t>
  </si>
  <si>
    <t>044002000</t>
  </si>
  <si>
    <t>Revize, zkoušky a ostatní úkony potřebné pro kolaudaci</t>
  </si>
  <si>
    <t>1974346751</t>
  </si>
  <si>
    <t>302</t>
  </si>
  <si>
    <t>045002000</t>
  </si>
  <si>
    <t>Kompletační a koordinační činnost</t>
  </si>
  <si>
    <t>1419179774</t>
  </si>
  <si>
    <t>303</t>
  </si>
  <si>
    <t>065002000</t>
  </si>
  <si>
    <t>Mimostaveništní doprava materiálů</t>
  </si>
  <si>
    <t>396091693</t>
  </si>
  <si>
    <t>304</t>
  </si>
  <si>
    <t>071002000</t>
  </si>
  <si>
    <t>Provoz investora, třetích osob</t>
  </si>
  <si>
    <t>1057870579</t>
  </si>
  <si>
    <t>SO-01A - Bourání betonových patek</t>
  </si>
  <si>
    <t xml:space="preserve">    999 - Poznámka</t>
  </si>
  <si>
    <t>1582402667</t>
  </si>
  <si>
    <t>602206457</t>
  </si>
  <si>
    <t>1333228932</t>
  </si>
  <si>
    <t>384131588</t>
  </si>
  <si>
    <t>701920127</t>
  </si>
  <si>
    <t>1036596482</t>
  </si>
  <si>
    <t>-3,6*1,8 'Přepočtené koeficientem množství</t>
  </si>
  <si>
    <t>-116173594</t>
  </si>
  <si>
    <t>0,6*0,6*0,5*20</t>
  </si>
  <si>
    <t>-105199802</t>
  </si>
  <si>
    <t>1249629318</t>
  </si>
  <si>
    <t>187310307</t>
  </si>
  <si>
    <t>7,2*9 'Přepočtené koeficientem množství</t>
  </si>
  <si>
    <t>-1496967342</t>
  </si>
  <si>
    <t>999</t>
  </si>
  <si>
    <t>Poznámka</t>
  </si>
  <si>
    <t>999R1</t>
  </si>
  <si>
    <t>Cena předpokládá odbourání cca 20 patek rozměru 600x600 mm do hloubky 500 mm. Rozsah bude upřesněn dle skutečného objemu provedených prací,</t>
  </si>
  <si>
    <t>-958079864</t>
  </si>
  <si>
    <t>SO-02 - Stabilizace podloží zpevněných ploch</t>
  </si>
  <si>
    <t>2132668710</t>
  </si>
  <si>
    <t>-267013124</t>
  </si>
  <si>
    <t>15,4*11,2*0,5 "manipulační plocha</t>
  </si>
  <si>
    <t>224,28*0,5 "chodník. přejezd a zpev. plocha</t>
  </si>
  <si>
    <t>76*2,5*0,5 "nový asfalt</t>
  </si>
  <si>
    <t>-193690910</t>
  </si>
  <si>
    <t>-527674558</t>
  </si>
  <si>
    <t>1675749260</t>
  </si>
  <si>
    <t>293,38</t>
  </si>
  <si>
    <t>2100864112</t>
  </si>
  <si>
    <t>1932558776</t>
  </si>
  <si>
    <t>293,38*1,8 'Přepočtené koeficientem množství</t>
  </si>
  <si>
    <t>564871111</t>
  </si>
  <si>
    <t>Podklad ze štěrkodrtě ŠD tl 250 mm</t>
  </si>
  <si>
    <t>-1737756684</t>
  </si>
  <si>
    <t>293,38*2</t>
  </si>
  <si>
    <t>Zařízení staveniště</t>
  </si>
  <si>
    <t>1769257740</t>
  </si>
  <si>
    <t>97255265</t>
  </si>
  <si>
    <t>966775393</t>
  </si>
  <si>
    <t>430316269</t>
  </si>
  <si>
    <t>Položkový rozpočet</t>
  </si>
  <si>
    <t>S:</t>
  </si>
  <si>
    <t>Přestavba zázemí provozního zahradnictví FAPPZ a FŽP, Kamýcká 126- Praha 6 Suchdol</t>
  </si>
  <si>
    <t>O:</t>
  </si>
  <si>
    <t>R:</t>
  </si>
  <si>
    <t>D.1.4.a</t>
  </si>
  <si>
    <t>Zdravotechnika</t>
  </si>
  <si>
    <t>P.č.</t>
  </si>
  <si>
    <t>Číslo položky</t>
  </si>
  <si>
    <t>Název položky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</si>
  <si>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</si>
  <si>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</si>
  <si>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</si>
  <si>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</si>
  <si>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</si>
  <si>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</si>
  <si>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</si>
  <si>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</si>
  <si>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</si>
  <si>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</si>
  <si>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</si>
  <si>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</si>
  <si>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</si>
  <si>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</si>
  <si>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</si>
  <si>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Kanalizace</t>
  </si>
  <si>
    <t>připojovací potrubí DN40, polypropylen (PP-HT); včetně tvarovek; včetně dodávky a montáže</t>
  </si>
  <si>
    <t>bm</t>
  </si>
  <si>
    <t>Vlastní</t>
  </si>
  <si>
    <t>připojovací potrubí DN50, polypropylen (PP-HT); včetně tvarovek; včetně dodávky a montáže</t>
  </si>
  <si>
    <t>připojovací potrubí DN110, polypropylen (PP-HT); včetně tvarovek; včetně dodávky a montáže</t>
  </si>
  <si>
    <t>odpadní potrubí DN110, polypropylen (PP-HT); včetně tvarovek;včetně dodávky a montáže</t>
  </si>
  <si>
    <t>ležaté potrubí DN125, polyvinylchlorid (PVC-KG); včetně tvarovek;včetně dodávky a montáže</t>
  </si>
  <si>
    <t>ležaté potrubí DN200, polyvinylchlorid (PVC-KG); včetně tvarovek;včetně dodávky a montáže</t>
  </si>
  <si>
    <t>chránička DN300, polyvinylchlorid (PVC-KG); včetně dodávky a montáže</t>
  </si>
  <si>
    <t>kotvení pro potrubí DN40, dle výrobce potrubí; včetně dodávky a montáže</t>
  </si>
  <si>
    <t>ks</t>
  </si>
  <si>
    <t>kotvení pro potrubí DN50, dle výrobce potrubí; včetně dodávky a montáže</t>
  </si>
  <si>
    <t>kotvení pro potrubí DN110, dle výrobce potrubí; včetně dodávky a montáže</t>
  </si>
  <si>
    <t>připojovací koleno pro umyvadlo DN50/40; polypropylen (PP-HT); včetně dodávky a montáže</t>
  </si>
  <si>
    <t>koleno pro připojení výlevky  s kulovým kloubem nastavitelným od 0 - 90°; včetně dodávky a montáže</t>
  </si>
  <si>
    <t>redukce DN125/110; polyvinylchlorid (PVC-KG); včetně dodávky a montáže</t>
  </si>
  <si>
    <t>čistící kus DN110; polypropylen (PP-HT); včetně dodávky a montáže</t>
  </si>
  <si>
    <t>přivzdušňovací ventil DN110; polypropylen (PP-HT); včetně dodávky a montáže</t>
  </si>
  <si>
    <t>lapač střešních splavenin; odtok DN125; včetně dodávky a montáže</t>
  </si>
  <si>
    <t>revizní šachta DN400/160, hl.1,40, pojezdový poklop; polyvinylchlorid (PVC-KG); včetně dodávky a montáže</t>
  </si>
  <si>
    <t>revizní šachta DN400/160, hl.1,42, pojezdový poklop; polyvinylchlorid (PVC-KG); včetně dodávky a montáže</t>
  </si>
  <si>
    <t>revizní šachta DN400/160, hl.1,49, pojezdový poklop; polyvinylchlorid (PVC-KG); včetně dodávky a montáže</t>
  </si>
  <si>
    <t>revizní šachta DN400/160, hl.1,62, pojezdový poklop; polyvinylchlorid (PVC-KG); včetně dodávky a montáže</t>
  </si>
  <si>
    <t>revizní šachta prům. 1,00m z železobetonových skruží,včetně poklopu prům 0,6m pojezdový; hl. 1,56m; včetně dodávky a montáže</t>
  </si>
  <si>
    <t>revizní šachta prům. 1,00m z železobetonových skruží,včetně poklopu prům 0,6m pojezdový; hl. 1,69m; včetně dodávky a montáže</t>
  </si>
  <si>
    <t>revizní šachta prům. 1,00m z železobetonových skruží,včetně poklopu prům 0,6m pojezdový; hl. 2,75m, nátok a odtok DN200 1,0m nad dnem; včetně dodávky a montáže</t>
  </si>
  <si>
    <t>akumulační nádrž z PP, samonosná pro uložení na štěrkové lože, užitní objem 20,5m3 - průměr 2,2m a délky 6,0m (komín s poklopem DN600, pochozí); včetně dodávky a montáže</t>
  </si>
  <si>
    <t>akumulační box 1200x600mm; v=520mm; včetně dodávky a montáže</t>
  </si>
  <si>
    <t>spojka pro akumulační box; včetně dodávky a montáže</t>
  </si>
  <si>
    <t>zkouška těsnosti potrubí</t>
  </si>
  <si>
    <t>vysekání drážky ve zdivu pro potrubí DN50  (včetně vyplnění a zednického začištění na úrověň štuku po montáži potrubí)</t>
  </si>
  <si>
    <t>vysekání drážky ve zdivu pro potrubí DN100  (včetně vyplnění a zednického začištění na úrověň štuku po montáži potrubí)</t>
  </si>
  <si>
    <t>výkop rýhy pro potrubí a výkop pro šachty a nádrž</t>
  </si>
  <si>
    <r>
      <t>m</t>
    </r>
    <r>
      <rPr>
        <vertAlign val="superscript"/>
        <sz val="8"/>
        <rFont val="Arial"/>
        <family val="2"/>
      </rPr>
      <t>3</t>
    </r>
  </si>
  <si>
    <t>pískový podsyp a obsyp potrubí - zrnitost 8-22mm - 0,1m pod potrubí, 0,2m nad potrubí</t>
  </si>
  <si>
    <t xml:space="preserve">zához výkopu vytěženou zeminou </t>
  </si>
  <si>
    <t>hutnění zásypu, dle. ČSN 733050- po vrstvách</t>
  </si>
  <si>
    <r>
      <t>m</t>
    </r>
    <r>
      <rPr>
        <vertAlign val="superscript"/>
        <sz val="8"/>
        <rFont val="Arial"/>
        <family val="2"/>
      </rPr>
      <t>2</t>
    </r>
  </si>
  <si>
    <t>odvoz přebytečného výkopku</t>
  </si>
  <si>
    <t>výkop jámy pro vsakovací těleso</t>
  </si>
  <si>
    <t>zához vsakovacího tělesa vytěženou zeminou</t>
  </si>
  <si>
    <t>hutnění zásypu vsaku, dle. ČSN 733050</t>
  </si>
  <si>
    <t>odvoz přebytečného výkopku z výkopu vsaku</t>
  </si>
  <si>
    <t>netkaná geotextilie - 200g/m2 pro drenážní potrubí a vsakovací těleso; včetně dodávky a montáže</t>
  </si>
  <si>
    <r>
      <t>m</t>
    </r>
    <r>
      <rPr>
        <vertAlign val="superscript"/>
        <sz val="8"/>
        <rFont val="Arial CE"/>
        <family val="2"/>
      </rPr>
      <t>2</t>
    </r>
  </si>
  <si>
    <t>záporové pažení výkopů</t>
  </si>
  <si>
    <t>přesun hmot</t>
  </si>
  <si>
    <t>Vodovod</t>
  </si>
  <si>
    <t>PE HD100-SDR11 d32 (DN25); včetně dodávky a montáže</t>
  </si>
  <si>
    <t>PE HD100-SDR11 d40 (DN32); včetně dodávky a montáže</t>
  </si>
  <si>
    <t>potrubí studené vody PPR PN16 20x2,8, izolované (tl.13mm); včetně dodávky a montáže</t>
  </si>
  <si>
    <t>potrubí studené vody PPR PN16 32x4,4, izolované (tl.25mm); včetně dodávky a montáže</t>
  </si>
  <si>
    <t>potrubí teplé vody PPR PN16 20x2,8, izolované (tl.13mm); včetně dodávky a montáže</t>
  </si>
  <si>
    <t>ocelové potrubí pro požární vodovod DN25, izolované (tl.25mm); včetně dodávky a montáže</t>
  </si>
  <si>
    <t>chránička DN100, polyvinylchlorid (PVC-KG); včetně dodávky a montáže</t>
  </si>
  <si>
    <t>kotvení plastového potrubí D20, dle výrobce potrubí; včetně dodávky a montáže</t>
  </si>
  <si>
    <t>kotvení plastového potrubí D32, dle výrobce potrubí; včetně dodávky a montáže</t>
  </si>
  <si>
    <t>kotvení pro ocelové potrubí DN32, dle výrobce potrubí; včetně dodávky a montáže</t>
  </si>
  <si>
    <t>rohový ventil DN15; chrom, dodávka a montáž; včetně dodávky a montáže</t>
  </si>
  <si>
    <t>filtr s automatickým proplachem DN32; včetně dodávky a montáže</t>
  </si>
  <si>
    <t>zahradní armatura DN20; včetně dodávky a montáže</t>
  </si>
  <si>
    <t>hydrantová skříň pro montáž na stěnu, včetně hadicového systému D25/20; včetně dodávky a montáže</t>
  </si>
  <si>
    <t>KK DN25; včetně dodávky a montáže</t>
  </si>
  <si>
    <t>KK DN32; včetně dodávky a montáže</t>
  </si>
  <si>
    <t>zpětná klapka - ZK DN25; včetně dodávky a montáže</t>
  </si>
  <si>
    <t>vodoměr Qn1,5; včetně dodávky a montáže</t>
  </si>
  <si>
    <t>Domácí vodárna - 230 V - ponorné provedení pro čerpání dešťové vody ze zásobních nádrží, ovládací jednotka, průtok 0 až 2,0 m3/hod., dopravní výška 0 až 20 m.; včetně dodávky a montáže</t>
  </si>
  <si>
    <t>tlaková nádoba - 15l; včetně dodávky a montáže</t>
  </si>
  <si>
    <t>Sací souprava pro vodárnu  
Hadice se sacím sítem a plovákovou koulí (se zpětnou klapkou), připojení - vnější závit 1"; včetně dodávky a montáže</t>
  </si>
  <si>
    <t>hladinový plovák; včetně dodávky a montáže</t>
  </si>
  <si>
    <t>vodoměrná šachta z PP, samonosná - 1,5x2,0x2m, poklop 600x900mm, pojezdový; včetně dodávky a montáže</t>
  </si>
  <si>
    <t>betonová deska pro uložení vodoměrné šachty</t>
  </si>
  <si>
    <t>vrtané prostupy pro izolované potrubí d32 (včetně vyplnění a zednického začištění na úrověň štuku po montáži potrubí)</t>
  </si>
  <si>
    <t>vysekání drážky ve zdivu pro izolované plastové potrubí d20 (včetně vyplnění a zednického začištění na úrověň štuku po montáži potrubí)</t>
  </si>
  <si>
    <t>napojení nového potrubí na stávající</t>
  </si>
  <si>
    <t>zkoušky potrubí - tlaková a těsnosti; desinfekce potrubí</t>
  </si>
  <si>
    <t>výkop rýhy pro potrubí a výkop pro šachty</t>
  </si>
  <si>
    <t>záporové pažení výkopů vodoměrné šachty</t>
  </si>
  <si>
    <t>náklady na PD</t>
  </si>
  <si>
    <t>Zařizovací předměty</t>
  </si>
  <si>
    <t>U - umyvadlo keramické bílé; stojánková páková baterie; odpadní ventil 5/4"pro umyvadla se zátkou a řetízkem, šroub dlouhý(60mm), připojovací závit 5/4", sifon nerez(včetně osazení zař. předmětu a napojení na rozvody vody a kanalizace)</t>
  </si>
  <si>
    <t>VL -Keramická výlevka bílá s plastovou sklopnou mříží, nástěnná páková baterie pro výlevku (včetně osazení zař. předmětu a napojení na rozvody vody a kanalizace)</t>
  </si>
  <si>
    <t>Elektrický tlakový zásobník TV o objemu 15l, bezpečnostní skupina pro připojení tlakového zásobníku - zpětná klapka, regulační armatura, včetně dodávky a montáže</t>
  </si>
  <si>
    <t>Celkem</t>
  </si>
  <si>
    <t>Poznámky uchazeče k zadání</t>
  </si>
  <si>
    <t>D.1.4.d</t>
  </si>
  <si>
    <t>731</t>
  </si>
  <si>
    <t>chránička pro potrubí PVC DN100; včetně dodávky a montáže</t>
  </si>
  <si>
    <t>plastové potrubí DN15, PN 16, 95°C, pro rozvody ÚT, spojuje se svěrným šroubením TA, RA nebo pressfitinkami, materiál síťovaný polyetylén, hliníková vrstva; včetně tvarovek; včetně dodávky a montáže</t>
  </si>
  <si>
    <t>plastové potrubí DN40, PN 16, 95°C, pro rozvody ÚT, spojuje se svěrným šroubením TA, RA nebo pressfitinkami, materiál síťovaný polyetylén, hliníková vrstva; včetně tvarovek; včetně dodávky a montáže</t>
  </si>
  <si>
    <t>izolace potrubí DN15, tl. 15mm, součinitel tepelné vodivosti λ 0,040 W/m.K ; včetně dodávky a montáže</t>
  </si>
  <si>
    <t>izolace potrubí DN40, tl. 40mm, součinitel tepelné vodivosti λ 0,040 W/m.K ; včetně dodávky a montáže</t>
  </si>
  <si>
    <t>kotvení izolovaného potrubí DN15 ; včetně dodávky a montáže</t>
  </si>
  <si>
    <t>kotvení izolovaného potrubí DN40 ; včetně dodávky a montáže</t>
  </si>
  <si>
    <t>deskové těleso 33VK 700/1800; včetně dodávky a montáže</t>
  </si>
  <si>
    <t>připojovací šroubení přímé DN15; včetně dodávky a montáže</t>
  </si>
  <si>
    <t>termostatický ventil DN15; včetně dodávky a montáže</t>
  </si>
  <si>
    <t>odvzdušňovací ventil DN8; včetně dodávky a montáže</t>
  </si>
  <si>
    <t>termostatická hlavice; včetně dodávky a montáže</t>
  </si>
  <si>
    <t>navrtávací konzola do stěny pro desková tělesa; včetně dodávky a montáže</t>
  </si>
  <si>
    <t>krytka připojovací armatury; včetně dodávky a montáže</t>
  </si>
  <si>
    <t>těsnící manžeta pro prostup potrubí DN40 s asfaltovou manžetou; včetně dodávky a montáže</t>
  </si>
  <si>
    <t>uzavírací ventil KK DN25; včetně dodávky a montáže</t>
  </si>
  <si>
    <t>uzavírací ventil KK DN40; včetně dodávky a montáže</t>
  </si>
  <si>
    <t>vrtaný prostup DN15 (včetně vyplnění a zednického začištění na úrověň štuku po montáži potrubí)</t>
  </si>
  <si>
    <t>vrtaný prostup DN40 (včetně vyplnění a zednického začištění na úrověň štuku po montáži potrubí)</t>
  </si>
  <si>
    <t xml:space="preserve">výkop rýhy pro potrubí </t>
  </si>
  <si>
    <t>napuštění a vyregulování soustavy</t>
  </si>
  <si>
    <t xml:space="preserve">přesun hmot </t>
  </si>
  <si>
    <t xml:space="preserve">Způsob měření dle cenové soustavy URS.                                                                                                         </t>
  </si>
  <si>
    <t>Název</t>
  </si>
  <si>
    <t>Mj</t>
  </si>
  <si>
    <t>Počet</t>
  </si>
  <si>
    <t>Materiál</t>
  </si>
  <si>
    <t>Materiál celkem</t>
  </si>
  <si>
    <t>Montáž celkem</t>
  </si>
  <si>
    <t>Cena</t>
  </si>
  <si>
    <t>Cena celkem</t>
  </si>
  <si>
    <t>Elektroinstalace</t>
  </si>
  <si>
    <t>Dodávky</t>
  </si>
  <si>
    <t>Rozvaděč RH</t>
  </si>
  <si>
    <t>Pojistky nožové 100A gG</t>
  </si>
  <si>
    <t>Doplnění stožárové svorkovnice do stávajiciho svítidla, včetně pojistky</t>
  </si>
  <si>
    <t>Zásuvková skříň, TN-S, 1x400V/32A, 1x400V/16A, 4x230V, jištěná jističi a chráničem, zásuvky 230V samostatně jištěné, jmen. proud 40A, IP44</t>
  </si>
  <si>
    <t>Samoregulační topný kabel 17W/m, včetně AL pásky, vytvoření studeného konce a zakončení, délka 1m</t>
  </si>
  <si>
    <t>Dodávky - celkem</t>
  </si>
  <si>
    <t>Spínače a zásuvky</t>
  </si>
  <si>
    <t>Spínače a zásuvky budou dodány kompletní, tj. včetně krytů, rámečků a ostatního příslušenství</t>
  </si>
  <si>
    <t>Spínač jednopólový IP 54; řazení 1; nástěnný, bílý</t>
  </si>
  <si>
    <t>Přepínač sériový IP 54; řazení 5; nástěnný; b. bílý</t>
  </si>
  <si>
    <t>Přepínač střídavý IP 54; řazení 6; nástěnný; bílý</t>
  </si>
  <si>
    <t>Zásuvka jednonásobná IP 54, s ochranným kolíkem, s víčkem; nástěnný; bílý</t>
  </si>
  <si>
    <t>Zásuvka jednonásobná IP 44, s ochranným kolíkem, s víčkem; vestavný do parapetního žlabu; bílý</t>
  </si>
  <si>
    <t>Ovládač žaluziový jednopólový IP 54; řazení 1/0+1/0 s blokováním; nástěnný; b. bílá</t>
  </si>
  <si>
    <t>Zásuvka průmyslová, nástěnná montáž; řazení 3P+N+PE; b. IP 44, 16 A</t>
  </si>
  <si>
    <t>Tlačítko "Total stop", červené, s krycím sklem, IP54, s aretací</t>
  </si>
  <si>
    <t>Spínače a zásuvky - celkem</t>
  </si>
  <si>
    <t>Osvětlení</t>
  </si>
  <si>
    <t>A - PRŮMYSLOVÉ ZÁŘIVKOVÉ SVÍTIDLO, PŘÍSAZENÁ MONTÁŽ, 2x28W, IP66, EVG, VČ.PŘÍSLUŠENSTVÍ, 1f průběžná montáž</t>
  </si>
  <si>
    <t>B - PRŮMYSLOVÉ ZÁŘIVKOVÉ SVÍTIDLO, PŘÍSAZENÁ MONTÁŽ, 2x54W, IP66, EVG, VČ.PŘÍSLUŠENSTVÍ, 1f průběžná montáž</t>
  </si>
  <si>
    <t>C - PRŮMYSLOVÉ ZÁŘIVKOVÉ SVÍTIDLO, PŘÍSAZENÁ MONTÁŽ, 1x28W, IP66, EVG, VČ.PŘÍSLUŠENSTVÍ, 1f průběžná montáž</t>
  </si>
  <si>
    <t>V - VENKOVNÍ LED SVÍTIDLO, SYMETRICKÁ CHARAKTERISKTIKA, 40W, IP66, EVG, VČ.PŘÍSLUŠENSTVÍ</t>
  </si>
  <si>
    <t>N - Nouzové svítidlo přisazené, LED 3,7W, IP65, 245 lm, 1 hodina, autotest, bílá</t>
  </si>
  <si>
    <t>N1 - Nouzové svítidlo přisazené, LED 2,5W, IP65, 14xLED, 1 hodina, autotest, nouzově svítící, piktogram</t>
  </si>
  <si>
    <t>Svítidla budou dodána kompletní včetně zdrojů a příslušenství pro uchycení</t>
  </si>
  <si>
    <t>Osvětlení - celkem</t>
  </si>
  <si>
    <t>Kabely a vodiče</t>
  </si>
  <si>
    <t>CYKY-J 3x1.5 , pevně</t>
  </si>
  <si>
    <t>CYKY-J 3x2.5 , pevně</t>
  </si>
  <si>
    <t>CYKY-J 5x1.5 , pevně</t>
  </si>
  <si>
    <t>CYKY-J 5x2.5 , pevně</t>
  </si>
  <si>
    <t>CYKY-J 5x10 , pevně</t>
  </si>
  <si>
    <t>CYKY-J 5x25 , pevně</t>
  </si>
  <si>
    <t>PRAFLADur 3x1,5, pevně, B2cas1d0, P60-R</t>
  </si>
  <si>
    <t>AYKY-J 4x50 , pevně</t>
  </si>
  <si>
    <t>CY 6 mm2,, pevně</t>
  </si>
  <si>
    <t>CY 10 mm2,, pevně</t>
  </si>
  <si>
    <t>CY 16 mm2,, pevně</t>
  </si>
  <si>
    <t>CY 25 mm2,, pevně</t>
  </si>
  <si>
    <t>ukončení kabelů v rozvaděči a ve spotřebičích, označení kabelu štítkem s vyznačením okruhu a původu napájení</t>
  </si>
  <si>
    <t>Kabely a vodiče - celkem</t>
  </si>
  <si>
    <t>Žlaby, lišty, trubky, krabice</t>
  </si>
  <si>
    <t>Krabice na povrch</t>
  </si>
  <si>
    <t>Krabice přístrojová do parapetního kanálu</t>
  </si>
  <si>
    <t>Ekvipotenciální svorkovnice</t>
  </si>
  <si>
    <t>2336/LPE-2 TRUBKA OHEBNÁ LPE-2</t>
  </si>
  <si>
    <t>1525 KA TRUBKA TUHÁ PVC 320N</t>
  </si>
  <si>
    <t>1532 KA TRUBKA TUHÁ PVC 320N</t>
  </si>
  <si>
    <t>1540 KA TRUBKA TUHÁ PVC 320N</t>
  </si>
  <si>
    <t>LV 18X13 HA LIŠTA VKLÁDACÍ (3m)</t>
  </si>
  <si>
    <t>LV 24X22 HA LIŠTA VKLÁDACÍ (3m)</t>
  </si>
  <si>
    <t>LV 40X15 HA LIŠTA VKLÁDACÍ (3m)</t>
  </si>
  <si>
    <t>LH 40X40 HA LIŠTA HRANATÁ (3m) - DVOJITÝ ZÁMEK</t>
  </si>
  <si>
    <t>kabelový žlab 62 / 50 včetně dílů, příslušenství a upevňovacího systému, bez víka</t>
  </si>
  <si>
    <t>kabelový žlab 125 / 50 včetně dílů, příslušenství a upevňovacího systému, bez víka</t>
  </si>
  <si>
    <t>kabelový žlab 250 / 50 včetně dílů, příslušenství a upevňovacího systému, bez víka</t>
  </si>
  <si>
    <t>kabelový rošt š. 500 pro svislou část trasy včetně dílů, příslušenství, upevňovacího systému a víka</t>
  </si>
  <si>
    <t>Kabelová příchytka pro uchycení kabelů s požární odolností s funkční schopností při požáru pro kabel PRAFlaDur - P60-R</t>
  </si>
  <si>
    <t>Ohebná chránička dvojplášťová, pr.110mm, pro venkovní použití</t>
  </si>
  <si>
    <t>Ohebná chránička dvojplášťová, pr.63mm, pro venkovní použití</t>
  </si>
  <si>
    <t>U kabelových žlabů je uvažováno s roztečí podpěr max. 2m (u 500/100 max. 1,25m) a je uvažován kabelový žlab z plechu tl. 0,7mm (u 500/100 tl. 1mm). U funkční integrity dle podkladů výrobce.</t>
  </si>
  <si>
    <t>Žlaby, lišty, trubky, krabice - celkem</t>
  </si>
  <si>
    <t>Stavební přípomoce</t>
  </si>
  <si>
    <t>Průraz konstrukcí do pr. 50mm, včetně zapravení</t>
  </si>
  <si>
    <t>Stavební přípomoce - celkem</t>
  </si>
  <si>
    <t>Ochrana před bleskem</t>
  </si>
  <si>
    <t>Páska 30x4 (0,95 kg/m), pevně</t>
  </si>
  <si>
    <t>Drát 8 drát o 8mm(0,40kg/m), pevně</t>
  </si>
  <si>
    <t>Drát 10 drát o 10mm(0,62kg/m), pevně</t>
  </si>
  <si>
    <t>SR 3b svorka páska-drát</t>
  </si>
  <si>
    <t>SZa zkušební - plechová</t>
  </si>
  <si>
    <t>SR 2a svorka páska-páska M6</t>
  </si>
  <si>
    <t>Podpěra vedení na střechu</t>
  </si>
  <si>
    <t>Podpěra vedení na svod</t>
  </si>
  <si>
    <t>SS spojovací</t>
  </si>
  <si>
    <t>SK křížová</t>
  </si>
  <si>
    <t>SP připojovací</t>
  </si>
  <si>
    <t>Jímač 2m, vč. upevňovacího materiálu pro plechovou střechu - dodatečná ochrana pro zařízení vyčnívající nad chráněnou rovinu (světlíky, kond. jednotky, zařízení VZT, ...)</t>
  </si>
  <si>
    <t>Ochranný úhelník, L 1700mm</t>
  </si>
  <si>
    <t>Držák ochranného úhelníku, L 170mm</t>
  </si>
  <si>
    <t>Ekvipotenciální svorkovnice EPS2, vč. krytu</t>
  </si>
  <si>
    <t>Připojení ocelové konstrukce objektu na zkušební svorku</t>
  </si>
  <si>
    <t>Ochrana před bleskem - celkem</t>
  </si>
  <si>
    <t>Vytýčení trati - Kabelové vedení ve volném terénu</t>
  </si>
  <si>
    <t>km</t>
  </si>
  <si>
    <t>Sejmutí drnu - Nářez drnu,naložení,odvoz</t>
  </si>
  <si>
    <t>Odstranění dřevitého porostu - Porost měkký, středně hustý</t>
  </si>
  <si>
    <t>Hloubení kabelové rýhy - Zemina třídy 3, šíře 350mm,hloubka 800mm (pro uzemnění)</t>
  </si>
  <si>
    <t>Zához kabelové rýhy - Zemina třídy 3, šíře 350mm,hloubka 800mm (pro uzemnění)</t>
  </si>
  <si>
    <t>Hloubení kabelové rýhy -  Zemina třídy 3, šíře 500mm,hloubka 1100mm</t>
  </si>
  <si>
    <t>Zřízení kabelového lože - Z kopaného písku, bez zakrytí, šíře do 65cm,tloušťka 10cm</t>
  </si>
  <si>
    <t>Zához kabelové rýhy -  Zemina třídy 3, šíře 500mm,hloubka 900mm, se zhutněním po vrstvách</t>
  </si>
  <si>
    <t>Folie výstražná z PVC - Šířka 33cm</t>
  </si>
  <si>
    <t>Odvoz zeminy - Do vzdálenosti 1 km</t>
  </si>
  <si>
    <t>Úprava povrchu - Provizorní úprava terénu v zemina třídy 3</t>
  </si>
  <si>
    <t>Finální úpravu povrchu provede dodavatel stavby</t>
  </si>
  <si>
    <t>Zemní práce - celkem</t>
  </si>
  <si>
    <t>Ostatní</t>
  </si>
  <si>
    <t>Příspěvek na recyklaci svítidel, zdrojů, materiálu</t>
  </si>
  <si>
    <t>Připojení zařízení VZT/ZTI, světlíků a pod</t>
  </si>
  <si>
    <t>Napojení v rozvaděči/lampě</t>
  </si>
  <si>
    <t>Pronájem montážní plošiny a lešení</t>
  </si>
  <si>
    <t>Protipožární utěsnění do pr.50mm</t>
  </si>
  <si>
    <t>Provedení revize a vypracování revizní zprávy</t>
  </si>
  <si>
    <t>Dokumentace skutečného provedení</t>
  </si>
  <si>
    <t>Doprava</t>
  </si>
  <si>
    <t>Podružný materiál</t>
  </si>
  <si>
    <t>Ostatní - celkem</t>
  </si>
  <si>
    <t>Elektroinstalace - celkem</t>
  </si>
  <si>
    <t>Podružným materiálem jsou myšleny hmoždinky, vruty, šrouby, kabelová oka, dutinky, svazovací pásky, příchytky pro vodiče a kabely a další výše nespecifikovaný materiál potřebný ke zdárnému a funkčnímu dokončení díla</t>
  </si>
  <si>
    <t xml:space="preserve">Všechna el.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</si>
  <si>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Tento orientační propočet slouží pouze k porovnání cenových nabídek uchazečů. Předmětem výběrového řízení je dílo specifikované projektovou dokumentací. Uchazeč o zakázku provede kontrolu tohoto výkazu, případné doplnění o zařízení, konstrukce a práce nutné, ke kompletnímu provedení díla dle projektové dokumentace, ČSN EN a legislativy.</t>
  </si>
  <si>
    <t>STRUKTUROVANÁ KABELÁŽ</t>
  </si>
  <si>
    <t>č.p.</t>
  </si>
  <si>
    <t>Položka</t>
  </si>
  <si>
    <t>Jedn.</t>
  </si>
  <si>
    <t>Strukturovaná kabeláž</t>
  </si>
  <si>
    <t>RACK Rozvaděče a příslušenství</t>
  </si>
  <si>
    <t>19" Stojanový rozvaděč 15U/600x800(šxh), podstavec, skleněné dveře, zámek a příslušenství jako kartáče, prachové těsnění atd.</t>
  </si>
  <si>
    <t>19" Rozvodný panel 5x220V</t>
  </si>
  <si>
    <t>19" patchpanel 24xRJ45, Cat.6A, výška 1U, modulární, včetně 24 ks keystone 6A</t>
  </si>
  <si>
    <t>19" PoE Switch, 24x RJ45 PoE+, Cat.6A, výška 1U, 4xSFP+, detailní specifikace přílohou technické zprávy</t>
  </si>
  <si>
    <t>19" Rack-mount UPS 2U, 1000VA/700W, line-interactive, čistý sinusový výstup, síťově řiditelná, vč. komunikační karty SNMP</t>
  </si>
  <si>
    <t>19" optická vana kompletní pro 24vl. SM 9/125μm, včetně pigtailů a optické kazety, výška 1U, zakončeno pouze 12 vláken</t>
  </si>
  <si>
    <t>19” vyvazovací panel, 5x  plastové oko, výška 1U, RAL 7035</t>
  </si>
  <si>
    <t>Montážní sady k Patch Panelu</t>
  </si>
  <si>
    <t>Vent.j.spodní(horní)220V/70W  4 ventil. ,termostat</t>
  </si>
  <si>
    <t>Indoor WiFi AP, včetně držáku a licence AP,RFP,PEFNG, specifikace přílohou technické zprávy</t>
  </si>
  <si>
    <t>Outdoor WiFi AP, včetně držáku a licence AP,RFP,PEFNG, specifikace přílohou technické zprávy</t>
  </si>
  <si>
    <t>Popis a záznam rozvaděče</t>
  </si>
  <si>
    <t>Uzemnění rozvaděčů</t>
  </si>
  <si>
    <t>Úprava a závěrečné práce v rozvaděči</t>
  </si>
  <si>
    <t>RACK Rozvaděče a příslušenství - celkem</t>
  </si>
  <si>
    <t>Zásuvky</t>
  </si>
  <si>
    <t>Datová zásuvka 2xRJ45, Cat.6A,</t>
  </si>
  <si>
    <t>Opt patch E2000-LC 0,5 m Duplex</t>
  </si>
  <si>
    <t>Opt patch E2000-LC 1 m Duplex</t>
  </si>
  <si>
    <t>Patch kabel UTP Cat.6A, STP, délka do 1m</t>
  </si>
  <si>
    <t>Zásuvky - celkem</t>
  </si>
  <si>
    <t>Kabely</t>
  </si>
  <si>
    <t>Kabel STP Cat.6A</t>
  </si>
  <si>
    <t>Optický kabel 24vl. SM 9/125um, OS2</t>
  </si>
  <si>
    <t>Kabely - celkem</t>
  </si>
  <si>
    <t>Instalační materiál</t>
  </si>
  <si>
    <t>Drátěný žlab 105x60</t>
  </si>
  <si>
    <t>Drátěný žlab 205x60</t>
  </si>
  <si>
    <t>Trubka ohebná 36 mm, 320 N</t>
  </si>
  <si>
    <t>Protahovací vodič CY1,5 mm</t>
  </si>
  <si>
    <t>1563 KA TRUBKA TUHÁ PVC 320N</t>
  </si>
  <si>
    <t>Chránička HDPE pro optický kabel, průměr vnější/vnitřní 40/33 mm</t>
  </si>
  <si>
    <t>Krabice přístrojová na povrch</t>
  </si>
  <si>
    <t>Lišta vkládací 40X15</t>
  </si>
  <si>
    <t>Lišta vkládací 18X13</t>
  </si>
  <si>
    <t>Instalační materiál - celkem</t>
  </si>
  <si>
    <t>Hloubení kabelové rýhy - Zemina třídy 3, šíře 600mm, hloubka 1500mm</t>
  </si>
  <si>
    <t>Písek zásypový - zásyp kabelů, kabelovodu</t>
  </si>
  <si>
    <t>Zához kabelové rýhy - Zemina třídy 3, šíře 600mm, hloubka 1500mm</t>
  </si>
  <si>
    <t>Jáma pro kabelovou komoru - Zemina třídy 3-4,ručně</t>
  </si>
  <si>
    <t>Kabelovod</t>
  </si>
  <si>
    <t>Multikanál 4W-42, 266x266x1118, 4x otvor</t>
  </si>
  <si>
    <t>Prstenec kabelové komory 1200x1200x150 (vnější rozměry 1326x1326x160)</t>
  </si>
  <si>
    <t>Víko D400 1200x1200</t>
  </si>
  <si>
    <t>Uložení kabelové komory, podkladní beton C20/25, včetně vyztužení drátěným roštem, zához zhutněným výkopovým materiálem, podkladní beton pro uložení víka C40/50,podkladová hmota</t>
  </si>
  <si>
    <t xml:space="preserve">Těsnění G-4W </t>
  </si>
  <si>
    <t>Izolace vstupů multikanálu do kabelové komory</t>
  </si>
  <si>
    <t>Pružné ocelové sponky</t>
  </si>
  <si>
    <t>Kabelovod - celkem</t>
  </si>
  <si>
    <t>IP Kamerový systém</t>
  </si>
  <si>
    <t>IP bullet kamera, 4MP, MZVF, 2.8-12mm, WDR 120dB, IR 30m, H.265(+), IP67</t>
  </si>
  <si>
    <t>IP dome kamera, 4MP, MZVF, 2.8-12mm, WDR 120dB, IR 30m, H.265(+), IP67</t>
  </si>
  <si>
    <t>Patch kabel pro IP kameru, 1m</t>
  </si>
  <si>
    <t>SENSE PRO video channel licence SP-VCH</t>
  </si>
  <si>
    <t>Konzole pro montáž kamer</t>
  </si>
  <si>
    <t>IP hemisférická dome kamera 360°, 6MP, WDR, IR 20m, IP66</t>
  </si>
  <si>
    <t>Rozšíření kapacity stávajícího diskového pole, kompatibilní HDD 10TB 7,2K near line SAS HDD</t>
  </si>
  <si>
    <t>Oživení a zprovoznění systému CCTV, integrace do stávajícího systému provozovaného v areálu</t>
  </si>
  <si>
    <t>IP Kamerový systém - celkem</t>
  </si>
  <si>
    <t>Příprava kabelu pro uložení do 10 žil</t>
  </si>
  <si>
    <t>Forma kabelová na kabelu do 5x2</t>
  </si>
  <si>
    <t>Připojení kabelu na zářezový pásek do 5x2</t>
  </si>
  <si>
    <t>Proměření metalické kabeláže (port)</t>
  </si>
  <si>
    <t>Vystavení měřicího protokolu - metalika</t>
  </si>
  <si>
    <t>Provedení optického sváru, proměření kabeláže (optika)</t>
  </si>
  <si>
    <t>Vystavení měřicího protokolu - optika</t>
  </si>
  <si>
    <t>Certifikace sítě</t>
  </si>
  <si>
    <t>Protokolární předání, seznámení s obsluhou, zaškolení</t>
  </si>
  <si>
    <t>Výchozí revize, vypracování revizní zprávy</t>
  </si>
  <si>
    <t>Protipožární utěsnění systémem Intumex nebo jiným do rozměru 5 cm2</t>
  </si>
  <si>
    <t>Doprava a přesun materiálu</t>
  </si>
  <si>
    <t>Podružným materiálem jsou myšleny svorky, hmoždinky, vruty, šrouby, dutinky, svazovací pásky, příchytky pro vodiče a kabely uložené pod sádrokartonovým podhledem, apod...</t>
  </si>
  <si>
    <t xml:space="preserve">Finální úpravu povrchu provede dodavatel stavby
</t>
  </si>
  <si>
    <t>Strukturovaná kabeláž - celkem</t>
  </si>
  <si>
    <t>ELEKTRICKÁ ZABEZPEČOVACÍ SIGNALIZACE</t>
  </si>
  <si>
    <t>Elektrická zabezpečovací signalizace</t>
  </si>
  <si>
    <t>Ústředna</t>
  </si>
  <si>
    <t>Ústředna EZS, kompatibilní se stávajícím systémem v areálu, 6 zón na desce ústředny, maximálně 16 klávesnic (7 keyprox, 2 grafické),
250 uživatelských kódů, 8-48 PGM výstupů a 6 výstupů na PCB, 
paměť 1500 událostí pro EZS a 1000 událostí pro přístup, 2 linky pro moduly, 32+16(DCM+MAX) přístupových čteček, bezdrátový systém, audio moduly, Ethernet, čeština, součástí desky ústředny je připojení na PC (RS-232), telefonní komunikátor, integrovaný zdroj 2.5A, Ivýs=1A, odběr PCB 150mA, včetně akumulátoru.</t>
  </si>
  <si>
    <t>Koncentrátor 8 zón, 4 PGM výstupy, deska plošného spoje, v plastovém krytu</t>
  </si>
  <si>
    <t>TCP/IP komunikátor E080-10</t>
  </si>
  <si>
    <t>Vysílač REGGEA pro EZS pro připojení na PCO NAM ČZU</t>
  </si>
  <si>
    <t>Ústředna - celkem</t>
  </si>
  <si>
    <t>Detektory a klávesnice</t>
  </si>
  <si>
    <t>Programovací a ovládací klávesnice v klasickém provedení s LCD dvouřádkovým displejem a podsvícením, česká verze</t>
  </si>
  <si>
    <t>PIR Duální detektor s dosahem 12m</t>
  </si>
  <si>
    <t>Zálohovaná plastová siréna venkovní 110dB/1m s majákem a akumulátorem</t>
  </si>
  <si>
    <t xml:space="preserve">Signalizační LED světlo 0,15W červené, Výkon LED 0,15W. Chromatičnost světla 6000K. Barva těla stříbrná. Světelný tok 15 lm. Napětí 9-18V DC. Stupeň krytí IP67 - vhodné do exteriéru. Vyzařovací úhel 60°. </t>
  </si>
  <si>
    <t>MG kontakt čtyřdrátový s pracovní mezerou 25mm včetně propojovací krabice</t>
  </si>
  <si>
    <t>MG kontakt vratový čtyřdrátový s pracovní mezerou 55mm, včetně propojovací krabice</t>
  </si>
  <si>
    <t>MG kontakt na dveře v sekčních vratech včetně propojovací krabice</t>
  </si>
  <si>
    <t>Detektory a klávesnice - celkem</t>
  </si>
  <si>
    <t>Kabel FTP Cat.5e</t>
  </si>
  <si>
    <t>Kabel SYKFY 2x2x0,5</t>
  </si>
  <si>
    <t>Přístupový systém ACCESS</t>
  </si>
  <si>
    <t>Převodník - NET modul přístupového systému, LAN/RS485</t>
  </si>
  <si>
    <t>Řídící elektronika přístupového systému - on-line PCMasterem řízená dveřní jednotka (ŘJ), čtečka příchod, čtečka odchod, 4x výst. relé, 8x vstup – typické využití pro jedny dveře s možností navázat na další systémy svými vstupy a výstupy (EPS, EZS, hlídání výpadků zdrojů aj.)</t>
  </si>
  <si>
    <t>FW pro řídící jednotku přístupového systému</t>
  </si>
  <si>
    <t>Průchodka kabelová, samosvírací</t>
  </si>
  <si>
    <t>Čtečka karet(čipů) bezkontaktní, dle stávajících použitých karet, včetně krycího plechu</t>
  </si>
  <si>
    <t>Elektromechanický samozamykací zámek, 100/20, rozteč 72mm</t>
  </si>
  <si>
    <t xml:space="preserve">Spínaný zdroj v kovovém krytu 13,8 Vss / 10A s reléovými výstupy a odpojovačem </t>
  </si>
  <si>
    <t>Akumulátor 12V/38Ah se šroubovými svorkami M6 a životností až 10 let, VdS</t>
  </si>
  <si>
    <t>Kabel s konektorem EA218, 6m</t>
  </si>
  <si>
    <t>Kování bezpečnostní IKON SX03 klika - klika, tl. 50</t>
  </si>
  <si>
    <t>Protiplech EA322 univerzální</t>
  </si>
  <si>
    <t>Průchodka kabelová zadlabací EA281/23 dl. (478x23x16mm)</t>
  </si>
  <si>
    <t>Kabel SYKFY 5x2x0,5</t>
  </si>
  <si>
    <t>Kabel H05RR-F 2x2,5</t>
  </si>
  <si>
    <t>Sdělovací nízkofrekvenční kabel stíněný desetižilový lanko 10x0,22</t>
  </si>
  <si>
    <t>Sdělovací nízkofrekvenční kabel stíněný šestižilový s posíleným jedním párem, lanko 4x0,22+2x0,5</t>
  </si>
  <si>
    <t>Oživení a úvodní naprogramování systému, integrace do stávajícího systému EKV</t>
  </si>
  <si>
    <t>Přístupový systém ACCESS – celkem</t>
  </si>
  <si>
    <t>Trubka ohebná 23 mm, 320 N</t>
  </si>
  <si>
    <t>Sestavení programu pro ústřednu EZS</t>
  </si>
  <si>
    <t>Uvedení systému do provozu EZS</t>
  </si>
  <si>
    <t>Integrace systému EKV do systému EZS</t>
  </si>
  <si>
    <t>Analýza, tvorba a úprava SP, konzultace, koordinace EKV</t>
  </si>
  <si>
    <t>MD</t>
  </si>
  <si>
    <t>Oživení, zprovoznění, měření a připojení do systému EKV</t>
  </si>
  <si>
    <t>Zaimplementování systému EKV do areálového systému ČZU</t>
  </si>
  <si>
    <t>Zaškolení odpovědných osob</t>
  </si>
  <si>
    <t>kpl</t>
  </si>
  <si>
    <t>Podružným materiálem jsou myšleny hmoždinky, vruty, šrouby, dutinky, svazovací pásky, svorky, příchytky pro vodiče a kabely uložené pod sádrokartonovým podhledem, drobné stavební přípomoce, průrazy a další výše nespecifikovaný materiál potřebný ke zdárnému a funkčnímu dokončení díla</t>
  </si>
  <si>
    <t>Elektrická zabezpečovací signalizace - celkem</t>
  </si>
  <si>
    <t>SPOLEČNÉ NÁKLADY</t>
  </si>
  <si>
    <t>Společné náklady</t>
  </si>
  <si>
    <t>Ochranné pospojení</t>
  </si>
  <si>
    <t>EPS 2 ekvipotencionální svorkovnice</t>
  </si>
  <si>
    <t>Ochranné pospojení - celkem</t>
  </si>
  <si>
    <t>Průrazy příčkami - cihla, beton</t>
  </si>
  <si>
    <t>Vysekání rýh ve zdivu cihelném - Hloubka 30 mm Sire 30 mm</t>
  </si>
  <si>
    <t>Vysekání rýh ve zdivu cihelném - Hloubka 40 mm Sire 70 mm</t>
  </si>
  <si>
    <t>Společné náklady - celkem</t>
  </si>
  <si>
    <t xml:space="preserve">PŘESTAVBA ZÁZEMÍ PROVOZNÍHO ZAHRADNICTVÍ FAPPZ A FŽP, KAMÝCKÁ 126, PRAHA 6 - SUCHDOL.                        </t>
  </si>
  <si>
    <t>V/2019</t>
  </si>
  <si>
    <t>D.1.4c - VZDUCHOTECHNIKA</t>
  </si>
  <si>
    <t>POZICE</t>
  </si>
  <si>
    <t>NÁZEV ZAŘÍZENÍ</t>
  </si>
  <si>
    <t>POČET</t>
  </si>
  <si>
    <t>J.  CENA</t>
  </si>
  <si>
    <t>C.  CENA</t>
  </si>
  <si>
    <t>POZNÁMKA</t>
  </si>
  <si>
    <t>Zařízení č. 1</t>
  </si>
  <si>
    <t>1.01</t>
  </si>
  <si>
    <t xml:space="preserve">Ventilátor radiální potrubní, plastové provedení,                    výkon: 1000 m3/h-200 Pa, ovládání regulátorem otáček </t>
  </si>
  <si>
    <t>1.02</t>
  </si>
  <si>
    <t>Regulátor otáček (tříotáčkový - COM3), včetně propojení</t>
  </si>
  <si>
    <t>1.03</t>
  </si>
  <si>
    <t>Spojovací pružná manžeta pro ventilátory – průměr 250 mm</t>
  </si>
  <si>
    <t>1.04</t>
  </si>
  <si>
    <t>Zpětná klapka pro kruh. ventilátory, ocelová – průměr 250 mm</t>
  </si>
  <si>
    <t>1.05</t>
  </si>
  <si>
    <t>Výfuková hlavice VH250</t>
  </si>
  <si>
    <t>1.06</t>
  </si>
  <si>
    <t>Doběhový spínač (DT3)</t>
  </si>
  <si>
    <t>1.07</t>
  </si>
  <si>
    <r>
      <t>Vyústka komfortní s regulací R1, jednořadá</t>
    </r>
    <r>
      <rPr>
        <sz val="10"/>
        <rFont val="Times New Roman CE"/>
        <family val="1"/>
      </rPr>
      <t>,  včetně rámečku do SDK a připoj. pléna, rozměr 400x200 mm</t>
    </r>
  </si>
  <si>
    <t>1.08</t>
  </si>
  <si>
    <r>
      <t xml:space="preserve">VZT potrubí spiro </t>
    </r>
    <r>
      <rPr>
        <sz val="10"/>
        <rFont val="Symbol"/>
        <family val="1"/>
      </rPr>
      <t xml:space="preserve">f250 - </t>
    </r>
    <r>
      <rPr>
        <sz val="10"/>
        <rFont val="Times New Roman"/>
        <family val="1"/>
      </rPr>
      <t>rovné</t>
    </r>
  </si>
  <si>
    <t>1.09</t>
  </si>
  <si>
    <r>
      <t xml:space="preserve">VZT potrubí spiro </t>
    </r>
    <r>
      <rPr>
        <sz val="10"/>
        <rFont val="Symbol"/>
        <family val="1"/>
      </rPr>
      <t>f250</t>
    </r>
    <r>
      <rPr>
        <sz val="10"/>
        <rFont val="Times New Roman CE"/>
        <family val="1"/>
      </rPr>
      <t xml:space="preserve"> – tvarové</t>
    </r>
  </si>
  <si>
    <t>1.10</t>
  </si>
  <si>
    <r>
      <t xml:space="preserve">VZT potrubí spiro </t>
    </r>
    <r>
      <rPr>
        <sz val="10"/>
        <rFont val="Symbol"/>
        <family val="1"/>
      </rPr>
      <t xml:space="preserve">f200 - </t>
    </r>
    <r>
      <rPr>
        <sz val="10"/>
        <rFont val="Times New Roman"/>
        <family val="1"/>
      </rPr>
      <t>rovné</t>
    </r>
  </si>
  <si>
    <t>1.11</t>
  </si>
  <si>
    <r>
      <t xml:space="preserve">VZT potrubí spiro </t>
    </r>
    <r>
      <rPr>
        <sz val="10"/>
        <rFont val="Symbol"/>
        <family val="1"/>
      </rPr>
      <t>f200</t>
    </r>
    <r>
      <rPr>
        <sz val="10"/>
        <rFont val="Times New Roman CE"/>
        <family val="1"/>
      </rPr>
      <t xml:space="preserve"> – tvarové</t>
    </r>
  </si>
  <si>
    <t>1.12</t>
  </si>
  <si>
    <r>
      <t xml:space="preserve">VZT potrubí sonoflex </t>
    </r>
    <r>
      <rPr>
        <sz val="10"/>
        <rFont val="Symbol"/>
        <family val="1"/>
      </rPr>
      <t>f200</t>
    </r>
  </si>
  <si>
    <t>1.13</t>
  </si>
  <si>
    <t>Regulační klapka těsná, 500x315 mm, s přípravou por servo</t>
  </si>
  <si>
    <t>1.14</t>
  </si>
  <si>
    <t>Klapkový pohon s ovládáním 230V, Kroutící moment min. 5Nm</t>
  </si>
  <si>
    <t>1.15</t>
  </si>
  <si>
    <t>VZT potrubí čtyřhranné 500x315 mm – délka do 400 mm</t>
  </si>
  <si>
    <t>1.16</t>
  </si>
  <si>
    <t>Mřížka z tahokovu 500x315 (průtočná pl. min. 0,10 m2)</t>
  </si>
  <si>
    <t>2.01</t>
  </si>
  <si>
    <t xml:space="preserve">Montáž vzduchotechniky </t>
  </si>
  <si>
    <t>2.02</t>
  </si>
  <si>
    <t>Zednická výpomoc – zajistí stavba</t>
  </si>
  <si>
    <t>2.03</t>
  </si>
  <si>
    <t>2.04</t>
  </si>
  <si>
    <t>Doprava materiálu na staveniště a po staveništi</t>
  </si>
  <si>
    <t>2.05</t>
  </si>
  <si>
    <t xml:space="preserve">Nespecifikovaný závěsný a spojovací materiál </t>
  </si>
  <si>
    <t>2.06</t>
  </si>
  <si>
    <t>Protokoly, zaregulování a uvedení do provozu</t>
  </si>
  <si>
    <t>VZDUCHOTECHNIKA CELKEM BEZ DPH (Kč)</t>
  </si>
  <si>
    <t>Specifikace materiálu</t>
  </si>
  <si>
    <t>předizolované potrubí P-Xa 2xDN40 pro uložení do země; včetně tvarovek; včetně dodávky a montáže</t>
  </si>
  <si>
    <t>tlakově nezávislá výměníková stanice - 10kW, okruh ohřevu TV bude zalepen; včetně dodávky a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</si>
</sst>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000\ 00"/>
    <numFmt numFmtId="169" formatCode="#,##0&quot;,Kč&quot;"/>
  </numFmts>
  <fonts count="66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2"/>
    </font>
    <font>
      <sz val="9"/>
      <color rgb="FF000000"/>
      <name val="Segoe UI"/>
      <family val="2"/>
    </font>
    <font>
      <b/>
      <sz val="11"/>
      <color rgb="FF000000"/>
      <name val="Segoe UI"/>
      <family val="2"/>
    </font>
    <font>
      <b/>
      <sz val="10"/>
      <color rgb="FF000000"/>
      <name val="Segoe U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sz val="8"/>
      <color rgb="FF000000"/>
      <name val="Tahoma"/>
      <family val="2"/>
    </font>
    <font>
      <b/>
      <sz val="10"/>
      <color indexed="8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 CE"/>
      <family val="1"/>
    </font>
    <font>
      <sz val="10"/>
      <name val="Symbol"/>
      <family val="1"/>
    </font>
  </fonts>
  <fills count="1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/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6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3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165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10" fillId="0" borderId="3" xfId="0" applyFont="1" applyBorder="1" applyAlignment="1">
      <alignment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4" fillId="2" borderId="22" xfId="0" applyFont="1" applyFill="1" applyBorder="1" applyAlignment="1" applyProtection="1">
      <alignment horizontal="left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7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4" fillId="0" borderId="0" xfId="21" applyAlignment="1">
      <alignment vertical="center"/>
      <protection/>
    </xf>
    <xf numFmtId="0" fontId="4" fillId="0" borderId="23" xfId="21" applyBorder="1" applyAlignment="1">
      <alignment vertical="center"/>
      <protection/>
    </xf>
    <xf numFmtId="49" fontId="4" fillId="0" borderId="24" xfId="21" applyNumberFormat="1" applyBorder="1" applyAlignment="1">
      <alignment vertical="center"/>
      <protection/>
    </xf>
    <xf numFmtId="49" fontId="4" fillId="0" borderId="24" xfId="21" applyNumberFormat="1" applyFont="1" applyBorder="1" applyAlignment="1">
      <alignment vertical="center"/>
      <protection/>
    </xf>
    <xf numFmtId="0" fontId="4" fillId="5" borderId="23" xfId="21" applyFill="1" applyBorder="1" applyAlignment="1">
      <alignment vertical="center"/>
      <protection/>
    </xf>
    <xf numFmtId="49" fontId="4" fillId="5" borderId="24" xfId="21" applyNumberFormat="1" applyFont="1" applyFill="1" applyBorder="1" applyAlignment="1">
      <alignment vertical="center"/>
      <protection/>
    </xf>
    <xf numFmtId="49" fontId="4" fillId="5" borderId="25" xfId="21" applyNumberFormat="1" applyFill="1" applyBorder="1" applyAlignment="1">
      <alignment vertical="center"/>
      <protection/>
    </xf>
    <xf numFmtId="0" fontId="4" fillId="0" borderId="26" xfId="21" applyBorder="1" applyAlignment="1">
      <alignment vertical="center"/>
      <protection/>
    </xf>
    <xf numFmtId="49" fontId="4" fillId="0" borderId="0" xfId="21" applyNumberFormat="1" applyAlignment="1">
      <alignment vertical="center"/>
      <protection/>
    </xf>
    <xf numFmtId="0" fontId="4" fillId="0" borderId="0" xfId="21" applyAlignment="1">
      <alignment horizontal="center" vertical="center"/>
      <protection/>
    </xf>
    <xf numFmtId="0" fontId="4" fillId="0" borderId="27" xfId="21" applyBorder="1" applyAlignment="1">
      <alignment vertical="center"/>
      <protection/>
    </xf>
    <xf numFmtId="0" fontId="4" fillId="6" borderId="28" xfId="21" applyFill="1" applyBorder="1" applyAlignment="1">
      <alignment vertical="center"/>
      <protection/>
    </xf>
    <xf numFmtId="49" fontId="4" fillId="6" borderId="29" xfId="21" applyNumberFormat="1" applyFill="1" applyBorder="1" applyAlignment="1">
      <alignment vertical="center"/>
      <protection/>
    </xf>
    <xf numFmtId="0" fontId="4" fillId="6" borderId="29" xfId="21" applyFill="1" applyBorder="1" applyAlignment="1">
      <alignment horizontal="center" vertical="center"/>
      <protection/>
    </xf>
    <xf numFmtId="0" fontId="4" fillId="6" borderId="29" xfId="21" applyFill="1" applyBorder="1" applyAlignment="1">
      <alignment vertical="center"/>
      <protection/>
    </xf>
    <xf numFmtId="0" fontId="4" fillId="6" borderId="30" xfId="21" applyFill="1" applyBorder="1" applyAlignment="1">
      <alignment vertical="center"/>
      <protection/>
    </xf>
    <xf numFmtId="0" fontId="4" fillId="6" borderId="31" xfId="21" applyFill="1" applyBorder="1" applyAlignment="1">
      <alignment vertical="center"/>
      <protection/>
    </xf>
    <xf numFmtId="0" fontId="4" fillId="6" borderId="32" xfId="21" applyFill="1" applyBorder="1" applyAlignment="1">
      <alignment vertical="center" wrapText="1"/>
      <protection/>
    </xf>
    <xf numFmtId="0" fontId="4" fillId="6" borderId="29" xfId="21" applyFill="1" applyBorder="1" applyAlignment="1">
      <alignment vertical="center" wrapText="1"/>
      <protection/>
    </xf>
    <xf numFmtId="0" fontId="4" fillId="5" borderId="33" xfId="21" applyFill="1" applyBorder="1" applyAlignment="1">
      <alignment vertical="center"/>
      <protection/>
    </xf>
    <xf numFmtId="49" fontId="4" fillId="5" borderId="25" xfId="21" applyNumberFormat="1" applyFont="1" applyFill="1" applyBorder="1" applyAlignment="1">
      <alignment vertical="center"/>
      <protection/>
    </xf>
    <xf numFmtId="49" fontId="4" fillId="5" borderId="34" xfId="21" applyNumberFormat="1" applyFill="1" applyBorder="1" applyAlignment="1">
      <alignment vertical="center"/>
      <protection/>
    </xf>
    <xf numFmtId="0" fontId="4" fillId="5" borderId="34" xfId="21" applyFill="1" applyBorder="1" applyAlignment="1">
      <alignment horizontal="center" vertical="center"/>
      <protection/>
    </xf>
    <xf numFmtId="166" fontId="4" fillId="5" borderId="34" xfId="21" applyNumberFormat="1" applyFill="1" applyBorder="1" applyAlignment="1">
      <alignment vertical="center"/>
      <protection/>
    </xf>
    <xf numFmtId="4" fontId="4" fillId="5" borderId="34" xfId="21" applyNumberFormat="1" applyFill="1" applyBorder="1" applyAlignment="1">
      <alignment vertical="center"/>
      <protection/>
    </xf>
    <xf numFmtId="4" fontId="4" fillId="5" borderId="35" xfId="21" applyNumberFormat="1" applyFill="1" applyBorder="1" applyAlignment="1">
      <alignment vertical="center"/>
      <protection/>
    </xf>
    <xf numFmtId="4" fontId="4" fillId="5" borderId="36" xfId="21" applyNumberFormat="1" applyFill="1" applyBorder="1" applyAlignment="1">
      <alignment vertical="center"/>
      <protection/>
    </xf>
    <xf numFmtId="4" fontId="4" fillId="5" borderId="25" xfId="21" applyNumberFormat="1" applyFill="1" applyBorder="1" applyAlignment="1">
      <alignment vertical="center"/>
      <protection/>
    </xf>
    <xf numFmtId="0" fontId="0" fillId="7" borderId="28" xfId="21" applyFont="1" applyFill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34" xfId="21" applyFont="1" applyBorder="1" applyAlignment="1">
      <alignment horizontal="left" vertical="center" wrapText="1"/>
      <protection/>
    </xf>
    <xf numFmtId="0" fontId="0" fillId="0" borderId="34" xfId="21" applyFont="1" applyBorder="1" applyAlignment="1">
      <alignment horizontal="center" vertical="center" shrinkToFit="1"/>
      <protection/>
    </xf>
    <xf numFmtId="166" fontId="0" fillId="0" borderId="34" xfId="21" applyNumberFormat="1" applyFont="1" applyBorder="1" applyAlignment="1">
      <alignment vertical="center" shrinkToFit="1"/>
      <protection/>
    </xf>
    <xf numFmtId="4" fontId="0" fillId="2" borderId="34" xfId="21" applyNumberFormat="1" applyFont="1" applyFill="1" applyBorder="1" applyAlignment="1" applyProtection="1">
      <alignment vertical="center" shrinkToFit="1"/>
      <protection locked="0"/>
    </xf>
    <xf numFmtId="4" fontId="0" fillId="0" borderId="35" xfId="21" applyNumberFormat="1" applyFont="1" applyBorder="1" applyAlignment="1">
      <alignment vertical="center" shrinkToFit="1"/>
      <protection/>
    </xf>
    <xf numFmtId="4" fontId="0" fillId="8" borderId="37" xfId="21" applyNumberFormat="1" applyFont="1" applyFill="1" applyBorder="1" applyAlignment="1" applyProtection="1">
      <alignment vertical="center" shrinkToFit="1"/>
      <protection locked="0"/>
    </xf>
    <xf numFmtId="4" fontId="0" fillId="0" borderId="38" xfId="21" applyNumberFormat="1" applyFont="1" applyBorder="1" applyAlignment="1">
      <alignment vertical="center" shrinkToFit="1"/>
      <protection/>
    </xf>
    <xf numFmtId="4" fontId="0" fillId="8" borderId="38" xfId="21" applyNumberFormat="1" applyFont="1" applyFill="1" applyBorder="1" applyAlignment="1" applyProtection="1">
      <alignment vertical="center" shrinkToFit="1"/>
      <protection locked="0"/>
    </xf>
    <xf numFmtId="4" fontId="0" fillId="0" borderId="39" xfId="21" applyNumberFormat="1" applyFont="1" applyBorder="1" applyAlignment="1">
      <alignment vertical="center" shrinkToFit="1"/>
      <protection/>
    </xf>
    <xf numFmtId="0" fontId="0" fillId="0" borderId="0" xfId="21" applyFont="1" applyAlignment="1">
      <alignment vertical="center"/>
      <protection/>
    </xf>
    <xf numFmtId="0" fontId="0" fillId="0" borderId="38" xfId="21" applyFont="1" applyBorder="1" applyAlignment="1">
      <alignment horizontal="left" vertical="center" wrapText="1"/>
      <protection/>
    </xf>
    <xf numFmtId="0" fontId="0" fillId="0" borderId="38" xfId="21" applyFont="1" applyBorder="1" applyAlignment="1">
      <alignment horizontal="center" vertical="center" shrinkToFit="1"/>
      <protection/>
    </xf>
    <xf numFmtId="166" fontId="0" fillId="0" borderId="38" xfId="21" applyNumberFormat="1" applyFont="1" applyBorder="1" applyAlignment="1">
      <alignment vertical="center" shrinkToFit="1"/>
      <protection/>
    </xf>
    <xf numFmtId="4" fontId="0" fillId="2" borderId="38" xfId="21" applyNumberFormat="1" applyFont="1" applyFill="1" applyBorder="1" applyAlignment="1" applyProtection="1">
      <alignment vertical="center" shrinkToFit="1"/>
      <protection locked="0"/>
    </xf>
    <xf numFmtId="4" fontId="0" fillId="0" borderId="40" xfId="21" applyNumberFormat="1" applyFont="1" applyBorder="1" applyAlignment="1">
      <alignment vertical="center" shrinkToFit="1"/>
      <protection/>
    </xf>
    <xf numFmtId="0" fontId="0" fillId="0" borderId="41" xfId="21" applyFont="1" applyBorder="1" applyAlignment="1">
      <alignment horizontal="center" vertical="center" shrinkToFit="1"/>
      <protection/>
    </xf>
    <xf numFmtId="166" fontId="0" fillId="0" borderId="41" xfId="21" applyNumberFormat="1" applyFont="1" applyBorder="1" applyAlignment="1">
      <alignment vertical="center" shrinkToFit="1"/>
      <protection/>
    </xf>
    <xf numFmtId="4" fontId="0" fillId="2" borderId="41" xfId="21" applyNumberFormat="1" applyFont="1" applyFill="1" applyBorder="1" applyAlignment="1" applyProtection="1">
      <alignment vertical="center" shrinkToFit="1"/>
      <protection locked="0"/>
    </xf>
    <xf numFmtId="0" fontId="0" fillId="0" borderId="41" xfId="21" applyFont="1" applyBorder="1" applyAlignment="1">
      <alignment horizontal="left" vertical="center" wrapText="1"/>
      <protection/>
    </xf>
    <xf numFmtId="4" fontId="0" fillId="0" borderId="42" xfId="21" applyNumberFormat="1" applyFont="1" applyBorder="1" applyAlignment="1">
      <alignment vertical="center" shrinkToFit="1"/>
      <protection/>
    </xf>
    <xf numFmtId="4" fontId="0" fillId="0" borderId="0" xfId="21" applyNumberFormat="1" applyFont="1" applyAlignment="1">
      <alignment vertical="center"/>
      <protection/>
    </xf>
    <xf numFmtId="4" fontId="0" fillId="9" borderId="0" xfId="21" applyNumberFormat="1" applyFont="1" applyFill="1" applyAlignment="1" applyProtection="1">
      <alignment vertical="center" shrinkToFit="1"/>
      <protection locked="0"/>
    </xf>
    <xf numFmtId="0" fontId="0" fillId="0" borderId="29" xfId="21" applyFont="1" applyBorder="1" applyAlignment="1">
      <alignment horizontal="left" vertical="center" wrapText="1"/>
      <protection/>
    </xf>
    <xf numFmtId="0" fontId="0" fillId="0" borderId="29" xfId="21" applyFont="1" applyBorder="1" applyAlignment="1">
      <alignment horizontal="center" vertical="center" shrinkToFit="1"/>
      <protection/>
    </xf>
    <xf numFmtId="166" fontId="0" fillId="0" borderId="29" xfId="21" applyNumberFormat="1" applyFont="1" applyBorder="1" applyAlignment="1">
      <alignment vertical="center" shrinkToFit="1"/>
      <protection/>
    </xf>
    <xf numFmtId="4" fontId="0" fillId="2" borderId="29" xfId="21" applyNumberFormat="1" applyFont="1" applyFill="1" applyBorder="1" applyAlignment="1" applyProtection="1">
      <alignment vertical="center" shrinkToFit="1"/>
      <protection locked="0"/>
    </xf>
    <xf numFmtId="4" fontId="0" fillId="0" borderId="31" xfId="21" applyNumberFormat="1" applyFont="1" applyBorder="1" applyAlignment="1">
      <alignment vertical="center" shrinkToFit="1"/>
      <protection/>
    </xf>
    <xf numFmtId="0" fontId="41" fillId="0" borderId="34" xfId="21" applyFont="1" applyBorder="1" applyAlignment="1">
      <alignment vertical="center" wrapText="1"/>
      <protection/>
    </xf>
    <xf numFmtId="49" fontId="41" fillId="0" borderId="34" xfId="21" applyNumberFormat="1" applyFont="1" applyBorder="1" applyAlignment="1">
      <alignment horizontal="center" vertical="center" wrapText="1"/>
      <protection/>
    </xf>
    <xf numFmtId="166" fontId="41" fillId="0" borderId="32" xfId="21" applyNumberFormat="1" applyFont="1" applyBorder="1" applyAlignment="1">
      <alignment vertical="center" shrinkToFit="1"/>
      <protection/>
    </xf>
    <xf numFmtId="4" fontId="41" fillId="2" borderId="34" xfId="21" applyNumberFormat="1" applyFont="1" applyFill="1" applyBorder="1" applyAlignment="1" applyProtection="1">
      <alignment vertical="center" shrinkToFit="1"/>
      <protection locked="0"/>
    </xf>
    <xf numFmtId="0" fontId="41" fillId="0" borderId="29" xfId="21" applyFont="1" applyBorder="1" applyAlignment="1">
      <alignment vertical="center" wrapText="1"/>
      <protection/>
    </xf>
    <xf numFmtId="49" fontId="41" fillId="0" borderId="29" xfId="21" applyNumberFormat="1" applyFont="1" applyBorder="1" applyAlignment="1">
      <alignment horizontal="center" vertical="center" wrapText="1"/>
      <protection/>
    </xf>
    <xf numFmtId="49" fontId="41" fillId="0" borderId="34" xfId="21" applyNumberFormat="1" applyFont="1" applyBorder="1" applyAlignment="1">
      <alignment horizontal="center" vertical="center" wrapText="1"/>
      <protection/>
    </xf>
    <xf numFmtId="166" fontId="0" fillId="0" borderId="32" xfId="21" applyNumberFormat="1" applyFont="1" applyBorder="1" applyAlignment="1">
      <alignment vertical="center" shrinkToFit="1"/>
      <protection/>
    </xf>
    <xf numFmtId="0" fontId="0" fillId="7" borderId="23" xfId="21" applyFont="1" applyFill="1" applyBorder="1" applyAlignment="1">
      <alignment horizontal="center" vertical="center"/>
      <protection/>
    </xf>
    <xf numFmtId="0" fontId="4" fillId="5" borderId="43" xfId="21" applyFill="1" applyBorder="1" applyAlignment="1">
      <alignment vertical="center"/>
      <protection/>
    </xf>
    <xf numFmtId="0" fontId="4" fillId="5" borderId="41" xfId="21" applyFill="1" applyBorder="1" applyAlignment="1">
      <alignment horizontal="left" vertical="center" wrapText="1"/>
      <protection/>
    </xf>
    <xf numFmtId="0" fontId="4" fillId="5" borderId="41" xfId="21" applyFill="1" applyBorder="1" applyAlignment="1">
      <alignment horizontal="center" vertical="center" shrinkToFit="1"/>
      <protection/>
    </xf>
    <xf numFmtId="166" fontId="4" fillId="5" borderId="41" xfId="21" applyNumberFormat="1" applyFill="1" applyBorder="1" applyAlignment="1">
      <alignment vertical="center" shrinkToFit="1"/>
      <protection/>
    </xf>
    <xf numFmtId="4" fontId="4" fillId="5" borderId="41" xfId="21" applyNumberFormat="1" applyFill="1" applyBorder="1" applyAlignment="1">
      <alignment vertical="center" shrinkToFit="1"/>
      <protection/>
    </xf>
    <xf numFmtId="4" fontId="4" fillId="5" borderId="42" xfId="21" applyNumberFormat="1" applyFill="1" applyBorder="1" applyAlignment="1">
      <alignment vertical="center" shrinkToFit="1"/>
      <protection/>
    </xf>
    <xf numFmtId="4" fontId="4" fillId="5" borderId="44" xfId="21" applyNumberFormat="1" applyFill="1" applyBorder="1" applyAlignment="1">
      <alignment vertical="center" shrinkToFit="1"/>
      <protection/>
    </xf>
    <xf numFmtId="4" fontId="4" fillId="5" borderId="45" xfId="21" applyNumberFormat="1" applyFill="1" applyBorder="1" applyAlignment="1">
      <alignment vertical="center" shrinkToFit="1"/>
      <protection/>
    </xf>
    <xf numFmtId="0" fontId="4" fillId="0" borderId="0" xfId="21" applyFont="1" applyAlignment="1">
      <alignment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34" xfId="21" applyFont="1" applyBorder="1" applyAlignment="1">
      <alignment horizontal="left" vertical="center" wrapText="1"/>
      <protection/>
    </xf>
    <xf numFmtId="0" fontId="0" fillId="0" borderId="34" xfId="21" applyFont="1" applyBorder="1" applyAlignment="1">
      <alignment horizontal="center" vertical="center" shrinkToFit="1"/>
      <protection/>
    </xf>
    <xf numFmtId="166" fontId="0" fillId="0" borderId="34" xfId="21" applyNumberFormat="1" applyFont="1" applyBorder="1" applyAlignment="1">
      <alignment vertical="center" shrinkToFit="1"/>
      <protection/>
    </xf>
    <xf numFmtId="4" fontId="0" fillId="2" borderId="34" xfId="21" applyNumberFormat="1" applyFont="1" applyFill="1" applyBorder="1" applyAlignment="1" applyProtection="1">
      <alignment vertical="center" shrinkToFit="1"/>
      <protection locked="0"/>
    </xf>
    <xf numFmtId="4" fontId="0" fillId="0" borderId="35" xfId="21" applyNumberFormat="1" applyFont="1" applyBorder="1" applyAlignment="1">
      <alignment vertical="center" shrinkToFit="1"/>
      <protection/>
    </xf>
    <xf numFmtId="166" fontId="0" fillId="0" borderId="0" xfId="21" applyNumberFormat="1" applyFont="1" applyAlignment="1">
      <alignment vertical="center"/>
      <protection/>
    </xf>
    <xf numFmtId="4" fontId="0" fillId="0" borderId="34" xfId="21" applyNumberFormat="1" applyFont="1" applyBorder="1" applyAlignment="1">
      <alignment vertical="center" shrinkToFit="1"/>
      <protection/>
    </xf>
    <xf numFmtId="0" fontId="0" fillId="0" borderId="25" xfId="21" applyFont="1" applyBorder="1" applyAlignment="1">
      <alignment horizontal="left" vertical="center" wrapText="1"/>
      <protection/>
    </xf>
    <xf numFmtId="166" fontId="0" fillId="0" borderId="36" xfId="21" applyNumberFormat="1" applyFont="1" applyBorder="1" applyAlignment="1">
      <alignment vertical="center" shrinkToFit="1"/>
      <protection/>
    </xf>
    <xf numFmtId="4" fontId="41" fillId="2" borderId="29" xfId="21" applyNumberFormat="1" applyFont="1" applyFill="1" applyBorder="1" applyAlignment="1" applyProtection="1">
      <alignment vertical="center" shrinkToFit="1"/>
      <protection locked="0"/>
    </xf>
    <xf numFmtId="0" fontId="41" fillId="0" borderId="41" xfId="21" applyFont="1" applyBorder="1" applyAlignment="1">
      <alignment vertical="center" wrapText="1"/>
      <protection/>
    </xf>
    <xf numFmtId="49" fontId="41" fillId="0" borderId="41" xfId="21" applyNumberFormat="1" applyFont="1" applyBorder="1" applyAlignment="1">
      <alignment horizontal="center" vertical="center" wrapText="1"/>
      <protection/>
    </xf>
    <xf numFmtId="0" fontId="0" fillId="0" borderId="23" xfId="21" applyFont="1" applyBorder="1" applyAlignment="1">
      <alignment horizontal="center" vertical="center"/>
      <protection/>
    </xf>
    <xf numFmtId="4" fontId="4" fillId="5" borderId="37" xfId="21" applyNumberFormat="1" applyFill="1" applyBorder="1" applyAlignment="1">
      <alignment vertical="center" shrinkToFit="1"/>
      <protection/>
    </xf>
    <xf numFmtId="4" fontId="4" fillId="5" borderId="38" xfId="21" applyNumberFormat="1" applyFill="1" applyBorder="1" applyAlignment="1">
      <alignment vertical="center" shrinkToFit="1"/>
      <protection/>
    </xf>
    <xf numFmtId="4" fontId="4" fillId="5" borderId="39" xfId="21" applyNumberFormat="1" applyFill="1" applyBorder="1" applyAlignment="1">
      <alignment vertical="center" shrinkToFit="1"/>
      <protection/>
    </xf>
    <xf numFmtId="0" fontId="36" fillId="0" borderId="0" xfId="21" applyFont="1" applyAlignment="1">
      <alignment vertical="center"/>
      <protection/>
    </xf>
    <xf numFmtId="0" fontId="0" fillId="0" borderId="34" xfId="21" applyFont="1" applyBorder="1" applyAlignment="1" applyProtection="1">
      <alignment horizontal="left" vertical="top" wrapText="1"/>
      <protection locked="0"/>
    </xf>
    <xf numFmtId="4" fontId="0" fillId="8" borderId="0" xfId="21" applyNumberFormat="1" applyFont="1" applyFill="1" applyAlignment="1" applyProtection="1">
      <alignment vertical="center" shrinkToFit="1"/>
      <protection locked="0"/>
    </xf>
    <xf numFmtId="4" fontId="0" fillId="0" borderId="0" xfId="21" applyNumberFormat="1" applyFont="1" applyAlignment="1">
      <alignment vertical="center" shrinkToFit="1"/>
      <protection/>
    </xf>
    <xf numFmtId="0" fontId="0" fillId="0" borderId="34" xfId="21" applyFont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 shrinkToFit="1"/>
      <protection/>
    </xf>
    <xf numFmtId="49" fontId="4" fillId="0" borderId="0" xfId="21" applyNumberFormat="1" applyAlignment="1">
      <alignment horizontal="left" vertical="center" wrapText="1"/>
      <protection/>
    </xf>
    <xf numFmtId="0" fontId="20" fillId="5" borderId="33" xfId="21" applyFont="1" applyFill="1" applyBorder="1" applyAlignment="1">
      <alignment vertical="center"/>
      <protection/>
    </xf>
    <xf numFmtId="49" fontId="20" fillId="5" borderId="24" xfId="21" applyNumberFormat="1" applyFont="1" applyFill="1" applyBorder="1" applyAlignment="1">
      <alignment vertical="center"/>
      <protection/>
    </xf>
    <xf numFmtId="49" fontId="20" fillId="5" borderId="24" xfId="21" applyNumberFormat="1" applyFont="1" applyFill="1" applyBorder="1" applyAlignment="1">
      <alignment horizontal="left" vertical="center" wrapText="1"/>
      <protection/>
    </xf>
    <xf numFmtId="0" fontId="20" fillId="5" borderId="24" xfId="21" applyFont="1" applyFill="1" applyBorder="1" applyAlignment="1">
      <alignment horizontal="center" vertical="center"/>
      <protection/>
    </xf>
    <xf numFmtId="0" fontId="20" fillId="5" borderId="24" xfId="21" applyFont="1" applyFill="1" applyBorder="1" applyAlignment="1">
      <alignment vertical="center"/>
      <protection/>
    </xf>
    <xf numFmtId="4" fontId="20" fillId="5" borderId="46" xfId="21" applyNumberFormat="1" applyFont="1" applyFill="1" applyBorder="1" applyAlignment="1">
      <alignment vertical="center"/>
      <protection/>
    </xf>
    <xf numFmtId="0" fontId="4" fillId="0" borderId="47" xfId="21" applyBorder="1" applyAlignment="1">
      <alignment vertical="center"/>
      <protection/>
    </xf>
    <xf numFmtId="49" fontId="4" fillId="0" borderId="48" xfId="21" applyNumberFormat="1" applyBorder="1" applyAlignment="1">
      <alignment vertical="center"/>
      <protection/>
    </xf>
    <xf numFmtId="49" fontId="4" fillId="0" borderId="48" xfId="21" applyNumberFormat="1" applyBorder="1" applyAlignment="1">
      <alignment horizontal="left" vertical="center" wrapText="1"/>
      <protection/>
    </xf>
    <xf numFmtId="0" fontId="4" fillId="0" borderId="48" xfId="21" applyBorder="1" applyAlignment="1">
      <alignment horizontal="center" vertical="center"/>
      <protection/>
    </xf>
    <xf numFmtId="0" fontId="4" fillId="0" borderId="48" xfId="21" applyBorder="1" applyAlignment="1">
      <alignment vertical="center"/>
      <protection/>
    </xf>
    <xf numFmtId="0" fontId="4" fillId="0" borderId="49" xfId="21" applyBorder="1" applyAlignment="1">
      <alignment vertical="center"/>
      <protection/>
    </xf>
    <xf numFmtId="49" fontId="44" fillId="10" borderId="50" xfId="23" applyNumberFormat="1" applyFont="1" applyFill="1" applyBorder="1" applyAlignment="1">
      <alignment horizontal="left" wrapText="1"/>
      <protection/>
    </xf>
    <xf numFmtId="49" fontId="44" fillId="10" borderId="50" xfId="23" applyNumberFormat="1" applyFont="1" applyFill="1" applyBorder="1" applyAlignment="1">
      <alignment horizontal="left"/>
      <protection/>
    </xf>
    <xf numFmtId="4" fontId="44" fillId="10" borderId="50" xfId="23" applyNumberFormat="1" applyFont="1" applyFill="1" applyBorder="1" applyAlignment="1">
      <alignment horizontal="left"/>
      <protection/>
    </xf>
    <xf numFmtId="0" fontId="2" fillId="0" borderId="0" xfId="23">
      <alignment/>
      <protection/>
    </xf>
    <xf numFmtId="49" fontId="45" fillId="11" borderId="50" xfId="23" applyNumberFormat="1" applyFont="1" applyFill="1" applyBorder="1" applyAlignment="1">
      <alignment horizontal="left" wrapText="1"/>
      <protection/>
    </xf>
    <xf numFmtId="49" fontId="45" fillId="11" borderId="50" xfId="23" applyNumberFormat="1" applyFont="1" applyFill="1" applyBorder="1" applyAlignment="1">
      <alignment horizontal="left"/>
      <protection/>
    </xf>
    <xf numFmtId="4" fontId="45" fillId="11" borderId="50" xfId="23" applyNumberFormat="1" applyFont="1" applyFill="1" applyBorder="1" applyAlignment="1">
      <alignment horizontal="right"/>
      <protection/>
    </xf>
    <xf numFmtId="49" fontId="46" fillId="12" borderId="50" xfId="23" applyNumberFormat="1" applyFont="1" applyFill="1" applyBorder="1" applyAlignment="1">
      <alignment horizontal="left" wrapText="1"/>
      <protection/>
    </xf>
    <xf numFmtId="49" fontId="46" fillId="12" borderId="50" xfId="23" applyNumberFormat="1" applyFont="1" applyFill="1" applyBorder="1" applyAlignment="1">
      <alignment horizontal="left"/>
      <protection/>
    </xf>
    <xf numFmtId="4" fontId="46" fillId="12" borderId="50" xfId="23" applyNumberFormat="1" applyFont="1" applyFill="1" applyBorder="1" applyAlignment="1">
      <alignment horizontal="right"/>
      <protection/>
    </xf>
    <xf numFmtId="49" fontId="44" fillId="13" borderId="50" xfId="23" applyNumberFormat="1" applyFont="1" applyFill="1" applyBorder="1" applyAlignment="1">
      <alignment horizontal="left" wrapText="1"/>
      <protection/>
    </xf>
    <xf numFmtId="49" fontId="44" fillId="13" borderId="50" xfId="23" applyNumberFormat="1" applyFont="1" applyFill="1" applyBorder="1" applyAlignment="1">
      <alignment horizontal="left"/>
      <protection/>
    </xf>
    <xf numFmtId="4" fontId="44" fillId="13" borderId="50" xfId="23" applyNumberFormat="1" applyFont="1" applyFill="1" applyBorder="1" applyAlignment="1">
      <alignment horizontal="right"/>
      <protection/>
    </xf>
    <xf numFmtId="4" fontId="44" fillId="2" borderId="50" xfId="23" applyNumberFormat="1" applyFont="1" applyFill="1" applyBorder="1" applyAlignment="1" applyProtection="1">
      <alignment horizontal="right"/>
      <protection locked="0"/>
    </xf>
    <xf numFmtId="4" fontId="44" fillId="13" borderId="50" xfId="23" applyNumberFormat="1" applyFont="1" applyFill="1" applyBorder="1" applyAlignment="1" applyProtection="1">
      <alignment horizontal="right"/>
      <protection locked="0"/>
    </xf>
    <xf numFmtId="49" fontId="2" fillId="0" borderId="0" xfId="23" applyNumberFormat="1" applyAlignment="1">
      <alignment wrapText="1"/>
      <protection/>
    </xf>
    <xf numFmtId="49" fontId="2" fillId="0" borderId="0" xfId="23" applyNumberFormat="1">
      <alignment/>
      <protection/>
    </xf>
    <xf numFmtId="4" fontId="2" fillId="0" borderId="0" xfId="23" applyNumberFormat="1">
      <alignment/>
      <protection/>
    </xf>
    <xf numFmtId="0" fontId="48" fillId="0" borderId="0" xfId="24" applyFont="1" applyAlignment="1">
      <alignment vertical="center"/>
      <protection/>
    </xf>
    <xf numFmtId="0" fontId="49" fillId="0" borderId="0" xfId="24" applyFont="1" applyAlignment="1">
      <alignment horizontal="center" vertical="center" wrapText="1"/>
      <protection/>
    </xf>
    <xf numFmtId="0" fontId="49" fillId="0" borderId="0" xfId="24" applyFont="1" applyAlignment="1">
      <alignment horizontal="center" vertical="center"/>
      <protection/>
    </xf>
    <xf numFmtId="0" fontId="49" fillId="0" borderId="51" xfId="24" applyFont="1" applyBorder="1" applyAlignment="1">
      <alignment horizontal="center" vertical="center" wrapText="1"/>
      <protection/>
    </xf>
    <xf numFmtId="49" fontId="50" fillId="14" borderId="52" xfId="25" applyNumberFormat="1" applyFont="1" applyFill="1" applyBorder="1" applyAlignment="1">
      <alignment horizontal="left" vertical="center"/>
      <protection/>
    </xf>
    <xf numFmtId="49" fontId="50" fillId="14" borderId="52" xfId="25" applyNumberFormat="1" applyFont="1" applyFill="1" applyBorder="1" applyAlignment="1">
      <alignment horizontal="left" vertical="center" wrapText="1"/>
      <protection/>
    </xf>
    <xf numFmtId="4" fontId="50" fillId="14" borderId="52" xfId="25" applyNumberFormat="1" applyFont="1" applyFill="1" applyBorder="1" applyAlignment="1">
      <alignment horizontal="right" vertical="center"/>
      <protection/>
    </xf>
    <xf numFmtId="49" fontId="51" fillId="15" borderId="52" xfId="25" applyNumberFormat="1" applyFont="1" applyFill="1" applyBorder="1" applyAlignment="1">
      <alignment horizontal="left" vertical="center"/>
      <protection/>
    </xf>
    <xf numFmtId="49" fontId="51" fillId="15" borderId="52" xfId="25" applyNumberFormat="1" applyFont="1" applyFill="1" applyBorder="1" applyAlignment="1">
      <alignment horizontal="left" vertical="center" wrapText="1"/>
      <protection/>
    </xf>
    <xf numFmtId="4" fontId="51" fillId="15" borderId="52" xfId="25" applyNumberFormat="1" applyFont="1" applyFill="1" applyBorder="1" applyAlignment="1">
      <alignment horizontal="right" vertical="center"/>
      <protection/>
    </xf>
    <xf numFmtId="49" fontId="52" fillId="16" borderId="52" xfId="25" applyNumberFormat="1" applyFont="1" applyFill="1" applyBorder="1" applyAlignment="1">
      <alignment horizontal="left" vertical="center"/>
      <protection/>
    </xf>
    <xf numFmtId="49" fontId="52" fillId="16" borderId="52" xfId="25" applyNumberFormat="1" applyFont="1" applyFill="1" applyBorder="1" applyAlignment="1">
      <alignment horizontal="left" vertical="center" wrapText="1"/>
      <protection/>
    </xf>
    <xf numFmtId="4" fontId="52" fillId="16" borderId="52" xfId="25" applyNumberFormat="1" applyFont="1" applyFill="1" applyBorder="1" applyAlignment="1">
      <alignment horizontal="right" vertical="center"/>
      <protection/>
    </xf>
    <xf numFmtId="4" fontId="52" fillId="17" borderId="52" xfId="25" applyNumberFormat="1" applyFont="1" applyFill="1" applyBorder="1" applyAlignment="1" applyProtection="1">
      <alignment horizontal="right" vertical="center"/>
      <protection locked="0"/>
    </xf>
    <xf numFmtId="0" fontId="53" fillId="0" borderId="0" xfId="24" applyFont="1" applyAlignment="1">
      <alignment vertical="center"/>
      <protection/>
    </xf>
    <xf numFmtId="49" fontId="54" fillId="16" borderId="52" xfId="25" applyNumberFormat="1" applyFont="1" applyFill="1" applyBorder="1" applyAlignment="1">
      <alignment horizontal="left" vertical="center" wrapText="1"/>
      <protection/>
    </xf>
    <xf numFmtId="49" fontId="54" fillId="16" borderId="52" xfId="25" applyNumberFormat="1" applyFont="1" applyFill="1" applyBorder="1" applyAlignment="1">
      <alignment horizontal="left" vertical="center"/>
      <protection/>
    </xf>
    <xf numFmtId="4" fontId="54" fillId="16" borderId="52" xfId="25" applyNumberFormat="1" applyFont="1" applyFill="1" applyBorder="1" applyAlignment="1">
      <alignment horizontal="right" vertical="center"/>
      <protection/>
    </xf>
    <xf numFmtId="4" fontId="54" fillId="17" borderId="52" xfId="25" applyNumberFormat="1" applyFont="1" applyFill="1" applyBorder="1" applyAlignment="1" applyProtection="1">
      <alignment horizontal="right" vertical="center"/>
      <protection locked="0"/>
    </xf>
    <xf numFmtId="168" fontId="55" fillId="13" borderId="50" xfId="24" applyNumberFormat="1" applyFont="1" applyFill="1" applyBorder="1" applyAlignment="1">
      <alignment horizontal="left" vertical="center" wrapText="1"/>
      <protection/>
    </xf>
    <xf numFmtId="168" fontId="55" fillId="13" borderId="0" xfId="24" applyNumberFormat="1" applyFont="1" applyFill="1" applyAlignment="1">
      <alignment horizontal="left" vertical="center" wrapText="1"/>
      <protection/>
    </xf>
    <xf numFmtId="49" fontId="51" fillId="15" borderId="52" xfId="25" applyNumberFormat="1" applyFont="1" applyFill="1" applyBorder="1" applyAlignment="1">
      <alignment horizontal="left"/>
      <protection/>
    </xf>
    <xf numFmtId="49" fontId="51" fillId="15" borderId="52" xfId="25" applyNumberFormat="1" applyFont="1" applyFill="1" applyBorder="1" applyAlignment="1">
      <alignment horizontal="left" wrapText="1"/>
      <protection/>
    </xf>
    <xf numFmtId="4" fontId="51" fillId="15" borderId="52" xfId="25" applyNumberFormat="1" applyFont="1" applyFill="1" applyBorder="1" applyAlignment="1">
      <alignment horizontal="right"/>
      <protection/>
    </xf>
    <xf numFmtId="0" fontId="48" fillId="0" borderId="0" xfId="24" applyFont="1">
      <alignment/>
      <protection/>
    </xf>
    <xf numFmtId="49" fontId="52" fillId="16" borderId="52" xfId="25" applyNumberFormat="1" applyFont="1" applyFill="1" applyBorder="1" applyAlignment="1">
      <alignment horizontal="left" vertical="top"/>
      <protection/>
    </xf>
    <xf numFmtId="49" fontId="52" fillId="16" borderId="52" xfId="25" applyNumberFormat="1" applyFont="1" applyFill="1" applyBorder="1" applyAlignment="1">
      <alignment horizontal="left" vertical="center" wrapText="1"/>
      <protection/>
    </xf>
    <xf numFmtId="49" fontId="52" fillId="16" borderId="52" xfId="25" applyNumberFormat="1" applyFont="1" applyFill="1" applyBorder="1" applyAlignment="1">
      <alignment horizontal="left"/>
      <protection/>
    </xf>
    <xf numFmtId="4" fontId="52" fillId="16" borderId="52" xfId="25" applyNumberFormat="1" applyFont="1" applyFill="1" applyBorder="1" applyAlignment="1">
      <alignment horizontal="right"/>
      <protection/>
    </xf>
    <xf numFmtId="4" fontId="52" fillId="17" borderId="52" xfId="25" applyNumberFormat="1" applyFont="1" applyFill="1" applyBorder="1" applyAlignment="1" applyProtection="1">
      <alignment horizontal="right"/>
      <protection locked="0"/>
    </xf>
    <xf numFmtId="0" fontId="53" fillId="0" borderId="0" xfId="24" applyFont="1">
      <alignment/>
      <protection/>
    </xf>
    <xf numFmtId="49" fontId="54" fillId="16" borderId="52" xfId="25" applyNumberFormat="1" applyFont="1" applyFill="1" applyBorder="1" applyAlignment="1">
      <alignment horizontal="left" vertical="center" wrapText="1"/>
      <protection/>
    </xf>
    <xf numFmtId="49" fontId="52" fillId="16" borderId="52" xfId="26" applyNumberFormat="1" applyFont="1" applyFill="1" applyBorder="1" applyAlignment="1">
      <alignment horizontal="left" vertical="center" wrapText="1"/>
      <protection/>
    </xf>
    <xf numFmtId="4" fontId="56" fillId="14" borderId="52" xfId="25" applyNumberFormat="1" applyFont="1" applyFill="1" applyBorder="1" applyAlignment="1">
      <alignment horizontal="right" vertical="center"/>
      <protection/>
    </xf>
    <xf numFmtId="0" fontId="48" fillId="0" borderId="0" xfId="24" applyFont="1" applyAlignment="1">
      <alignment vertical="center" wrapText="1"/>
      <protection/>
    </xf>
    <xf numFmtId="1" fontId="48" fillId="0" borderId="0" xfId="24" applyNumberFormat="1" applyFont="1" applyAlignment="1">
      <alignment vertical="center"/>
      <protection/>
    </xf>
    <xf numFmtId="0" fontId="48" fillId="0" borderId="0" xfId="24" applyFont="1" applyAlignment="1">
      <alignment wrapText="1"/>
      <protection/>
    </xf>
    <xf numFmtId="49" fontId="50" fillId="14" borderId="52" xfId="26" applyNumberFormat="1" applyFont="1" applyFill="1" applyBorder="1" applyAlignment="1">
      <alignment horizontal="left" vertical="center"/>
      <protection/>
    </xf>
    <xf numFmtId="49" fontId="50" fillId="14" borderId="52" xfId="26" applyNumberFormat="1" applyFont="1" applyFill="1" applyBorder="1" applyAlignment="1">
      <alignment horizontal="left" vertical="center" wrapText="1"/>
      <protection/>
    </xf>
    <xf numFmtId="4" fontId="50" fillId="14" borderId="52" xfId="26" applyNumberFormat="1" applyFont="1" applyFill="1" applyBorder="1" applyAlignment="1">
      <alignment horizontal="right" vertical="center"/>
      <protection/>
    </xf>
    <xf numFmtId="49" fontId="51" fillId="15" borderId="52" xfId="26" applyNumberFormat="1" applyFont="1" applyFill="1" applyBorder="1" applyAlignment="1">
      <alignment horizontal="left" vertical="center" wrapText="1"/>
      <protection/>
    </xf>
    <xf numFmtId="49" fontId="51" fillId="15" borderId="52" xfId="26" applyNumberFormat="1" applyFont="1" applyFill="1" applyBorder="1" applyAlignment="1">
      <alignment horizontal="left" vertical="center"/>
      <protection/>
    </xf>
    <xf numFmtId="4" fontId="51" fillId="15" borderId="52" xfId="26" applyNumberFormat="1" applyFont="1" applyFill="1" applyBorder="1" applyAlignment="1">
      <alignment horizontal="right" vertical="center"/>
      <protection/>
    </xf>
    <xf numFmtId="49" fontId="52" fillId="16" borderId="52" xfId="25" applyNumberFormat="1" applyFont="1" applyFill="1" applyBorder="1" applyAlignment="1">
      <alignment horizontal="left" wrapText="1"/>
      <protection/>
    </xf>
    <xf numFmtId="4" fontId="56" fillId="14" borderId="52" xfId="26" applyNumberFormat="1" applyFont="1" applyFill="1" applyBorder="1" applyAlignment="1">
      <alignment horizontal="right" vertical="center"/>
      <protection/>
    </xf>
    <xf numFmtId="0" fontId="1" fillId="0" borderId="0" xfId="24" applyFont="1" applyAlignment="1">
      <alignment vertical="center"/>
      <protection/>
    </xf>
    <xf numFmtId="0" fontId="57" fillId="0" borderId="0" xfId="27" applyFont="1">
      <alignment/>
      <protection/>
    </xf>
    <xf numFmtId="0" fontId="58" fillId="0" borderId="0" xfId="27" applyFont="1">
      <alignment/>
      <protection/>
    </xf>
    <xf numFmtId="0" fontId="59" fillId="0" borderId="0" xfId="27" applyFont="1">
      <alignment/>
      <protection/>
    </xf>
    <xf numFmtId="0" fontId="57" fillId="0" borderId="53" xfId="27" applyFont="1" applyBorder="1">
      <alignment/>
      <protection/>
    </xf>
    <xf numFmtId="0" fontId="57" fillId="0" borderId="54" xfId="27" applyFont="1" applyBorder="1">
      <alignment/>
      <protection/>
    </xf>
    <xf numFmtId="0" fontId="58" fillId="0" borderId="54" xfId="27" applyFont="1" applyBorder="1">
      <alignment/>
      <protection/>
    </xf>
    <xf numFmtId="0" fontId="59" fillId="0" borderId="54" xfId="27" applyFont="1" applyBorder="1">
      <alignment/>
      <protection/>
    </xf>
    <xf numFmtId="0" fontId="57" fillId="0" borderId="55" xfId="27" applyFont="1" applyBorder="1">
      <alignment/>
      <protection/>
    </xf>
    <xf numFmtId="0" fontId="59" fillId="0" borderId="56" xfId="27" applyFont="1" applyBorder="1">
      <alignment/>
      <protection/>
    </xf>
    <xf numFmtId="0" fontId="60" fillId="0" borderId="0" xfId="27" applyFont="1" applyAlignment="1">
      <alignment horizontal="right"/>
      <protection/>
    </xf>
    <xf numFmtId="49" fontId="59" fillId="0" borderId="0" xfId="27" applyNumberFormat="1" applyFont="1" applyAlignment="1">
      <alignment horizontal="left"/>
      <protection/>
    </xf>
    <xf numFmtId="0" fontId="61" fillId="0" borderId="0" xfId="27" applyFont="1">
      <alignment/>
      <protection/>
    </xf>
    <xf numFmtId="49" fontId="60" fillId="0" borderId="0" xfId="27" applyNumberFormat="1" applyFont="1">
      <alignment/>
      <protection/>
    </xf>
    <xf numFmtId="49" fontId="59" fillId="0" borderId="0" xfId="27" applyNumberFormat="1" applyFont="1">
      <alignment/>
      <protection/>
    </xf>
    <xf numFmtId="0" fontId="62" fillId="0" borderId="56" xfId="27" applyFont="1" applyBorder="1">
      <alignment/>
      <protection/>
    </xf>
    <xf numFmtId="0" fontId="60" fillId="0" borderId="0" xfId="27" applyFont="1">
      <alignment/>
      <protection/>
    </xf>
    <xf numFmtId="0" fontId="57" fillId="0" borderId="57" xfId="27" applyFont="1" applyBorder="1">
      <alignment/>
      <protection/>
    </xf>
    <xf numFmtId="0" fontId="57" fillId="0" borderId="58" xfId="27" applyFont="1" applyBorder="1">
      <alignment/>
      <protection/>
    </xf>
    <xf numFmtId="0" fontId="58" fillId="0" borderId="58" xfId="27" applyFont="1" applyBorder="1">
      <alignment/>
      <protection/>
    </xf>
    <xf numFmtId="0" fontId="59" fillId="0" borderId="58" xfId="27" applyFont="1" applyBorder="1">
      <alignment/>
      <protection/>
    </xf>
    <xf numFmtId="0" fontId="57" fillId="0" borderId="59" xfId="27" applyFont="1" applyBorder="1">
      <alignment/>
      <protection/>
    </xf>
    <xf numFmtId="0" fontId="57" fillId="0" borderId="0" xfId="27" applyFont="1" applyAlignment="1">
      <alignment vertical="center"/>
      <protection/>
    </xf>
    <xf numFmtId="49" fontId="59" fillId="0" borderId="60" xfId="27" applyNumberFormat="1" applyFont="1" applyBorder="1" applyAlignment="1">
      <alignment horizontal="center" vertical="center"/>
      <protection/>
    </xf>
    <xf numFmtId="0" fontId="59" fillId="0" borderId="61" xfId="27" applyFont="1" applyBorder="1" applyAlignment="1">
      <alignment horizontal="left" vertical="center" indent="1"/>
      <protection/>
    </xf>
    <xf numFmtId="0" fontId="59" fillId="0" borderId="61" xfId="27" applyFont="1" applyBorder="1" applyAlignment="1">
      <alignment horizontal="center" vertical="center"/>
      <protection/>
    </xf>
    <xf numFmtId="0" fontId="63" fillId="0" borderId="62" xfId="27" applyFont="1" applyBorder="1" applyAlignment="1">
      <alignment horizontal="center" vertical="center"/>
      <protection/>
    </xf>
    <xf numFmtId="0" fontId="59" fillId="0" borderId="63" xfId="27" applyFont="1" applyBorder="1" applyAlignment="1">
      <alignment horizontal="left" vertical="center" indent="1"/>
      <protection/>
    </xf>
    <xf numFmtId="0" fontId="59" fillId="0" borderId="0" xfId="27" applyFont="1" applyAlignment="1">
      <alignment horizontal="center" vertical="center"/>
      <protection/>
    </xf>
    <xf numFmtId="0" fontId="57" fillId="0" borderId="56" xfId="27" applyFont="1" applyBorder="1" applyAlignment="1">
      <alignment vertical="center"/>
      <protection/>
    </xf>
    <xf numFmtId="0" fontId="57" fillId="18" borderId="64" xfId="27" applyFont="1" applyFill="1" applyBorder="1" applyAlignment="1">
      <alignment vertical="center"/>
      <protection/>
    </xf>
    <xf numFmtId="49" fontId="60" fillId="18" borderId="65" xfId="27" applyNumberFormat="1" applyFont="1" applyFill="1" applyBorder="1" applyAlignment="1">
      <alignment horizontal="left" vertical="center" indent="1"/>
      <protection/>
    </xf>
    <xf numFmtId="0" fontId="57" fillId="18" borderId="65" xfId="27" applyFont="1" applyFill="1" applyBorder="1" applyAlignment="1">
      <alignment horizontal="center" vertical="center"/>
      <protection/>
    </xf>
    <xf numFmtId="0" fontId="58" fillId="18" borderId="0" xfId="27" applyFont="1" applyFill="1" applyAlignment="1">
      <alignment horizontal="center" vertical="center"/>
      <protection/>
    </xf>
    <xf numFmtId="0" fontId="57" fillId="18" borderId="66" xfId="27" applyFont="1" applyFill="1" applyBorder="1" applyAlignment="1">
      <alignment horizontal="center" vertical="center"/>
      <protection/>
    </xf>
    <xf numFmtId="3" fontId="58" fillId="18" borderId="0" xfId="27" applyNumberFormat="1" applyFont="1" applyFill="1" applyAlignment="1">
      <alignment horizontal="center" vertical="center"/>
      <protection/>
    </xf>
    <xf numFmtId="1" fontId="57" fillId="18" borderId="66" xfId="27" applyNumberFormat="1" applyFont="1" applyFill="1" applyBorder="1" applyAlignment="1">
      <alignment horizontal="right" vertical="center"/>
      <protection/>
    </xf>
    <xf numFmtId="1" fontId="59" fillId="18" borderId="66" xfId="27" applyNumberFormat="1" applyFont="1" applyFill="1" applyBorder="1" applyAlignment="1">
      <alignment horizontal="right" vertical="center"/>
      <protection/>
    </xf>
    <xf numFmtId="169" fontId="57" fillId="18" borderId="67" xfId="27" applyNumberFormat="1" applyFont="1" applyFill="1" applyBorder="1" applyAlignment="1">
      <alignment horizontal="left" vertical="center" indent="1"/>
      <protection/>
    </xf>
    <xf numFmtId="49" fontId="59" fillId="0" borderId="0" xfId="27" applyNumberFormat="1" applyFont="1" applyAlignment="1">
      <alignment horizontal="left" vertical="center" indent="1"/>
      <protection/>
    </xf>
    <xf numFmtId="49" fontId="57" fillId="0" borderId="68" xfId="27" applyNumberFormat="1" applyFont="1" applyBorder="1" applyAlignment="1">
      <alignment horizontal="center" vertical="center" wrapText="1"/>
      <protection/>
    </xf>
    <xf numFmtId="49" fontId="57" fillId="0" borderId="69" xfId="27" applyNumberFormat="1" applyFont="1" applyBorder="1" applyAlignment="1">
      <alignment horizontal="left" vertical="center" wrapText="1" indent="1"/>
      <protection/>
    </xf>
    <xf numFmtId="0" fontId="57" fillId="0" borderId="70" xfId="27" applyFont="1" applyBorder="1" applyAlignment="1">
      <alignment horizontal="center" vertical="center" wrapText="1"/>
      <protection/>
    </xf>
    <xf numFmtId="0" fontId="58" fillId="0" borderId="71" xfId="27" applyFont="1" applyBorder="1" applyAlignment="1">
      <alignment horizontal="center" vertical="center" wrapText="1"/>
      <protection/>
    </xf>
    <xf numFmtId="3" fontId="58" fillId="0" borderId="71" xfId="27" applyNumberFormat="1" applyFont="1" applyBorder="1" applyAlignment="1">
      <alignment horizontal="center" vertical="center" wrapText="1"/>
      <protection/>
    </xf>
    <xf numFmtId="1" fontId="57" fillId="2" borderId="70" xfId="27" applyNumberFormat="1" applyFont="1" applyFill="1" applyBorder="1" applyAlignment="1" applyProtection="1">
      <alignment horizontal="right" vertical="center" wrapText="1"/>
      <protection locked="0"/>
    </xf>
    <xf numFmtId="1" fontId="59" fillId="0" borderId="70" xfId="27" applyNumberFormat="1" applyFont="1" applyBorder="1" applyAlignment="1">
      <alignment horizontal="right" vertical="center" wrapText="1"/>
      <protection/>
    </xf>
    <xf numFmtId="0" fontId="57" fillId="0" borderId="72" xfId="27" applyFont="1" applyBorder="1" applyAlignment="1">
      <alignment horizontal="left" vertical="center" indent="1"/>
      <protection/>
    </xf>
    <xf numFmtId="49" fontId="57" fillId="0" borderId="69" xfId="27" applyNumberFormat="1" applyFont="1" applyBorder="1" applyAlignment="1">
      <alignment horizontal="left" vertical="center" indent="1"/>
      <protection/>
    </xf>
    <xf numFmtId="0" fontId="57" fillId="0" borderId="70" xfId="27" applyFont="1" applyBorder="1" applyAlignment="1">
      <alignment horizontal="center" vertical="center"/>
      <protection/>
    </xf>
    <xf numFmtId="0" fontId="58" fillId="0" borderId="71" xfId="27" applyFont="1" applyBorder="1" applyAlignment="1">
      <alignment horizontal="center" vertical="center"/>
      <protection/>
    </xf>
    <xf numFmtId="1" fontId="57" fillId="18" borderId="65" xfId="27" applyNumberFormat="1" applyFont="1" applyFill="1" applyBorder="1" applyAlignment="1">
      <alignment horizontal="right" vertical="center"/>
      <protection/>
    </xf>
    <xf numFmtId="1" fontId="59" fillId="18" borderId="65" xfId="27" applyNumberFormat="1" applyFont="1" applyFill="1" applyBorder="1" applyAlignment="1">
      <alignment horizontal="right" vertical="center"/>
      <protection/>
    </xf>
    <xf numFmtId="169" fontId="57" fillId="18" borderId="72" xfId="27" applyNumberFormat="1" applyFont="1" applyFill="1" applyBorder="1" applyAlignment="1">
      <alignment horizontal="left" vertical="center" indent="1"/>
      <protection/>
    </xf>
    <xf numFmtId="49" fontId="57" fillId="0" borderId="68" xfId="27" applyNumberFormat="1" applyFont="1" applyBorder="1" applyAlignment="1">
      <alignment horizontal="center" vertical="center"/>
      <protection/>
    </xf>
    <xf numFmtId="0" fontId="57" fillId="0" borderId="69" xfId="27" applyFont="1" applyBorder="1" applyAlignment="1">
      <alignment horizontal="left" vertical="center" indent="1"/>
      <protection/>
    </xf>
    <xf numFmtId="0" fontId="57" fillId="0" borderId="69" xfId="27" applyFont="1" applyBorder="1" applyAlignment="1">
      <alignment horizontal="center" vertical="center"/>
      <protection/>
    </xf>
    <xf numFmtId="3" fontId="58" fillId="0" borderId="71" xfId="27" applyNumberFormat="1" applyFont="1" applyBorder="1" applyAlignment="1">
      <alignment horizontal="center" vertical="center"/>
      <protection/>
    </xf>
    <xf numFmtId="1" fontId="57" fillId="2" borderId="69" xfId="27" applyNumberFormat="1" applyFont="1" applyFill="1" applyBorder="1" applyAlignment="1" applyProtection="1">
      <alignment horizontal="right" vertical="center"/>
      <protection locked="0"/>
    </xf>
    <xf numFmtId="1" fontId="59" fillId="0" borderId="69" xfId="27" applyNumberFormat="1" applyFont="1" applyBorder="1" applyAlignment="1">
      <alignment horizontal="right" vertical="center"/>
      <protection/>
    </xf>
    <xf numFmtId="49" fontId="57" fillId="0" borderId="73" xfId="27" applyNumberFormat="1" applyFont="1" applyBorder="1" applyAlignment="1">
      <alignment horizontal="center" vertical="center"/>
      <protection/>
    </xf>
    <xf numFmtId="0" fontId="57" fillId="0" borderId="74" xfId="27" applyFont="1" applyBorder="1" applyAlignment="1">
      <alignment horizontal="left" vertical="center" indent="1"/>
      <protection/>
    </xf>
    <xf numFmtId="0" fontId="57" fillId="0" borderId="75" xfId="27" applyFont="1" applyBorder="1" applyAlignment="1">
      <alignment horizontal="center" vertical="center"/>
      <protection/>
    </xf>
    <xf numFmtId="0" fontId="58" fillId="0" borderId="75" xfId="27" applyFont="1" applyBorder="1" applyAlignment="1">
      <alignment horizontal="center" vertical="center"/>
      <protection/>
    </xf>
    <xf numFmtId="0" fontId="57" fillId="0" borderId="74" xfId="27" applyFont="1" applyBorder="1" applyAlignment="1">
      <alignment horizontal="center" vertical="center"/>
      <protection/>
    </xf>
    <xf numFmtId="3" fontId="58" fillId="0" borderId="75" xfId="27" applyNumberFormat="1" applyFont="1" applyBorder="1" applyAlignment="1">
      <alignment horizontal="center" vertical="center"/>
      <protection/>
    </xf>
    <xf numFmtId="1" fontId="57" fillId="2" borderId="74" xfId="27" applyNumberFormat="1" applyFont="1" applyFill="1" applyBorder="1" applyAlignment="1" applyProtection="1">
      <alignment horizontal="right" vertical="center"/>
      <protection locked="0"/>
    </xf>
    <xf numFmtId="1" fontId="59" fillId="0" borderId="74" xfId="27" applyNumberFormat="1" applyFont="1" applyBorder="1" applyAlignment="1">
      <alignment horizontal="right" vertical="center"/>
      <protection/>
    </xf>
    <xf numFmtId="0" fontId="57" fillId="0" borderId="76" xfId="27" applyFont="1" applyBorder="1" applyAlignment="1">
      <alignment horizontal="left" vertical="center" indent="1"/>
      <protection/>
    </xf>
    <xf numFmtId="0" fontId="57" fillId="0" borderId="0" xfId="27" applyFont="1" applyAlignment="1">
      <alignment horizontal="left" vertical="center" indent="1"/>
      <protection/>
    </xf>
    <xf numFmtId="0" fontId="59" fillId="0" borderId="77" xfId="27" applyFont="1" applyBorder="1" applyAlignment="1">
      <alignment horizontal="center" vertical="center"/>
      <protection/>
    </xf>
    <xf numFmtId="0" fontId="59" fillId="0" borderId="78" xfId="27" applyFont="1" applyBorder="1" applyAlignment="1">
      <alignment vertical="center"/>
      <protection/>
    </xf>
    <xf numFmtId="0" fontId="63" fillId="0" borderId="78" xfId="27" applyFont="1" applyBorder="1" applyAlignment="1">
      <alignment vertical="center"/>
      <protection/>
    </xf>
    <xf numFmtId="169" fontId="59" fillId="0" borderId="78" xfId="27" applyNumberFormat="1" applyFont="1" applyBorder="1" applyAlignment="1">
      <alignment horizontal="right" vertical="center"/>
      <protection/>
    </xf>
    <xf numFmtId="169" fontId="59" fillId="0" borderId="79" xfId="27" applyNumberFormat="1" applyFont="1" applyBorder="1" applyAlignment="1">
      <alignment horizontal="right" vertical="center"/>
      <protection/>
    </xf>
    <xf numFmtId="0" fontId="57" fillId="0" borderId="0" xfId="27" applyFont="1" applyAlignment="1">
      <alignment horizontal="center" vertical="center"/>
      <protection/>
    </xf>
    <xf numFmtId="3" fontId="58" fillId="0" borderId="0" xfId="27" applyNumberFormat="1" applyFont="1" applyAlignment="1">
      <alignment horizontal="center" vertical="center"/>
      <protection/>
    </xf>
    <xf numFmtId="0" fontId="0" fillId="0" borderId="0" xfId="0"/>
    <xf numFmtId="4" fontId="2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4" fontId="6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top" wrapText="1"/>
      <protection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21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80" xfId="21" applyFont="1" applyBorder="1" applyAlignment="1">
      <alignment horizontal="center" vertical="center"/>
      <protection/>
    </xf>
    <xf numFmtId="0" fontId="6" fillId="0" borderId="81" xfId="21" applyFont="1" applyBorder="1" applyAlignment="1">
      <alignment horizontal="center" vertical="center"/>
      <protection/>
    </xf>
    <xf numFmtId="0" fontId="6" fillId="0" borderId="82" xfId="21" applyFont="1" applyBorder="1" applyAlignment="1">
      <alignment horizontal="center" vertical="center"/>
      <protection/>
    </xf>
    <xf numFmtId="49" fontId="4" fillId="0" borderId="25" xfId="21" applyNumberFormat="1" applyFont="1" applyBorder="1" applyAlignment="1">
      <alignment horizontal="left" wrapText="1"/>
      <protection/>
    </xf>
    <xf numFmtId="49" fontId="4" fillId="0" borderId="24" xfId="21" applyNumberFormat="1" applyFont="1" applyBorder="1" applyAlignment="1">
      <alignment horizontal="left" wrapText="1"/>
      <protection/>
    </xf>
    <xf numFmtId="49" fontId="4" fillId="0" borderId="46" xfId="21" applyNumberFormat="1" applyFont="1" applyBorder="1" applyAlignment="1">
      <alignment horizontal="left" wrapText="1"/>
      <protection/>
    </xf>
    <xf numFmtId="49" fontId="4" fillId="0" borderId="25" xfId="21" applyNumberFormat="1" applyFont="1" applyBorder="1" applyAlignment="1">
      <alignment vertical="center"/>
      <protection/>
    </xf>
    <xf numFmtId="0" fontId="4" fillId="0" borderId="24" xfId="21" applyBorder="1" applyAlignment="1">
      <alignment vertical="center"/>
      <protection/>
    </xf>
    <xf numFmtId="0" fontId="4" fillId="0" borderId="46" xfId="21" applyBorder="1" applyAlignment="1">
      <alignment vertical="center"/>
      <protection/>
    </xf>
    <xf numFmtId="49" fontId="4" fillId="5" borderId="25" xfId="21" applyNumberFormat="1" applyFill="1" applyBorder="1" applyAlignment="1">
      <alignment vertical="center"/>
      <protection/>
    </xf>
    <xf numFmtId="0" fontId="4" fillId="5" borderId="24" xfId="21" applyFill="1" applyBorder="1" applyAlignment="1">
      <alignment vertical="center"/>
      <protection/>
    </xf>
    <xf numFmtId="0" fontId="4" fillId="5" borderId="46" xfId="21" applyFill="1" applyBorder="1" applyAlignment="1">
      <alignment vertical="center"/>
      <protection/>
    </xf>
    <xf numFmtId="0" fontId="4" fillId="0" borderId="43" xfId="21" applyBorder="1" applyAlignment="1">
      <alignment vertical="center"/>
      <protection/>
    </xf>
    <xf numFmtId="0" fontId="4" fillId="0" borderId="83" xfId="21" applyBorder="1" applyAlignment="1">
      <alignment vertical="center"/>
      <protection/>
    </xf>
    <xf numFmtId="0" fontId="4" fillId="8" borderId="84" xfId="21" applyFill="1" applyBorder="1" applyAlignment="1" applyProtection="1">
      <alignment vertical="center" wrapText="1"/>
      <protection locked="0"/>
    </xf>
    <xf numFmtId="0" fontId="4" fillId="8" borderId="85" xfId="21" applyFill="1" applyBorder="1" applyAlignment="1" applyProtection="1">
      <alignment vertical="center" wrapText="1"/>
      <protection locked="0"/>
    </xf>
    <xf numFmtId="0" fontId="4" fillId="8" borderId="86" xfId="21" applyFill="1" applyBorder="1" applyAlignment="1" applyProtection="1">
      <alignment vertical="center" wrapText="1"/>
      <protection locked="0"/>
    </xf>
    <xf numFmtId="0" fontId="4" fillId="8" borderId="26" xfId="21" applyFill="1" applyBorder="1" applyAlignment="1" applyProtection="1">
      <alignment vertical="center" wrapText="1"/>
      <protection locked="0"/>
    </xf>
    <xf numFmtId="0" fontId="4" fillId="8" borderId="0" xfId="21" applyFill="1" applyAlignment="1" applyProtection="1">
      <alignment vertical="center" wrapText="1"/>
      <protection locked="0"/>
    </xf>
    <xf numFmtId="0" fontId="4" fillId="8" borderId="27" xfId="21" applyFill="1" applyBorder="1" applyAlignment="1" applyProtection="1">
      <alignment vertical="center" wrapText="1"/>
      <protection locked="0"/>
    </xf>
    <xf numFmtId="0" fontId="4" fillId="8" borderId="43" xfId="21" applyFill="1" applyBorder="1" applyAlignment="1" applyProtection="1">
      <alignment vertical="center" wrapText="1"/>
      <protection locked="0"/>
    </xf>
    <xf numFmtId="0" fontId="4" fillId="8" borderId="83" xfId="21" applyFill="1" applyBorder="1" applyAlignment="1" applyProtection="1">
      <alignment vertical="center" wrapText="1"/>
      <protection locked="0"/>
    </xf>
    <xf numFmtId="0" fontId="4" fillId="8" borderId="87" xfId="21" applyFill="1" applyBorder="1" applyAlignment="1" applyProtection="1">
      <alignment vertical="center" wrapText="1"/>
      <protection locked="0"/>
    </xf>
    <xf numFmtId="0" fontId="47" fillId="0" borderId="0" xfId="24" applyFont="1" applyAlignment="1">
      <alignment horizontal="center" vertical="center" wrapText="1"/>
      <protection/>
    </xf>
    <xf numFmtId="0" fontId="60" fillId="0" borderId="64" xfId="27" applyFont="1" applyBorder="1" applyAlignment="1">
      <alignment horizontal="center" vertical="center" wrapText="1"/>
      <protection/>
    </xf>
    <xf numFmtId="49" fontId="4" fillId="0" borderId="34" xfId="21" applyNumberFormat="1" applyBorder="1" applyAlignment="1">
      <alignment vertical="center"/>
      <protection/>
    </xf>
    <xf numFmtId="49" fontId="4" fillId="0" borderId="34" xfId="21" applyNumberFormat="1" applyFont="1" applyBorder="1" applyAlignment="1">
      <alignment vertical="center"/>
      <protection/>
    </xf>
    <xf numFmtId="49" fontId="4" fillId="0" borderId="25" xfId="21" applyNumberFormat="1" applyFont="1" applyBorder="1" applyAlignment="1">
      <alignment horizontal="center"/>
      <protection/>
    </xf>
    <xf numFmtId="49" fontId="4" fillId="0" borderId="24" xfId="21" applyNumberFormat="1" applyFont="1" applyBorder="1" applyAlignment="1">
      <alignment horizontal="center"/>
      <protection/>
    </xf>
    <xf numFmtId="49" fontId="4" fillId="0" borderId="46" xfId="21" applyNumberFormat="1" applyFont="1" applyBorder="1" applyAlignment="1">
      <alignment horizontal="center"/>
      <protection/>
    </xf>
    <xf numFmtId="49" fontId="4" fillId="5" borderId="24" xfId="21" applyNumberFormat="1" applyFill="1" applyBorder="1" applyAlignment="1">
      <alignment vertical="center"/>
      <protection/>
    </xf>
    <xf numFmtId="0" fontId="4" fillId="8" borderId="47" xfId="21" applyFill="1" applyBorder="1" applyAlignment="1" applyProtection="1">
      <alignment vertical="center" wrapText="1"/>
      <protection locked="0"/>
    </xf>
    <xf numFmtId="0" fontId="4" fillId="8" borderId="48" xfId="21" applyFill="1" applyBorder="1" applyAlignment="1" applyProtection="1">
      <alignment vertical="center" wrapText="1"/>
      <protection locked="0"/>
    </xf>
    <xf numFmtId="0" fontId="4" fillId="8" borderId="49" xfId="21" applyFill="1" applyBorder="1" applyAlignment="1" applyProtection="1">
      <alignment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  <cellStyle name="Normální 3" xfId="23"/>
    <cellStyle name="Normální 4" xfId="24"/>
    <cellStyle name="normální_EZS" xfId="25"/>
    <cellStyle name="normální_ČAS" xfId="26"/>
    <cellStyle name="Normální 5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-008-CZU-hala-PZ-FAPPZ-FZP\2-zadani-podklady\2-1-dosle\200721-Hanka-UT\19-008-D14d-UT-specifik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zorPolozky"/>
      <sheetName val="D14d-UT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cerpadla.cz/saci-souprava-pro-vodarnu-easy-edeep-x1200-p-7207.html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552" t="s">
        <v>14</v>
      </c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23"/>
      <c r="AQ5" s="23"/>
      <c r="AR5" s="21"/>
      <c r="BE5" s="54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554" t="s">
        <v>17</v>
      </c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23"/>
      <c r="AQ6" s="23"/>
      <c r="AR6" s="21"/>
      <c r="BE6" s="55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550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550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550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550"/>
      <c r="BS10" s="18" t="s">
        <v>6</v>
      </c>
    </row>
    <row r="11" spans="2:71" s="1" customFormat="1" ht="18.4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55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550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550"/>
      <c r="BS13" s="18" t="s">
        <v>6</v>
      </c>
    </row>
    <row r="14" spans="2:71" ht="12.75">
      <c r="B14" s="22"/>
      <c r="C14" s="23"/>
      <c r="D14" s="23"/>
      <c r="E14" s="555" t="s">
        <v>28</v>
      </c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55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550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30</v>
      </c>
      <c r="AO16" s="23"/>
      <c r="AP16" s="23"/>
      <c r="AQ16" s="23"/>
      <c r="AR16" s="21"/>
      <c r="BE16" s="550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32</v>
      </c>
      <c r="AO17" s="23"/>
      <c r="AP17" s="23"/>
      <c r="AQ17" s="23"/>
      <c r="AR17" s="21"/>
      <c r="BE17" s="550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550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550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550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550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550"/>
    </row>
    <row r="23" spans="2:57" s="1" customFormat="1" ht="119.25" customHeight="1">
      <c r="B23" s="22"/>
      <c r="C23" s="23"/>
      <c r="D23" s="23"/>
      <c r="E23" s="557" t="s">
        <v>36</v>
      </c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23"/>
      <c r="AP23" s="23"/>
      <c r="AQ23" s="23"/>
      <c r="AR23" s="21"/>
      <c r="BE23" s="55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550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550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558">
        <f>ROUND(AG94,2)</f>
        <v>0</v>
      </c>
      <c r="AL26" s="559"/>
      <c r="AM26" s="559"/>
      <c r="AN26" s="559"/>
      <c r="AO26" s="559"/>
      <c r="AP26" s="37"/>
      <c r="AQ26" s="37"/>
      <c r="AR26" s="40"/>
      <c r="BE26" s="550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550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560" t="s">
        <v>38</v>
      </c>
      <c r="M28" s="560"/>
      <c r="N28" s="560"/>
      <c r="O28" s="560"/>
      <c r="P28" s="560"/>
      <c r="Q28" s="37"/>
      <c r="R28" s="37"/>
      <c r="S28" s="37"/>
      <c r="T28" s="37"/>
      <c r="U28" s="37"/>
      <c r="V28" s="37"/>
      <c r="W28" s="560" t="s">
        <v>39</v>
      </c>
      <c r="X28" s="560"/>
      <c r="Y28" s="560"/>
      <c r="Z28" s="560"/>
      <c r="AA28" s="560"/>
      <c r="AB28" s="560"/>
      <c r="AC28" s="560"/>
      <c r="AD28" s="560"/>
      <c r="AE28" s="560"/>
      <c r="AF28" s="37"/>
      <c r="AG28" s="37"/>
      <c r="AH28" s="37"/>
      <c r="AI28" s="37"/>
      <c r="AJ28" s="37"/>
      <c r="AK28" s="560" t="s">
        <v>40</v>
      </c>
      <c r="AL28" s="560"/>
      <c r="AM28" s="560"/>
      <c r="AN28" s="560"/>
      <c r="AO28" s="560"/>
      <c r="AP28" s="37"/>
      <c r="AQ28" s="37"/>
      <c r="AR28" s="40"/>
      <c r="BE28" s="550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544">
        <v>0.21</v>
      </c>
      <c r="M29" s="543"/>
      <c r="N29" s="543"/>
      <c r="O29" s="543"/>
      <c r="P29" s="543"/>
      <c r="Q29" s="42"/>
      <c r="R29" s="42"/>
      <c r="S29" s="42"/>
      <c r="T29" s="42"/>
      <c r="U29" s="42"/>
      <c r="V29" s="42"/>
      <c r="W29" s="542">
        <f>ROUND(AZ94,2)</f>
        <v>0</v>
      </c>
      <c r="X29" s="543"/>
      <c r="Y29" s="543"/>
      <c r="Z29" s="543"/>
      <c r="AA29" s="543"/>
      <c r="AB29" s="543"/>
      <c r="AC29" s="543"/>
      <c r="AD29" s="543"/>
      <c r="AE29" s="543"/>
      <c r="AF29" s="42"/>
      <c r="AG29" s="42"/>
      <c r="AH29" s="42"/>
      <c r="AI29" s="42"/>
      <c r="AJ29" s="42"/>
      <c r="AK29" s="542">
        <f>ROUND(AV94,2)</f>
        <v>0</v>
      </c>
      <c r="AL29" s="543"/>
      <c r="AM29" s="543"/>
      <c r="AN29" s="543"/>
      <c r="AO29" s="543"/>
      <c r="AP29" s="42"/>
      <c r="AQ29" s="42"/>
      <c r="AR29" s="43"/>
      <c r="BE29" s="551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544">
        <v>0.15</v>
      </c>
      <c r="M30" s="543"/>
      <c r="N30" s="543"/>
      <c r="O30" s="543"/>
      <c r="P30" s="543"/>
      <c r="Q30" s="42"/>
      <c r="R30" s="42"/>
      <c r="S30" s="42"/>
      <c r="T30" s="42"/>
      <c r="U30" s="42"/>
      <c r="V30" s="42"/>
      <c r="W30" s="542">
        <f>ROUND(BA94,2)</f>
        <v>0</v>
      </c>
      <c r="X30" s="543"/>
      <c r="Y30" s="543"/>
      <c r="Z30" s="543"/>
      <c r="AA30" s="543"/>
      <c r="AB30" s="543"/>
      <c r="AC30" s="543"/>
      <c r="AD30" s="543"/>
      <c r="AE30" s="543"/>
      <c r="AF30" s="42"/>
      <c r="AG30" s="42"/>
      <c r="AH30" s="42"/>
      <c r="AI30" s="42"/>
      <c r="AJ30" s="42"/>
      <c r="AK30" s="542">
        <f>ROUND(AW94,2)</f>
        <v>0</v>
      </c>
      <c r="AL30" s="543"/>
      <c r="AM30" s="543"/>
      <c r="AN30" s="543"/>
      <c r="AO30" s="543"/>
      <c r="AP30" s="42"/>
      <c r="AQ30" s="42"/>
      <c r="AR30" s="43"/>
      <c r="BE30" s="551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544">
        <v>0.21</v>
      </c>
      <c r="M31" s="543"/>
      <c r="N31" s="543"/>
      <c r="O31" s="543"/>
      <c r="P31" s="543"/>
      <c r="Q31" s="42"/>
      <c r="R31" s="42"/>
      <c r="S31" s="42"/>
      <c r="T31" s="42"/>
      <c r="U31" s="42"/>
      <c r="V31" s="42"/>
      <c r="W31" s="542">
        <f>ROUND(BB94,2)</f>
        <v>0</v>
      </c>
      <c r="X31" s="543"/>
      <c r="Y31" s="543"/>
      <c r="Z31" s="543"/>
      <c r="AA31" s="543"/>
      <c r="AB31" s="543"/>
      <c r="AC31" s="543"/>
      <c r="AD31" s="543"/>
      <c r="AE31" s="543"/>
      <c r="AF31" s="42"/>
      <c r="AG31" s="42"/>
      <c r="AH31" s="42"/>
      <c r="AI31" s="42"/>
      <c r="AJ31" s="42"/>
      <c r="AK31" s="542">
        <v>0</v>
      </c>
      <c r="AL31" s="543"/>
      <c r="AM31" s="543"/>
      <c r="AN31" s="543"/>
      <c r="AO31" s="543"/>
      <c r="AP31" s="42"/>
      <c r="AQ31" s="42"/>
      <c r="AR31" s="43"/>
      <c r="BE31" s="551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544">
        <v>0.15</v>
      </c>
      <c r="M32" s="543"/>
      <c r="N32" s="543"/>
      <c r="O32" s="543"/>
      <c r="P32" s="543"/>
      <c r="Q32" s="42"/>
      <c r="R32" s="42"/>
      <c r="S32" s="42"/>
      <c r="T32" s="42"/>
      <c r="U32" s="42"/>
      <c r="V32" s="42"/>
      <c r="W32" s="542">
        <f>ROUND(BC94,2)</f>
        <v>0</v>
      </c>
      <c r="X32" s="543"/>
      <c r="Y32" s="543"/>
      <c r="Z32" s="543"/>
      <c r="AA32" s="543"/>
      <c r="AB32" s="543"/>
      <c r="AC32" s="543"/>
      <c r="AD32" s="543"/>
      <c r="AE32" s="543"/>
      <c r="AF32" s="42"/>
      <c r="AG32" s="42"/>
      <c r="AH32" s="42"/>
      <c r="AI32" s="42"/>
      <c r="AJ32" s="42"/>
      <c r="AK32" s="542">
        <v>0</v>
      </c>
      <c r="AL32" s="543"/>
      <c r="AM32" s="543"/>
      <c r="AN32" s="543"/>
      <c r="AO32" s="543"/>
      <c r="AP32" s="42"/>
      <c r="AQ32" s="42"/>
      <c r="AR32" s="43"/>
      <c r="BE32" s="551"/>
    </row>
    <row r="33" spans="2:57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544">
        <v>0</v>
      </c>
      <c r="M33" s="543"/>
      <c r="N33" s="543"/>
      <c r="O33" s="543"/>
      <c r="P33" s="543"/>
      <c r="Q33" s="42"/>
      <c r="R33" s="42"/>
      <c r="S33" s="42"/>
      <c r="T33" s="42"/>
      <c r="U33" s="42"/>
      <c r="V33" s="42"/>
      <c r="W33" s="542">
        <f>ROUND(BD94,2)</f>
        <v>0</v>
      </c>
      <c r="X33" s="543"/>
      <c r="Y33" s="543"/>
      <c r="Z33" s="543"/>
      <c r="AA33" s="543"/>
      <c r="AB33" s="543"/>
      <c r="AC33" s="543"/>
      <c r="AD33" s="543"/>
      <c r="AE33" s="543"/>
      <c r="AF33" s="42"/>
      <c r="AG33" s="42"/>
      <c r="AH33" s="42"/>
      <c r="AI33" s="42"/>
      <c r="AJ33" s="42"/>
      <c r="AK33" s="542">
        <v>0</v>
      </c>
      <c r="AL33" s="543"/>
      <c r="AM33" s="543"/>
      <c r="AN33" s="543"/>
      <c r="AO33" s="543"/>
      <c r="AP33" s="42"/>
      <c r="AQ33" s="42"/>
      <c r="AR33" s="43"/>
      <c r="BE33" s="551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550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548" t="s">
        <v>49</v>
      </c>
      <c r="Y35" s="546"/>
      <c r="Z35" s="546"/>
      <c r="AA35" s="546"/>
      <c r="AB35" s="546"/>
      <c r="AC35" s="46"/>
      <c r="AD35" s="46"/>
      <c r="AE35" s="46"/>
      <c r="AF35" s="46"/>
      <c r="AG35" s="46"/>
      <c r="AH35" s="46"/>
      <c r="AI35" s="46"/>
      <c r="AJ35" s="46"/>
      <c r="AK35" s="545">
        <f>SUM(AK26:AK33)</f>
        <v>0</v>
      </c>
      <c r="AL35" s="546"/>
      <c r="AM35" s="546"/>
      <c r="AN35" s="546"/>
      <c r="AO35" s="54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51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52</v>
      </c>
      <c r="AI60" s="39"/>
      <c r="AJ60" s="39"/>
      <c r="AK60" s="39"/>
      <c r="AL60" s="39"/>
      <c r="AM60" s="53" t="s">
        <v>53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55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52</v>
      </c>
      <c r="AI75" s="39"/>
      <c r="AJ75" s="39"/>
      <c r="AK75" s="39"/>
      <c r="AL75" s="39"/>
      <c r="AM75" s="53" t="s">
        <v>53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19-008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571" t="str">
        <f>K6</f>
        <v>Přestavba zázemí PZ, FAPPZ, FŽP</v>
      </c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  <c r="AJ85" s="572"/>
      <c r="AK85" s="572"/>
      <c r="AL85" s="572"/>
      <c r="AM85" s="572"/>
      <c r="AN85" s="572"/>
      <c r="AO85" s="572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573" t="str">
        <f>IF(AN8="","",AN8)</f>
        <v>14.5.2019</v>
      </c>
      <c r="AN87" s="573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574" t="str">
        <f>IF(E17="","",E17)</f>
        <v>ABCD studio s.r.o.</v>
      </c>
      <c r="AN89" s="575"/>
      <c r="AO89" s="575"/>
      <c r="AP89" s="575"/>
      <c r="AQ89" s="37"/>
      <c r="AR89" s="40"/>
      <c r="AS89" s="576" t="s">
        <v>57</v>
      </c>
      <c r="AT89" s="57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574" t="str">
        <f>IF(E20="","",E20)</f>
        <v xml:space="preserve"> </v>
      </c>
      <c r="AN90" s="575"/>
      <c r="AO90" s="575"/>
      <c r="AP90" s="575"/>
      <c r="AQ90" s="37"/>
      <c r="AR90" s="40"/>
      <c r="AS90" s="578"/>
      <c r="AT90" s="57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580"/>
      <c r="AT91" s="58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566" t="s">
        <v>58</v>
      </c>
      <c r="D92" s="567"/>
      <c r="E92" s="567"/>
      <c r="F92" s="567"/>
      <c r="G92" s="567"/>
      <c r="H92" s="74"/>
      <c r="I92" s="569" t="s">
        <v>59</v>
      </c>
      <c r="J92" s="567"/>
      <c r="K92" s="567"/>
      <c r="L92" s="567"/>
      <c r="M92" s="567"/>
      <c r="N92" s="567"/>
      <c r="O92" s="567"/>
      <c r="P92" s="567"/>
      <c r="Q92" s="567"/>
      <c r="R92" s="567"/>
      <c r="S92" s="567"/>
      <c r="T92" s="567"/>
      <c r="U92" s="567"/>
      <c r="V92" s="567"/>
      <c r="W92" s="567"/>
      <c r="X92" s="567"/>
      <c r="Y92" s="567"/>
      <c r="Z92" s="567"/>
      <c r="AA92" s="567"/>
      <c r="AB92" s="567"/>
      <c r="AC92" s="567"/>
      <c r="AD92" s="567"/>
      <c r="AE92" s="567"/>
      <c r="AF92" s="567"/>
      <c r="AG92" s="568" t="s">
        <v>60</v>
      </c>
      <c r="AH92" s="567"/>
      <c r="AI92" s="567"/>
      <c r="AJ92" s="567"/>
      <c r="AK92" s="567"/>
      <c r="AL92" s="567"/>
      <c r="AM92" s="567"/>
      <c r="AN92" s="569" t="s">
        <v>61</v>
      </c>
      <c r="AO92" s="567"/>
      <c r="AP92" s="570"/>
      <c r="AQ92" s="75" t="s">
        <v>62</v>
      </c>
      <c r="AR92" s="40"/>
      <c r="AS92" s="76" t="s">
        <v>63</v>
      </c>
      <c r="AT92" s="77" t="s">
        <v>64</v>
      </c>
      <c r="AU92" s="77" t="s">
        <v>65</v>
      </c>
      <c r="AV92" s="77" t="s">
        <v>66</v>
      </c>
      <c r="AW92" s="77" t="s">
        <v>67</v>
      </c>
      <c r="AX92" s="77" t="s">
        <v>68</v>
      </c>
      <c r="AY92" s="77" t="s">
        <v>69</v>
      </c>
      <c r="AZ92" s="77" t="s">
        <v>70</v>
      </c>
      <c r="BA92" s="77" t="s">
        <v>71</v>
      </c>
      <c r="BB92" s="77" t="s">
        <v>72</v>
      </c>
      <c r="BC92" s="77" t="s">
        <v>73</v>
      </c>
      <c r="BD92" s="78" t="s">
        <v>74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75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564">
        <f>ROUND(SUM(AG95:AG98),2)</f>
        <v>0</v>
      </c>
      <c r="AH94" s="564"/>
      <c r="AI94" s="564"/>
      <c r="AJ94" s="564"/>
      <c r="AK94" s="564"/>
      <c r="AL94" s="564"/>
      <c r="AM94" s="564"/>
      <c r="AN94" s="565">
        <f>SUM(AG94,AT94)</f>
        <v>0</v>
      </c>
      <c r="AO94" s="565"/>
      <c r="AP94" s="565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76</v>
      </c>
      <c r="BT94" s="92" t="s">
        <v>77</v>
      </c>
      <c r="BU94" s="93" t="s">
        <v>78</v>
      </c>
      <c r="BV94" s="92" t="s">
        <v>79</v>
      </c>
      <c r="BW94" s="92" t="s">
        <v>5</v>
      </c>
      <c r="BX94" s="92" t="s">
        <v>80</v>
      </c>
      <c r="CL94" s="92" t="s">
        <v>1</v>
      </c>
    </row>
    <row r="95" spans="1:91" s="7" customFormat="1" ht="24.75" customHeight="1">
      <c r="A95" s="94" t="s">
        <v>81</v>
      </c>
      <c r="B95" s="95"/>
      <c r="C95" s="96"/>
      <c r="D95" s="563" t="s">
        <v>82</v>
      </c>
      <c r="E95" s="563"/>
      <c r="F95" s="563"/>
      <c r="G95" s="563"/>
      <c r="H95" s="563"/>
      <c r="I95" s="97"/>
      <c r="J95" s="563" t="s">
        <v>83</v>
      </c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63"/>
      <c r="AC95" s="563"/>
      <c r="AD95" s="563"/>
      <c r="AE95" s="563"/>
      <c r="AF95" s="563"/>
      <c r="AG95" s="561">
        <f>'010_MV01 - Přestavba Záze...'!J30</f>
        <v>0</v>
      </c>
      <c r="AH95" s="562"/>
      <c r="AI95" s="562"/>
      <c r="AJ95" s="562"/>
      <c r="AK95" s="562"/>
      <c r="AL95" s="562"/>
      <c r="AM95" s="562"/>
      <c r="AN95" s="561">
        <f>SUM(AG95,AT95)</f>
        <v>0</v>
      </c>
      <c r="AO95" s="562"/>
      <c r="AP95" s="562"/>
      <c r="AQ95" s="98" t="s">
        <v>84</v>
      </c>
      <c r="AR95" s="99"/>
      <c r="AS95" s="100">
        <v>0</v>
      </c>
      <c r="AT95" s="101">
        <f>ROUND(SUM(AV95:AW95),2)</f>
        <v>0</v>
      </c>
      <c r="AU95" s="102">
        <f>'010_MV01 - Přestavba Záze...'!P124</f>
        <v>0</v>
      </c>
      <c r="AV95" s="101">
        <f>'010_MV01 - Přestavba Záze...'!J33</f>
        <v>0</v>
      </c>
      <c r="AW95" s="101">
        <f>'010_MV01 - Přestavba Záze...'!J34</f>
        <v>0</v>
      </c>
      <c r="AX95" s="101">
        <f>'010_MV01 - Přestavba Záze...'!J35</f>
        <v>0</v>
      </c>
      <c r="AY95" s="101">
        <f>'010_MV01 - Přestavba Záze...'!J36</f>
        <v>0</v>
      </c>
      <c r="AZ95" s="101">
        <f>'010_MV01 - Přestavba Záze...'!F33</f>
        <v>0</v>
      </c>
      <c r="BA95" s="101">
        <f>'010_MV01 - Přestavba Záze...'!F34</f>
        <v>0</v>
      </c>
      <c r="BB95" s="101">
        <f>'010_MV01 - Přestavba Záze...'!F35</f>
        <v>0</v>
      </c>
      <c r="BC95" s="101">
        <f>'010_MV01 - Přestavba Záze...'!F36</f>
        <v>0</v>
      </c>
      <c r="BD95" s="103">
        <f>'010_MV01 - Přestavba Záze...'!F37</f>
        <v>0</v>
      </c>
      <c r="BT95" s="104" t="s">
        <v>85</v>
      </c>
      <c r="BV95" s="104" t="s">
        <v>79</v>
      </c>
      <c r="BW95" s="104" t="s">
        <v>86</v>
      </c>
      <c r="BX95" s="104" t="s">
        <v>5</v>
      </c>
      <c r="CL95" s="104" t="s">
        <v>1</v>
      </c>
      <c r="CM95" s="104" t="s">
        <v>87</v>
      </c>
    </row>
    <row r="96" spans="1:91" s="7" customFormat="1" ht="16.5" customHeight="1">
      <c r="A96" s="94" t="s">
        <v>81</v>
      </c>
      <c r="B96" s="95"/>
      <c r="C96" s="96"/>
      <c r="D96" s="563" t="s">
        <v>88</v>
      </c>
      <c r="E96" s="563"/>
      <c r="F96" s="563"/>
      <c r="G96" s="563"/>
      <c r="H96" s="563"/>
      <c r="I96" s="97"/>
      <c r="J96" s="563" t="s">
        <v>89</v>
      </c>
      <c r="K96" s="563"/>
      <c r="L96" s="563"/>
      <c r="M96" s="563"/>
      <c r="N96" s="563"/>
      <c r="O96" s="563"/>
      <c r="P96" s="563"/>
      <c r="Q96" s="563"/>
      <c r="R96" s="563"/>
      <c r="S96" s="563"/>
      <c r="T96" s="563"/>
      <c r="U96" s="563"/>
      <c r="V96" s="563"/>
      <c r="W96" s="563"/>
      <c r="X96" s="563"/>
      <c r="Y96" s="563"/>
      <c r="Z96" s="563"/>
      <c r="AA96" s="563"/>
      <c r="AB96" s="563"/>
      <c r="AC96" s="563"/>
      <c r="AD96" s="563"/>
      <c r="AE96" s="563"/>
      <c r="AF96" s="563"/>
      <c r="AG96" s="561">
        <f>'SO-01 - Stavební práce'!J30</f>
        <v>0</v>
      </c>
      <c r="AH96" s="562"/>
      <c r="AI96" s="562"/>
      <c r="AJ96" s="562"/>
      <c r="AK96" s="562"/>
      <c r="AL96" s="562"/>
      <c r="AM96" s="562"/>
      <c r="AN96" s="561">
        <f>SUM(AG96,AT96)</f>
        <v>0</v>
      </c>
      <c r="AO96" s="562"/>
      <c r="AP96" s="562"/>
      <c r="AQ96" s="98" t="s">
        <v>84</v>
      </c>
      <c r="AR96" s="99"/>
      <c r="AS96" s="100">
        <v>0</v>
      </c>
      <c r="AT96" s="101">
        <f>ROUND(SUM(AV96:AW96),2)</f>
        <v>0</v>
      </c>
      <c r="AU96" s="102">
        <f>'SO-01 - Stavební práce'!P150</f>
        <v>0</v>
      </c>
      <c r="AV96" s="101">
        <f>'SO-01 - Stavební práce'!J33</f>
        <v>0</v>
      </c>
      <c r="AW96" s="101">
        <f>'SO-01 - Stavební práce'!J34</f>
        <v>0</v>
      </c>
      <c r="AX96" s="101">
        <f>'SO-01 - Stavební práce'!J35</f>
        <v>0</v>
      </c>
      <c r="AY96" s="101">
        <f>'SO-01 - Stavební práce'!J36</f>
        <v>0</v>
      </c>
      <c r="AZ96" s="101">
        <f>'SO-01 - Stavební práce'!F33</f>
        <v>0</v>
      </c>
      <c r="BA96" s="101">
        <f>'SO-01 - Stavební práce'!F34</f>
        <v>0</v>
      </c>
      <c r="BB96" s="101">
        <f>'SO-01 - Stavební práce'!F35</f>
        <v>0</v>
      </c>
      <c r="BC96" s="101">
        <f>'SO-01 - Stavební práce'!F36</f>
        <v>0</v>
      </c>
      <c r="BD96" s="103">
        <f>'SO-01 - Stavební práce'!F37</f>
        <v>0</v>
      </c>
      <c r="BT96" s="104" t="s">
        <v>85</v>
      </c>
      <c r="BV96" s="104" t="s">
        <v>79</v>
      </c>
      <c r="BW96" s="104" t="s">
        <v>90</v>
      </c>
      <c r="BX96" s="104" t="s">
        <v>5</v>
      </c>
      <c r="CL96" s="104" t="s">
        <v>1</v>
      </c>
      <c r="CM96" s="104" t="s">
        <v>87</v>
      </c>
    </row>
    <row r="97" spans="1:91" s="7" customFormat="1" ht="16.5" customHeight="1">
      <c r="A97" s="94" t="s">
        <v>81</v>
      </c>
      <c r="B97" s="95"/>
      <c r="C97" s="96"/>
      <c r="D97" s="563" t="s">
        <v>91</v>
      </c>
      <c r="E97" s="563"/>
      <c r="F97" s="563"/>
      <c r="G97" s="563"/>
      <c r="H97" s="563"/>
      <c r="I97" s="97"/>
      <c r="J97" s="563" t="s">
        <v>92</v>
      </c>
      <c r="K97" s="563"/>
      <c r="L97" s="563"/>
      <c r="M97" s="563"/>
      <c r="N97" s="563"/>
      <c r="O97" s="563"/>
      <c r="P97" s="563"/>
      <c r="Q97" s="563"/>
      <c r="R97" s="563"/>
      <c r="S97" s="563"/>
      <c r="T97" s="563"/>
      <c r="U97" s="563"/>
      <c r="V97" s="563"/>
      <c r="W97" s="563"/>
      <c r="X97" s="563"/>
      <c r="Y97" s="563"/>
      <c r="Z97" s="563"/>
      <c r="AA97" s="563"/>
      <c r="AB97" s="563"/>
      <c r="AC97" s="563"/>
      <c r="AD97" s="563"/>
      <c r="AE97" s="563"/>
      <c r="AF97" s="563"/>
      <c r="AG97" s="561">
        <f>'SO-01A - Bourání betonový...'!J30</f>
        <v>0</v>
      </c>
      <c r="AH97" s="562"/>
      <c r="AI97" s="562"/>
      <c r="AJ97" s="562"/>
      <c r="AK97" s="562"/>
      <c r="AL97" s="562"/>
      <c r="AM97" s="562"/>
      <c r="AN97" s="561">
        <f>SUM(AG97,AT97)</f>
        <v>0</v>
      </c>
      <c r="AO97" s="562"/>
      <c r="AP97" s="562"/>
      <c r="AQ97" s="98" t="s">
        <v>84</v>
      </c>
      <c r="AR97" s="99"/>
      <c r="AS97" s="100">
        <v>0</v>
      </c>
      <c r="AT97" s="101">
        <f>ROUND(SUM(AV97:AW97),2)</f>
        <v>0</v>
      </c>
      <c r="AU97" s="102">
        <f>'SO-01A - Bourání betonový...'!P122</f>
        <v>0</v>
      </c>
      <c r="AV97" s="101">
        <f>'SO-01A - Bourání betonový...'!J33</f>
        <v>0</v>
      </c>
      <c r="AW97" s="101">
        <f>'SO-01A - Bourání betonový...'!J34</f>
        <v>0</v>
      </c>
      <c r="AX97" s="101">
        <f>'SO-01A - Bourání betonový...'!J35</f>
        <v>0</v>
      </c>
      <c r="AY97" s="101">
        <f>'SO-01A - Bourání betonový...'!J36</f>
        <v>0</v>
      </c>
      <c r="AZ97" s="101">
        <f>'SO-01A - Bourání betonový...'!F33</f>
        <v>0</v>
      </c>
      <c r="BA97" s="101">
        <f>'SO-01A - Bourání betonový...'!F34</f>
        <v>0</v>
      </c>
      <c r="BB97" s="101">
        <f>'SO-01A - Bourání betonový...'!F35</f>
        <v>0</v>
      </c>
      <c r="BC97" s="101">
        <f>'SO-01A - Bourání betonový...'!F36</f>
        <v>0</v>
      </c>
      <c r="BD97" s="103">
        <f>'SO-01A - Bourání betonový...'!F37</f>
        <v>0</v>
      </c>
      <c r="BT97" s="104" t="s">
        <v>85</v>
      </c>
      <c r="BV97" s="104" t="s">
        <v>79</v>
      </c>
      <c r="BW97" s="104" t="s">
        <v>93</v>
      </c>
      <c r="BX97" s="104" t="s">
        <v>5</v>
      </c>
      <c r="CL97" s="104" t="s">
        <v>1</v>
      </c>
      <c r="CM97" s="104" t="s">
        <v>87</v>
      </c>
    </row>
    <row r="98" spans="1:91" s="7" customFormat="1" ht="16.5" customHeight="1">
      <c r="A98" s="94" t="s">
        <v>81</v>
      </c>
      <c r="B98" s="95"/>
      <c r="C98" s="96"/>
      <c r="D98" s="563" t="s">
        <v>94</v>
      </c>
      <c r="E98" s="563"/>
      <c r="F98" s="563"/>
      <c r="G98" s="563"/>
      <c r="H98" s="563"/>
      <c r="I98" s="97"/>
      <c r="J98" s="563" t="s">
        <v>95</v>
      </c>
      <c r="K98" s="563"/>
      <c r="L98" s="563"/>
      <c r="M98" s="563"/>
      <c r="N98" s="563"/>
      <c r="O98" s="563"/>
      <c r="P98" s="563"/>
      <c r="Q98" s="563"/>
      <c r="R98" s="563"/>
      <c r="S98" s="563"/>
      <c r="T98" s="563"/>
      <c r="U98" s="563"/>
      <c r="V98" s="563"/>
      <c r="W98" s="563"/>
      <c r="X98" s="563"/>
      <c r="Y98" s="563"/>
      <c r="Z98" s="563"/>
      <c r="AA98" s="563"/>
      <c r="AB98" s="563"/>
      <c r="AC98" s="563"/>
      <c r="AD98" s="563"/>
      <c r="AE98" s="563"/>
      <c r="AF98" s="563"/>
      <c r="AG98" s="561">
        <f>'SO-02 - Stabilizace podlo...'!J30</f>
        <v>0</v>
      </c>
      <c r="AH98" s="562"/>
      <c r="AI98" s="562"/>
      <c r="AJ98" s="562"/>
      <c r="AK98" s="562"/>
      <c r="AL98" s="562"/>
      <c r="AM98" s="562"/>
      <c r="AN98" s="561">
        <f>SUM(AG98,AT98)</f>
        <v>0</v>
      </c>
      <c r="AO98" s="562"/>
      <c r="AP98" s="562"/>
      <c r="AQ98" s="98" t="s">
        <v>84</v>
      </c>
      <c r="AR98" s="99"/>
      <c r="AS98" s="105">
        <v>0</v>
      </c>
      <c r="AT98" s="106">
        <f>ROUND(SUM(AV98:AW98),2)</f>
        <v>0</v>
      </c>
      <c r="AU98" s="107">
        <f>'SO-02 - Stabilizace podlo...'!P122</f>
        <v>0</v>
      </c>
      <c r="AV98" s="106">
        <f>'SO-02 - Stabilizace podlo...'!J33</f>
        <v>0</v>
      </c>
      <c r="AW98" s="106">
        <f>'SO-02 - Stabilizace podlo...'!J34</f>
        <v>0</v>
      </c>
      <c r="AX98" s="106">
        <f>'SO-02 - Stabilizace podlo...'!J35</f>
        <v>0</v>
      </c>
      <c r="AY98" s="106">
        <f>'SO-02 - Stabilizace podlo...'!J36</f>
        <v>0</v>
      </c>
      <c r="AZ98" s="106">
        <f>'SO-02 - Stabilizace podlo...'!F33</f>
        <v>0</v>
      </c>
      <c r="BA98" s="106">
        <f>'SO-02 - Stabilizace podlo...'!F34</f>
        <v>0</v>
      </c>
      <c r="BB98" s="106">
        <f>'SO-02 - Stabilizace podlo...'!F35</f>
        <v>0</v>
      </c>
      <c r="BC98" s="106">
        <f>'SO-02 - Stabilizace podlo...'!F36</f>
        <v>0</v>
      </c>
      <c r="BD98" s="108">
        <f>'SO-02 - Stabilizace podlo...'!F37</f>
        <v>0</v>
      </c>
      <c r="BT98" s="104" t="s">
        <v>85</v>
      </c>
      <c r="BV98" s="104" t="s">
        <v>79</v>
      </c>
      <c r="BW98" s="104" t="s">
        <v>96</v>
      </c>
      <c r="BX98" s="104" t="s">
        <v>5</v>
      </c>
      <c r="CL98" s="104" t="s">
        <v>1</v>
      </c>
      <c r="CM98" s="104" t="s">
        <v>87</v>
      </c>
    </row>
    <row r="99" spans="1:57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algorithmName="SHA-512" hashValue="1p9qdLA/bfpm/bWD7Z88sKo30vqex2wxihmUvCQbksPhLalAyp2zhiEUqI7KAWeknVhW4K6g7Wj0kYnKB82J6w==" saltValue="n1hbC3wOtBb9JIMVCZ3BL9HPw7OUB1+PGnbxNwgwgOmTraZLyBjCN3MCJ9kSrnZngwLqs4Cff5gXSS0wYchJSw==" spinCount="100000" sheet="1" objects="1" scenarios="1" formatColumns="0" formatRows="0"/>
  <mergeCells count="5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0_MV01 - Přestavba Záze...'!C2" display="/"/>
    <hyperlink ref="A96" location="'SO-01 - Stavební práce'!C2" display="/"/>
    <hyperlink ref="A97" location="'SO-01A - Bourání betonový...'!C2" display="/"/>
    <hyperlink ref="A98" location="'SO-02 - Stabilizace podl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F28E6-C2E6-4BF3-921E-7467F2B26371}">
  <dimension ref="A2:M52"/>
  <sheetViews>
    <sheetView showGridLines="0" view="pageBreakPreview" zoomScaleSheetLayoutView="100" workbookViewId="0" topLeftCell="A1">
      <pane ySplit="8" topLeftCell="A9" activePane="bottomLeft" state="frozen"/>
      <selection pane="topLeft" activeCell="F89" sqref="F89"/>
      <selection pane="bottomLeft" activeCell="F89" sqref="F89"/>
    </sheetView>
  </sheetViews>
  <sheetFormatPr defaultColWidth="10.57421875" defaultRowHeight="12"/>
  <cols>
    <col min="1" max="1" width="2.00390625" style="465" customWidth="1"/>
    <col min="2" max="2" width="9.421875" style="465" customWidth="1"/>
    <col min="3" max="3" width="60.00390625" style="465" customWidth="1"/>
    <col min="4" max="4" width="8.8515625" style="465" customWidth="1"/>
    <col min="5" max="5" width="10.57421875" style="466" hidden="1" customWidth="1"/>
    <col min="6" max="6" width="8.7109375" style="465" customWidth="1"/>
    <col min="7" max="7" width="10.57421875" style="466" hidden="1" customWidth="1"/>
    <col min="8" max="8" width="10.421875" style="465" customWidth="1"/>
    <col min="9" max="9" width="13.421875" style="467" customWidth="1"/>
    <col min="10" max="10" width="19.8515625" style="465" customWidth="1"/>
    <col min="11" max="12" width="11.140625" style="465" customWidth="1"/>
    <col min="13" max="256" width="10.421875" style="465" customWidth="1"/>
    <col min="257" max="257" width="2.00390625" style="465" customWidth="1"/>
    <col min="258" max="258" width="9.421875" style="465" customWidth="1"/>
    <col min="259" max="259" width="60.00390625" style="465" customWidth="1"/>
    <col min="260" max="260" width="8.8515625" style="465" customWidth="1"/>
    <col min="261" max="261" width="10.57421875" style="465" hidden="1" customWidth="1"/>
    <col min="262" max="262" width="8.7109375" style="465" customWidth="1"/>
    <col min="263" max="263" width="10.57421875" style="465" hidden="1" customWidth="1"/>
    <col min="264" max="264" width="10.421875" style="465" customWidth="1"/>
    <col min="265" max="265" width="13.421875" style="465" customWidth="1"/>
    <col min="266" max="266" width="19.8515625" style="465" customWidth="1"/>
    <col min="267" max="268" width="11.140625" style="465" customWidth="1"/>
    <col min="269" max="512" width="10.421875" style="465" customWidth="1"/>
    <col min="513" max="513" width="2.00390625" style="465" customWidth="1"/>
    <col min="514" max="514" width="9.421875" style="465" customWidth="1"/>
    <col min="515" max="515" width="60.00390625" style="465" customWidth="1"/>
    <col min="516" max="516" width="8.8515625" style="465" customWidth="1"/>
    <col min="517" max="517" width="10.57421875" style="465" hidden="1" customWidth="1"/>
    <col min="518" max="518" width="8.7109375" style="465" customWidth="1"/>
    <col min="519" max="519" width="10.57421875" style="465" hidden="1" customWidth="1"/>
    <col min="520" max="520" width="10.421875" style="465" customWidth="1"/>
    <col min="521" max="521" width="13.421875" style="465" customWidth="1"/>
    <col min="522" max="522" width="19.8515625" style="465" customWidth="1"/>
    <col min="523" max="524" width="11.140625" style="465" customWidth="1"/>
    <col min="525" max="768" width="10.421875" style="465" customWidth="1"/>
    <col min="769" max="769" width="2.00390625" style="465" customWidth="1"/>
    <col min="770" max="770" width="9.421875" style="465" customWidth="1"/>
    <col min="771" max="771" width="60.00390625" style="465" customWidth="1"/>
    <col min="772" max="772" width="8.8515625" style="465" customWidth="1"/>
    <col min="773" max="773" width="10.57421875" style="465" hidden="1" customWidth="1"/>
    <col min="774" max="774" width="8.7109375" style="465" customWidth="1"/>
    <col min="775" max="775" width="10.57421875" style="465" hidden="1" customWidth="1"/>
    <col min="776" max="776" width="10.421875" style="465" customWidth="1"/>
    <col min="777" max="777" width="13.421875" style="465" customWidth="1"/>
    <col min="778" max="778" width="19.8515625" style="465" customWidth="1"/>
    <col min="779" max="780" width="11.140625" style="465" customWidth="1"/>
    <col min="781" max="1024" width="10.421875" style="465" customWidth="1"/>
    <col min="1025" max="1025" width="2.00390625" style="465" customWidth="1"/>
    <col min="1026" max="1026" width="9.421875" style="465" customWidth="1"/>
    <col min="1027" max="1027" width="60.00390625" style="465" customWidth="1"/>
    <col min="1028" max="1028" width="8.8515625" style="465" customWidth="1"/>
    <col min="1029" max="1029" width="10.57421875" style="465" hidden="1" customWidth="1"/>
    <col min="1030" max="1030" width="8.7109375" style="465" customWidth="1"/>
    <col min="1031" max="1031" width="10.57421875" style="465" hidden="1" customWidth="1"/>
    <col min="1032" max="1032" width="10.421875" style="465" customWidth="1"/>
    <col min="1033" max="1033" width="13.421875" style="465" customWidth="1"/>
    <col min="1034" max="1034" width="19.8515625" style="465" customWidth="1"/>
    <col min="1035" max="1036" width="11.140625" style="465" customWidth="1"/>
    <col min="1037" max="1280" width="10.421875" style="465" customWidth="1"/>
    <col min="1281" max="1281" width="2.00390625" style="465" customWidth="1"/>
    <col min="1282" max="1282" width="9.421875" style="465" customWidth="1"/>
    <col min="1283" max="1283" width="60.00390625" style="465" customWidth="1"/>
    <col min="1284" max="1284" width="8.8515625" style="465" customWidth="1"/>
    <col min="1285" max="1285" width="10.57421875" style="465" hidden="1" customWidth="1"/>
    <col min="1286" max="1286" width="8.7109375" style="465" customWidth="1"/>
    <col min="1287" max="1287" width="10.57421875" style="465" hidden="1" customWidth="1"/>
    <col min="1288" max="1288" width="10.421875" style="465" customWidth="1"/>
    <col min="1289" max="1289" width="13.421875" style="465" customWidth="1"/>
    <col min="1290" max="1290" width="19.8515625" style="465" customWidth="1"/>
    <col min="1291" max="1292" width="11.140625" style="465" customWidth="1"/>
    <col min="1293" max="1536" width="10.421875" style="465" customWidth="1"/>
    <col min="1537" max="1537" width="2.00390625" style="465" customWidth="1"/>
    <col min="1538" max="1538" width="9.421875" style="465" customWidth="1"/>
    <col min="1539" max="1539" width="60.00390625" style="465" customWidth="1"/>
    <col min="1540" max="1540" width="8.8515625" style="465" customWidth="1"/>
    <col min="1541" max="1541" width="10.57421875" style="465" hidden="1" customWidth="1"/>
    <col min="1542" max="1542" width="8.7109375" style="465" customWidth="1"/>
    <col min="1543" max="1543" width="10.57421875" style="465" hidden="1" customWidth="1"/>
    <col min="1544" max="1544" width="10.421875" style="465" customWidth="1"/>
    <col min="1545" max="1545" width="13.421875" style="465" customWidth="1"/>
    <col min="1546" max="1546" width="19.8515625" style="465" customWidth="1"/>
    <col min="1547" max="1548" width="11.140625" style="465" customWidth="1"/>
    <col min="1549" max="1792" width="10.421875" style="465" customWidth="1"/>
    <col min="1793" max="1793" width="2.00390625" style="465" customWidth="1"/>
    <col min="1794" max="1794" width="9.421875" style="465" customWidth="1"/>
    <col min="1795" max="1795" width="60.00390625" style="465" customWidth="1"/>
    <col min="1796" max="1796" width="8.8515625" style="465" customWidth="1"/>
    <col min="1797" max="1797" width="10.57421875" style="465" hidden="1" customWidth="1"/>
    <col min="1798" max="1798" width="8.7109375" style="465" customWidth="1"/>
    <col min="1799" max="1799" width="10.57421875" style="465" hidden="1" customWidth="1"/>
    <col min="1800" max="1800" width="10.421875" style="465" customWidth="1"/>
    <col min="1801" max="1801" width="13.421875" style="465" customWidth="1"/>
    <col min="1802" max="1802" width="19.8515625" style="465" customWidth="1"/>
    <col min="1803" max="1804" width="11.140625" style="465" customWidth="1"/>
    <col min="1805" max="2048" width="10.421875" style="465" customWidth="1"/>
    <col min="2049" max="2049" width="2.00390625" style="465" customWidth="1"/>
    <col min="2050" max="2050" width="9.421875" style="465" customWidth="1"/>
    <col min="2051" max="2051" width="60.00390625" style="465" customWidth="1"/>
    <col min="2052" max="2052" width="8.8515625" style="465" customWidth="1"/>
    <col min="2053" max="2053" width="10.57421875" style="465" hidden="1" customWidth="1"/>
    <col min="2054" max="2054" width="8.7109375" style="465" customWidth="1"/>
    <col min="2055" max="2055" width="10.57421875" style="465" hidden="1" customWidth="1"/>
    <col min="2056" max="2056" width="10.421875" style="465" customWidth="1"/>
    <col min="2057" max="2057" width="13.421875" style="465" customWidth="1"/>
    <col min="2058" max="2058" width="19.8515625" style="465" customWidth="1"/>
    <col min="2059" max="2060" width="11.140625" style="465" customWidth="1"/>
    <col min="2061" max="2304" width="10.421875" style="465" customWidth="1"/>
    <col min="2305" max="2305" width="2.00390625" style="465" customWidth="1"/>
    <col min="2306" max="2306" width="9.421875" style="465" customWidth="1"/>
    <col min="2307" max="2307" width="60.00390625" style="465" customWidth="1"/>
    <col min="2308" max="2308" width="8.8515625" style="465" customWidth="1"/>
    <col min="2309" max="2309" width="10.57421875" style="465" hidden="1" customWidth="1"/>
    <col min="2310" max="2310" width="8.7109375" style="465" customWidth="1"/>
    <col min="2311" max="2311" width="10.57421875" style="465" hidden="1" customWidth="1"/>
    <col min="2312" max="2312" width="10.421875" style="465" customWidth="1"/>
    <col min="2313" max="2313" width="13.421875" style="465" customWidth="1"/>
    <col min="2314" max="2314" width="19.8515625" style="465" customWidth="1"/>
    <col min="2315" max="2316" width="11.140625" style="465" customWidth="1"/>
    <col min="2317" max="2560" width="10.421875" style="465" customWidth="1"/>
    <col min="2561" max="2561" width="2.00390625" style="465" customWidth="1"/>
    <col min="2562" max="2562" width="9.421875" style="465" customWidth="1"/>
    <col min="2563" max="2563" width="60.00390625" style="465" customWidth="1"/>
    <col min="2564" max="2564" width="8.8515625" style="465" customWidth="1"/>
    <col min="2565" max="2565" width="10.57421875" style="465" hidden="1" customWidth="1"/>
    <col min="2566" max="2566" width="8.7109375" style="465" customWidth="1"/>
    <col min="2567" max="2567" width="10.57421875" style="465" hidden="1" customWidth="1"/>
    <col min="2568" max="2568" width="10.421875" style="465" customWidth="1"/>
    <col min="2569" max="2569" width="13.421875" style="465" customWidth="1"/>
    <col min="2570" max="2570" width="19.8515625" style="465" customWidth="1"/>
    <col min="2571" max="2572" width="11.140625" style="465" customWidth="1"/>
    <col min="2573" max="2816" width="10.421875" style="465" customWidth="1"/>
    <col min="2817" max="2817" width="2.00390625" style="465" customWidth="1"/>
    <col min="2818" max="2818" width="9.421875" style="465" customWidth="1"/>
    <col min="2819" max="2819" width="60.00390625" style="465" customWidth="1"/>
    <col min="2820" max="2820" width="8.8515625" style="465" customWidth="1"/>
    <col min="2821" max="2821" width="10.57421875" style="465" hidden="1" customWidth="1"/>
    <col min="2822" max="2822" width="8.7109375" style="465" customWidth="1"/>
    <col min="2823" max="2823" width="10.57421875" style="465" hidden="1" customWidth="1"/>
    <col min="2824" max="2824" width="10.421875" style="465" customWidth="1"/>
    <col min="2825" max="2825" width="13.421875" style="465" customWidth="1"/>
    <col min="2826" max="2826" width="19.8515625" style="465" customWidth="1"/>
    <col min="2827" max="2828" width="11.140625" style="465" customWidth="1"/>
    <col min="2829" max="3072" width="10.421875" style="465" customWidth="1"/>
    <col min="3073" max="3073" width="2.00390625" style="465" customWidth="1"/>
    <col min="3074" max="3074" width="9.421875" style="465" customWidth="1"/>
    <col min="3075" max="3075" width="60.00390625" style="465" customWidth="1"/>
    <col min="3076" max="3076" width="8.8515625" style="465" customWidth="1"/>
    <col min="3077" max="3077" width="10.57421875" style="465" hidden="1" customWidth="1"/>
    <col min="3078" max="3078" width="8.7109375" style="465" customWidth="1"/>
    <col min="3079" max="3079" width="10.57421875" style="465" hidden="1" customWidth="1"/>
    <col min="3080" max="3080" width="10.421875" style="465" customWidth="1"/>
    <col min="3081" max="3081" width="13.421875" style="465" customWidth="1"/>
    <col min="3082" max="3082" width="19.8515625" style="465" customWidth="1"/>
    <col min="3083" max="3084" width="11.140625" style="465" customWidth="1"/>
    <col min="3085" max="3328" width="10.421875" style="465" customWidth="1"/>
    <col min="3329" max="3329" width="2.00390625" style="465" customWidth="1"/>
    <col min="3330" max="3330" width="9.421875" style="465" customWidth="1"/>
    <col min="3331" max="3331" width="60.00390625" style="465" customWidth="1"/>
    <col min="3332" max="3332" width="8.8515625" style="465" customWidth="1"/>
    <col min="3333" max="3333" width="10.57421875" style="465" hidden="1" customWidth="1"/>
    <col min="3334" max="3334" width="8.7109375" style="465" customWidth="1"/>
    <col min="3335" max="3335" width="10.57421875" style="465" hidden="1" customWidth="1"/>
    <col min="3336" max="3336" width="10.421875" style="465" customWidth="1"/>
    <col min="3337" max="3337" width="13.421875" style="465" customWidth="1"/>
    <col min="3338" max="3338" width="19.8515625" style="465" customWidth="1"/>
    <col min="3339" max="3340" width="11.140625" style="465" customWidth="1"/>
    <col min="3341" max="3584" width="10.421875" style="465" customWidth="1"/>
    <col min="3585" max="3585" width="2.00390625" style="465" customWidth="1"/>
    <col min="3586" max="3586" width="9.421875" style="465" customWidth="1"/>
    <col min="3587" max="3587" width="60.00390625" style="465" customWidth="1"/>
    <col min="3588" max="3588" width="8.8515625" style="465" customWidth="1"/>
    <col min="3589" max="3589" width="10.57421875" style="465" hidden="1" customWidth="1"/>
    <col min="3590" max="3590" width="8.7109375" style="465" customWidth="1"/>
    <col min="3591" max="3591" width="10.57421875" style="465" hidden="1" customWidth="1"/>
    <col min="3592" max="3592" width="10.421875" style="465" customWidth="1"/>
    <col min="3593" max="3593" width="13.421875" style="465" customWidth="1"/>
    <col min="3594" max="3594" width="19.8515625" style="465" customWidth="1"/>
    <col min="3595" max="3596" width="11.140625" style="465" customWidth="1"/>
    <col min="3597" max="3840" width="10.421875" style="465" customWidth="1"/>
    <col min="3841" max="3841" width="2.00390625" style="465" customWidth="1"/>
    <col min="3842" max="3842" width="9.421875" style="465" customWidth="1"/>
    <col min="3843" max="3843" width="60.00390625" style="465" customWidth="1"/>
    <col min="3844" max="3844" width="8.8515625" style="465" customWidth="1"/>
    <col min="3845" max="3845" width="10.57421875" style="465" hidden="1" customWidth="1"/>
    <col min="3846" max="3846" width="8.7109375" style="465" customWidth="1"/>
    <col min="3847" max="3847" width="10.57421875" style="465" hidden="1" customWidth="1"/>
    <col min="3848" max="3848" width="10.421875" style="465" customWidth="1"/>
    <col min="3849" max="3849" width="13.421875" style="465" customWidth="1"/>
    <col min="3850" max="3850" width="19.8515625" style="465" customWidth="1"/>
    <col min="3851" max="3852" width="11.140625" style="465" customWidth="1"/>
    <col min="3853" max="4096" width="10.421875" style="465" customWidth="1"/>
    <col min="4097" max="4097" width="2.00390625" style="465" customWidth="1"/>
    <col min="4098" max="4098" width="9.421875" style="465" customWidth="1"/>
    <col min="4099" max="4099" width="60.00390625" style="465" customWidth="1"/>
    <col min="4100" max="4100" width="8.8515625" style="465" customWidth="1"/>
    <col min="4101" max="4101" width="10.57421875" style="465" hidden="1" customWidth="1"/>
    <col min="4102" max="4102" width="8.7109375" style="465" customWidth="1"/>
    <col min="4103" max="4103" width="10.57421875" style="465" hidden="1" customWidth="1"/>
    <col min="4104" max="4104" width="10.421875" style="465" customWidth="1"/>
    <col min="4105" max="4105" width="13.421875" style="465" customWidth="1"/>
    <col min="4106" max="4106" width="19.8515625" style="465" customWidth="1"/>
    <col min="4107" max="4108" width="11.140625" style="465" customWidth="1"/>
    <col min="4109" max="4352" width="10.421875" style="465" customWidth="1"/>
    <col min="4353" max="4353" width="2.00390625" style="465" customWidth="1"/>
    <col min="4354" max="4354" width="9.421875" style="465" customWidth="1"/>
    <col min="4355" max="4355" width="60.00390625" style="465" customWidth="1"/>
    <col min="4356" max="4356" width="8.8515625" style="465" customWidth="1"/>
    <col min="4357" max="4357" width="10.57421875" style="465" hidden="1" customWidth="1"/>
    <col min="4358" max="4358" width="8.7109375" style="465" customWidth="1"/>
    <col min="4359" max="4359" width="10.57421875" style="465" hidden="1" customWidth="1"/>
    <col min="4360" max="4360" width="10.421875" style="465" customWidth="1"/>
    <col min="4361" max="4361" width="13.421875" style="465" customWidth="1"/>
    <col min="4362" max="4362" width="19.8515625" style="465" customWidth="1"/>
    <col min="4363" max="4364" width="11.140625" style="465" customWidth="1"/>
    <col min="4365" max="4608" width="10.421875" style="465" customWidth="1"/>
    <col min="4609" max="4609" width="2.00390625" style="465" customWidth="1"/>
    <col min="4610" max="4610" width="9.421875" style="465" customWidth="1"/>
    <col min="4611" max="4611" width="60.00390625" style="465" customWidth="1"/>
    <col min="4612" max="4612" width="8.8515625" style="465" customWidth="1"/>
    <col min="4613" max="4613" width="10.57421875" style="465" hidden="1" customWidth="1"/>
    <col min="4614" max="4614" width="8.7109375" style="465" customWidth="1"/>
    <col min="4615" max="4615" width="10.57421875" style="465" hidden="1" customWidth="1"/>
    <col min="4616" max="4616" width="10.421875" style="465" customWidth="1"/>
    <col min="4617" max="4617" width="13.421875" style="465" customWidth="1"/>
    <col min="4618" max="4618" width="19.8515625" style="465" customWidth="1"/>
    <col min="4619" max="4620" width="11.140625" style="465" customWidth="1"/>
    <col min="4621" max="4864" width="10.421875" style="465" customWidth="1"/>
    <col min="4865" max="4865" width="2.00390625" style="465" customWidth="1"/>
    <col min="4866" max="4866" width="9.421875" style="465" customWidth="1"/>
    <col min="4867" max="4867" width="60.00390625" style="465" customWidth="1"/>
    <col min="4868" max="4868" width="8.8515625" style="465" customWidth="1"/>
    <col min="4869" max="4869" width="10.57421875" style="465" hidden="1" customWidth="1"/>
    <col min="4870" max="4870" width="8.7109375" style="465" customWidth="1"/>
    <col min="4871" max="4871" width="10.57421875" style="465" hidden="1" customWidth="1"/>
    <col min="4872" max="4872" width="10.421875" style="465" customWidth="1"/>
    <col min="4873" max="4873" width="13.421875" style="465" customWidth="1"/>
    <col min="4874" max="4874" width="19.8515625" style="465" customWidth="1"/>
    <col min="4875" max="4876" width="11.140625" style="465" customWidth="1"/>
    <col min="4877" max="5120" width="10.421875" style="465" customWidth="1"/>
    <col min="5121" max="5121" width="2.00390625" style="465" customWidth="1"/>
    <col min="5122" max="5122" width="9.421875" style="465" customWidth="1"/>
    <col min="5123" max="5123" width="60.00390625" style="465" customWidth="1"/>
    <col min="5124" max="5124" width="8.8515625" style="465" customWidth="1"/>
    <col min="5125" max="5125" width="10.57421875" style="465" hidden="1" customWidth="1"/>
    <col min="5126" max="5126" width="8.7109375" style="465" customWidth="1"/>
    <col min="5127" max="5127" width="10.57421875" style="465" hidden="1" customWidth="1"/>
    <col min="5128" max="5128" width="10.421875" style="465" customWidth="1"/>
    <col min="5129" max="5129" width="13.421875" style="465" customWidth="1"/>
    <col min="5130" max="5130" width="19.8515625" style="465" customWidth="1"/>
    <col min="5131" max="5132" width="11.140625" style="465" customWidth="1"/>
    <col min="5133" max="5376" width="10.421875" style="465" customWidth="1"/>
    <col min="5377" max="5377" width="2.00390625" style="465" customWidth="1"/>
    <col min="5378" max="5378" width="9.421875" style="465" customWidth="1"/>
    <col min="5379" max="5379" width="60.00390625" style="465" customWidth="1"/>
    <col min="5380" max="5380" width="8.8515625" style="465" customWidth="1"/>
    <col min="5381" max="5381" width="10.57421875" style="465" hidden="1" customWidth="1"/>
    <col min="5382" max="5382" width="8.7109375" style="465" customWidth="1"/>
    <col min="5383" max="5383" width="10.57421875" style="465" hidden="1" customWidth="1"/>
    <col min="5384" max="5384" width="10.421875" style="465" customWidth="1"/>
    <col min="5385" max="5385" width="13.421875" style="465" customWidth="1"/>
    <col min="5386" max="5386" width="19.8515625" style="465" customWidth="1"/>
    <col min="5387" max="5388" width="11.140625" style="465" customWidth="1"/>
    <col min="5389" max="5632" width="10.421875" style="465" customWidth="1"/>
    <col min="5633" max="5633" width="2.00390625" style="465" customWidth="1"/>
    <col min="5634" max="5634" width="9.421875" style="465" customWidth="1"/>
    <col min="5635" max="5635" width="60.00390625" style="465" customWidth="1"/>
    <col min="5636" max="5636" width="8.8515625" style="465" customWidth="1"/>
    <col min="5637" max="5637" width="10.57421875" style="465" hidden="1" customWidth="1"/>
    <col min="5638" max="5638" width="8.7109375" style="465" customWidth="1"/>
    <col min="5639" max="5639" width="10.57421875" style="465" hidden="1" customWidth="1"/>
    <col min="5640" max="5640" width="10.421875" style="465" customWidth="1"/>
    <col min="5641" max="5641" width="13.421875" style="465" customWidth="1"/>
    <col min="5642" max="5642" width="19.8515625" style="465" customWidth="1"/>
    <col min="5643" max="5644" width="11.140625" style="465" customWidth="1"/>
    <col min="5645" max="5888" width="10.421875" style="465" customWidth="1"/>
    <col min="5889" max="5889" width="2.00390625" style="465" customWidth="1"/>
    <col min="5890" max="5890" width="9.421875" style="465" customWidth="1"/>
    <col min="5891" max="5891" width="60.00390625" style="465" customWidth="1"/>
    <col min="5892" max="5892" width="8.8515625" style="465" customWidth="1"/>
    <col min="5893" max="5893" width="10.57421875" style="465" hidden="1" customWidth="1"/>
    <col min="5894" max="5894" width="8.7109375" style="465" customWidth="1"/>
    <col min="5895" max="5895" width="10.57421875" style="465" hidden="1" customWidth="1"/>
    <col min="5896" max="5896" width="10.421875" style="465" customWidth="1"/>
    <col min="5897" max="5897" width="13.421875" style="465" customWidth="1"/>
    <col min="5898" max="5898" width="19.8515625" style="465" customWidth="1"/>
    <col min="5899" max="5900" width="11.140625" style="465" customWidth="1"/>
    <col min="5901" max="6144" width="10.421875" style="465" customWidth="1"/>
    <col min="6145" max="6145" width="2.00390625" style="465" customWidth="1"/>
    <col min="6146" max="6146" width="9.421875" style="465" customWidth="1"/>
    <col min="6147" max="6147" width="60.00390625" style="465" customWidth="1"/>
    <col min="6148" max="6148" width="8.8515625" style="465" customWidth="1"/>
    <col min="6149" max="6149" width="10.57421875" style="465" hidden="1" customWidth="1"/>
    <col min="6150" max="6150" width="8.7109375" style="465" customWidth="1"/>
    <col min="6151" max="6151" width="10.57421875" style="465" hidden="1" customWidth="1"/>
    <col min="6152" max="6152" width="10.421875" style="465" customWidth="1"/>
    <col min="6153" max="6153" width="13.421875" style="465" customWidth="1"/>
    <col min="6154" max="6154" width="19.8515625" style="465" customWidth="1"/>
    <col min="6155" max="6156" width="11.140625" style="465" customWidth="1"/>
    <col min="6157" max="6400" width="10.421875" style="465" customWidth="1"/>
    <col min="6401" max="6401" width="2.00390625" style="465" customWidth="1"/>
    <col min="6402" max="6402" width="9.421875" style="465" customWidth="1"/>
    <col min="6403" max="6403" width="60.00390625" style="465" customWidth="1"/>
    <col min="6404" max="6404" width="8.8515625" style="465" customWidth="1"/>
    <col min="6405" max="6405" width="10.57421875" style="465" hidden="1" customWidth="1"/>
    <col min="6406" max="6406" width="8.7109375" style="465" customWidth="1"/>
    <col min="6407" max="6407" width="10.57421875" style="465" hidden="1" customWidth="1"/>
    <col min="6408" max="6408" width="10.421875" style="465" customWidth="1"/>
    <col min="6409" max="6409" width="13.421875" style="465" customWidth="1"/>
    <col min="6410" max="6410" width="19.8515625" style="465" customWidth="1"/>
    <col min="6411" max="6412" width="11.140625" style="465" customWidth="1"/>
    <col min="6413" max="6656" width="10.421875" style="465" customWidth="1"/>
    <col min="6657" max="6657" width="2.00390625" style="465" customWidth="1"/>
    <col min="6658" max="6658" width="9.421875" style="465" customWidth="1"/>
    <col min="6659" max="6659" width="60.00390625" style="465" customWidth="1"/>
    <col min="6660" max="6660" width="8.8515625" style="465" customWidth="1"/>
    <col min="6661" max="6661" width="10.57421875" style="465" hidden="1" customWidth="1"/>
    <col min="6662" max="6662" width="8.7109375" style="465" customWidth="1"/>
    <col min="6663" max="6663" width="10.57421875" style="465" hidden="1" customWidth="1"/>
    <col min="6664" max="6664" width="10.421875" style="465" customWidth="1"/>
    <col min="6665" max="6665" width="13.421875" style="465" customWidth="1"/>
    <col min="6666" max="6666" width="19.8515625" style="465" customWidth="1"/>
    <col min="6667" max="6668" width="11.140625" style="465" customWidth="1"/>
    <col min="6669" max="6912" width="10.421875" style="465" customWidth="1"/>
    <col min="6913" max="6913" width="2.00390625" style="465" customWidth="1"/>
    <col min="6914" max="6914" width="9.421875" style="465" customWidth="1"/>
    <col min="6915" max="6915" width="60.00390625" style="465" customWidth="1"/>
    <col min="6916" max="6916" width="8.8515625" style="465" customWidth="1"/>
    <col min="6917" max="6917" width="10.57421875" style="465" hidden="1" customWidth="1"/>
    <col min="6918" max="6918" width="8.7109375" style="465" customWidth="1"/>
    <col min="6919" max="6919" width="10.57421875" style="465" hidden="1" customWidth="1"/>
    <col min="6920" max="6920" width="10.421875" style="465" customWidth="1"/>
    <col min="6921" max="6921" width="13.421875" style="465" customWidth="1"/>
    <col min="6922" max="6922" width="19.8515625" style="465" customWidth="1"/>
    <col min="6923" max="6924" width="11.140625" style="465" customWidth="1"/>
    <col min="6925" max="7168" width="10.421875" style="465" customWidth="1"/>
    <col min="7169" max="7169" width="2.00390625" style="465" customWidth="1"/>
    <col min="7170" max="7170" width="9.421875" style="465" customWidth="1"/>
    <col min="7171" max="7171" width="60.00390625" style="465" customWidth="1"/>
    <col min="7172" max="7172" width="8.8515625" style="465" customWidth="1"/>
    <col min="7173" max="7173" width="10.57421875" style="465" hidden="1" customWidth="1"/>
    <col min="7174" max="7174" width="8.7109375" style="465" customWidth="1"/>
    <col min="7175" max="7175" width="10.57421875" style="465" hidden="1" customWidth="1"/>
    <col min="7176" max="7176" width="10.421875" style="465" customWidth="1"/>
    <col min="7177" max="7177" width="13.421875" style="465" customWidth="1"/>
    <col min="7178" max="7178" width="19.8515625" style="465" customWidth="1"/>
    <col min="7179" max="7180" width="11.140625" style="465" customWidth="1"/>
    <col min="7181" max="7424" width="10.421875" style="465" customWidth="1"/>
    <col min="7425" max="7425" width="2.00390625" style="465" customWidth="1"/>
    <col min="7426" max="7426" width="9.421875" style="465" customWidth="1"/>
    <col min="7427" max="7427" width="60.00390625" style="465" customWidth="1"/>
    <col min="7428" max="7428" width="8.8515625" style="465" customWidth="1"/>
    <col min="7429" max="7429" width="10.57421875" style="465" hidden="1" customWidth="1"/>
    <col min="7430" max="7430" width="8.7109375" style="465" customWidth="1"/>
    <col min="7431" max="7431" width="10.57421875" style="465" hidden="1" customWidth="1"/>
    <col min="7432" max="7432" width="10.421875" style="465" customWidth="1"/>
    <col min="7433" max="7433" width="13.421875" style="465" customWidth="1"/>
    <col min="7434" max="7434" width="19.8515625" style="465" customWidth="1"/>
    <col min="7435" max="7436" width="11.140625" style="465" customWidth="1"/>
    <col min="7437" max="7680" width="10.421875" style="465" customWidth="1"/>
    <col min="7681" max="7681" width="2.00390625" style="465" customWidth="1"/>
    <col min="7682" max="7682" width="9.421875" style="465" customWidth="1"/>
    <col min="7683" max="7683" width="60.00390625" style="465" customWidth="1"/>
    <col min="7684" max="7684" width="8.8515625" style="465" customWidth="1"/>
    <col min="7685" max="7685" width="10.57421875" style="465" hidden="1" customWidth="1"/>
    <col min="7686" max="7686" width="8.7109375" style="465" customWidth="1"/>
    <col min="7687" max="7687" width="10.57421875" style="465" hidden="1" customWidth="1"/>
    <col min="7688" max="7688" width="10.421875" style="465" customWidth="1"/>
    <col min="7689" max="7689" width="13.421875" style="465" customWidth="1"/>
    <col min="7690" max="7690" width="19.8515625" style="465" customWidth="1"/>
    <col min="7691" max="7692" width="11.140625" style="465" customWidth="1"/>
    <col min="7693" max="7936" width="10.421875" style="465" customWidth="1"/>
    <col min="7937" max="7937" width="2.00390625" style="465" customWidth="1"/>
    <col min="7938" max="7938" width="9.421875" style="465" customWidth="1"/>
    <col min="7939" max="7939" width="60.00390625" style="465" customWidth="1"/>
    <col min="7940" max="7940" width="8.8515625" style="465" customWidth="1"/>
    <col min="7941" max="7941" width="10.57421875" style="465" hidden="1" customWidth="1"/>
    <col min="7942" max="7942" width="8.7109375" style="465" customWidth="1"/>
    <col min="7943" max="7943" width="10.57421875" style="465" hidden="1" customWidth="1"/>
    <col min="7944" max="7944" width="10.421875" style="465" customWidth="1"/>
    <col min="7945" max="7945" width="13.421875" style="465" customWidth="1"/>
    <col min="7946" max="7946" width="19.8515625" style="465" customWidth="1"/>
    <col min="7947" max="7948" width="11.140625" style="465" customWidth="1"/>
    <col min="7949" max="8192" width="10.421875" style="465" customWidth="1"/>
    <col min="8193" max="8193" width="2.00390625" style="465" customWidth="1"/>
    <col min="8194" max="8194" width="9.421875" style="465" customWidth="1"/>
    <col min="8195" max="8195" width="60.00390625" style="465" customWidth="1"/>
    <col min="8196" max="8196" width="8.8515625" style="465" customWidth="1"/>
    <col min="8197" max="8197" width="10.57421875" style="465" hidden="1" customWidth="1"/>
    <col min="8198" max="8198" width="8.7109375" style="465" customWidth="1"/>
    <col min="8199" max="8199" width="10.57421875" style="465" hidden="1" customWidth="1"/>
    <col min="8200" max="8200" width="10.421875" style="465" customWidth="1"/>
    <col min="8201" max="8201" width="13.421875" style="465" customWidth="1"/>
    <col min="8202" max="8202" width="19.8515625" style="465" customWidth="1"/>
    <col min="8203" max="8204" width="11.140625" style="465" customWidth="1"/>
    <col min="8205" max="8448" width="10.421875" style="465" customWidth="1"/>
    <col min="8449" max="8449" width="2.00390625" style="465" customWidth="1"/>
    <col min="8450" max="8450" width="9.421875" style="465" customWidth="1"/>
    <col min="8451" max="8451" width="60.00390625" style="465" customWidth="1"/>
    <col min="8452" max="8452" width="8.8515625" style="465" customWidth="1"/>
    <col min="8453" max="8453" width="10.57421875" style="465" hidden="1" customWidth="1"/>
    <col min="8454" max="8454" width="8.7109375" style="465" customWidth="1"/>
    <col min="8455" max="8455" width="10.57421875" style="465" hidden="1" customWidth="1"/>
    <col min="8456" max="8456" width="10.421875" style="465" customWidth="1"/>
    <col min="8457" max="8457" width="13.421875" style="465" customWidth="1"/>
    <col min="8458" max="8458" width="19.8515625" style="465" customWidth="1"/>
    <col min="8459" max="8460" width="11.140625" style="465" customWidth="1"/>
    <col min="8461" max="8704" width="10.421875" style="465" customWidth="1"/>
    <col min="8705" max="8705" width="2.00390625" style="465" customWidth="1"/>
    <col min="8706" max="8706" width="9.421875" style="465" customWidth="1"/>
    <col min="8707" max="8707" width="60.00390625" style="465" customWidth="1"/>
    <col min="8708" max="8708" width="8.8515625" style="465" customWidth="1"/>
    <col min="8709" max="8709" width="10.57421875" style="465" hidden="1" customWidth="1"/>
    <col min="8710" max="8710" width="8.7109375" style="465" customWidth="1"/>
    <col min="8711" max="8711" width="10.57421875" style="465" hidden="1" customWidth="1"/>
    <col min="8712" max="8712" width="10.421875" style="465" customWidth="1"/>
    <col min="8713" max="8713" width="13.421875" style="465" customWidth="1"/>
    <col min="8714" max="8714" width="19.8515625" style="465" customWidth="1"/>
    <col min="8715" max="8716" width="11.140625" style="465" customWidth="1"/>
    <col min="8717" max="8960" width="10.421875" style="465" customWidth="1"/>
    <col min="8961" max="8961" width="2.00390625" style="465" customWidth="1"/>
    <col min="8962" max="8962" width="9.421875" style="465" customWidth="1"/>
    <col min="8963" max="8963" width="60.00390625" style="465" customWidth="1"/>
    <col min="8964" max="8964" width="8.8515625" style="465" customWidth="1"/>
    <col min="8965" max="8965" width="10.57421875" style="465" hidden="1" customWidth="1"/>
    <col min="8966" max="8966" width="8.7109375" style="465" customWidth="1"/>
    <col min="8967" max="8967" width="10.57421875" style="465" hidden="1" customWidth="1"/>
    <col min="8968" max="8968" width="10.421875" style="465" customWidth="1"/>
    <col min="8969" max="8969" width="13.421875" style="465" customWidth="1"/>
    <col min="8970" max="8970" width="19.8515625" style="465" customWidth="1"/>
    <col min="8971" max="8972" width="11.140625" style="465" customWidth="1"/>
    <col min="8973" max="9216" width="10.421875" style="465" customWidth="1"/>
    <col min="9217" max="9217" width="2.00390625" style="465" customWidth="1"/>
    <col min="9218" max="9218" width="9.421875" style="465" customWidth="1"/>
    <col min="9219" max="9219" width="60.00390625" style="465" customWidth="1"/>
    <col min="9220" max="9220" width="8.8515625" style="465" customWidth="1"/>
    <col min="9221" max="9221" width="10.57421875" style="465" hidden="1" customWidth="1"/>
    <col min="9222" max="9222" width="8.7109375" style="465" customWidth="1"/>
    <col min="9223" max="9223" width="10.57421875" style="465" hidden="1" customWidth="1"/>
    <col min="9224" max="9224" width="10.421875" style="465" customWidth="1"/>
    <col min="9225" max="9225" width="13.421875" style="465" customWidth="1"/>
    <col min="9226" max="9226" width="19.8515625" style="465" customWidth="1"/>
    <col min="9227" max="9228" width="11.140625" style="465" customWidth="1"/>
    <col min="9229" max="9472" width="10.421875" style="465" customWidth="1"/>
    <col min="9473" max="9473" width="2.00390625" style="465" customWidth="1"/>
    <col min="9474" max="9474" width="9.421875" style="465" customWidth="1"/>
    <col min="9475" max="9475" width="60.00390625" style="465" customWidth="1"/>
    <col min="9476" max="9476" width="8.8515625" style="465" customWidth="1"/>
    <col min="9477" max="9477" width="10.57421875" style="465" hidden="1" customWidth="1"/>
    <col min="9478" max="9478" width="8.7109375" style="465" customWidth="1"/>
    <col min="9479" max="9479" width="10.57421875" style="465" hidden="1" customWidth="1"/>
    <col min="9480" max="9480" width="10.421875" style="465" customWidth="1"/>
    <col min="9481" max="9481" width="13.421875" style="465" customWidth="1"/>
    <col min="9482" max="9482" width="19.8515625" style="465" customWidth="1"/>
    <col min="9483" max="9484" width="11.140625" style="465" customWidth="1"/>
    <col min="9485" max="9728" width="10.421875" style="465" customWidth="1"/>
    <col min="9729" max="9729" width="2.00390625" style="465" customWidth="1"/>
    <col min="9730" max="9730" width="9.421875" style="465" customWidth="1"/>
    <col min="9731" max="9731" width="60.00390625" style="465" customWidth="1"/>
    <col min="9732" max="9732" width="8.8515625" style="465" customWidth="1"/>
    <col min="9733" max="9733" width="10.57421875" style="465" hidden="1" customWidth="1"/>
    <col min="9734" max="9734" width="8.7109375" style="465" customWidth="1"/>
    <col min="9735" max="9735" width="10.57421875" style="465" hidden="1" customWidth="1"/>
    <col min="9736" max="9736" width="10.421875" style="465" customWidth="1"/>
    <col min="9737" max="9737" width="13.421875" style="465" customWidth="1"/>
    <col min="9738" max="9738" width="19.8515625" style="465" customWidth="1"/>
    <col min="9739" max="9740" width="11.140625" style="465" customWidth="1"/>
    <col min="9741" max="9984" width="10.421875" style="465" customWidth="1"/>
    <col min="9985" max="9985" width="2.00390625" style="465" customWidth="1"/>
    <col min="9986" max="9986" width="9.421875" style="465" customWidth="1"/>
    <col min="9987" max="9987" width="60.00390625" style="465" customWidth="1"/>
    <col min="9988" max="9988" width="8.8515625" style="465" customWidth="1"/>
    <col min="9989" max="9989" width="10.57421875" style="465" hidden="1" customWidth="1"/>
    <col min="9990" max="9990" width="8.7109375" style="465" customWidth="1"/>
    <col min="9991" max="9991" width="10.57421875" style="465" hidden="1" customWidth="1"/>
    <col min="9992" max="9992" width="10.421875" style="465" customWidth="1"/>
    <col min="9993" max="9993" width="13.421875" style="465" customWidth="1"/>
    <col min="9994" max="9994" width="19.8515625" style="465" customWidth="1"/>
    <col min="9995" max="9996" width="11.140625" style="465" customWidth="1"/>
    <col min="9997" max="10240" width="10.421875" style="465" customWidth="1"/>
    <col min="10241" max="10241" width="2.00390625" style="465" customWidth="1"/>
    <col min="10242" max="10242" width="9.421875" style="465" customWidth="1"/>
    <col min="10243" max="10243" width="60.00390625" style="465" customWidth="1"/>
    <col min="10244" max="10244" width="8.8515625" style="465" customWidth="1"/>
    <col min="10245" max="10245" width="10.57421875" style="465" hidden="1" customWidth="1"/>
    <col min="10246" max="10246" width="8.7109375" style="465" customWidth="1"/>
    <col min="10247" max="10247" width="10.57421875" style="465" hidden="1" customWidth="1"/>
    <col min="10248" max="10248" width="10.421875" style="465" customWidth="1"/>
    <col min="10249" max="10249" width="13.421875" style="465" customWidth="1"/>
    <col min="10250" max="10250" width="19.8515625" style="465" customWidth="1"/>
    <col min="10251" max="10252" width="11.140625" style="465" customWidth="1"/>
    <col min="10253" max="10496" width="10.421875" style="465" customWidth="1"/>
    <col min="10497" max="10497" width="2.00390625" style="465" customWidth="1"/>
    <col min="10498" max="10498" width="9.421875" style="465" customWidth="1"/>
    <col min="10499" max="10499" width="60.00390625" style="465" customWidth="1"/>
    <col min="10500" max="10500" width="8.8515625" style="465" customWidth="1"/>
    <col min="10501" max="10501" width="10.57421875" style="465" hidden="1" customWidth="1"/>
    <col min="10502" max="10502" width="8.7109375" style="465" customWidth="1"/>
    <col min="10503" max="10503" width="10.57421875" style="465" hidden="1" customWidth="1"/>
    <col min="10504" max="10504" width="10.421875" style="465" customWidth="1"/>
    <col min="10505" max="10505" width="13.421875" style="465" customWidth="1"/>
    <col min="10506" max="10506" width="19.8515625" style="465" customWidth="1"/>
    <col min="10507" max="10508" width="11.140625" style="465" customWidth="1"/>
    <col min="10509" max="10752" width="10.421875" style="465" customWidth="1"/>
    <col min="10753" max="10753" width="2.00390625" style="465" customWidth="1"/>
    <col min="10754" max="10754" width="9.421875" style="465" customWidth="1"/>
    <col min="10755" max="10755" width="60.00390625" style="465" customWidth="1"/>
    <col min="10756" max="10756" width="8.8515625" style="465" customWidth="1"/>
    <col min="10757" max="10757" width="10.57421875" style="465" hidden="1" customWidth="1"/>
    <col min="10758" max="10758" width="8.7109375" style="465" customWidth="1"/>
    <col min="10759" max="10759" width="10.57421875" style="465" hidden="1" customWidth="1"/>
    <col min="10760" max="10760" width="10.421875" style="465" customWidth="1"/>
    <col min="10761" max="10761" width="13.421875" style="465" customWidth="1"/>
    <col min="10762" max="10762" width="19.8515625" style="465" customWidth="1"/>
    <col min="10763" max="10764" width="11.140625" style="465" customWidth="1"/>
    <col min="10765" max="11008" width="10.421875" style="465" customWidth="1"/>
    <col min="11009" max="11009" width="2.00390625" style="465" customWidth="1"/>
    <col min="11010" max="11010" width="9.421875" style="465" customWidth="1"/>
    <col min="11011" max="11011" width="60.00390625" style="465" customWidth="1"/>
    <col min="11012" max="11012" width="8.8515625" style="465" customWidth="1"/>
    <col min="11013" max="11013" width="10.57421875" style="465" hidden="1" customWidth="1"/>
    <col min="11014" max="11014" width="8.7109375" style="465" customWidth="1"/>
    <col min="11015" max="11015" width="10.57421875" style="465" hidden="1" customWidth="1"/>
    <col min="11016" max="11016" width="10.421875" style="465" customWidth="1"/>
    <col min="11017" max="11017" width="13.421875" style="465" customWidth="1"/>
    <col min="11018" max="11018" width="19.8515625" style="465" customWidth="1"/>
    <col min="11019" max="11020" width="11.140625" style="465" customWidth="1"/>
    <col min="11021" max="11264" width="10.421875" style="465" customWidth="1"/>
    <col min="11265" max="11265" width="2.00390625" style="465" customWidth="1"/>
    <col min="11266" max="11266" width="9.421875" style="465" customWidth="1"/>
    <col min="11267" max="11267" width="60.00390625" style="465" customWidth="1"/>
    <col min="11268" max="11268" width="8.8515625" style="465" customWidth="1"/>
    <col min="11269" max="11269" width="10.57421875" style="465" hidden="1" customWidth="1"/>
    <col min="11270" max="11270" width="8.7109375" style="465" customWidth="1"/>
    <col min="11271" max="11271" width="10.57421875" style="465" hidden="1" customWidth="1"/>
    <col min="11272" max="11272" width="10.421875" style="465" customWidth="1"/>
    <col min="11273" max="11273" width="13.421875" style="465" customWidth="1"/>
    <col min="11274" max="11274" width="19.8515625" style="465" customWidth="1"/>
    <col min="11275" max="11276" width="11.140625" style="465" customWidth="1"/>
    <col min="11277" max="11520" width="10.421875" style="465" customWidth="1"/>
    <col min="11521" max="11521" width="2.00390625" style="465" customWidth="1"/>
    <col min="11522" max="11522" width="9.421875" style="465" customWidth="1"/>
    <col min="11523" max="11523" width="60.00390625" style="465" customWidth="1"/>
    <col min="11524" max="11524" width="8.8515625" style="465" customWidth="1"/>
    <col min="11525" max="11525" width="10.57421875" style="465" hidden="1" customWidth="1"/>
    <col min="11526" max="11526" width="8.7109375" style="465" customWidth="1"/>
    <col min="11527" max="11527" width="10.57421875" style="465" hidden="1" customWidth="1"/>
    <col min="11528" max="11528" width="10.421875" style="465" customWidth="1"/>
    <col min="11529" max="11529" width="13.421875" style="465" customWidth="1"/>
    <col min="11530" max="11530" width="19.8515625" style="465" customWidth="1"/>
    <col min="11531" max="11532" width="11.140625" style="465" customWidth="1"/>
    <col min="11533" max="11776" width="10.421875" style="465" customWidth="1"/>
    <col min="11777" max="11777" width="2.00390625" style="465" customWidth="1"/>
    <col min="11778" max="11778" width="9.421875" style="465" customWidth="1"/>
    <col min="11779" max="11779" width="60.00390625" style="465" customWidth="1"/>
    <col min="11780" max="11780" width="8.8515625" style="465" customWidth="1"/>
    <col min="11781" max="11781" width="10.57421875" style="465" hidden="1" customWidth="1"/>
    <col min="11782" max="11782" width="8.7109375" style="465" customWidth="1"/>
    <col min="11783" max="11783" width="10.57421875" style="465" hidden="1" customWidth="1"/>
    <col min="11784" max="11784" width="10.421875" style="465" customWidth="1"/>
    <col min="11785" max="11785" width="13.421875" style="465" customWidth="1"/>
    <col min="11786" max="11786" width="19.8515625" style="465" customWidth="1"/>
    <col min="11787" max="11788" width="11.140625" style="465" customWidth="1"/>
    <col min="11789" max="12032" width="10.421875" style="465" customWidth="1"/>
    <col min="12033" max="12033" width="2.00390625" style="465" customWidth="1"/>
    <col min="12034" max="12034" width="9.421875" style="465" customWidth="1"/>
    <col min="12035" max="12035" width="60.00390625" style="465" customWidth="1"/>
    <col min="12036" max="12036" width="8.8515625" style="465" customWidth="1"/>
    <col min="12037" max="12037" width="10.57421875" style="465" hidden="1" customWidth="1"/>
    <col min="12038" max="12038" width="8.7109375" style="465" customWidth="1"/>
    <col min="12039" max="12039" width="10.57421875" style="465" hidden="1" customWidth="1"/>
    <col min="12040" max="12040" width="10.421875" style="465" customWidth="1"/>
    <col min="12041" max="12041" width="13.421875" style="465" customWidth="1"/>
    <col min="12042" max="12042" width="19.8515625" style="465" customWidth="1"/>
    <col min="12043" max="12044" width="11.140625" style="465" customWidth="1"/>
    <col min="12045" max="12288" width="10.421875" style="465" customWidth="1"/>
    <col min="12289" max="12289" width="2.00390625" style="465" customWidth="1"/>
    <col min="12290" max="12290" width="9.421875" style="465" customWidth="1"/>
    <col min="12291" max="12291" width="60.00390625" style="465" customWidth="1"/>
    <col min="12292" max="12292" width="8.8515625" style="465" customWidth="1"/>
    <col min="12293" max="12293" width="10.57421875" style="465" hidden="1" customWidth="1"/>
    <col min="12294" max="12294" width="8.7109375" style="465" customWidth="1"/>
    <col min="12295" max="12295" width="10.57421875" style="465" hidden="1" customWidth="1"/>
    <col min="12296" max="12296" width="10.421875" style="465" customWidth="1"/>
    <col min="12297" max="12297" width="13.421875" style="465" customWidth="1"/>
    <col min="12298" max="12298" width="19.8515625" style="465" customWidth="1"/>
    <col min="12299" max="12300" width="11.140625" style="465" customWidth="1"/>
    <col min="12301" max="12544" width="10.421875" style="465" customWidth="1"/>
    <col min="12545" max="12545" width="2.00390625" style="465" customWidth="1"/>
    <col min="12546" max="12546" width="9.421875" style="465" customWidth="1"/>
    <col min="12547" max="12547" width="60.00390625" style="465" customWidth="1"/>
    <col min="12548" max="12548" width="8.8515625" style="465" customWidth="1"/>
    <col min="12549" max="12549" width="10.57421875" style="465" hidden="1" customWidth="1"/>
    <col min="12550" max="12550" width="8.7109375" style="465" customWidth="1"/>
    <col min="12551" max="12551" width="10.57421875" style="465" hidden="1" customWidth="1"/>
    <col min="12552" max="12552" width="10.421875" style="465" customWidth="1"/>
    <col min="12553" max="12553" width="13.421875" style="465" customWidth="1"/>
    <col min="12554" max="12554" width="19.8515625" style="465" customWidth="1"/>
    <col min="12555" max="12556" width="11.140625" style="465" customWidth="1"/>
    <col min="12557" max="12800" width="10.421875" style="465" customWidth="1"/>
    <col min="12801" max="12801" width="2.00390625" style="465" customWidth="1"/>
    <col min="12802" max="12802" width="9.421875" style="465" customWidth="1"/>
    <col min="12803" max="12803" width="60.00390625" style="465" customWidth="1"/>
    <col min="12804" max="12804" width="8.8515625" style="465" customWidth="1"/>
    <col min="12805" max="12805" width="10.57421875" style="465" hidden="1" customWidth="1"/>
    <col min="12806" max="12806" width="8.7109375" style="465" customWidth="1"/>
    <col min="12807" max="12807" width="10.57421875" style="465" hidden="1" customWidth="1"/>
    <col min="12808" max="12808" width="10.421875" style="465" customWidth="1"/>
    <col min="12809" max="12809" width="13.421875" style="465" customWidth="1"/>
    <col min="12810" max="12810" width="19.8515625" style="465" customWidth="1"/>
    <col min="12811" max="12812" width="11.140625" style="465" customWidth="1"/>
    <col min="12813" max="13056" width="10.421875" style="465" customWidth="1"/>
    <col min="13057" max="13057" width="2.00390625" style="465" customWidth="1"/>
    <col min="13058" max="13058" width="9.421875" style="465" customWidth="1"/>
    <col min="13059" max="13059" width="60.00390625" style="465" customWidth="1"/>
    <col min="13060" max="13060" width="8.8515625" style="465" customWidth="1"/>
    <col min="13061" max="13061" width="10.57421875" style="465" hidden="1" customWidth="1"/>
    <col min="13062" max="13062" width="8.7109375" style="465" customWidth="1"/>
    <col min="13063" max="13063" width="10.57421875" style="465" hidden="1" customWidth="1"/>
    <col min="13064" max="13064" width="10.421875" style="465" customWidth="1"/>
    <col min="13065" max="13065" width="13.421875" style="465" customWidth="1"/>
    <col min="13066" max="13066" width="19.8515625" style="465" customWidth="1"/>
    <col min="13067" max="13068" width="11.140625" style="465" customWidth="1"/>
    <col min="13069" max="13312" width="10.421875" style="465" customWidth="1"/>
    <col min="13313" max="13313" width="2.00390625" style="465" customWidth="1"/>
    <col min="13314" max="13314" width="9.421875" style="465" customWidth="1"/>
    <col min="13315" max="13315" width="60.00390625" style="465" customWidth="1"/>
    <col min="13316" max="13316" width="8.8515625" style="465" customWidth="1"/>
    <col min="13317" max="13317" width="10.57421875" style="465" hidden="1" customWidth="1"/>
    <col min="13318" max="13318" width="8.7109375" style="465" customWidth="1"/>
    <col min="13319" max="13319" width="10.57421875" style="465" hidden="1" customWidth="1"/>
    <col min="13320" max="13320" width="10.421875" style="465" customWidth="1"/>
    <col min="13321" max="13321" width="13.421875" style="465" customWidth="1"/>
    <col min="13322" max="13322" width="19.8515625" style="465" customWidth="1"/>
    <col min="13323" max="13324" width="11.140625" style="465" customWidth="1"/>
    <col min="13325" max="13568" width="10.421875" style="465" customWidth="1"/>
    <col min="13569" max="13569" width="2.00390625" style="465" customWidth="1"/>
    <col min="13570" max="13570" width="9.421875" style="465" customWidth="1"/>
    <col min="13571" max="13571" width="60.00390625" style="465" customWidth="1"/>
    <col min="13572" max="13572" width="8.8515625" style="465" customWidth="1"/>
    <col min="13573" max="13573" width="10.57421875" style="465" hidden="1" customWidth="1"/>
    <col min="13574" max="13574" width="8.7109375" style="465" customWidth="1"/>
    <col min="13575" max="13575" width="10.57421875" style="465" hidden="1" customWidth="1"/>
    <col min="13576" max="13576" width="10.421875" style="465" customWidth="1"/>
    <col min="13577" max="13577" width="13.421875" style="465" customWidth="1"/>
    <col min="13578" max="13578" width="19.8515625" style="465" customWidth="1"/>
    <col min="13579" max="13580" width="11.140625" style="465" customWidth="1"/>
    <col min="13581" max="13824" width="10.421875" style="465" customWidth="1"/>
    <col min="13825" max="13825" width="2.00390625" style="465" customWidth="1"/>
    <col min="13826" max="13826" width="9.421875" style="465" customWidth="1"/>
    <col min="13827" max="13827" width="60.00390625" style="465" customWidth="1"/>
    <col min="13828" max="13828" width="8.8515625" style="465" customWidth="1"/>
    <col min="13829" max="13829" width="10.57421875" style="465" hidden="1" customWidth="1"/>
    <col min="13830" max="13830" width="8.7109375" style="465" customWidth="1"/>
    <col min="13831" max="13831" width="10.57421875" style="465" hidden="1" customWidth="1"/>
    <col min="13832" max="13832" width="10.421875" style="465" customWidth="1"/>
    <col min="13833" max="13833" width="13.421875" style="465" customWidth="1"/>
    <col min="13834" max="13834" width="19.8515625" style="465" customWidth="1"/>
    <col min="13835" max="13836" width="11.140625" style="465" customWidth="1"/>
    <col min="13837" max="14080" width="10.421875" style="465" customWidth="1"/>
    <col min="14081" max="14081" width="2.00390625" style="465" customWidth="1"/>
    <col min="14082" max="14082" width="9.421875" style="465" customWidth="1"/>
    <col min="14083" max="14083" width="60.00390625" style="465" customWidth="1"/>
    <col min="14084" max="14084" width="8.8515625" style="465" customWidth="1"/>
    <col min="14085" max="14085" width="10.57421875" style="465" hidden="1" customWidth="1"/>
    <col min="14086" max="14086" width="8.7109375" style="465" customWidth="1"/>
    <col min="14087" max="14087" width="10.57421875" style="465" hidden="1" customWidth="1"/>
    <col min="14088" max="14088" width="10.421875" style="465" customWidth="1"/>
    <col min="14089" max="14089" width="13.421875" style="465" customWidth="1"/>
    <col min="14090" max="14090" width="19.8515625" style="465" customWidth="1"/>
    <col min="14091" max="14092" width="11.140625" style="465" customWidth="1"/>
    <col min="14093" max="14336" width="10.421875" style="465" customWidth="1"/>
    <col min="14337" max="14337" width="2.00390625" style="465" customWidth="1"/>
    <col min="14338" max="14338" width="9.421875" style="465" customWidth="1"/>
    <col min="14339" max="14339" width="60.00390625" style="465" customWidth="1"/>
    <col min="14340" max="14340" width="8.8515625" style="465" customWidth="1"/>
    <col min="14341" max="14341" width="10.57421875" style="465" hidden="1" customWidth="1"/>
    <col min="14342" max="14342" width="8.7109375" style="465" customWidth="1"/>
    <col min="14343" max="14343" width="10.57421875" style="465" hidden="1" customWidth="1"/>
    <col min="14344" max="14344" width="10.421875" style="465" customWidth="1"/>
    <col min="14345" max="14345" width="13.421875" style="465" customWidth="1"/>
    <col min="14346" max="14346" width="19.8515625" style="465" customWidth="1"/>
    <col min="14347" max="14348" width="11.140625" style="465" customWidth="1"/>
    <col min="14349" max="14592" width="10.421875" style="465" customWidth="1"/>
    <col min="14593" max="14593" width="2.00390625" style="465" customWidth="1"/>
    <col min="14594" max="14594" width="9.421875" style="465" customWidth="1"/>
    <col min="14595" max="14595" width="60.00390625" style="465" customWidth="1"/>
    <col min="14596" max="14596" width="8.8515625" style="465" customWidth="1"/>
    <col min="14597" max="14597" width="10.57421875" style="465" hidden="1" customWidth="1"/>
    <col min="14598" max="14598" width="8.7109375" style="465" customWidth="1"/>
    <col min="14599" max="14599" width="10.57421875" style="465" hidden="1" customWidth="1"/>
    <col min="14600" max="14600" width="10.421875" style="465" customWidth="1"/>
    <col min="14601" max="14601" width="13.421875" style="465" customWidth="1"/>
    <col min="14602" max="14602" width="19.8515625" style="465" customWidth="1"/>
    <col min="14603" max="14604" width="11.140625" style="465" customWidth="1"/>
    <col min="14605" max="14848" width="10.421875" style="465" customWidth="1"/>
    <col min="14849" max="14849" width="2.00390625" style="465" customWidth="1"/>
    <col min="14850" max="14850" width="9.421875" style="465" customWidth="1"/>
    <col min="14851" max="14851" width="60.00390625" style="465" customWidth="1"/>
    <col min="14852" max="14852" width="8.8515625" style="465" customWidth="1"/>
    <col min="14853" max="14853" width="10.57421875" style="465" hidden="1" customWidth="1"/>
    <col min="14854" max="14854" width="8.7109375" style="465" customWidth="1"/>
    <col min="14855" max="14855" width="10.57421875" style="465" hidden="1" customWidth="1"/>
    <col min="14856" max="14856" width="10.421875" style="465" customWidth="1"/>
    <col min="14857" max="14857" width="13.421875" style="465" customWidth="1"/>
    <col min="14858" max="14858" width="19.8515625" style="465" customWidth="1"/>
    <col min="14859" max="14860" width="11.140625" style="465" customWidth="1"/>
    <col min="14861" max="15104" width="10.421875" style="465" customWidth="1"/>
    <col min="15105" max="15105" width="2.00390625" style="465" customWidth="1"/>
    <col min="15106" max="15106" width="9.421875" style="465" customWidth="1"/>
    <col min="15107" max="15107" width="60.00390625" style="465" customWidth="1"/>
    <col min="15108" max="15108" width="8.8515625" style="465" customWidth="1"/>
    <col min="15109" max="15109" width="10.57421875" style="465" hidden="1" customWidth="1"/>
    <col min="15110" max="15110" width="8.7109375" style="465" customWidth="1"/>
    <col min="15111" max="15111" width="10.57421875" style="465" hidden="1" customWidth="1"/>
    <col min="15112" max="15112" width="10.421875" style="465" customWidth="1"/>
    <col min="15113" max="15113" width="13.421875" style="465" customWidth="1"/>
    <col min="15114" max="15114" width="19.8515625" style="465" customWidth="1"/>
    <col min="15115" max="15116" width="11.140625" style="465" customWidth="1"/>
    <col min="15117" max="15360" width="10.421875" style="465" customWidth="1"/>
    <col min="15361" max="15361" width="2.00390625" style="465" customWidth="1"/>
    <col min="15362" max="15362" width="9.421875" style="465" customWidth="1"/>
    <col min="15363" max="15363" width="60.00390625" style="465" customWidth="1"/>
    <col min="15364" max="15364" width="8.8515625" style="465" customWidth="1"/>
    <col min="15365" max="15365" width="10.57421875" style="465" hidden="1" customWidth="1"/>
    <col min="15366" max="15366" width="8.7109375" style="465" customWidth="1"/>
    <col min="15367" max="15367" width="10.57421875" style="465" hidden="1" customWidth="1"/>
    <col min="15368" max="15368" width="10.421875" style="465" customWidth="1"/>
    <col min="15369" max="15369" width="13.421875" style="465" customWidth="1"/>
    <col min="15370" max="15370" width="19.8515625" style="465" customWidth="1"/>
    <col min="15371" max="15372" width="11.140625" style="465" customWidth="1"/>
    <col min="15373" max="15616" width="10.421875" style="465" customWidth="1"/>
    <col min="15617" max="15617" width="2.00390625" style="465" customWidth="1"/>
    <col min="15618" max="15618" width="9.421875" style="465" customWidth="1"/>
    <col min="15619" max="15619" width="60.00390625" style="465" customWidth="1"/>
    <col min="15620" max="15620" width="8.8515625" style="465" customWidth="1"/>
    <col min="15621" max="15621" width="10.57421875" style="465" hidden="1" customWidth="1"/>
    <col min="15622" max="15622" width="8.7109375" style="465" customWidth="1"/>
    <col min="15623" max="15623" width="10.57421875" style="465" hidden="1" customWidth="1"/>
    <col min="15624" max="15624" width="10.421875" style="465" customWidth="1"/>
    <col min="15625" max="15625" width="13.421875" style="465" customWidth="1"/>
    <col min="15626" max="15626" width="19.8515625" style="465" customWidth="1"/>
    <col min="15627" max="15628" width="11.140625" style="465" customWidth="1"/>
    <col min="15629" max="15872" width="10.421875" style="465" customWidth="1"/>
    <col min="15873" max="15873" width="2.00390625" style="465" customWidth="1"/>
    <col min="15874" max="15874" width="9.421875" style="465" customWidth="1"/>
    <col min="15875" max="15875" width="60.00390625" style="465" customWidth="1"/>
    <col min="15876" max="15876" width="8.8515625" style="465" customWidth="1"/>
    <col min="15877" max="15877" width="10.57421875" style="465" hidden="1" customWidth="1"/>
    <col min="15878" max="15878" width="8.7109375" style="465" customWidth="1"/>
    <col min="15879" max="15879" width="10.57421875" style="465" hidden="1" customWidth="1"/>
    <col min="15880" max="15880" width="10.421875" style="465" customWidth="1"/>
    <col min="15881" max="15881" width="13.421875" style="465" customWidth="1"/>
    <col min="15882" max="15882" width="19.8515625" style="465" customWidth="1"/>
    <col min="15883" max="15884" width="11.140625" style="465" customWidth="1"/>
    <col min="15885" max="16128" width="10.421875" style="465" customWidth="1"/>
    <col min="16129" max="16129" width="2.00390625" style="465" customWidth="1"/>
    <col min="16130" max="16130" width="9.421875" style="465" customWidth="1"/>
    <col min="16131" max="16131" width="60.00390625" style="465" customWidth="1"/>
    <col min="16132" max="16132" width="8.8515625" style="465" customWidth="1"/>
    <col min="16133" max="16133" width="10.57421875" style="465" hidden="1" customWidth="1"/>
    <col min="16134" max="16134" width="8.7109375" style="465" customWidth="1"/>
    <col min="16135" max="16135" width="10.57421875" style="465" hidden="1" customWidth="1"/>
    <col min="16136" max="16136" width="10.421875" style="465" customWidth="1"/>
    <col min="16137" max="16137" width="13.421875" style="465" customWidth="1"/>
    <col min="16138" max="16138" width="19.8515625" style="465" customWidth="1"/>
    <col min="16139" max="16140" width="11.140625" style="465" customWidth="1"/>
    <col min="16141" max="16384" width="10.421875" style="465" customWidth="1"/>
  </cols>
  <sheetData>
    <row r="1" ht="6" customHeight="1" thickBot="1"/>
    <row r="2" spans="2:10" ht="6.2" customHeight="1" thickTop="1">
      <c r="B2" s="468"/>
      <c r="C2" s="469"/>
      <c r="D2" s="469"/>
      <c r="E2" s="470"/>
      <c r="F2" s="469"/>
      <c r="G2" s="470"/>
      <c r="H2" s="469"/>
      <c r="I2" s="471"/>
      <c r="J2" s="472"/>
    </row>
    <row r="3" spans="2:10" ht="21" customHeight="1">
      <c r="B3" s="616" t="s">
        <v>2186</v>
      </c>
      <c r="C3" s="616"/>
      <c r="I3" s="465"/>
      <c r="J3" s="473"/>
    </row>
    <row r="4" spans="2:10" ht="12.75" customHeight="1">
      <c r="B4" s="616"/>
      <c r="C4" s="616"/>
      <c r="D4" s="474"/>
      <c r="F4" s="475" t="s">
        <v>2187</v>
      </c>
      <c r="G4" s="476"/>
      <c r="H4" s="477"/>
      <c r="I4" s="478" t="s">
        <v>2188</v>
      </c>
      <c r="J4" s="479"/>
    </row>
    <row r="5" spans="2:10" ht="6.2" customHeight="1">
      <c r="B5" s="616"/>
      <c r="C5" s="616"/>
      <c r="D5" s="480"/>
      <c r="I5" s="477"/>
      <c r="J5" s="479"/>
    </row>
    <row r="6" spans="2:10" ht="6.2" customHeight="1" thickBot="1">
      <c r="B6" s="481"/>
      <c r="C6" s="482"/>
      <c r="D6" s="482"/>
      <c r="E6" s="483"/>
      <c r="F6" s="482"/>
      <c r="G6" s="483"/>
      <c r="H6" s="482"/>
      <c r="I6" s="484"/>
      <c r="J6" s="485"/>
    </row>
    <row r="7" ht="17.1" customHeight="1" thickBot="1" thickTop="1"/>
    <row r="8" spans="2:12" s="486" customFormat="1" ht="15.95" customHeight="1" thickTop="1">
      <c r="B8" s="487" t="s">
        <v>2189</v>
      </c>
      <c r="C8" s="488" t="s">
        <v>2190</v>
      </c>
      <c r="D8" s="489" t="s">
        <v>115</v>
      </c>
      <c r="E8" s="490"/>
      <c r="F8" s="489" t="s">
        <v>2191</v>
      </c>
      <c r="G8" s="490"/>
      <c r="H8" s="489" t="s">
        <v>2192</v>
      </c>
      <c r="I8" s="489" t="s">
        <v>2193</v>
      </c>
      <c r="J8" s="491" t="s">
        <v>2194</v>
      </c>
      <c r="K8" s="465"/>
      <c r="L8" s="492"/>
    </row>
    <row r="9" spans="1:13" s="486" customFormat="1" ht="20.45" customHeight="1">
      <c r="A9" s="493"/>
      <c r="B9" s="494"/>
      <c r="C9" s="495" t="s">
        <v>2195</v>
      </c>
      <c r="D9" s="496"/>
      <c r="E9" s="497"/>
      <c r="F9" s="498"/>
      <c r="G9" s="499"/>
      <c r="H9" s="500"/>
      <c r="I9" s="501"/>
      <c r="J9" s="502">
        <f>SUM(I10:I25)</f>
        <v>0</v>
      </c>
      <c r="M9" s="503"/>
    </row>
    <row r="10" spans="1:12" s="486" customFormat="1" ht="29.1" customHeight="1">
      <c r="A10" s="493"/>
      <c r="B10" s="504" t="s">
        <v>2196</v>
      </c>
      <c r="C10" s="505" t="s">
        <v>2197</v>
      </c>
      <c r="D10" s="506" t="s">
        <v>1825</v>
      </c>
      <c r="E10" s="507">
        <v>1</v>
      </c>
      <c r="F10" s="506">
        <f aca="true" t="shared" si="0" ref="F10:F25">ROUNDUP(E10*(1+K10/100),0)</f>
        <v>1</v>
      </c>
      <c r="G10" s="508">
        <v>9338</v>
      </c>
      <c r="H10" s="509">
        <v>0</v>
      </c>
      <c r="I10" s="510">
        <f aca="true" t="shared" si="1" ref="I10:I25">F10*H10</f>
        <v>0</v>
      </c>
      <c r="J10" s="511"/>
      <c r="K10" s="465"/>
      <c r="L10" s="465"/>
    </row>
    <row r="11" spans="1:12" s="486" customFormat="1" ht="16.35" customHeight="1">
      <c r="A11" s="493"/>
      <c r="B11" s="504" t="s">
        <v>2198</v>
      </c>
      <c r="C11" s="505" t="s">
        <v>2199</v>
      </c>
      <c r="D11" s="506" t="s">
        <v>1825</v>
      </c>
      <c r="E11" s="507">
        <v>1</v>
      </c>
      <c r="F11" s="506">
        <f t="shared" si="0"/>
        <v>1</v>
      </c>
      <c r="G11" s="508">
        <v>3000</v>
      </c>
      <c r="H11" s="509">
        <v>0</v>
      </c>
      <c r="I11" s="510">
        <f t="shared" si="1"/>
        <v>0</v>
      </c>
      <c r="J11" s="511"/>
      <c r="K11" s="465"/>
      <c r="L11" s="465"/>
    </row>
    <row r="12" spans="1:12" s="486" customFormat="1" ht="16.5" customHeight="1">
      <c r="A12" s="493"/>
      <c r="B12" s="504" t="s">
        <v>2200</v>
      </c>
      <c r="C12" s="505" t="s">
        <v>2201</v>
      </c>
      <c r="D12" s="506" t="s">
        <v>1825</v>
      </c>
      <c r="E12" s="507">
        <v>2</v>
      </c>
      <c r="F12" s="506">
        <f t="shared" si="0"/>
        <v>2</v>
      </c>
      <c r="G12" s="508">
        <v>180</v>
      </c>
      <c r="H12" s="509">
        <v>0</v>
      </c>
      <c r="I12" s="510">
        <f t="shared" si="1"/>
        <v>0</v>
      </c>
      <c r="J12" s="511"/>
      <c r="K12" s="465"/>
      <c r="L12" s="465"/>
    </row>
    <row r="13" spans="1:12" s="486" customFormat="1" ht="16.5" customHeight="1">
      <c r="A13" s="493"/>
      <c r="B13" s="504" t="s">
        <v>2202</v>
      </c>
      <c r="C13" s="505" t="s">
        <v>2203</v>
      </c>
      <c r="D13" s="506" t="s">
        <v>1825</v>
      </c>
      <c r="E13" s="507">
        <v>1</v>
      </c>
      <c r="F13" s="506">
        <f t="shared" si="0"/>
        <v>1</v>
      </c>
      <c r="G13" s="508">
        <v>426</v>
      </c>
      <c r="H13" s="509">
        <v>0</v>
      </c>
      <c r="I13" s="510">
        <f t="shared" si="1"/>
        <v>0</v>
      </c>
      <c r="J13" s="511"/>
      <c r="K13" s="465"/>
      <c r="L13" s="465"/>
    </row>
    <row r="14" spans="1:12" s="486" customFormat="1" ht="16.5" customHeight="1">
      <c r="A14" s="493"/>
      <c r="B14" s="504" t="s">
        <v>2204</v>
      </c>
      <c r="C14" s="505" t="s">
        <v>2205</v>
      </c>
      <c r="D14" s="506" t="s">
        <v>1825</v>
      </c>
      <c r="E14" s="507">
        <v>1</v>
      </c>
      <c r="F14" s="506">
        <f t="shared" si="0"/>
        <v>1</v>
      </c>
      <c r="G14" s="508">
        <v>2040</v>
      </c>
      <c r="H14" s="509">
        <v>0</v>
      </c>
      <c r="I14" s="510">
        <f t="shared" si="1"/>
        <v>0</v>
      </c>
      <c r="J14" s="511"/>
      <c r="K14" s="465"/>
      <c r="L14" s="465"/>
    </row>
    <row r="15" spans="1:12" s="486" customFormat="1" ht="16.5" customHeight="1">
      <c r="A15" s="493"/>
      <c r="B15" s="504" t="s">
        <v>2206</v>
      </c>
      <c r="C15" s="505" t="s">
        <v>2207</v>
      </c>
      <c r="D15" s="506" t="s">
        <v>1825</v>
      </c>
      <c r="E15" s="507">
        <v>1</v>
      </c>
      <c r="F15" s="506">
        <f t="shared" si="0"/>
        <v>1</v>
      </c>
      <c r="G15" s="508">
        <v>600</v>
      </c>
      <c r="H15" s="509">
        <v>0</v>
      </c>
      <c r="I15" s="510">
        <f t="shared" si="1"/>
        <v>0</v>
      </c>
      <c r="J15" s="511"/>
      <c r="K15" s="465"/>
      <c r="L15" s="465"/>
    </row>
    <row r="16" spans="1:12" s="486" customFormat="1" ht="28.5" customHeight="1">
      <c r="A16" s="493"/>
      <c r="B16" s="504" t="s">
        <v>2208</v>
      </c>
      <c r="C16" s="505" t="s">
        <v>2209</v>
      </c>
      <c r="D16" s="506" t="s">
        <v>1825</v>
      </c>
      <c r="E16" s="507">
        <v>2</v>
      </c>
      <c r="F16" s="506">
        <f t="shared" si="0"/>
        <v>2</v>
      </c>
      <c r="G16" s="508">
        <v>1660</v>
      </c>
      <c r="H16" s="509">
        <v>0</v>
      </c>
      <c r="I16" s="510">
        <f t="shared" si="1"/>
        <v>0</v>
      </c>
      <c r="J16" s="511"/>
      <c r="K16" s="465"/>
      <c r="L16" s="465"/>
    </row>
    <row r="17" spans="1:12" s="486" customFormat="1" ht="16.5" customHeight="1">
      <c r="A17" s="493"/>
      <c r="B17" s="504" t="s">
        <v>2210</v>
      </c>
      <c r="C17" s="512" t="s">
        <v>2211</v>
      </c>
      <c r="D17" s="513" t="s">
        <v>255</v>
      </c>
      <c r="E17" s="507">
        <v>2</v>
      </c>
      <c r="F17" s="506">
        <f t="shared" si="0"/>
        <v>2</v>
      </c>
      <c r="G17" s="508">
        <v>325</v>
      </c>
      <c r="H17" s="509">
        <v>0</v>
      </c>
      <c r="I17" s="510">
        <f t="shared" si="1"/>
        <v>0</v>
      </c>
      <c r="J17" s="511"/>
      <c r="K17" s="465"/>
      <c r="L17" s="465"/>
    </row>
    <row r="18" spans="1:12" s="486" customFormat="1" ht="16.5" customHeight="1">
      <c r="A18" s="493"/>
      <c r="B18" s="504" t="s">
        <v>2212</v>
      </c>
      <c r="C18" s="512" t="s">
        <v>2213</v>
      </c>
      <c r="D18" s="513" t="s">
        <v>1825</v>
      </c>
      <c r="E18" s="507">
        <v>5</v>
      </c>
      <c r="F18" s="506">
        <f t="shared" si="0"/>
        <v>5</v>
      </c>
      <c r="G18" s="508">
        <v>500</v>
      </c>
      <c r="H18" s="509">
        <v>0</v>
      </c>
      <c r="I18" s="510">
        <f t="shared" si="1"/>
        <v>0</v>
      </c>
      <c r="J18" s="511"/>
      <c r="K18" s="465"/>
      <c r="L18" s="465"/>
    </row>
    <row r="19" spans="1:12" s="486" customFormat="1" ht="16.5" customHeight="1">
      <c r="A19" s="493"/>
      <c r="B19" s="504" t="s">
        <v>2214</v>
      </c>
      <c r="C19" s="512" t="s">
        <v>2215</v>
      </c>
      <c r="D19" s="513" t="s">
        <v>255</v>
      </c>
      <c r="E19" s="507">
        <v>4</v>
      </c>
      <c r="F19" s="506">
        <f t="shared" si="0"/>
        <v>4</v>
      </c>
      <c r="G19" s="508">
        <v>235</v>
      </c>
      <c r="H19" s="509">
        <v>0</v>
      </c>
      <c r="I19" s="510">
        <f t="shared" si="1"/>
        <v>0</v>
      </c>
      <c r="J19" s="511"/>
      <c r="K19" s="465"/>
      <c r="L19" s="465"/>
    </row>
    <row r="20" spans="1:12" s="486" customFormat="1" ht="16.5" customHeight="1">
      <c r="A20" s="493"/>
      <c r="B20" s="504" t="s">
        <v>2216</v>
      </c>
      <c r="C20" s="512" t="s">
        <v>2217</v>
      </c>
      <c r="D20" s="513" t="s">
        <v>1825</v>
      </c>
      <c r="E20" s="507">
        <v>1</v>
      </c>
      <c r="F20" s="506">
        <f t="shared" si="0"/>
        <v>1</v>
      </c>
      <c r="G20" s="508">
        <v>400</v>
      </c>
      <c r="H20" s="509">
        <v>0</v>
      </c>
      <c r="I20" s="510">
        <f t="shared" si="1"/>
        <v>0</v>
      </c>
      <c r="J20" s="511"/>
      <c r="K20" s="465"/>
      <c r="L20" s="465"/>
    </row>
    <row r="21" spans="1:12" s="486" customFormat="1" ht="16.5" customHeight="1">
      <c r="A21" s="493"/>
      <c r="B21" s="504" t="s">
        <v>2218</v>
      </c>
      <c r="C21" s="512" t="s">
        <v>2219</v>
      </c>
      <c r="D21" s="513" t="s">
        <v>255</v>
      </c>
      <c r="E21" s="507">
        <v>3</v>
      </c>
      <c r="F21" s="506">
        <f t="shared" si="0"/>
        <v>3</v>
      </c>
      <c r="G21" s="508">
        <v>285</v>
      </c>
      <c r="H21" s="509">
        <v>0</v>
      </c>
      <c r="I21" s="510">
        <f t="shared" si="1"/>
        <v>0</v>
      </c>
      <c r="J21" s="511"/>
      <c r="K21" s="465"/>
      <c r="L21" s="465"/>
    </row>
    <row r="22" spans="1:12" s="486" customFormat="1" ht="16.5" customHeight="1">
      <c r="A22" s="493"/>
      <c r="B22" s="504" t="s">
        <v>2220</v>
      </c>
      <c r="C22" s="512" t="s">
        <v>2221</v>
      </c>
      <c r="D22" s="513" t="s">
        <v>1825</v>
      </c>
      <c r="E22" s="507">
        <v>1</v>
      </c>
      <c r="F22" s="506">
        <f t="shared" si="0"/>
        <v>1</v>
      </c>
      <c r="G22" s="508">
        <v>1410</v>
      </c>
      <c r="H22" s="509">
        <v>0</v>
      </c>
      <c r="I22" s="510">
        <f t="shared" si="1"/>
        <v>0</v>
      </c>
      <c r="J22" s="511"/>
      <c r="K22" s="465"/>
      <c r="L22" s="465"/>
    </row>
    <row r="23" spans="1:12" s="486" customFormat="1" ht="16.5" customHeight="1">
      <c r="A23" s="493"/>
      <c r="B23" s="504" t="s">
        <v>2222</v>
      </c>
      <c r="C23" s="512" t="s">
        <v>2223</v>
      </c>
      <c r="D23" s="513" t="s">
        <v>1825</v>
      </c>
      <c r="E23" s="507">
        <v>1</v>
      </c>
      <c r="F23" s="506">
        <f t="shared" si="0"/>
        <v>1</v>
      </c>
      <c r="G23" s="508">
        <v>2230</v>
      </c>
      <c r="H23" s="509">
        <v>0</v>
      </c>
      <c r="I23" s="510">
        <f t="shared" si="1"/>
        <v>0</v>
      </c>
      <c r="J23" s="511"/>
      <c r="K23" s="465"/>
      <c r="L23" s="465"/>
    </row>
    <row r="24" spans="1:12" s="486" customFormat="1" ht="16.5" customHeight="1">
      <c r="A24" s="493"/>
      <c r="B24" s="504" t="s">
        <v>2224</v>
      </c>
      <c r="C24" s="512" t="s">
        <v>2225</v>
      </c>
      <c r="D24" s="513" t="s">
        <v>1825</v>
      </c>
      <c r="E24" s="507">
        <v>1</v>
      </c>
      <c r="F24" s="506">
        <f t="shared" si="0"/>
        <v>1</v>
      </c>
      <c r="G24" s="508">
        <v>315</v>
      </c>
      <c r="H24" s="509">
        <v>0</v>
      </c>
      <c r="I24" s="510">
        <f t="shared" si="1"/>
        <v>0</v>
      </c>
      <c r="J24" s="511"/>
      <c r="K24" s="465"/>
      <c r="L24" s="465"/>
    </row>
    <row r="25" spans="1:12" s="486" customFormat="1" ht="16.5" customHeight="1">
      <c r="A25" s="493"/>
      <c r="B25" s="504" t="s">
        <v>2226</v>
      </c>
      <c r="C25" s="512" t="s">
        <v>2227</v>
      </c>
      <c r="D25" s="513" t="s">
        <v>1825</v>
      </c>
      <c r="E25" s="514">
        <v>1</v>
      </c>
      <c r="F25" s="506">
        <f t="shared" si="0"/>
        <v>1</v>
      </c>
      <c r="G25" s="508">
        <v>690</v>
      </c>
      <c r="H25" s="509">
        <v>0</v>
      </c>
      <c r="I25" s="510">
        <f t="shared" si="1"/>
        <v>0</v>
      </c>
      <c r="J25" s="511"/>
      <c r="K25" s="465"/>
      <c r="L25" s="465"/>
    </row>
    <row r="26" spans="1:12" s="486" customFormat="1" ht="24.95" customHeight="1">
      <c r="A26" s="493"/>
      <c r="B26" s="494"/>
      <c r="C26" s="495" t="s">
        <v>2032</v>
      </c>
      <c r="D26" s="496"/>
      <c r="E26" s="497"/>
      <c r="F26" s="496"/>
      <c r="G26" s="499"/>
      <c r="H26" s="515"/>
      <c r="I26" s="516"/>
      <c r="J26" s="517">
        <f>SUM(I27:I32)</f>
        <v>0</v>
      </c>
      <c r="K26" s="465"/>
      <c r="L26" s="465"/>
    </row>
    <row r="27" spans="1:12" s="486" customFormat="1" ht="16.5" customHeight="1">
      <c r="A27" s="493"/>
      <c r="B27" s="518" t="s">
        <v>2228</v>
      </c>
      <c r="C27" s="519" t="s">
        <v>2229</v>
      </c>
      <c r="D27" s="513" t="s">
        <v>2174</v>
      </c>
      <c r="E27" s="514">
        <v>1</v>
      </c>
      <c r="F27" s="520">
        <f>ROUNDUP(E27*(1+K27/100),0)</f>
        <v>1</v>
      </c>
      <c r="G27" s="521">
        <v>9120</v>
      </c>
      <c r="H27" s="522">
        <v>0</v>
      </c>
      <c r="I27" s="523">
        <f aca="true" t="shared" si="2" ref="I27:I32">F27*H27</f>
        <v>0</v>
      </c>
      <c r="J27" s="511"/>
      <c r="K27" s="465"/>
      <c r="L27" s="465"/>
    </row>
    <row r="28" spans="1:12" s="486" customFormat="1" ht="16.5" customHeight="1">
      <c r="A28" s="493"/>
      <c r="B28" s="518" t="s">
        <v>2230</v>
      </c>
      <c r="C28" s="519" t="s">
        <v>2231</v>
      </c>
      <c r="D28" s="513" t="s">
        <v>2174</v>
      </c>
      <c r="E28" s="514">
        <v>1</v>
      </c>
      <c r="F28" s="520">
        <v>1</v>
      </c>
      <c r="G28" s="521">
        <v>8500</v>
      </c>
      <c r="H28" s="522">
        <v>0</v>
      </c>
      <c r="I28" s="523">
        <f t="shared" si="2"/>
        <v>0</v>
      </c>
      <c r="J28" s="511"/>
      <c r="K28" s="465"/>
      <c r="L28" s="465"/>
    </row>
    <row r="29" spans="1:12" s="486" customFormat="1" ht="16.5" customHeight="1">
      <c r="A29" s="493"/>
      <c r="B29" s="518" t="s">
        <v>2232</v>
      </c>
      <c r="C29" s="519" t="s">
        <v>1722</v>
      </c>
      <c r="D29" s="513" t="s">
        <v>2174</v>
      </c>
      <c r="E29" s="514">
        <v>1</v>
      </c>
      <c r="F29" s="520">
        <f>ROUNDUP(E29*(1+K29/100),0)</f>
        <v>1</v>
      </c>
      <c r="G29" s="521">
        <v>1500</v>
      </c>
      <c r="H29" s="522">
        <v>0</v>
      </c>
      <c r="I29" s="523">
        <f t="shared" si="2"/>
        <v>0</v>
      </c>
      <c r="J29" s="511"/>
      <c r="K29" s="465"/>
      <c r="L29" s="465"/>
    </row>
    <row r="30" spans="1:12" s="486" customFormat="1" ht="16.5" customHeight="1">
      <c r="A30" s="493"/>
      <c r="B30" s="518" t="s">
        <v>2233</v>
      </c>
      <c r="C30" s="519" t="s">
        <v>2234</v>
      </c>
      <c r="D30" s="513" t="s">
        <v>2174</v>
      </c>
      <c r="E30" s="514">
        <v>1</v>
      </c>
      <c r="F30" s="520">
        <f>ROUNDUP(E30*(1+K30/100),0)</f>
        <v>1</v>
      </c>
      <c r="G30" s="521">
        <v>24000</v>
      </c>
      <c r="H30" s="522">
        <v>0</v>
      </c>
      <c r="I30" s="523">
        <f t="shared" si="2"/>
        <v>0</v>
      </c>
      <c r="J30" s="511"/>
      <c r="K30" s="465"/>
      <c r="L30" s="465"/>
    </row>
    <row r="31" spans="1:12" s="486" customFormat="1" ht="16.5" customHeight="1">
      <c r="A31" s="493"/>
      <c r="B31" s="518" t="s">
        <v>2235</v>
      </c>
      <c r="C31" s="519" t="s">
        <v>2236</v>
      </c>
      <c r="D31" s="513" t="s">
        <v>2174</v>
      </c>
      <c r="E31" s="514">
        <v>1</v>
      </c>
      <c r="F31" s="520">
        <f>ROUNDUP(E31*(1+K31/100),0)</f>
        <v>1</v>
      </c>
      <c r="G31" s="521">
        <v>550</v>
      </c>
      <c r="H31" s="522">
        <v>0</v>
      </c>
      <c r="I31" s="523">
        <f t="shared" si="2"/>
        <v>0</v>
      </c>
      <c r="J31" s="511"/>
      <c r="K31" s="465"/>
      <c r="L31" s="465"/>
    </row>
    <row r="32" spans="1:12" s="486" customFormat="1" ht="16.5" customHeight="1" thickBot="1">
      <c r="A32" s="493"/>
      <c r="B32" s="524" t="s">
        <v>2237</v>
      </c>
      <c r="C32" s="525" t="s">
        <v>2238</v>
      </c>
      <c r="D32" s="526" t="s">
        <v>2174</v>
      </c>
      <c r="E32" s="527">
        <v>1</v>
      </c>
      <c r="F32" s="528">
        <f>ROUNDUP(E32*(1+K32/100),0)</f>
        <v>1</v>
      </c>
      <c r="G32" s="529">
        <v>500</v>
      </c>
      <c r="H32" s="530">
        <v>0</v>
      </c>
      <c r="I32" s="531">
        <f t="shared" si="2"/>
        <v>0</v>
      </c>
      <c r="J32" s="532"/>
      <c r="K32" s="465"/>
      <c r="L32" s="465"/>
    </row>
    <row r="33" ht="12.6" customHeight="1" thickBot="1" thickTop="1">
      <c r="C33" s="533"/>
    </row>
    <row r="34" spans="2:10" ht="15.6" customHeight="1" thickBot="1" thickTop="1">
      <c r="B34" s="534"/>
      <c r="C34" s="535" t="s">
        <v>2239</v>
      </c>
      <c r="D34" s="535"/>
      <c r="E34" s="536"/>
      <c r="F34" s="535"/>
      <c r="G34" s="536"/>
      <c r="H34" s="535"/>
      <c r="I34" s="537">
        <f>SUM(I9:I32)</f>
        <v>0</v>
      </c>
      <c r="J34" s="538"/>
    </row>
    <row r="35" spans="3:7" ht="12.95" customHeight="1" thickTop="1">
      <c r="C35" s="533"/>
      <c r="D35" s="539"/>
      <c r="G35" s="540"/>
    </row>
    <row r="36" spans="3:7" ht="12.95" customHeight="1">
      <c r="C36" s="533"/>
      <c r="D36" s="539"/>
      <c r="G36" s="540"/>
    </row>
    <row r="37" spans="3:7" ht="12">
      <c r="C37" s="533"/>
      <c r="D37" s="539"/>
      <c r="G37" s="540"/>
    </row>
    <row r="38" spans="3:7" ht="12">
      <c r="C38" s="533"/>
      <c r="D38" s="539"/>
      <c r="G38" s="540"/>
    </row>
    <row r="39" spans="3:7" ht="12">
      <c r="C39" s="533"/>
      <c r="D39" s="539"/>
      <c r="G39" s="540"/>
    </row>
    <row r="40" spans="3:7" ht="12">
      <c r="C40" s="533"/>
      <c r="D40" s="539"/>
      <c r="G40" s="540"/>
    </row>
    <row r="41" spans="3:7" ht="12">
      <c r="C41" s="533"/>
      <c r="D41" s="539"/>
      <c r="G41" s="540"/>
    </row>
    <row r="42" spans="3:7" ht="12">
      <c r="C42" s="533"/>
      <c r="D42" s="539"/>
      <c r="G42" s="540"/>
    </row>
    <row r="43" spans="3:7" ht="12">
      <c r="C43" s="533"/>
      <c r="D43" s="539"/>
      <c r="G43" s="540"/>
    </row>
    <row r="44" spans="3:7" ht="12">
      <c r="C44" s="533"/>
      <c r="D44" s="539"/>
      <c r="G44" s="540"/>
    </row>
    <row r="45" spans="3:7" ht="12">
      <c r="C45" s="533"/>
      <c r="D45" s="539"/>
      <c r="G45" s="540"/>
    </row>
    <row r="46" spans="3:7" ht="12">
      <c r="C46" s="533"/>
      <c r="D46" s="539"/>
      <c r="G46" s="540"/>
    </row>
    <row r="47" spans="3:7" ht="12">
      <c r="C47" s="533"/>
      <c r="D47" s="539"/>
      <c r="G47" s="540"/>
    </row>
    <row r="48" spans="3:7" ht="12">
      <c r="C48" s="533"/>
      <c r="D48" s="539"/>
      <c r="G48" s="540"/>
    </row>
    <row r="49" spans="3:7" ht="12">
      <c r="C49" s="533"/>
      <c r="D49" s="539"/>
      <c r="G49" s="540"/>
    </row>
    <row r="50" spans="3:7" ht="12">
      <c r="C50" s="533"/>
      <c r="D50" s="539"/>
      <c r="G50" s="540"/>
    </row>
    <row r="51" spans="3:7" ht="12">
      <c r="C51" s="533"/>
      <c r="D51" s="539"/>
      <c r="G51" s="540"/>
    </row>
    <row r="52" ht="12">
      <c r="C52" s="533"/>
    </row>
  </sheetData>
  <sheetProtection algorithmName="SHA-512" hashValue="6LemYZV8NnsqSaPEjb2BFfrZk8DcylqKKxavwI9aBRP0QojqlbfshhogX5rfVfxe9TcYucb0+GS9mhWtOF0OUA==" saltValue="OhnugcjBZpck5hCKEG2KeQ==" spinCount="100000" sheet="1"/>
  <mergeCells count="1">
    <mergeCell ref="B3:C5"/>
  </mergeCells>
  <printOptions horizontalCentered="1"/>
  <pageMargins left="0.19652777777777777" right="0.19652777777777777" top="0.9854166666666666" bottom="0.8465277777777778" header="0.5118055555555555" footer="0.5118055555555555"/>
  <pageSetup horizontalDpi="300" verticalDpi="300" orientation="portrait" pageOrder="overThenDown" paperSize="9" scale="82" r:id="rId1"/>
  <headerFooter alignWithMargins="0">
    <oddHeader>&amp;R&amp;"Times New Roman CE,Běžné"Vzduchotechnika - Rozpočet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AT2" s="18" t="s">
        <v>93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87</v>
      </c>
    </row>
    <row r="4" spans="2:46" s="1" customFormat="1" ht="24.95" customHeight="1">
      <c r="B4" s="21"/>
      <c r="D4" s="113" t="s">
        <v>97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585" t="str">
        <f>'Rekapitulace stavby'!K6</f>
        <v>Přestavba zázemí PZ, FAPPZ, FŽP</v>
      </c>
      <c r="F7" s="586"/>
      <c r="G7" s="586"/>
      <c r="H7" s="586"/>
      <c r="I7" s="109"/>
      <c r="L7" s="21"/>
    </row>
    <row r="8" spans="1:31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587" t="s">
        <v>1746</v>
      </c>
      <c r="F9" s="588"/>
      <c r="G9" s="588"/>
      <c r="H9" s="588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14.5.2019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589" t="str">
        <f>'Rekapitulace stavby'!E14</f>
        <v>Vyplň údaj</v>
      </c>
      <c r="F18" s="590"/>
      <c r="G18" s="590"/>
      <c r="H18" s="590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">
        <v>30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31</v>
      </c>
      <c r="F21" s="35"/>
      <c r="G21" s="35"/>
      <c r="H21" s="35"/>
      <c r="I21" s="118" t="s">
        <v>26</v>
      </c>
      <c r="J21" s="117" t="s">
        <v>32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591" t="s">
        <v>1</v>
      </c>
      <c r="F27" s="591"/>
      <c r="G27" s="591"/>
      <c r="H27" s="591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41</v>
      </c>
      <c r="E33" s="115" t="s">
        <v>42</v>
      </c>
      <c r="F33" s="131">
        <f>ROUND((ROUND((SUM(BE122:BE142)),2)+SUM(BE144:BE148)),2)</f>
        <v>0</v>
      </c>
      <c r="G33" s="35"/>
      <c r="H33" s="35"/>
      <c r="I33" s="132">
        <v>0.21</v>
      </c>
      <c r="J33" s="131">
        <f>ROUND((ROUND(((SUM(BE122:BE142))*I33),2)+(SUM(BE144:BE148)*I33)),2)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43</v>
      </c>
      <c r="F34" s="131">
        <f>ROUND((ROUND((SUM(BF122:BF142)),2)+SUM(BF144:BF148)),2)</f>
        <v>0</v>
      </c>
      <c r="G34" s="35"/>
      <c r="H34" s="35"/>
      <c r="I34" s="132">
        <v>0.15</v>
      </c>
      <c r="J34" s="131">
        <f>ROUND((ROUND(((SUM(BF122:BF142))*I34),2)+(SUM(BF144:BF148)*I34)),2)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44</v>
      </c>
      <c r="F35" s="131">
        <f>ROUND((ROUND((SUM(BG122:BG142)),2)+SUM(BG144:BG148)),2)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45</v>
      </c>
      <c r="F36" s="131">
        <f>ROUND((ROUND((SUM(BH122:BH142)),2)+SUM(BH144:BH148)),2)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1">
        <f>ROUND((ROUND((SUM(BI122:BI142)),2)+SUM(BI144:BI148)),2)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583" t="str">
        <f>E7</f>
        <v>Přestavba zázemí PZ, FAPPZ, FŽP</v>
      </c>
      <c r="F85" s="584"/>
      <c r="G85" s="584"/>
      <c r="H85" s="584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571" t="str">
        <f>E9</f>
        <v>SO-01A - Bourání betonových patek</v>
      </c>
      <c r="F87" s="582"/>
      <c r="G87" s="582"/>
      <c r="H87" s="58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14.5.2019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>ABCD studio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2:12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106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107</v>
      </c>
      <c r="E99" s="172"/>
      <c r="F99" s="172"/>
      <c r="G99" s="172"/>
      <c r="H99" s="172"/>
      <c r="I99" s="173"/>
      <c r="J99" s="174">
        <f>J132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108</v>
      </c>
      <c r="E100" s="172"/>
      <c r="F100" s="172"/>
      <c r="G100" s="172"/>
      <c r="H100" s="172"/>
      <c r="I100" s="173"/>
      <c r="J100" s="174">
        <f>J135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1747</v>
      </c>
      <c r="E101" s="172"/>
      <c r="F101" s="172"/>
      <c r="G101" s="172"/>
      <c r="H101" s="172"/>
      <c r="I101" s="173"/>
      <c r="J101" s="174">
        <f>J141</f>
        <v>0</v>
      </c>
      <c r="K101" s="170"/>
      <c r="L101" s="175"/>
    </row>
    <row r="102" spans="2:12" s="9" customFormat="1" ht="21.75" customHeight="1">
      <c r="B102" s="162"/>
      <c r="C102" s="163"/>
      <c r="D102" s="176" t="s">
        <v>112</v>
      </c>
      <c r="E102" s="163"/>
      <c r="F102" s="163"/>
      <c r="G102" s="163"/>
      <c r="H102" s="163"/>
      <c r="I102" s="177"/>
      <c r="J102" s="178">
        <f>J143</f>
        <v>0</v>
      </c>
      <c r="K102" s="163"/>
      <c r="L102" s="168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113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583" t="str">
        <f>E7</f>
        <v>Přestavba zázemí PZ, FAPPZ, FŽP</v>
      </c>
      <c r="F112" s="584"/>
      <c r="G112" s="584"/>
      <c r="H112" s="584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98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571" t="str">
        <f>E9</f>
        <v>SO-01A - Bourání betonových patek</v>
      </c>
      <c r="F114" s="582"/>
      <c r="G114" s="582"/>
      <c r="H114" s="582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14.5.2019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 xml:space="preserve"> </v>
      </c>
      <c r="G118" s="37"/>
      <c r="H118" s="37"/>
      <c r="I118" s="118" t="s">
        <v>29</v>
      </c>
      <c r="J118" s="33" t="str">
        <f>E21</f>
        <v>ABCD studio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18" t="s">
        <v>34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9"/>
      <c r="B121" s="180"/>
      <c r="C121" s="181" t="s">
        <v>114</v>
      </c>
      <c r="D121" s="182" t="s">
        <v>62</v>
      </c>
      <c r="E121" s="182" t="s">
        <v>58</v>
      </c>
      <c r="F121" s="182" t="s">
        <v>59</v>
      </c>
      <c r="G121" s="182" t="s">
        <v>115</v>
      </c>
      <c r="H121" s="182" t="s">
        <v>116</v>
      </c>
      <c r="I121" s="183" t="s">
        <v>117</v>
      </c>
      <c r="J121" s="184" t="s">
        <v>102</v>
      </c>
      <c r="K121" s="185" t="s">
        <v>118</v>
      </c>
      <c r="L121" s="186"/>
      <c r="M121" s="76" t="s">
        <v>1</v>
      </c>
      <c r="N121" s="77" t="s">
        <v>41</v>
      </c>
      <c r="O121" s="77" t="s">
        <v>119</v>
      </c>
      <c r="P121" s="77" t="s">
        <v>120</v>
      </c>
      <c r="Q121" s="77" t="s">
        <v>121</v>
      </c>
      <c r="R121" s="77" t="s">
        <v>122</v>
      </c>
      <c r="S121" s="77" t="s">
        <v>123</v>
      </c>
      <c r="T121" s="78" t="s">
        <v>124</v>
      </c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</row>
    <row r="122" spans="1:63" s="2" customFormat="1" ht="22.9" customHeight="1">
      <c r="A122" s="35"/>
      <c r="B122" s="36"/>
      <c r="C122" s="83" t="s">
        <v>125</v>
      </c>
      <c r="D122" s="37"/>
      <c r="E122" s="37"/>
      <c r="F122" s="37"/>
      <c r="G122" s="37"/>
      <c r="H122" s="37"/>
      <c r="I122" s="116"/>
      <c r="J122" s="187">
        <f>BK122</f>
        <v>0</v>
      </c>
      <c r="K122" s="37"/>
      <c r="L122" s="40"/>
      <c r="M122" s="79"/>
      <c r="N122" s="188"/>
      <c r="O122" s="80"/>
      <c r="P122" s="189">
        <f>P123+P143</f>
        <v>0</v>
      </c>
      <c r="Q122" s="80"/>
      <c r="R122" s="189">
        <f>R123+R143</f>
        <v>0</v>
      </c>
      <c r="S122" s="80"/>
      <c r="T122" s="190">
        <f>T123+T143</f>
        <v>7.2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76</v>
      </c>
      <c r="AU122" s="18" t="s">
        <v>104</v>
      </c>
      <c r="BK122" s="191">
        <f>BK123+BK143</f>
        <v>0</v>
      </c>
    </row>
    <row r="123" spans="2:63" s="12" customFormat="1" ht="25.9" customHeight="1">
      <c r="B123" s="192"/>
      <c r="C123" s="193"/>
      <c r="D123" s="194" t="s">
        <v>76</v>
      </c>
      <c r="E123" s="195" t="s">
        <v>126</v>
      </c>
      <c r="F123" s="195" t="s">
        <v>127</v>
      </c>
      <c r="G123" s="193"/>
      <c r="H123" s="193"/>
      <c r="I123" s="196"/>
      <c r="J123" s="178">
        <f>BK123</f>
        <v>0</v>
      </c>
      <c r="K123" s="193"/>
      <c r="L123" s="197"/>
      <c r="M123" s="198"/>
      <c r="N123" s="199"/>
      <c r="O123" s="199"/>
      <c r="P123" s="200">
        <f>P124+P132+P135+P141</f>
        <v>0</v>
      </c>
      <c r="Q123" s="199"/>
      <c r="R123" s="200">
        <f>R124+R132+R135+R141</f>
        <v>0</v>
      </c>
      <c r="S123" s="199"/>
      <c r="T123" s="201">
        <f>T124+T132+T135+T141</f>
        <v>7.2</v>
      </c>
      <c r="AR123" s="202" t="s">
        <v>85</v>
      </c>
      <c r="AT123" s="203" t="s">
        <v>76</v>
      </c>
      <c r="AU123" s="203" t="s">
        <v>77</v>
      </c>
      <c r="AY123" s="202" t="s">
        <v>128</v>
      </c>
      <c r="BK123" s="204">
        <f>BK124+BK132+BK135+BK141</f>
        <v>0</v>
      </c>
    </row>
    <row r="124" spans="2:63" s="12" customFormat="1" ht="22.9" customHeight="1">
      <c r="B124" s="192"/>
      <c r="C124" s="193"/>
      <c r="D124" s="194" t="s">
        <v>76</v>
      </c>
      <c r="E124" s="205" t="s">
        <v>85</v>
      </c>
      <c r="F124" s="205" t="s">
        <v>129</v>
      </c>
      <c r="G124" s="193"/>
      <c r="H124" s="193"/>
      <c r="I124" s="196"/>
      <c r="J124" s="206">
        <f>BK124</f>
        <v>0</v>
      </c>
      <c r="K124" s="193"/>
      <c r="L124" s="197"/>
      <c r="M124" s="198"/>
      <c r="N124" s="199"/>
      <c r="O124" s="199"/>
      <c r="P124" s="200">
        <f>SUM(P125:P131)</f>
        <v>0</v>
      </c>
      <c r="Q124" s="199"/>
      <c r="R124" s="200">
        <f>SUM(R125:R131)</f>
        <v>0</v>
      </c>
      <c r="S124" s="199"/>
      <c r="T124" s="201">
        <f>SUM(T125:T131)</f>
        <v>0</v>
      </c>
      <c r="AR124" s="202" t="s">
        <v>85</v>
      </c>
      <c r="AT124" s="203" t="s">
        <v>76</v>
      </c>
      <c r="AU124" s="203" t="s">
        <v>85</v>
      </c>
      <c r="AY124" s="202" t="s">
        <v>128</v>
      </c>
      <c r="BK124" s="204">
        <f>SUM(BK125:BK131)</f>
        <v>0</v>
      </c>
    </row>
    <row r="125" spans="1:65" s="2" customFormat="1" ht="21.75" customHeight="1">
      <c r="A125" s="35"/>
      <c r="B125" s="36"/>
      <c r="C125" s="207" t="s">
        <v>85</v>
      </c>
      <c r="D125" s="207" t="s">
        <v>130</v>
      </c>
      <c r="E125" s="208" t="s">
        <v>317</v>
      </c>
      <c r="F125" s="209" t="s">
        <v>318</v>
      </c>
      <c r="G125" s="210" t="s">
        <v>133</v>
      </c>
      <c r="H125" s="211">
        <v>-3.6</v>
      </c>
      <c r="I125" s="212"/>
      <c r="J125" s="213">
        <f aca="true" t="shared" si="0" ref="J125:J130">ROUND(I125*H125,2)</f>
        <v>0</v>
      </c>
      <c r="K125" s="214"/>
      <c r="L125" s="40"/>
      <c r="M125" s="215" t="s">
        <v>1</v>
      </c>
      <c r="N125" s="216" t="s">
        <v>42</v>
      </c>
      <c r="O125" s="72"/>
      <c r="P125" s="217">
        <f aca="true" t="shared" si="1" ref="P125:P130">O125*H125</f>
        <v>0</v>
      </c>
      <c r="Q125" s="217">
        <v>0</v>
      </c>
      <c r="R125" s="217">
        <f aca="true" t="shared" si="2" ref="R125:R130">Q125*H125</f>
        <v>0</v>
      </c>
      <c r="S125" s="217">
        <v>0</v>
      </c>
      <c r="T125" s="218">
        <f aca="true" t="shared" si="3" ref="T125:T130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9" t="s">
        <v>134</v>
      </c>
      <c r="AT125" s="219" t="s">
        <v>130</v>
      </c>
      <c r="AU125" s="219" t="s">
        <v>87</v>
      </c>
      <c r="AY125" s="18" t="s">
        <v>128</v>
      </c>
      <c r="BE125" s="220">
        <f aca="true" t="shared" si="4" ref="BE125:BE130">IF(N125="základní",J125,0)</f>
        <v>0</v>
      </c>
      <c r="BF125" s="220">
        <f aca="true" t="shared" si="5" ref="BF125:BF130">IF(N125="snížená",J125,0)</f>
        <v>0</v>
      </c>
      <c r="BG125" s="220">
        <f aca="true" t="shared" si="6" ref="BG125:BG130">IF(N125="zákl. přenesená",J125,0)</f>
        <v>0</v>
      </c>
      <c r="BH125" s="220">
        <f aca="true" t="shared" si="7" ref="BH125:BH130">IF(N125="sníž. přenesená",J125,0)</f>
        <v>0</v>
      </c>
      <c r="BI125" s="220">
        <f aca="true" t="shared" si="8" ref="BI125:BI130">IF(N125="nulová",J125,0)</f>
        <v>0</v>
      </c>
      <c r="BJ125" s="18" t="s">
        <v>85</v>
      </c>
      <c r="BK125" s="220">
        <f aca="true" t="shared" si="9" ref="BK125:BK130">ROUND(I125*H125,2)</f>
        <v>0</v>
      </c>
      <c r="BL125" s="18" t="s">
        <v>134</v>
      </c>
      <c r="BM125" s="219" t="s">
        <v>1748</v>
      </c>
    </row>
    <row r="126" spans="1:65" s="2" customFormat="1" ht="21.75" customHeight="1">
      <c r="A126" s="35"/>
      <c r="B126" s="36"/>
      <c r="C126" s="207" t="s">
        <v>87</v>
      </c>
      <c r="D126" s="207" t="s">
        <v>130</v>
      </c>
      <c r="E126" s="208" t="s">
        <v>333</v>
      </c>
      <c r="F126" s="209" t="s">
        <v>334</v>
      </c>
      <c r="G126" s="210" t="s">
        <v>133</v>
      </c>
      <c r="H126" s="211">
        <v>-3.6</v>
      </c>
      <c r="I126" s="212"/>
      <c r="J126" s="213">
        <f t="shared" si="0"/>
        <v>0</v>
      </c>
      <c r="K126" s="214"/>
      <c r="L126" s="40"/>
      <c r="M126" s="215" t="s">
        <v>1</v>
      </c>
      <c r="N126" s="216" t="s">
        <v>42</v>
      </c>
      <c r="O126" s="72"/>
      <c r="P126" s="217">
        <f t="shared" si="1"/>
        <v>0</v>
      </c>
      <c r="Q126" s="217">
        <v>0</v>
      </c>
      <c r="R126" s="217">
        <f t="shared" si="2"/>
        <v>0</v>
      </c>
      <c r="S126" s="217">
        <v>0</v>
      </c>
      <c r="T126" s="218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9" t="s">
        <v>134</v>
      </c>
      <c r="AT126" s="219" t="s">
        <v>130</v>
      </c>
      <c r="AU126" s="219" t="s">
        <v>87</v>
      </c>
      <c r="AY126" s="18" t="s">
        <v>128</v>
      </c>
      <c r="BE126" s="220">
        <f t="shared" si="4"/>
        <v>0</v>
      </c>
      <c r="BF126" s="220">
        <f t="shared" si="5"/>
        <v>0</v>
      </c>
      <c r="BG126" s="220">
        <f t="shared" si="6"/>
        <v>0</v>
      </c>
      <c r="BH126" s="220">
        <f t="shared" si="7"/>
        <v>0</v>
      </c>
      <c r="BI126" s="220">
        <f t="shared" si="8"/>
        <v>0</v>
      </c>
      <c r="BJ126" s="18" t="s">
        <v>85</v>
      </c>
      <c r="BK126" s="220">
        <f t="shared" si="9"/>
        <v>0</v>
      </c>
      <c r="BL126" s="18" t="s">
        <v>134</v>
      </c>
      <c r="BM126" s="219" t="s">
        <v>1749</v>
      </c>
    </row>
    <row r="127" spans="1:65" s="2" customFormat="1" ht="21.75" customHeight="1">
      <c r="A127" s="35"/>
      <c r="B127" s="36"/>
      <c r="C127" s="207" t="s">
        <v>144</v>
      </c>
      <c r="D127" s="207" t="s">
        <v>130</v>
      </c>
      <c r="E127" s="208" t="s">
        <v>364</v>
      </c>
      <c r="F127" s="209" t="s">
        <v>365</v>
      </c>
      <c r="G127" s="210" t="s">
        <v>133</v>
      </c>
      <c r="H127" s="211">
        <v>-3.6</v>
      </c>
      <c r="I127" s="212"/>
      <c r="J127" s="213">
        <f t="shared" si="0"/>
        <v>0</v>
      </c>
      <c r="K127" s="214"/>
      <c r="L127" s="40"/>
      <c r="M127" s="215" t="s">
        <v>1</v>
      </c>
      <c r="N127" s="216" t="s">
        <v>42</v>
      </c>
      <c r="O127" s="72"/>
      <c r="P127" s="217">
        <f t="shared" si="1"/>
        <v>0</v>
      </c>
      <c r="Q127" s="217">
        <v>0</v>
      </c>
      <c r="R127" s="217">
        <f t="shared" si="2"/>
        <v>0</v>
      </c>
      <c r="S127" s="217">
        <v>0</v>
      </c>
      <c r="T127" s="218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134</v>
      </c>
      <c r="AT127" s="219" t="s">
        <v>130</v>
      </c>
      <c r="AU127" s="219" t="s">
        <v>87</v>
      </c>
      <c r="AY127" s="18" t="s">
        <v>128</v>
      </c>
      <c r="BE127" s="220">
        <f t="shared" si="4"/>
        <v>0</v>
      </c>
      <c r="BF127" s="220">
        <f t="shared" si="5"/>
        <v>0</v>
      </c>
      <c r="BG127" s="220">
        <f t="shared" si="6"/>
        <v>0</v>
      </c>
      <c r="BH127" s="220">
        <f t="shared" si="7"/>
        <v>0</v>
      </c>
      <c r="BI127" s="220">
        <f t="shared" si="8"/>
        <v>0</v>
      </c>
      <c r="BJ127" s="18" t="s">
        <v>85</v>
      </c>
      <c r="BK127" s="220">
        <f t="shared" si="9"/>
        <v>0</v>
      </c>
      <c r="BL127" s="18" t="s">
        <v>134</v>
      </c>
      <c r="BM127" s="219" t="s">
        <v>1750</v>
      </c>
    </row>
    <row r="128" spans="1:65" s="2" customFormat="1" ht="16.5" customHeight="1">
      <c r="A128" s="35"/>
      <c r="B128" s="36"/>
      <c r="C128" s="207" t="s">
        <v>134</v>
      </c>
      <c r="D128" s="207" t="s">
        <v>130</v>
      </c>
      <c r="E128" s="208" t="s">
        <v>367</v>
      </c>
      <c r="F128" s="209" t="s">
        <v>368</v>
      </c>
      <c r="G128" s="210" t="s">
        <v>133</v>
      </c>
      <c r="H128" s="211">
        <v>-3.6</v>
      </c>
      <c r="I128" s="212"/>
      <c r="J128" s="213">
        <f t="shared" si="0"/>
        <v>0</v>
      </c>
      <c r="K128" s="214"/>
      <c r="L128" s="40"/>
      <c r="M128" s="215" t="s">
        <v>1</v>
      </c>
      <c r="N128" s="216" t="s">
        <v>42</v>
      </c>
      <c r="O128" s="72"/>
      <c r="P128" s="217">
        <f t="shared" si="1"/>
        <v>0</v>
      </c>
      <c r="Q128" s="217">
        <v>0</v>
      </c>
      <c r="R128" s="217">
        <f t="shared" si="2"/>
        <v>0</v>
      </c>
      <c r="S128" s="217">
        <v>0</v>
      </c>
      <c r="T128" s="218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9" t="s">
        <v>134</v>
      </c>
      <c r="AT128" s="219" t="s">
        <v>130</v>
      </c>
      <c r="AU128" s="219" t="s">
        <v>87</v>
      </c>
      <c r="AY128" s="18" t="s">
        <v>128</v>
      </c>
      <c r="BE128" s="220">
        <f t="shared" si="4"/>
        <v>0</v>
      </c>
      <c r="BF128" s="220">
        <f t="shared" si="5"/>
        <v>0</v>
      </c>
      <c r="BG128" s="220">
        <f t="shared" si="6"/>
        <v>0</v>
      </c>
      <c r="BH128" s="220">
        <f t="shared" si="7"/>
        <v>0</v>
      </c>
      <c r="BI128" s="220">
        <f t="shared" si="8"/>
        <v>0</v>
      </c>
      <c r="BJ128" s="18" t="s">
        <v>85</v>
      </c>
      <c r="BK128" s="220">
        <f t="shared" si="9"/>
        <v>0</v>
      </c>
      <c r="BL128" s="18" t="s">
        <v>134</v>
      </c>
      <c r="BM128" s="219" t="s">
        <v>1751</v>
      </c>
    </row>
    <row r="129" spans="1:65" s="2" customFormat="1" ht="16.5" customHeight="1">
      <c r="A129" s="35"/>
      <c r="B129" s="36"/>
      <c r="C129" s="207" t="s">
        <v>158</v>
      </c>
      <c r="D129" s="207" t="s">
        <v>130</v>
      </c>
      <c r="E129" s="208" t="s">
        <v>376</v>
      </c>
      <c r="F129" s="209" t="s">
        <v>377</v>
      </c>
      <c r="G129" s="210" t="s">
        <v>133</v>
      </c>
      <c r="H129" s="211">
        <v>-3.6</v>
      </c>
      <c r="I129" s="212"/>
      <c r="J129" s="213">
        <f t="shared" si="0"/>
        <v>0</v>
      </c>
      <c r="K129" s="214"/>
      <c r="L129" s="40"/>
      <c r="M129" s="215" t="s">
        <v>1</v>
      </c>
      <c r="N129" s="216" t="s">
        <v>42</v>
      </c>
      <c r="O129" s="72"/>
      <c r="P129" s="217">
        <f t="shared" si="1"/>
        <v>0</v>
      </c>
      <c r="Q129" s="217">
        <v>0</v>
      </c>
      <c r="R129" s="217">
        <f t="shared" si="2"/>
        <v>0</v>
      </c>
      <c r="S129" s="217">
        <v>0</v>
      </c>
      <c r="T129" s="218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9" t="s">
        <v>134</v>
      </c>
      <c r="AT129" s="219" t="s">
        <v>130</v>
      </c>
      <c r="AU129" s="219" t="s">
        <v>87</v>
      </c>
      <c r="AY129" s="18" t="s">
        <v>128</v>
      </c>
      <c r="BE129" s="220">
        <f t="shared" si="4"/>
        <v>0</v>
      </c>
      <c r="BF129" s="220">
        <f t="shared" si="5"/>
        <v>0</v>
      </c>
      <c r="BG129" s="220">
        <f t="shared" si="6"/>
        <v>0</v>
      </c>
      <c r="BH129" s="220">
        <f t="shared" si="7"/>
        <v>0</v>
      </c>
      <c r="BI129" s="220">
        <f t="shared" si="8"/>
        <v>0</v>
      </c>
      <c r="BJ129" s="18" t="s">
        <v>85</v>
      </c>
      <c r="BK129" s="220">
        <f t="shared" si="9"/>
        <v>0</v>
      </c>
      <c r="BL129" s="18" t="s">
        <v>134</v>
      </c>
      <c r="BM129" s="219" t="s">
        <v>1752</v>
      </c>
    </row>
    <row r="130" spans="1:65" s="2" customFormat="1" ht="21.75" customHeight="1">
      <c r="A130" s="35"/>
      <c r="B130" s="36"/>
      <c r="C130" s="207" t="s">
        <v>147</v>
      </c>
      <c r="D130" s="207" t="s">
        <v>130</v>
      </c>
      <c r="E130" s="208" t="s">
        <v>379</v>
      </c>
      <c r="F130" s="209" t="s">
        <v>380</v>
      </c>
      <c r="G130" s="210" t="s">
        <v>180</v>
      </c>
      <c r="H130" s="211">
        <v>-6.48</v>
      </c>
      <c r="I130" s="212"/>
      <c r="J130" s="213">
        <f t="shared" si="0"/>
        <v>0</v>
      </c>
      <c r="K130" s="214"/>
      <c r="L130" s="40"/>
      <c r="M130" s="215" t="s">
        <v>1</v>
      </c>
      <c r="N130" s="216" t="s">
        <v>42</v>
      </c>
      <c r="O130" s="72"/>
      <c r="P130" s="217">
        <f t="shared" si="1"/>
        <v>0</v>
      </c>
      <c r="Q130" s="217">
        <v>0</v>
      </c>
      <c r="R130" s="217">
        <f t="shared" si="2"/>
        <v>0</v>
      </c>
      <c r="S130" s="217">
        <v>0</v>
      </c>
      <c r="T130" s="218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9" t="s">
        <v>134</v>
      </c>
      <c r="AT130" s="219" t="s">
        <v>130</v>
      </c>
      <c r="AU130" s="219" t="s">
        <v>87</v>
      </c>
      <c r="AY130" s="18" t="s">
        <v>128</v>
      </c>
      <c r="BE130" s="220">
        <f t="shared" si="4"/>
        <v>0</v>
      </c>
      <c r="BF130" s="220">
        <f t="shared" si="5"/>
        <v>0</v>
      </c>
      <c r="BG130" s="220">
        <f t="shared" si="6"/>
        <v>0</v>
      </c>
      <c r="BH130" s="220">
        <f t="shared" si="7"/>
        <v>0</v>
      </c>
      <c r="BI130" s="220">
        <f t="shared" si="8"/>
        <v>0</v>
      </c>
      <c r="BJ130" s="18" t="s">
        <v>85</v>
      </c>
      <c r="BK130" s="220">
        <f t="shared" si="9"/>
        <v>0</v>
      </c>
      <c r="BL130" s="18" t="s">
        <v>134</v>
      </c>
      <c r="BM130" s="219" t="s">
        <v>1753</v>
      </c>
    </row>
    <row r="131" spans="2:51" s="13" customFormat="1" ht="12">
      <c r="B131" s="221"/>
      <c r="C131" s="222"/>
      <c r="D131" s="223" t="s">
        <v>135</v>
      </c>
      <c r="E131" s="222"/>
      <c r="F131" s="225" t="s">
        <v>1754</v>
      </c>
      <c r="G131" s="222"/>
      <c r="H131" s="226">
        <v>-6.48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135</v>
      </c>
      <c r="AU131" s="232" t="s">
        <v>87</v>
      </c>
      <c r="AV131" s="13" t="s">
        <v>87</v>
      </c>
      <c r="AW131" s="13" t="s">
        <v>4</v>
      </c>
      <c r="AX131" s="13" t="s">
        <v>85</v>
      </c>
      <c r="AY131" s="232" t="s">
        <v>128</v>
      </c>
    </row>
    <row r="132" spans="2:63" s="12" customFormat="1" ht="22.9" customHeight="1">
      <c r="B132" s="192"/>
      <c r="C132" s="193"/>
      <c r="D132" s="194" t="s">
        <v>76</v>
      </c>
      <c r="E132" s="205" t="s">
        <v>138</v>
      </c>
      <c r="F132" s="205" t="s">
        <v>139</v>
      </c>
      <c r="G132" s="193"/>
      <c r="H132" s="193"/>
      <c r="I132" s="196"/>
      <c r="J132" s="206">
        <f>BK132</f>
        <v>0</v>
      </c>
      <c r="K132" s="193"/>
      <c r="L132" s="197"/>
      <c r="M132" s="198"/>
      <c r="N132" s="199"/>
      <c r="O132" s="199"/>
      <c r="P132" s="200">
        <f>SUM(P133:P134)</f>
        <v>0</v>
      </c>
      <c r="Q132" s="199"/>
      <c r="R132" s="200">
        <f>SUM(R133:R134)</f>
        <v>0</v>
      </c>
      <c r="S132" s="199"/>
      <c r="T132" s="201">
        <f>SUM(T133:T134)</f>
        <v>7.2</v>
      </c>
      <c r="AR132" s="202" t="s">
        <v>85</v>
      </c>
      <c r="AT132" s="203" t="s">
        <v>76</v>
      </c>
      <c r="AU132" s="203" t="s">
        <v>85</v>
      </c>
      <c r="AY132" s="202" t="s">
        <v>128</v>
      </c>
      <c r="BK132" s="204">
        <f>SUM(BK133:BK134)</f>
        <v>0</v>
      </c>
    </row>
    <row r="133" spans="1:65" s="2" customFormat="1" ht="16.5" customHeight="1">
      <c r="A133" s="35"/>
      <c r="B133" s="36"/>
      <c r="C133" s="207" t="s">
        <v>170</v>
      </c>
      <c r="D133" s="207" t="s">
        <v>130</v>
      </c>
      <c r="E133" s="208" t="s">
        <v>1073</v>
      </c>
      <c r="F133" s="209" t="s">
        <v>1074</v>
      </c>
      <c r="G133" s="210" t="s">
        <v>133</v>
      </c>
      <c r="H133" s="211">
        <v>3.6</v>
      </c>
      <c r="I133" s="212"/>
      <c r="J133" s="213">
        <f>ROUND(I133*H133,2)</f>
        <v>0</v>
      </c>
      <c r="K133" s="214"/>
      <c r="L133" s="40"/>
      <c r="M133" s="215" t="s">
        <v>1</v>
      </c>
      <c r="N133" s="216" t="s">
        <v>42</v>
      </c>
      <c r="O133" s="72"/>
      <c r="P133" s="217">
        <f>O133*H133</f>
        <v>0</v>
      </c>
      <c r="Q133" s="217">
        <v>0</v>
      </c>
      <c r="R133" s="217">
        <f>Q133*H133</f>
        <v>0</v>
      </c>
      <c r="S133" s="217">
        <v>2</v>
      </c>
      <c r="T133" s="218">
        <f>S133*H133</f>
        <v>7.2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9" t="s">
        <v>134</v>
      </c>
      <c r="AT133" s="219" t="s">
        <v>130</v>
      </c>
      <c r="AU133" s="219" t="s">
        <v>87</v>
      </c>
      <c r="AY133" s="18" t="s">
        <v>128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8" t="s">
        <v>85</v>
      </c>
      <c r="BK133" s="220">
        <f>ROUND(I133*H133,2)</f>
        <v>0</v>
      </c>
      <c r="BL133" s="18" t="s">
        <v>134</v>
      </c>
      <c r="BM133" s="219" t="s">
        <v>1755</v>
      </c>
    </row>
    <row r="134" spans="2:51" s="13" customFormat="1" ht="12">
      <c r="B134" s="221"/>
      <c r="C134" s="222"/>
      <c r="D134" s="223" t="s">
        <v>135</v>
      </c>
      <c r="E134" s="224" t="s">
        <v>1</v>
      </c>
      <c r="F134" s="225" t="s">
        <v>1756</v>
      </c>
      <c r="G134" s="222"/>
      <c r="H134" s="226">
        <v>3.6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135</v>
      </c>
      <c r="AU134" s="232" t="s">
        <v>87</v>
      </c>
      <c r="AV134" s="13" t="s">
        <v>87</v>
      </c>
      <c r="AW134" s="13" t="s">
        <v>33</v>
      </c>
      <c r="AX134" s="13" t="s">
        <v>85</v>
      </c>
      <c r="AY134" s="232" t="s">
        <v>128</v>
      </c>
    </row>
    <row r="135" spans="2:63" s="12" customFormat="1" ht="22.9" customHeight="1">
      <c r="B135" s="192"/>
      <c r="C135" s="193"/>
      <c r="D135" s="194" t="s">
        <v>76</v>
      </c>
      <c r="E135" s="205" t="s">
        <v>213</v>
      </c>
      <c r="F135" s="205" t="s">
        <v>214</v>
      </c>
      <c r="G135" s="193"/>
      <c r="H135" s="193"/>
      <c r="I135" s="196"/>
      <c r="J135" s="206">
        <f>BK135</f>
        <v>0</v>
      </c>
      <c r="K135" s="193"/>
      <c r="L135" s="197"/>
      <c r="M135" s="198"/>
      <c r="N135" s="199"/>
      <c r="O135" s="199"/>
      <c r="P135" s="200">
        <f>SUM(P136:P140)</f>
        <v>0</v>
      </c>
      <c r="Q135" s="199"/>
      <c r="R135" s="200">
        <f>SUM(R136:R140)</f>
        <v>0</v>
      </c>
      <c r="S135" s="199"/>
      <c r="T135" s="201">
        <f>SUM(T136:T140)</f>
        <v>0</v>
      </c>
      <c r="AR135" s="202" t="s">
        <v>85</v>
      </c>
      <c r="AT135" s="203" t="s">
        <v>76</v>
      </c>
      <c r="AU135" s="203" t="s">
        <v>85</v>
      </c>
      <c r="AY135" s="202" t="s">
        <v>128</v>
      </c>
      <c r="BK135" s="204">
        <f>SUM(BK136:BK140)</f>
        <v>0</v>
      </c>
    </row>
    <row r="136" spans="1:65" s="2" customFormat="1" ht="21.75" customHeight="1">
      <c r="A136" s="35"/>
      <c r="B136" s="36"/>
      <c r="C136" s="207" t="s">
        <v>154</v>
      </c>
      <c r="D136" s="207" t="s">
        <v>130</v>
      </c>
      <c r="E136" s="208" t="s">
        <v>215</v>
      </c>
      <c r="F136" s="209" t="s">
        <v>216</v>
      </c>
      <c r="G136" s="210" t="s">
        <v>180</v>
      </c>
      <c r="H136" s="211">
        <v>7.2</v>
      </c>
      <c r="I136" s="212"/>
      <c r="J136" s="213">
        <f>ROUND(I136*H136,2)</f>
        <v>0</v>
      </c>
      <c r="K136" s="214"/>
      <c r="L136" s="40"/>
      <c r="M136" s="215" t="s">
        <v>1</v>
      </c>
      <c r="N136" s="216" t="s">
        <v>42</v>
      </c>
      <c r="O136" s="72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9" t="s">
        <v>134</v>
      </c>
      <c r="AT136" s="219" t="s">
        <v>130</v>
      </c>
      <c r="AU136" s="219" t="s">
        <v>87</v>
      </c>
      <c r="AY136" s="18" t="s">
        <v>128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8" t="s">
        <v>85</v>
      </c>
      <c r="BK136" s="220">
        <f>ROUND(I136*H136,2)</f>
        <v>0</v>
      </c>
      <c r="BL136" s="18" t="s">
        <v>134</v>
      </c>
      <c r="BM136" s="219" t="s">
        <v>1757</v>
      </c>
    </row>
    <row r="137" spans="1:65" s="2" customFormat="1" ht="21.75" customHeight="1">
      <c r="A137" s="35"/>
      <c r="B137" s="36"/>
      <c r="C137" s="207" t="s">
        <v>138</v>
      </c>
      <c r="D137" s="207" t="s">
        <v>130</v>
      </c>
      <c r="E137" s="208" t="s">
        <v>218</v>
      </c>
      <c r="F137" s="209" t="s">
        <v>219</v>
      </c>
      <c r="G137" s="210" t="s">
        <v>180</v>
      </c>
      <c r="H137" s="211">
        <v>7.2</v>
      </c>
      <c r="I137" s="212"/>
      <c r="J137" s="213">
        <f>ROUND(I137*H137,2)</f>
        <v>0</v>
      </c>
      <c r="K137" s="214"/>
      <c r="L137" s="40"/>
      <c r="M137" s="215" t="s">
        <v>1</v>
      </c>
      <c r="N137" s="216" t="s">
        <v>42</v>
      </c>
      <c r="O137" s="72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9" t="s">
        <v>134</v>
      </c>
      <c r="AT137" s="219" t="s">
        <v>130</v>
      </c>
      <c r="AU137" s="219" t="s">
        <v>87</v>
      </c>
      <c r="AY137" s="18" t="s">
        <v>128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8" t="s">
        <v>85</v>
      </c>
      <c r="BK137" s="220">
        <f>ROUND(I137*H137,2)</f>
        <v>0</v>
      </c>
      <c r="BL137" s="18" t="s">
        <v>134</v>
      </c>
      <c r="BM137" s="219" t="s">
        <v>1758</v>
      </c>
    </row>
    <row r="138" spans="1:65" s="2" customFormat="1" ht="21.75" customHeight="1">
      <c r="A138" s="35"/>
      <c r="B138" s="36"/>
      <c r="C138" s="207" t="s">
        <v>161</v>
      </c>
      <c r="D138" s="207" t="s">
        <v>130</v>
      </c>
      <c r="E138" s="208" t="s">
        <v>222</v>
      </c>
      <c r="F138" s="209" t="s">
        <v>223</v>
      </c>
      <c r="G138" s="210" t="s">
        <v>180</v>
      </c>
      <c r="H138" s="211">
        <v>64.8</v>
      </c>
      <c r="I138" s="212"/>
      <c r="J138" s="213">
        <f>ROUND(I138*H138,2)</f>
        <v>0</v>
      </c>
      <c r="K138" s="214"/>
      <c r="L138" s="40"/>
      <c r="M138" s="215" t="s">
        <v>1</v>
      </c>
      <c r="N138" s="216" t="s">
        <v>42</v>
      </c>
      <c r="O138" s="72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9" t="s">
        <v>134</v>
      </c>
      <c r="AT138" s="219" t="s">
        <v>130</v>
      </c>
      <c r="AU138" s="219" t="s">
        <v>87</v>
      </c>
      <c r="AY138" s="18" t="s">
        <v>128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8" t="s">
        <v>85</v>
      </c>
      <c r="BK138" s="220">
        <f>ROUND(I138*H138,2)</f>
        <v>0</v>
      </c>
      <c r="BL138" s="18" t="s">
        <v>134</v>
      </c>
      <c r="BM138" s="219" t="s">
        <v>1759</v>
      </c>
    </row>
    <row r="139" spans="2:51" s="13" customFormat="1" ht="12">
      <c r="B139" s="221"/>
      <c r="C139" s="222"/>
      <c r="D139" s="223" t="s">
        <v>135</v>
      </c>
      <c r="E139" s="222"/>
      <c r="F139" s="225" t="s">
        <v>1760</v>
      </c>
      <c r="G139" s="222"/>
      <c r="H139" s="226">
        <v>64.8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135</v>
      </c>
      <c r="AU139" s="232" t="s">
        <v>87</v>
      </c>
      <c r="AV139" s="13" t="s">
        <v>87</v>
      </c>
      <c r="AW139" s="13" t="s">
        <v>4</v>
      </c>
      <c r="AX139" s="13" t="s">
        <v>85</v>
      </c>
      <c r="AY139" s="232" t="s">
        <v>128</v>
      </c>
    </row>
    <row r="140" spans="1:65" s="2" customFormat="1" ht="21.75" customHeight="1">
      <c r="A140" s="35"/>
      <c r="B140" s="36"/>
      <c r="C140" s="207" t="s">
        <v>197</v>
      </c>
      <c r="D140" s="207" t="s">
        <v>130</v>
      </c>
      <c r="E140" s="208" t="s">
        <v>1126</v>
      </c>
      <c r="F140" s="209" t="s">
        <v>1127</v>
      </c>
      <c r="G140" s="210" t="s">
        <v>180</v>
      </c>
      <c r="H140" s="211">
        <v>7.2</v>
      </c>
      <c r="I140" s="212"/>
      <c r="J140" s="213">
        <f>ROUND(I140*H140,2)</f>
        <v>0</v>
      </c>
      <c r="K140" s="214"/>
      <c r="L140" s="40"/>
      <c r="M140" s="215" t="s">
        <v>1</v>
      </c>
      <c r="N140" s="216" t="s">
        <v>42</v>
      </c>
      <c r="O140" s="72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9" t="s">
        <v>134</v>
      </c>
      <c r="AT140" s="219" t="s">
        <v>130</v>
      </c>
      <c r="AU140" s="219" t="s">
        <v>87</v>
      </c>
      <c r="AY140" s="18" t="s">
        <v>128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8" t="s">
        <v>85</v>
      </c>
      <c r="BK140" s="220">
        <f>ROUND(I140*H140,2)</f>
        <v>0</v>
      </c>
      <c r="BL140" s="18" t="s">
        <v>134</v>
      </c>
      <c r="BM140" s="219" t="s">
        <v>1761</v>
      </c>
    </row>
    <row r="141" spans="2:63" s="12" customFormat="1" ht="22.9" customHeight="1">
      <c r="B141" s="192"/>
      <c r="C141" s="193"/>
      <c r="D141" s="194" t="s">
        <v>76</v>
      </c>
      <c r="E141" s="205" t="s">
        <v>1762</v>
      </c>
      <c r="F141" s="205" t="s">
        <v>1763</v>
      </c>
      <c r="G141" s="193"/>
      <c r="H141" s="193"/>
      <c r="I141" s="196"/>
      <c r="J141" s="206">
        <f>BK141</f>
        <v>0</v>
      </c>
      <c r="K141" s="193"/>
      <c r="L141" s="197"/>
      <c r="M141" s="198"/>
      <c r="N141" s="199"/>
      <c r="O141" s="199"/>
      <c r="P141" s="200">
        <f>P142</f>
        <v>0</v>
      </c>
      <c r="Q141" s="199"/>
      <c r="R141" s="200">
        <f>R142</f>
        <v>0</v>
      </c>
      <c r="S141" s="199"/>
      <c r="T141" s="201">
        <f>T142</f>
        <v>0</v>
      </c>
      <c r="AR141" s="202" t="s">
        <v>85</v>
      </c>
      <c r="AT141" s="203" t="s">
        <v>76</v>
      </c>
      <c r="AU141" s="203" t="s">
        <v>85</v>
      </c>
      <c r="AY141" s="202" t="s">
        <v>128</v>
      </c>
      <c r="BK141" s="204">
        <f>BK142</f>
        <v>0</v>
      </c>
    </row>
    <row r="142" spans="1:65" s="2" customFormat="1" ht="33" customHeight="1">
      <c r="A142" s="35"/>
      <c r="B142" s="36"/>
      <c r="C142" s="207" t="s">
        <v>164</v>
      </c>
      <c r="D142" s="207" t="s">
        <v>130</v>
      </c>
      <c r="E142" s="208" t="s">
        <v>1764</v>
      </c>
      <c r="F142" s="209" t="s">
        <v>1765</v>
      </c>
      <c r="G142" s="210" t="s">
        <v>1</v>
      </c>
      <c r="H142" s="211">
        <v>0</v>
      </c>
      <c r="I142" s="212"/>
      <c r="J142" s="213">
        <f>ROUND(I142*H142,2)</f>
        <v>0</v>
      </c>
      <c r="K142" s="214"/>
      <c r="L142" s="40"/>
      <c r="M142" s="215" t="s">
        <v>1</v>
      </c>
      <c r="N142" s="216" t="s">
        <v>42</v>
      </c>
      <c r="O142" s="72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9" t="s">
        <v>134</v>
      </c>
      <c r="AT142" s="219" t="s">
        <v>130</v>
      </c>
      <c r="AU142" s="219" t="s">
        <v>87</v>
      </c>
      <c r="AY142" s="18" t="s">
        <v>128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8" t="s">
        <v>85</v>
      </c>
      <c r="BK142" s="220">
        <f>ROUND(I142*H142,2)</f>
        <v>0</v>
      </c>
      <c r="BL142" s="18" t="s">
        <v>134</v>
      </c>
      <c r="BM142" s="219" t="s">
        <v>1766</v>
      </c>
    </row>
    <row r="143" spans="1:63" s="2" customFormat="1" ht="49.9" customHeight="1">
      <c r="A143" s="35"/>
      <c r="B143" s="36"/>
      <c r="C143" s="37"/>
      <c r="D143" s="37"/>
      <c r="E143" s="195" t="s">
        <v>258</v>
      </c>
      <c r="F143" s="195" t="s">
        <v>259</v>
      </c>
      <c r="G143" s="37"/>
      <c r="H143" s="37"/>
      <c r="I143" s="116"/>
      <c r="J143" s="178">
        <f aca="true" t="shared" si="10" ref="J143:J148">BK143</f>
        <v>0</v>
      </c>
      <c r="K143" s="37"/>
      <c r="L143" s="40"/>
      <c r="M143" s="244"/>
      <c r="N143" s="245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76</v>
      </c>
      <c r="AU143" s="18" t="s">
        <v>77</v>
      </c>
      <c r="AY143" s="18" t="s">
        <v>260</v>
      </c>
      <c r="BK143" s="220">
        <f>SUM(BK144:BK148)</f>
        <v>0</v>
      </c>
    </row>
    <row r="144" spans="1:63" s="2" customFormat="1" ht="16.35" customHeight="1">
      <c r="A144" s="35"/>
      <c r="B144" s="36"/>
      <c r="C144" s="246" t="s">
        <v>1</v>
      </c>
      <c r="D144" s="246" t="s">
        <v>130</v>
      </c>
      <c r="E144" s="247" t="s">
        <v>1</v>
      </c>
      <c r="F144" s="248" t="s">
        <v>1</v>
      </c>
      <c r="G144" s="249" t="s">
        <v>1</v>
      </c>
      <c r="H144" s="250"/>
      <c r="I144" s="251"/>
      <c r="J144" s="252">
        <f t="shared" si="10"/>
        <v>0</v>
      </c>
      <c r="K144" s="214"/>
      <c r="L144" s="40"/>
      <c r="M144" s="253" t="s">
        <v>1</v>
      </c>
      <c r="N144" s="254" t="s">
        <v>42</v>
      </c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260</v>
      </c>
      <c r="AU144" s="18" t="s">
        <v>85</v>
      </c>
      <c r="AY144" s="18" t="s">
        <v>260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8" t="s">
        <v>85</v>
      </c>
      <c r="BK144" s="220">
        <f>I144*H144</f>
        <v>0</v>
      </c>
    </row>
    <row r="145" spans="1:63" s="2" customFormat="1" ht="16.35" customHeight="1">
      <c r="A145" s="35"/>
      <c r="B145" s="36"/>
      <c r="C145" s="246" t="s">
        <v>1</v>
      </c>
      <c r="D145" s="246" t="s">
        <v>130</v>
      </c>
      <c r="E145" s="247" t="s">
        <v>1</v>
      </c>
      <c r="F145" s="248" t="s">
        <v>1</v>
      </c>
      <c r="G145" s="249" t="s">
        <v>1</v>
      </c>
      <c r="H145" s="250"/>
      <c r="I145" s="251"/>
      <c r="J145" s="252">
        <f t="shared" si="10"/>
        <v>0</v>
      </c>
      <c r="K145" s="214"/>
      <c r="L145" s="40"/>
      <c r="M145" s="253" t="s">
        <v>1</v>
      </c>
      <c r="N145" s="254" t="s">
        <v>42</v>
      </c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260</v>
      </c>
      <c r="AU145" s="18" t="s">
        <v>85</v>
      </c>
      <c r="AY145" s="18" t="s">
        <v>260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8" t="s">
        <v>85</v>
      </c>
      <c r="BK145" s="220">
        <f>I145*H145</f>
        <v>0</v>
      </c>
    </row>
    <row r="146" spans="1:63" s="2" customFormat="1" ht="16.35" customHeight="1">
      <c r="A146" s="35"/>
      <c r="B146" s="36"/>
      <c r="C146" s="246" t="s">
        <v>1</v>
      </c>
      <c r="D146" s="246" t="s">
        <v>130</v>
      </c>
      <c r="E146" s="247" t="s">
        <v>1</v>
      </c>
      <c r="F146" s="248" t="s">
        <v>1</v>
      </c>
      <c r="G146" s="249" t="s">
        <v>1</v>
      </c>
      <c r="H146" s="250"/>
      <c r="I146" s="251"/>
      <c r="J146" s="252">
        <f t="shared" si="10"/>
        <v>0</v>
      </c>
      <c r="K146" s="214"/>
      <c r="L146" s="40"/>
      <c r="M146" s="253" t="s">
        <v>1</v>
      </c>
      <c r="N146" s="254" t="s">
        <v>42</v>
      </c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260</v>
      </c>
      <c r="AU146" s="18" t="s">
        <v>85</v>
      </c>
      <c r="AY146" s="18" t="s">
        <v>260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8" t="s">
        <v>85</v>
      </c>
      <c r="BK146" s="220">
        <f>I146*H146</f>
        <v>0</v>
      </c>
    </row>
    <row r="147" spans="1:63" s="2" customFormat="1" ht="16.35" customHeight="1">
      <c r="A147" s="35"/>
      <c r="B147" s="36"/>
      <c r="C147" s="246" t="s">
        <v>1</v>
      </c>
      <c r="D147" s="246" t="s">
        <v>130</v>
      </c>
      <c r="E147" s="247" t="s">
        <v>1</v>
      </c>
      <c r="F147" s="248" t="s">
        <v>1</v>
      </c>
      <c r="G147" s="249" t="s">
        <v>1</v>
      </c>
      <c r="H147" s="250"/>
      <c r="I147" s="251"/>
      <c r="J147" s="252">
        <f t="shared" si="10"/>
        <v>0</v>
      </c>
      <c r="K147" s="214"/>
      <c r="L147" s="40"/>
      <c r="M147" s="253" t="s">
        <v>1</v>
      </c>
      <c r="N147" s="254" t="s">
        <v>42</v>
      </c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260</v>
      </c>
      <c r="AU147" s="18" t="s">
        <v>85</v>
      </c>
      <c r="AY147" s="18" t="s">
        <v>260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8" t="s">
        <v>85</v>
      </c>
      <c r="BK147" s="220">
        <f>I147*H147</f>
        <v>0</v>
      </c>
    </row>
    <row r="148" spans="1:63" s="2" customFormat="1" ht="16.35" customHeight="1">
      <c r="A148" s="35"/>
      <c r="B148" s="36"/>
      <c r="C148" s="246" t="s">
        <v>1</v>
      </c>
      <c r="D148" s="246" t="s">
        <v>130</v>
      </c>
      <c r="E148" s="247" t="s">
        <v>1</v>
      </c>
      <c r="F148" s="248" t="s">
        <v>1</v>
      </c>
      <c r="G148" s="249" t="s">
        <v>1</v>
      </c>
      <c r="H148" s="250"/>
      <c r="I148" s="251"/>
      <c r="J148" s="252">
        <f t="shared" si="10"/>
        <v>0</v>
      </c>
      <c r="K148" s="214"/>
      <c r="L148" s="40"/>
      <c r="M148" s="253" t="s">
        <v>1</v>
      </c>
      <c r="N148" s="254" t="s">
        <v>42</v>
      </c>
      <c r="O148" s="255"/>
      <c r="P148" s="255"/>
      <c r="Q148" s="255"/>
      <c r="R148" s="255"/>
      <c r="S148" s="255"/>
      <c r="T148" s="25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260</v>
      </c>
      <c r="AU148" s="18" t="s">
        <v>85</v>
      </c>
      <c r="AY148" s="18" t="s">
        <v>260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8" t="s">
        <v>85</v>
      </c>
      <c r="BK148" s="220">
        <f>I148*H148</f>
        <v>0</v>
      </c>
    </row>
    <row r="149" spans="1:31" s="2" customFormat="1" ht="6.95" customHeight="1">
      <c r="A149" s="35"/>
      <c r="B149" s="55"/>
      <c r="C149" s="56"/>
      <c r="D149" s="56"/>
      <c r="E149" s="56"/>
      <c r="F149" s="56"/>
      <c r="G149" s="56"/>
      <c r="H149" s="56"/>
      <c r="I149" s="153"/>
      <c r="J149" s="56"/>
      <c r="K149" s="56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algorithmName="SHA-512" hashValue="n9ZakiiU4RGIfETUke4Tt3YJLc1AaebUsdlui6eY7Se4aAm0NhmZ0fxcUnSGrmkV2Yq7VfdbjDEmmceZvHpz0A==" saltValue="j4Xh/JlpYjcwWWxEejDIOzUux8xYTj2XXFg2WXjkF5FkQ/6hwiuubfp22ds4DSvFvWoCGoQaP4ZdeClEc9cncQ==" spinCount="100000" sheet="1" objects="1" scenarios="1" formatColumns="0" formatRows="0" autoFilter="0"/>
  <autoFilter ref="C121:K14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44:D149">
      <formula1>"K, M"</formula1>
    </dataValidation>
    <dataValidation type="list" allowBlank="1" showInputMessage="1" showErrorMessage="1" error="Povoleny jsou hodnoty základní, snížená, zákl. přenesená, sníž. přenesená, nulová." sqref="N144:N149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AT2" s="18" t="s">
        <v>96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87</v>
      </c>
    </row>
    <row r="4" spans="2:46" s="1" customFormat="1" ht="24.95" customHeight="1">
      <c r="B4" s="21"/>
      <c r="D4" s="113" t="s">
        <v>97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585" t="str">
        <f>'Rekapitulace stavby'!K6</f>
        <v>Přestavba zázemí PZ, FAPPZ, FŽP</v>
      </c>
      <c r="F7" s="586"/>
      <c r="G7" s="586"/>
      <c r="H7" s="586"/>
      <c r="I7" s="109"/>
      <c r="L7" s="21"/>
    </row>
    <row r="8" spans="1:31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587" t="s">
        <v>1767</v>
      </c>
      <c r="F9" s="588"/>
      <c r="G9" s="588"/>
      <c r="H9" s="588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14.5.2019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589" t="str">
        <f>'Rekapitulace stavby'!E14</f>
        <v>Vyplň údaj</v>
      </c>
      <c r="F18" s="590"/>
      <c r="G18" s="590"/>
      <c r="H18" s="590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">
        <v>30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31</v>
      </c>
      <c r="F21" s="35"/>
      <c r="G21" s="35"/>
      <c r="H21" s="35"/>
      <c r="I21" s="118" t="s">
        <v>26</v>
      </c>
      <c r="J21" s="117" t="s">
        <v>32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591" t="s">
        <v>1</v>
      </c>
      <c r="F27" s="591"/>
      <c r="G27" s="591"/>
      <c r="H27" s="591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41</v>
      </c>
      <c r="E33" s="115" t="s">
        <v>42</v>
      </c>
      <c r="F33" s="131">
        <f>ROUND((ROUND((SUM(BE122:BE146)),2)+SUM(BE148:BE152)),2)</f>
        <v>0</v>
      </c>
      <c r="G33" s="35"/>
      <c r="H33" s="35"/>
      <c r="I33" s="132">
        <v>0.21</v>
      </c>
      <c r="J33" s="131">
        <f>ROUND((ROUND(((SUM(BE122:BE146))*I33),2)+(SUM(BE148:BE152)*I33)),2)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43</v>
      </c>
      <c r="F34" s="131">
        <f>ROUND((ROUND((SUM(BF122:BF146)),2)+SUM(BF148:BF152)),2)</f>
        <v>0</v>
      </c>
      <c r="G34" s="35"/>
      <c r="H34" s="35"/>
      <c r="I34" s="132">
        <v>0.15</v>
      </c>
      <c r="J34" s="131">
        <f>ROUND((ROUND(((SUM(BF122:BF146))*I34),2)+(SUM(BF148:BF152)*I34)),2)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44</v>
      </c>
      <c r="F35" s="131">
        <f>ROUND((ROUND((SUM(BG122:BG146)),2)+SUM(BG148:BG152)),2)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45</v>
      </c>
      <c r="F36" s="131">
        <f>ROUND((ROUND((SUM(BH122:BH146)),2)+SUM(BH148:BH152)),2)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1">
        <f>ROUND((ROUND((SUM(BI122:BI146)),2)+SUM(BI148:BI152)),2)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583" t="str">
        <f>E7</f>
        <v>Přestavba zázemí PZ, FAPPZ, FŽP</v>
      </c>
      <c r="F85" s="584"/>
      <c r="G85" s="584"/>
      <c r="H85" s="584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571" t="str">
        <f>E9</f>
        <v>SO-02 - Stabilizace podloží zpevněných ploch</v>
      </c>
      <c r="F87" s="582"/>
      <c r="G87" s="582"/>
      <c r="H87" s="58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14.5.2019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>ABCD studio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2:12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262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106</v>
      </c>
      <c r="E99" s="172"/>
      <c r="F99" s="172"/>
      <c r="G99" s="172"/>
      <c r="H99" s="172"/>
      <c r="I99" s="173"/>
      <c r="J99" s="174">
        <f>J126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266</v>
      </c>
      <c r="E100" s="172"/>
      <c r="F100" s="172"/>
      <c r="G100" s="172"/>
      <c r="H100" s="172"/>
      <c r="I100" s="173"/>
      <c r="J100" s="174">
        <f>J139</f>
        <v>0</v>
      </c>
      <c r="K100" s="170"/>
      <c r="L100" s="175"/>
    </row>
    <row r="101" spans="2:12" s="9" customFormat="1" ht="24.95" customHeight="1">
      <c r="B101" s="162"/>
      <c r="C101" s="163"/>
      <c r="D101" s="164" t="s">
        <v>288</v>
      </c>
      <c r="E101" s="165"/>
      <c r="F101" s="165"/>
      <c r="G101" s="165"/>
      <c r="H101" s="165"/>
      <c r="I101" s="166"/>
      <c r="J101" s="167">
        <f>J142</f>
        <v>0</v>
      </c>
      <c r="K101" s="163"/>
      <c r="L101" s="168"/>
    </row>
    <row r="102" spans="2:12" s="9" customFormat="1" ht="21.75" customHeight="1">
      <c r="B102" s="162"/>
      <c r="C102" s="163"/>
      <c r="D102" s="176" t="s">
        <v>112</v>
      </c>
      <c r="E102" s="163"/>
      <c r="F102" s="163"/>
      <c r="G102" s="163"/>
      <c r="H102" s="163"/>
      <c r="I102" s="177"/>
      <c r="J102" s="178">
        <f>J147</f>
        <v>0</v>
      </c>
      <c r="K102" s="163"/>
      <c r="L102" s="168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113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583" t="str">
        <f>E7</f>
        <v>Přestavba zázemí PZ, FAPPZ, FŽP</v>
      </c>
      <c r="F112" s="584"/>
      <c r="G112" s="584"/>
      <c r="H112" s="584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98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571" t="str">
        <f>E9</f>
        <v>SO-02 - Stabilizace podloží zpevněných ploch</v>
      </c>
      <c r="F114" s="582"/>
      <c r="G114" s="582"/>
      <c r="H114" s="582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14.5.2019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 xml:space="preserve"> </v>
      </c>
      <c r="G118" s="37"/>
      <c r="H118" s="37"/>
      <c r="I118" s="118" t="s">
        <v>29</v>
      </c>
      <c r="J118" s="33" t="str">
        <f>E21</f>
        <v>ABCD studio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18" t="s">
        <v>34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9"/>
      <c r="B121" s="180"/>
      <c r="C121" s="181" t="s">
        <v>114</v>
      </c>
      <c r="D121" s="182" t="s">
        <v>62</v>
      </c>
      <c r="E121" s="182" t="s">
        <v>58</v>
      </c>
      <c r="F121" s="182" t="s">
        <v>59</v>
      </c>
      <c r="G121" s="182" t="s">
        <v>115</v>
      </c>
      <c r="H121" s="182" t="s">
        <v>116</v>
      </c>
      <c r="I121" s="183" t="s">
        <v>117</v>
      </c>
      <c r="J121" s="184" t="s">
        <v>102</v>
      </c>
      <c r="K121" s="185" t="s">
        <v>118</v>
      </c>
      <c r="L121" s="186"/>
      <c r="M121" s="76" t="s">
        <v>1</v>
      </c>
      <c r="N121" s="77" t="s">
        <v>41</v>
      </c>
      <c r="O121" s="77" t="s">
        <v>119</v>
      </c>
      <c r="P121" s="77" t="s">
        <v>120</v>
      </c>
      <c r="Q121" s="77" t="s">
        <v>121</v>
      </c>
      <c r="R121" s="77" t="s">
        <v>122</v>
      </c>
      <c r="S121" s="77" t="s">
        <v>123</v>
      </c>
      <c r="T121" s="78" t="s">
        <v>124</v>
      </c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</row>
    <row r="122" spans="1:63" s="2" customFormat="1" ht="22.9" customHeight="1">
      <c r="A122" s="35"/>
      <c r="B122" s="36"/>
      <c r="C122" s="83" t="s">
        <v>125</v>
      </c>
      <c r="D122" s="37"/>
      <c r="E122" s="37"/>
      <c r="F122" s="37"/>
      <c r="G122" s="37"/>
      <c r="H122" s="37"/>
      <c r="I122" s="116"/>
      <c r="J122" s="187">
        <f>BK122</f>
        <v>0</v>
      </c>
      <c r="K122" s="37"/>
      <c r="L122" s="40"/>
      <c r="M122" s="79"/>
      <c r="N122" s="188"/>
      <c r="O122" s="80"/>
      <c r="P122" s="189">
        <f>P123+P142+P147</f>
        <v>0</v>
      </c>
      <c r="Q122" s="80"/>
      <c r="R122" s="189">
        <f>R123+R142+R147</f>
        <v>0</v>
      </c>
      <c r="S122" s="80"/>
      <c r="T122" s="190">
        <f>T123+T142+T147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76</v>
      </c>
      <c r="AU122" s="18" t="s">
        <v>104</v>
      </c>
      <c r="BK122" s="191">
        <f>BK123+BK142+BK147</f>
        <v>0</v>
      </c>
    </row>
    <row r="123" spans="2:63" s="12" customFormat="1" ht="25.9" customHeight="1">
      <c r="B123" s="192"/>
      <c r="C123" s="193"/>
      <c r="D123" s="194" t="s">
        <v>76</v>
      </c>
      <c r="E123" s="195" t="s">
        <v>126</v>
      </c>
      <c r="F123" s="195" t="s">
        <v>127</v>
      </c>
      <c r="G123" s="193"/>
      <c r="H123" s="193"/>
      <c r="I123" s="196"/>
      <c r="J123" s="178">
        <f>BK123</f>
        <v>0</v>
      </c>
      <c r="K123" s="193"/>
      <c r="L123" s="197"/>
      <c r="M123" s="198"/>
      <c r="N123" s="199"/>
      <c r="O123" s="199"/>
      <c r="P123" s="200">
        <f>P124+P126+P139</f>
        <v>0</v>
      </c>
      <c r="Q123" s="199"/>
      <c r="R123" s="200">
        <f>R124+R126+R139</f>
        <v>0</v>
      </c>
      <c r="S123" s="199"/>
      <c r="T123" s="201">
        <f>T124+T126+T139</f>
        <v>0</v>
      </c>
      <c r="AR123" s="202" t="s">
        <v>85</v>
      </c>
      <c r="AT123" s="203" t="s">
        <v>76</v>
      </c>
      <c r="AU123" s="203" t="s">
        <v>77</v>
      </c>
      <c r="AY123" s="202" t="s">
        <v>128</v>
      </c>
      <c r="BK123" s="204">
        <f>BK124+BK126+BK139</f>
        <v>0</v>
      </c>
    </row>
    <row r="124" spans="2:63" s="12" customFormat="1" ht="22.9" customHeight="1">
      <c r="B124" s="192"/>
      <c r="C124" s="193"/>
      <c r="D124" s="194" t="s">
        <v>76</v>
      </c>
      <c r="E124" s="205" t="s">
        <v>197</v>
      </c>
      <c r="F124" s="205" t="s">
        <v>289</v>
      </c>
      <c r="G124" s="193"/>
      <c r="H124" s="193"/>
      <c r="I124" s="196"/>
      <c r="J124" s="206">
        <f>BK124</f>
        <v>0</v>
      </c>
      <c r="K124" s="193"/>
      <c r="L124" s="197"/>
      <c r="M124" s="198"/>
      <c r="N124" s="199"/>
      <c r="O124" s="199"/>
      <c r="P124" s="200">
        <f>P125</f>
        <v>0</v>
      </c>
      <c r="Q124" s="199"/>
      <c r="R124" s="200">
        <f>R125</f>
        <v>0</v>
      </c>
      <c r="S124" s="199"/>
      <c r="T124" s="201">
        <f>T125</f>
        <v>0</v>
      </c>
      <c r="AR124" s="202" t="s">
        <v>85</v>
      </c>
      <c r="AT124" s="203" t="s">
        <v>76</v>
      </c>
      <c r="AU124" s="203" t="s">
        <v>85</v>
      </c>
      <c r="AY124" s="202" t="s">
        <v>128</v>
      </c>
      <c r="BK124" s="204">
        <f>BK125</f>
        <v>0</v>
      </c>
    </row>
    <row r="125" spans="1:65" s="2" customFormat="1" ht="33" customHeight="1">
      <c r="A125" s="35"/>
      <c r="B125" s="36"/>
      <c r="C125" s="207" t="s">
        <v>85</v>
      </c>
      <c r="D125" s="207" t="s">
        <v>130</v>
      </c>
      <c r="E125" s="208" t="s">
        <v>293</v>
      </c>
      <c r="F125" s="209" t="s">
        <v>294</v>
      </c>
      <c r="G125" s="210" t="s">
        <v>200</v>
      </c>
      <c r="H125" s="211">
        <v>1</v>
      </c>
      <c r="I125" s="212"/>
      <c r="J125" s="213">
        <f>ROUND(I125*H125,2)</f>
        <v>0</v>
      </c>
      <c r="K125" s="214"/>
      <c r="L125" s="40"/>
      <c r="M125" s="215" t="s">
        <v>1</v>
      </c>
      <c r="N125" s="216" t="s">
        <v>42</v>
      </c>
      <c r="O125" s="72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9" t="s">
        <v>134</v>
      </c>
      <c r="AT125" s="219" t="s">
        <v>130</v>
      </c>
      <c r="AU125" s="219" t="s">
        <v>87</v>
      </c>
      <c r="AY125" s="18" t="s">
        <v>128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8" t="s">
        <v>85</v>
      </c>
      <c r="BK125" s="220">
        <f>ROUND(I125*H125,2)</f>
        <v>0</v>
      </c>
      <c r="BL125" s="18" t="s">
        <v>134</v>
      </c>
      <c r="BM125" s="219" t="s">
        <v>1768</v>
      </c>
    </row>
    <row r="126" spans="2:63" s="12" customFormat="1" ht="22.9" customHeight="1">
      <c r="B126" s="192"/>
      <c r="C126" s="193"/>
      <c r="D126" s="194" t="s">
        <v>76</v>
      </c>
      <c r="E126" s="205" t="s">
        <v>85</v>
      </c>
      <c r="F126" s="205" t="s">
        <v>129</v>
      </c>
      <c r="G126" s="193"/>
      <c r="H126" s="193"/>
      <c r="I126" s="196"/>
      <c r="J126" s="206">
        <f>BK126</f>
        <v>0</v>
      </c>
      <c r="K126" s="193"/>
      <c r="L126" s="197"/>
      <c r="M126" s="198"/>
      <c r="N126" s="199"/>
      <c r="O126" s="199"/>
      <c r="P126" s="200">
        <f>SUM(P127:P138)</f>
        <v>0</v>
      </c>
      <c r="Q126" s="199"/>
      <c r="R126" s="200">
        <f>SUM(R127:R138)</f>
        <v>0</v>
      </c>
      <c r="S126" s="199"/>
      <c r="T126" s="201">
        <f>SUM(T127:T138)</f>
        <v>0</v>
      </c>
      <c r="AR126" s="202" t="s">
        <v>85</v>
      </c>
      <c r="AT126" s="203" t="s">
        <v>76</v>
      </c>
      <c r="AU126" s="203" t="s">
        <v>85</v>
      </c>
      <c r="AY126" s="202" t="s">
        <v>128</v>
      </c>
      <c r="BK126" s="204">
        <f>SUM(BK127:BK138)</f>
        <v>0</v>
      </c>
    </row>
    <row r="127" spans="1:65" s="2" customFormat="1" ht="21.75" customHeight="1">
      <c r="A127" s="35"/>
      <c r="B127" s="36"/>
      <c r="C127" s="207" t="s">
        <v>87</v>
      </c>
      <c r="D127" s="207" t="s">
        <v>130</v>
      </c>
      <c r="E127" s="208" t="s">
        <v>317</v>
      </c>
      <c r="F127" s="209" t="s">
        <v>318</v>
      </c>
      <c r="G127" s="210" t="s">
        <v>133</v>
      </c>
      <c r="H127" s="211">
        <v>293.38</v>
      </c>
      <c r="I127" s="212"/>
      <c r="J127" s="213">
        <f>ROUND(I127*H127,2)</f>
        <v>0</v>
      </c>
      <c r="K127" s="214"/>
      <c r="L127" s="40"/>
      <c r="M127" s="215" t="s">
        <v>1</v>
      </c>
      <c r="N127" s="216" t="s">
        <v>42</v>
      </c>
      <c r="O127" s="72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134</v>
      </c>
      <c r="AT127" s="219" t="s">
        <v>130</v>
      </c>
      <c r="AU127" s="219" t="s">
        <v>87</v>
      </c>
      <c r="AY127" s="18" t="s">
        <v>128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8" t="s">
        <v>85</v>
      </c>
      <c r="BK127" s="220">
        <f>ROUND(I127*H127,2)</f>
        <v>0</v>
      </c>
      <c r="BL127" s="18" t="s">
        <v>134</v>
      </c>
      <c r="BM127" s="219" t="s">
        <v>1769</v>
      </c>
    </row>
    <row r="128" spans="2:51" s="13" customFormat="1" ht="12">
      <c r="B128" s="221"/>
      <c r="C128" s="222"/>
      <c r="D128" s="223" t="s">
        <v>135</v>
      </c>
      <c r="E128" s="224" t="s">
        <v>1</v>
      </c>
      <c r="F128" s="225" t="s">
        <v>1770</v>
      </c>
      <c r="G128" s="222"/>
      <c r="H128" s="226">
        <v>86.24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135</v>
      </c>
      <c r="AU128" s="232" t="s">
        <v>87</v>
      </c>
      <c r="AV128" s="13" t="s">
        <v>87</v>
      </c>
      <c r="AW128" s="13" t="s">
        <v>33</v>
      </c>
      <c r="AX128" s="13" t="s">
        <v>77</v>
      </c>
      <c r="AY128" s="232" t="s">
        <v>128</v>
      </c>
    </row>
    <row r="129" spans="2:51" s="13" customFormat="1" ht="12">
      <c r="B129" s="221"/>
      <c r="C129" s="222"/>
      <c r="D129" s="223" t="s">
        <v>135</v>
      </c>
      <c r="E129" s="224" t="s">
        <v>1</v>
      </c>
      <c r="F129" s="225" t="s">
        <v>1771</v>
      </c>
      <c r="G129" s="222"/>
      <c r="H129" s="226">
        <v>112.14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135</v>
      </c>
      <c r="AU129" s="232" t="s">
        <v>87</v>
      </c>
      <c r="AV129" s="13" t="s">
        <v>87</v>
      </c>
      <c r="AW129" s="13" t="s">
        <v>33</v>
      </c>
      <c r="AX129" s="13" t="s">
        <v>77</v>
      </c>
      <c r="AY129" s="232" t="s">
        <v>128</v>
      </c>
    </row>
    <row r="130" spans="2:51" s="13" customFormat="1" ht="12">
      <c r="B130" s="221"/>
      <c r="C130" s="222"/>
      <c r="D130" s="223" t="s">
        <v>135</v>
      </c>
      <c r="E130" s="224" t="s">
        <v>1</v>
      </c>
      <c r="F130" s="225" t="s">
        <v>1772</v>
      </c>
      <c r="G130" s="222"/>
      <c r="H130" s="226">
        <v>95</v>
      </c>
      <c r="I130" s="227"/>
      <c r="J130" s="222"/>
      <c r="K130" s="222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135</v>
      </c>
      <c r="AU130" s="232" t="s">
        <v>87</v>
      </c>
      <c r="AV130" s="13" t="s">
        <v>87</v>
      </c>
      <c r="AW130" s="13" t="s">
        <v>33</v>
      </c>
      <c r="AX130" s="13" t="s">
        <v>77</v>
      </c>
      <c r="AY130" s="232" t="s">
        <v>128</v>
      </c>
    </row>
    <row r="131" spans="2:51" s="14" customFormat="1" ht="12">
      <c r="B131" s="233"/>
      <c r="C131" s="234"/>
      <c r="D131" s="223" t="s">
        <v>135</v>
      </c>
      <c r="E131" s="235" t="s">
        <v>1</v>
      </c>
      <c r="F131" s="236" t="s">
        <v>137</v>
      </c>
      <c r="G131" s="234"/>
      <c r="H131" s="237">
        <v>293.38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135</v>
      </c>
      <c r="AU131" s="243" t="s">
        <v>87</v>
      </c>
      <c r="AV131" s="14" t="s">
        <v>134</v>
      </c>
      <c r="AW131" s="14" t="s">
        <v>33</v>
      </c>
      <c r="AX131" s="14" t="s">
        <v>85</v>
      </c>
      <c r="AY131" s="243" t="s">
        <v>128</v>
      </c>
    </row>
    <row r="132" spans="1:65" s="2" customFormat="1" ht="21.75" customHeight="1">
      <c r="A132" s="35"/>
      <c r="B132" s="36"/>
      <c r="C132" s="207" t="s">
        <v>144</v>
      </c>
      <c r="D132" s="207" t="s">
        <v>130</v>
      </c>
      <c r="E132" s="208" t="s">
        <v>333</v>
      </c>
      <c r="F132" s="209" t="s">
        <v>334</v>
      </c>
      <c r="G132" s="210" t="s">
        <v>133</v>
      </c>
      <c r="H132" s="211">
        <v>293.38</v>
      </c>
      <c r="I132" s="212"/>
      <c r="J132" s="213">
        <f>ROUND(I132*H132,2)</f>
        <v>0</v>
      </c>
      <c r="K132" s="214"/>
      <c r="L132" s="40"/>
      <c r="M132" s="215" t="s">
        <v>1</v>
      </c>
      <c r="N132" s="216" t="s">
        <v>42</v>
      </c>
      <c r="O132" s="72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9" t="s">
        <v>134</v>
      </c>
      <c r="AT132" s="219" t="s">
        <v>130</v>
      </c>
      <c r="AU132" s="219" t="s">
        <v>87</v>
      </c>
      <c r="AY132" s="18" t="s">
        <v>128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8" t="s">
        <v>85</v>
      </c>
      <c r="BK132" s="220">
        <f>ROUND(I132*H132,2)</f>
        <v>0</v>
      </c>
      <c r="BL132" s="18" t="s">
        <v>134</v>
      </c>
      <c r="BM132" s="219" t="s">
        <v>1773</v>
      </c>
    </row>
    <row r="133" spans="1:65" s="2" customFormat="1" ht="21.75" customHeight="1">
      <c r="A133" s="35"/>
      <c r="B133" s="36"/>
      <c r="C133" s="207" t="s">
        <v>134</v>
      </c>
      <c r="D133" s="207" t="s">
        <v>130</v>
      </c>
      <c r="E133" s="208" t="s">
        <v>364</v>
      </c>
      <c r="F133" s="209" t="s">
        <v>365</v>
      </c>
      <c r="G133" s="210" t="s">
        <v>133</v>
      </c>
      <c r="H133" s="211">
        <v>293.38</v>
      </c>
      <c r="I133" s="212"/>
      <c r="J133" s="213">
        <f>ROUND(I133*H133,2)</f>
        <v>0</v>
      </c>
      <c r="K133" s="214"/>
      <c r="L133" s="40"/>
      <c r="M133" s="215" t="s">
        <v>1</v>
      </c>
      <c r="N133" s="216" t="s">
        <v>42</v>
      </c>
      <c r="O133" s="72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9" t="s">
        <v>134</v>
      </c>
      <c r="AT133" s="219" t="s">
        <v>130</v>
      </c>
      <c r="AU133" s="219" t="s">
        <v>87</v>
      </c>
      <c r="AY133" s="18" t="s">
        <v>128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8" t="s">
        <v>85</v>
      </c>
      <c r="BK133" s="220">
        <f>ROUND(I133*H133,2)</f>
        <v>0</v>
      </c>
      <c r="BL133" s="18" t="s">
        <v>134</v>
      </c>
      <c r="BM133" s="219" t="s">
        <v>1774</v>
      </c>
    </row>
    <row r="134" spans="1:65" s="2" customFormat="1" ht="16.5" customHeight="1">
      <c r="A134" s="35"/>
      <c r="B134" s="36"/>
      <c r="C134" s="207" t="s">
        <v>158</v>
      </c>
      <c r="D134" s="207" t="s">
        <v>130</v>
      </c>
      <c r="E134" s="208" t="s">
        <v>367</v>
      </c>
      <c r="F134" s="209" t="s">
        <v>368</v>
      </c>
      <c r="G134" s="210" t="s">
        <v>133</v>
      </c>
      <c r="H134" s="211">
        <v>293.38</v>
      </c>
      <c r="I134" s="212"/>
      <c r="J134" s="213">
        <f>ROUND(I134*H134,2)</f>
        <v>0</v>
      </c>
      <c r="K134" s="214"/>
      <c r="L134" s="40"/>
      <c r="M134" s="215" t="s">
        <v>1</v>
      </c>
      <c r="N134" s="216" t="s">
        <v>42</v>
      </c>
      <c r="O134" s="72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9" t="s">
        <v>134</v>
      </c>
      <c r="AT134" s="219" t="s">
        <v>130</v>
      </c>
      <c r="AU134" s="219" t="s">
        <v>87</v>
      </c>
      <c r="AY134" s="18" t="s">
        <v>128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8" t="s">
        <v>85</v>
      </c>
      <c r="BK134" s="220">
        <f>ROUND(I134*H134,2)</f>
        <v>0</v>
      </c>
      <c r="BL134" s="18" t="s">
        <v>134</v>
      </c>
      <c r="BM134" s="219" t="s">
        <v>1775</v>
      </c>
    </row>
    <row r="135" spans="2:51" s="13" customFormat="1" ht="12">
      <c r="B135" s="221"/>
      <c r="C135" s="222"/>
      <c r="D135" s="223" t="s">
        <v>135</v>
      </c>
      <c r="E135" s="224" t="s">
        <v>1</v>
      </c>
      <c r="F135" s="225" t="s">
        <v>1776</v>
      </c>
      <c r="G135" s="222"/>
      <c r="H135" s="226">
        <v>293.38</v>
      </c>
      <c r="I135" s="227"/>
      <c r="J135" s="222"/>
      <c r="K135" s="222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135</v>
      </c>
      <c r="AU135" s="232" t="s">
        <v>87</v>
      </c>
      <c r="AV135" s="13" t="s">
        <v>87</v>
      </c>
      <c r="AW135" s="13" t="s">
        <v>33</v>
      </c>
      <c r="AX135" s="13" t="s">
        <v>85</v>
      </c>
      <c r="AY135" s="232" t="s">
        <v>128</v>
      </c>
    </row>
    <row r="136" spans="1:65" s="2" customFormat="1" ht="16.5" customHeight="1">
      <c r="A136" s="35"/>
      <c r="B136" s="36"/>
      <c r="C136" s="207" t="s">
        <v>147</v>
      </c>
      <c r="D136" s="207" t="s">
        <v>130</v>
      </c>
      <c r="E136" s="208" t="s">
        <v>376</v>
      </c>
      <c r="F136" s="209" t="s">
        <v>377</v>
      </c>
      <c r="G136" s="210" t="s">
        <v>133</v>
      </c>
      <c r="H136" s="211">
        <v>293.38</v>
      </c>
      <c r="I136" s="212"/>
      <c r="J136" s="213">
        <f>ROUND(I136*H136,2)</f>
        <v>0</v>
      </c>
      <c r="K136" s="214"/>
      <c r="L136" s="40"/>
      <c r="M136" s="215" t="s">
        <v>1</v>
      </c>
      <c r="N136" s="216" t="s">
        <v>42</v>
      </c>
      <c r="O136" s="72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9" t="s">
        <v>134</v>
      </c>
      <c r="AT136" s="219" t="s">
        <v>130</v>
      </c>
      <c r="AU136" s="219" t="s">
        <v>87</v>
      </c>
      <c r="AY136" s="18" t="s">
        <v>128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8" t="s">
        <v>85</v>
      </c>
      <c r="BK136" s="220">
        <f>ROUND(I136*H136,2)</f>
        <v>0</v>
      </c>
      <c r="BL136" s="18" t="s">
        <v>134</v>
      </c>
      <c r="BM136" s="219" t="s">
        <v>1777</v>
      </c>
    </row>
    <row r="137" spans="1:65" s="2" customFormat="1" ht="21.75" customHeight="1">
      <c r="A137" s="35"/>
      <c r="B137" s="36"/>
      <c r="C137" s="207" t="s">
        <v>170</v>
      </c>
      <c r="D137" s="207" t="s">
        <v>130</v>
      </c>
      <c r="E137" s="208" t="s">
        <v>379</v>
      </c>
      <c r="F137" s="209" t="s">
        <v>380</v>
      </c>
      <c r="G137" s="210" t="s">
        <v>180</v>
      </c>
      <c r="H137" s="211">
        <v>528.084</v>
      </c>
      <c r="I137" s="212"/>
      <c r="J137" s="213">
        <f>ROUND(I137*H137,2)</f>
        <v>0</v>
      </c>
      <c r="K137" s="214"/>
      <c r="L137" s="40"/>
      <c r="M137" s="215" t="s">
        <v>1</v>
      </c>
      <c r="N137" s="216" t="s">
        <v>42</v>
      </c>
      <c r="O137" s="72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9" t="s">
        <v>134</v>
      </c>
      <c r="AT137" s="219" t="s">
        <v>130</v>
      </c>
      <c r="AU137" s="219" t="s">
        <v>87</v>
      </c>
      <c r="AY137" s="18" t="s">
        <v>128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8" t="s">
        <v>85</v>
      </c>
      <c r="BK137" s="220">
        <f>ROUND(I137*H137,2)</f>
        <v>0</v>
      </c>
      <c r="BL137" s="18" t="s">
        <v>134</v>
      </c>
      <c r="BM137" s="219" t="s">
        <v>1778</v>
      </c>
    </row>
    <row r="138" spans="2:51" s="13" customFormat="1" ht="12">
      <c r="B138" s="221"/>
      <c r="C138" s="222"/>
      <c r="D138" s="223" t="s">
        <v>135</v>
      </c>
      <c r="E138" s="222"/>
      <c r="F138" s="225" t="s">
        <v>1779</v>
      </c>
      <c r="G138" s="222"/>
      <c r="H138" s="226">
        <v>528.084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135</v>
      </c>
      <c r="AU138" s="232" t="s">
        <v>87</v>
      </c>
      <c r="AV138" s="13" t="s">
        <v>87</v>
      </c>
      <c r="AW138" s="13" t="s">
        <v>4</v>
      </c>
      <c r="AX138" s="13" t="s">
        <v>85</v>
      </c>
      <c r="AY138" s="232" t="s">
        <v>128</v>
      </c>
    </row>
    <row r="139" spans="2:63" s="12" customFormat="1" ht="22.9" customHeight="1">
      <c r="B139" s="192"/>
      <c r="C139" s="193"/>
      <c r="D139" s="194" t="s">
        <v>76</v>
      </c>
      <c r="E139" s="205" t="s">
        <v>158</v>
      </c>
      <c r="F139" s="205" t="s">
        <v>769</v>
      </c>
      <c r="G139" s="193"/>
      <c r="H139" s="193"/>
      <c r="I139" s="196"/>
      <c r="J139" s="206">
        <f>BK139</f>
        <v>0</v>
      </c>
      <c r="K139" s="193"/>
      <c r="L139" s="197"/>
      <c r="M139" s="198"/>
      <c r="N139" s="199"/>
      <c r="O139" s="199"/>
      <c r="P139" s="200">
        <f>SUM(P140:P141)</f>
        <v>0</v>
      </c>
      <c r="Q139" s="199"/>
      <c r="R139" s="200">
        <f>SUM(R140:R141)</f>
        <v>0</v>
      </c>
      <c r="S139" s="199"/>
      <c r="T139" s="201">
        <f>SUM(T140:T141)</f>
        <v>0</v>
      </c>
      <c r="AR139" s="202" t="s">
        <v>85</v>
      </c>
      <c r="AT139" s="203" t="s">
        <v>76</v>
      </c>
      <c r="AU139" s="203" t="s">
        <v>85</v>
      </c>
      <c r="AY139" s="202" t="s">
        <v>128</v>
      </c>
      <c r="BK139" s="204">
        <f>SUM(BK140:BK141)</f>
        <v>0</v>
      </c>
    </row>
    <row r="140" spans="1:65" s="2" customFormat="1" ht="16.5" customHeight="1">
      <c r="A140" s="35"/>
      <c r="B140" s="36"/>
      <c r="C140" s="207" t="s">
        <v>154</v>
      </c>
      <c r="D140" s="207" t="s">
        <v>130</v>
      </c>
      <c r="E140" s="208" t="s">
        <v>1780</v>
      </c>
      <c r="F140" s="209" t="s">
        <v>1781</v>
      </c>
      <c r="G140" s="210" t="s">
        <v>142</v>
      </c>
      <c r="H140" s="211">
        <v>586.76</v>
      </c>
      <c r="I140" s="212"/>
      <c r="J140" s="213">
        <f>ROUND(I140*H140,2)</f>
        <v>0</v>
      </c>
      <c r="K140" s="214"/>
      <c r="L140" s="40"/>
      <c r="M140" s="215" t="s">
        <v>1</v>
      </c>
      <c r="N140" s="216" t="s">
        <v>42</v>
      </c>
      <c r="O140" s="72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9" t="s">
        <v>134</v>
      </c>
      <c r="AT140" s="219" t="s">
        <v>130</v>
      </c>
      <c r="AU140" s="219" t="s">
        <v>87</v>
      </c>
      <c r="AY140" s="18" t="s">
        <v>128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8" t="s">
        <v>85</v>
      </c>
      <c r="BK140" s="220">
        <f>ROUND(I140*H140,2)</f>
        <v>0</v>
      </c>
      <c r="BL140" s="18" t="s">
        <v>134</v>
      </c>
      <c r="BM140" s="219" t="s">
        <v>1782</v>
      </c>
    </row>
    <row r="141" spans="2:51" s="13" customFormat="1" ht="12">
      <c r="B141" s="221"/>
      <c r="C141" s="222"/>
      <c r="D141" s="223" t="s">
        <v>135</v>
      </c>
      <c r="E141" s="224" t="s">
        <v>1</v>
      </c>
      <c r="F141" s="225" t="s">
        <v>1783</v>
      </c>
      <c r="G141" s="222"/>
      <c r="H141" s="226">
        <v>586.76</v>
      </c>
      <c r="I141" s="227"/>
      <c r="J141" s="222"/>
      <c r="K141" s="222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135</v>
      </c>
      <c r="AU141" s="232" t="s">
        <v>87</v>
      </c>
      <c r="AV141" s="13" t="s">
        <v>87</v>
      </c>
      <c r="AW141" s="13" t="s">
        <v>33</v>
      </c>
      <c r="AX141" s="13" t="s">
        <v>85</v>
      </c>
      <c r="AY141" s="232" t="s">
        <v>128</v>
      </c>
    </row>
    <row r="142" spans="2:63" s="12" customFormat="1" ht="25.9" customHeight="1">
      <c r="B142" s="192"/>
      <c r="C142" s="193"/>
      <c r="D142" s="194" t="s">
        <v>76</v>
      </c>
      <c r="E142" s="195" t="s">
        <v>1718</v>
      </c>
      <c r="F142" s="195" t="s">
        <v>1719</v>
      </c>
      <c r="G142" s="193"/>
      <c r="H142" s="193"/>
      <c r="I142" s="196"/>
      <c r="J142" s="178">
        <f>BK142</f>
        <v>0</v>
      </c>
      <c r="K142" s="193"/>
      <c r="L142" s="197"/>
      <c r="M142" s="198"/>
      <c r="N142" s="199"/>
      <c r="O142" s="199"/>
      <c r="P142" s="200">
        <f>SUM(P143:P146)</f>
        <v>0</v>
      </c>
      <c r="Q142" s="199"/>
      <c r="R142" s="200">
        <f>SUM(R143:R146)</f>
        <v>0</v>
      </c>
      <c r="S142" s="199"/>
      <c r="T142" s="201">
        <f>SUM(T143:T146)</f>
        <v>0</v>
      </c>
      <c r="AR142" s="202" t="s">
        <v>158</v>
      </c>
      <c r="AT142" s="203" t="s">
        <v>76</v>
      </c>
      <c r="AU142" s="203" t="s">
        <v>77</v>
      </c>
      <c r="AY142" s="202" t="s">
        <v>128</v>
      </c>
      <c r="BK142" s="204">
        <f>SUM(BK143:BK146)</f>
        <v>0</v>
      </c>
    </row>
    <row r="143" spans="1:65" s="2" customFormat="1" ht="16.5" customHeight="1">
      <c r="A143" s="35"/>
      <c r="B143" s="36"/>
      <c r="C143" s="207" t="s">
        <v>138</v>
      </c>
      <c r="D143" s="207" t="s">
        <v>130</v>
      </c>
      <c r="E143" s="208" t="s">
        <v>1726</v>
      </c>
      <c r="F143" s="209" t="s">
        <v>1784</v>
      </c>
      <c r="G143" s="210" t="s">
        <v>1728</v>
      </c>
      <c r="H143" s="289"/>
      <c r="I143" s="212"/>
      <c r="J143" s="213">
        <f>ROUND(I143*H143,2)</f>
        <v>0</v>
      </c>
      <c r="K143" s="214"/>
      <c r="L143" s="40"/>
      <c r="M143" s="215" t="s">
        <v>1</v>
      </c>
      <c r="N143" s="216" t="s">
        <v>42</v>
      </c>
      <c r="O143" s="72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9" t="s">
        <v>1723</v>
      </c>
      <c r="AT143" s="219" t="s">
        <v>130</v>
      </c>
      <c r="AU143" s="219" t="s">
        <v>85</v>
      </c>
      <c r="AY143" s="18" t="s">
        <v>128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8" t="s">
        <v>85</v>
      </c>
      <c r="BK143" s="220">
        <f>ROUND(I143*H143,2)</f>
        <v>0</v>
      </c>
      <c r="BL143" s="18" t="s">
        <v>1723</v>
      </c>
      <c r="BM143" s="219" t="s">
        <v>1785</v>
      </c>
    </row>
    <row r="144" spans="1:65" s="2" customFormat="1" ht="16.5" customHeight="1">
      <c r="A144" s="35"/>
      <c r="B144" s="36"/>
      <c r="C144" s="207" t="s">
        <v>161</v>
      </c>
      <c r="D144" s="207" t="s">
        <v>130</v>
      </c>
      <c r="E144" s="208" t="s">
        <v>1735</v>
      </c>
      <c r="F144" s="209" t="s">
        <v>1736</v>
      </c>
      <c r="G144" s="210" t="s">
        <v>1728</v>
      </c>
      <c r="H144" s="289"/>
      <c r="I144" s="212"/>
      <c r="J144" s="213">
        <f>ROUND(I144*H144,2)</f>
        <v>0</v>
      </c>
      <c r="K144" s="214"/>
      <c r="L144" s="40"/>
      <c r="M144" s="215" t="s">
        <v>1</v>
      </c>
      <c r="N144" s="216" t="s">
        <v>42</v>
      </c>
      <c r="O144" s="72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9" t="s">
        <v>1723</v>
      </c>
      <c r="AT144" s="219" t="s">
        <v>130</v>
      </c>
      <c r="AU144" s="219" t="s">
        <v>85</v>
      </c>
      <c r="AY144" s="18" t="s">
        <v>128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8" t="s">
        <v>85</v>
      </c>
      <c r="BK144" s="220">
        <f>ROUND(I144*H144,2)</f>
        <v>0</v>
      </c>
      <c r="BL144" s="18" t="s">
        <v>1723</v>
      </c>
      <c r="BM144" s="219" t="s">
        <v>1786</v>
      </c>
    </row>
    <row r="145" spans="1:65" s="2" customFormat="1" ht="16.5" customHeight="1">
      <c r="A145" s="35"/>
      <c r="B145" s="36"/>
      <c r="C145" s="207" t="s">
        <v>197</v>
      </c>
      <c r="D145" s="207" t="s">
        <v>130</v>
      </c>
      <c r="E145" s="208" t="s">
        <v>1739</v>
      </c>
      <c r="F145" s="209" t="s">
        <v>1740</v>
      </c>
      <c r="G145" s="210" t="s">
        <v>1728</v>
      </c>
      <c r="H145" s="289"/>
      <c r="I145" s="212"/>
      <c r="J145" s="213">
        <f>ROUND(I145*H145,2)</f>
        <v>0</v>
      </c>
      <c r="K145" s="214"/>
      <c r="L145" s="40"/>
      <c r="M145" s="215" t="s">
        <v>1</v>
      </c>
      <c r="N145" s="216" t="s">
        <v>42</v>
      </c>
      <c r="O145" s="72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9" t="s">
        <v>1723</v>
      </c>
      <c r="AT145" s="219" t="s">
        <v>130</v>
      </c>
      <c r="AU145" s="219" t="s">
        <v>85</v>
      </c>
      <c r="AY145" s="18" t="s">
        <v>128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8" t="s">
        <v>85</v>
      </c>
      <c r="BK145" s="220">
        <f>ROUND(I145*H145,2)</f>
        <v>0</v>
      </c>
      <c r="BL145" s="18" t="s">
        <v>1723</v>
      </c>
      <c r="BM145" s="219" t="s">
        <v>1787</v>
      </c>
    </row>
    <row r="146" spans="1:65" s="2" customFormat="1" ht="16.5" customHeight="1">
      <c r="A146" s="35"/>
      <c r="B146" s="36"/>
      <c r="C146" s="207" t="s">
        <v>164</v>
      </c>
      <c r="D146" s="207" t="s">
        <v>130</v>
      </c>
      <c r="E146" s="208" t="s">
        <v>1743</v>
      </c>
      <c r="F146" s="209" t="s">
        <v>1744</v>
      </c>
      <c r="G146" s="210" t="s">
        <v>1728</v>
      </c>
      <c r="H146" s="289"/>
      <c r="I146" s="212"/>
      <c r="J146" s="213">
        <f>ROUND(I146*H146,2)</f>
        <v>0</v>
      </c>
      <c r="K146" s="214"/>
      <c r="L146" s="40"/>
      <c r="M146" s="215" t="s">
        <v>1</v>
      </c>
      <c r="N146" s="216" t="s">
        <v>42</v>
      </c>
      <c r="O146" s="72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9" t="s">
        <v>1723</v>
      </c>
      <c r="AT146" s="219" t="s">
        <v>130</v>
      </c>
      <c r="AU146" s="219" t="s">
        <v>85</v>
      </c>
      <c r="AY146" s="18" t="s">
        <v>128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8" t="s">
        <v>85</v>
      </c>
      <c r="BK146" s="220">
        <f>ROUND(I146*H146,2)</f>
        <v>0</v>
      </c>
      <c r="BL146" s="18" t="s">
        <v>1723</v>
      </c>
      <c r="BM146" s="219" t="s">
        <v>1788</v>
      </c>
    </row>
    <row r="147" spans="1:63" s="2" customFormat="1" ht="49.9" customHeight="1">
      <c r="A147" s="35"/>
      <c r="B147" s="36"/>
      <c r="C147" s="37"/>
      <c r="D147" s="37"/>
      <c r="E147" s="195" t="s">
        <v>258</v>
      </c>
      <c r="F147" s="195" t="s">
        <v>259</v>
      </c>
      <c r="G147" s="37"/>
      <c r="H147" s="37"/>
      <c r="I147" s="116"/>
      <c r="J147" s="178">
        <f aca="true" t="shared" si="0" ref="J147:J152">BK147</f>
        <v>0</v>
      </c>
      <c r="K147" s="37"/>
      <c r="L147" s="40"/>
      <c r="M147" s="244"/>
      <c r="N147" s="245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76</v>
      </c>
      <c r="AU147" s="18" t="s">
        <v>77</v>
      </c>
      <c r="AY147" s="18" t="s">
        <v>260</v>
      </c>
      <c r="BK147" s="220">
        <f>SUM(BK148:BK152)</f>
        <v>0</v>
      </c>
    </row>
    <row r="148" spans="1:63" s="2" customFormat="1" ht="16.35" customHeight="1">
      <c r="A148" s="35"/>
      <c r="B148" s="36"/>
      <c r="C148" s="246" t="s">
        <v>1</v>
      </c>
      <c r="D148" s="246" t="s">
        <v>130</v>
      </c>
      <c r="E148" s="247" t="s">
        <v>1</v>
      </c>
      <c r="F148" s="248" t="s">
        <v>1</v>
      </c>
      <c r="G148" s="249" t="s">
        <v>1</v>
      </c>
      <c r="H148" s="250"/>
      <c r="I148" s="251"/>
      <c r="J148" s="252">
        <f t="shared" si="0"/>
        <v>0</v>
      </c>
      <c r="K148" s="214"/>
      <c r="L148" s="40"/>
      <c r="M148" s="253" t="s">
        <v>1</v>
      </c>
      <c r="N148" s="254" t="s">
        <v>42</v>
      </c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260</v>
      </c>
      <c r="AU148" s="18" t="s">
        <v>85</v>
      </c>
      <c r="AY148" s="18" t="s">
        <v>260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8" t="s">
        <v>85</v>
      </c>
      <c r="BK148" s="220">
        <f>I148*H148</f>
        <v>0</v>
      </c>
    </row>
    <row r="149" spans="1:63" s="2" customFormat="1" ht="16.35" customHeight="1">
      <c r="A149" s="35"/>
      <c r="B149" s="36"/>
      <c r="C149" s="246" t="s">
        <v>1</v>
      </c>
      <c r="D149" s="246" t="s">
        <v>130</v>
      </c>
      <c r="E149" s="247" t="s">
        <v>1</v>
      </c>
      <c r="F149" s="248" t="s">
        <v>1</v>
      </c>
      <c r="G149" s="249" t="s">
        <v>1</v>
      </c>
      <c r="H149" s="250"/>
      <c r="I149" s="251"/>
      <c r="J149" s="252">
        <f t="shared" si="0"/>
        <v>0</v>
      </c>
      <c r="K149" s="214"/>
      <c r="L149" s="40"/>
      <c r="M149" s="253" t="s">
        <v>1</v>
      </c>
      <c r="N149" s="254" t="s">
        <v>42</v>
      </c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260</v>
      </c>
      <c r="AU149" s="18" t="s">
        <v>85</v>
      </c>
      <c r="AY149" s="18" t="s">
        <v>260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8" t="s">
        <v>85</v>
      </c>
      <c r="BK149" s="220">
        <f>I149*H149</f>
        <v>0</v>
      </c>
    </row>
    <row r="150" spans="1:63" s="2" customFormat="1" ht="16.35" customHeight="1">
      <c r="A150" s="35"/>
      <c r="B150" s="36"/>
      <c r="C150" s="246" t="s">
        <v>1</v>
      </c>
      <c r="D150" s="246" t="s">
        <v>130</v>
      </c>
      <c r="E150" s="247" t="s">
        <v>1</v>
      </c>
      <c r="F150" s="248" t="s">
        <v>1</v>
      </c>
      <c r="G150" s="249" t="s">
        <v>1</v>
      </c>
      <c r="H150" s="250"/>
      <c r="I150" s="251"/>
      <c r="J150" s="252">
        <f t="shared" si="0"/>
        <v>0</v>
      </c>
      <c r="K150" s="214"/>
      <c r="L150" s="40"/>
      <c r="M150" s="253" t="s">
        <v>1</v>
      </c>
      <c r="N150" s="254" t="s">
        <v>42</v>
      </c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260</v>
      </c>
      <c r="AU150" s="18" t="s">
        <v>85</v>
      </c>
      <c r="AY150" s="18" t="s">
        <v>260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8" t="s">
        <v>85</v>
      </c>
      <c r="BK150" s="220">
        <f>I150*H150</f>
        <v>0</v>
      </c>
    </row>
    <row r="151" spans="1:63" s="2" customFormat="1" ht="16.35" customHeight="1">
      <c r="A151" s="35"/>
      <c r="B151" s="36"/>
      <c r="C151" s="246" t="s">
        <v>1</v>
      </c>
      <c r="D151" s="246" t="s">
        <v>130</v>
      </c>
      <c r="E151" s="247" t="s">
        <v>1</v>
      </c>
      <c r="F151" s="248" t="s">
        <v>1</v>
      </c>
      <c r="G151" s="249" t="s">
        <v>1</v>
      </c>
      <c r="H151" s="250"/>
      <c r="I151" s="251"/>
      <c r="J151" s="252">
        <f t="shared" si="0"/>
        <v>0</v>
      </c>
      <c r="K151" s="214"/>
      <c r="L151" s="40"/>
      <c r="M151" s="253" t="s">
        <v>1</v>
      </c>
      <c r="N151" s="254" t="s">
        <v>42</v>
      </c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260</v>
      </c>
      <c r="AU151" s="18" t="s">
        <v>85</v>
      </c>
      <c r="AY151" s="18" t="s">
        <v>260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8" t="s">
        <v>85</v>
      </c>
      <c r="BK151" s="220">
        <f>I151*H151</f>
        <v>0</v>
      </c>
    </row>
    <row r="152" spans="1:63" s="2" customFormat="1" ht="16.35" customHeight="1">
      <c r="A152" s="35"/>
      <c r="B152" s="36"/>
      <c r="C152" s="246" t="s">
        <v>1</v>
      </c>
      <c r="D152" s="246" t="s">
        <v>130</v>
      </c>
      <c r="E152" s="247" t="s">
        <v>1</v>
      </c>
      <c r="F152" s="248" t="s">
        <v>1</v>
      </c>
      <c r="G152" s="249" t="s">
        <v>1</v>
      </c>
      <c r="H152" s="250"/>
      <c r="I152" s="251"/>
      <c r="J152" s="252">
        <f t="shared" si="0"/>
        <v>0</v>
      </c>
      <c r="K152" s="214"/>
      <c r="L152" s="40"/>
      <c r="M152" s="253" t="s">
        <v>1</v>
      </c>
      <c r="N152" s="254" t="s">
        <v>42</v>
      </c>
      <c r="O152" s="255"/>
      <c r="P152" s="255"/>
      <c r="Q152" s="255"/>
      <c r="R152" s="255"/>
      <c r="S152" s="255"/>
      <c r="T152" s="25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260</v>
      </c>
      <c r="AU152" s="18" t="s">
        <v>85</v>
      </c>
      <c r="AY152" s="18" t="s">
        <v>260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8" t="s">
        <v>85</v>
      </c>
      <c r="BK152" s="220">
        <f>I152*H152</f>
        <v>0</v>
      </c>
    </row>
    <row r="153" spans="1:31" s="2" customFormat="1" ht="6.95" customHeight="1">
      <c r="A153" s="35"/>
      <c r="B153" s="55"/>
      <c r="C153" s="56"/>
      <c r="D153" s="56"/>
      <c r="E153" s="56"/>
      <c r="F153" s="56"/>
      <c r="G153" s="56"/>
      <c r="H153" s="56"/>
      <c r="I153" s="153"/>
      <c r="J153" s="56"/>
      <c r="K153" s="56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mu+BTX6tiQrl/UWHl+wbhYxBjc+lOHRNld7VbMiCH23A3M0sJAs0uVD6Ln1NZq33bNE1K2IlR9CAJm12b+y2Hw==" saltValue="8bM0NkSlcf4HVBRr3AUIed8UpUyI6AUwpTt0ZFR/hl/9YGV3ofM5fGR2jTSj3lZV/hM3P+PVM5sr2YBR2QsEFw==" spinCount="100000" sheet="1" objects="1" scenarios="1" formatColumns="0" formatRows="0" autoFilter="0"/>
  <autoFilter ref="C121:K15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48:D153">
      <formula1>"K, M"</formula1>
    </dataValidation>
    <dataValidation type="list" allowBlank="1" showInputMessage="1" showErrorMessage="1" error="Povoleny jsou hodnoty základní, snížená, zákl. přenesená, sníž. přenesená, nulová." sqref="N148:N15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AT2" s="18" t="s">
        <v>86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87</v>
      </c>
    </row>
    <row r="4" spans="2:46" s="1" customFormat="1" ht="24.95" customHeight="1">
      <c r="B4" s="21"/>
      <c r="D4" s="113" t="s">
        <v>97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585" t="str">
        <f>'Rekapitulace stavby'!K6</f>
        <v>Přestavba zázemí PZ, FAPPZ, FŽP</v>
      </c>
      <c r="F7" s="586"/>
      <c r="G7" s="586"/>
      <c r="H7" s="586"/>
      <c r="I7" s="109"/>
      <c r="L7" s="21"/>
    </row>
    <row r="8" spans="1:31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587" t="s">
        <v>99</v>
      </c>
      <c r="F9" s="588"/>
      <c r="G9" s="588"/>
      <c r="H9" s="588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14.5.2019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589" t="str">
        <f>'Rekapitulace stavby'!E14</f>
        <v>Vyplň údaj</v>
      </c>
      <c r="F18" s="590"/>
      <c r="G18" s="590"/>
      <c r="H18" s="590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>22794107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ABCD studio s.r.o.</v>
      </c>
      <c r="F21" s="35"/>
      <c r="G21" s="35"/>
      <c r="H21" s="35"/>
      <c r="I21" s="118" t="s">
        <v>26</v>
      </c>
      <c r="J21" s="117" t="str">
        <f>IF('Rekapitulace stavby'!AN17="","",'Rekapitulace stavby'!AN17)</f>
        <v>CZ22794107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591" t="s">
        <v>1</v>
      </c>
      <c r="F27" s="591"/>
      <c r="G27" s="591"/>
      <c r="H27" s="591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41</v>
      </c>
      <c r="E33" s="115" t="s">
        <v>42</v>
      </c>
      <c r="F33" s="131">
        <f>ROUND((ROUND((SUM(BE124:BE206)),2)+SUM(BE208:BE212)),2)</f>
        <v>0</v>
      </c>
      <c r="G33" s="35"/>
      <c r="H33" s="35"/>
      <c r="I33" s="132">
        <v>0.21</v>
      </c>
      <c r="J33" s="131">
        <f>ROUND((ROUND(((SUM(BE124:BE206))*I33),2)+(SUM(BE208:BE212)*I33)),2)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43</v>
      </c>
      <c r="F34" s="131">
        <f>ROUND((ROUND((SUM(BF124:BF206)),2)+SUM(BF208:BF212)),2)</f>
        <v>0</v>
      </c>
      <c r="G34" s="35"/>
      <c r="H34" s="35"/>
      <c r="I34" s="132">
        <v>0.15</v>
      </c>
      <c r="J34" s="131">
        <f>ROUND((ROUND(((SUM(BF124:BF206))*I34),2)+(SUM(BF208:BF212)*I34)),2)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44</v>
      </c>
      <c r="F35" s="131">
        <f>ROUND((ROUND((SUM(BG124:BG206)),2)+SUM(BG208:BG212)),2)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45</v>
      </c>
      <c r="F36" s="131">
        <f>ROUND((ROUND((SUM(BH124:BH206)),2)+SUM(BH208:BH212)),2)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1">
        <f>ROUND((ROUND((SUM(BI124:BI206)),2)+SUM(BI208:BI212)),2)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583" t="str">
        <f>E7</f>
        <v>Přestavba zázemí PZ, FAPPZ, FŽP</v>
      </c>
      <c r="F85" s="584"/>
      <c r="G85" s="584"/>
      <c r="H85" s="584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571" t="str">
        <f>E9</f>
        <v>010_MV01 - Přestavba Zázemí...</v>
      </c>
      <c r="F87" s="582"/>
      <c r="G87" s="582"/>
      <c r="H87" s="58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14.5.2019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>ABCD studio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2:12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2:12" s="10" customFormat="1" ht="19.9" customHeight="1">
      <c r="B98" s="169"/>
      <c r="C98" s="170"/>
      <c r="D98" s="171" t="s">
        <v>106</v>
      </c>
      <c r="E98" s="172"/>
      <c r="F98" s="172"/>
      <c r="G98" s="172"/>
      <c r="H98" s="172"/>
      <c r="I98" s="173"/>
      <c r="J98" s="174">
        <f>J126</f>
        <v>0</v>
      </c>
      <c r="K98" s="170"/>
      <c r="L98" s="175"/>
    </row>
    <row r="99" spans="2:12" s="10" customFormat="1" ht="19.9" customHeight="1">
      <c r="B99" s="169"/>
      <c r="C99" s="170"/>
      <c r="D99" s="171" t="s">
        <v>107</v>
      </c>
      <c r="E99" s="172"/>
      <c r="F99" s="172"/>
      <c r="G99" s="172"/>
      <c r="H99" s="172"/>
      <c r="I99" s="173"/>
      <c r="J99" s="174">
        <f>J130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108</v>
      </c>
      <c r="E100" s="172"/>
      <c r="F100" s="172"/>
      <c r="G100" s="172"/>
      <c r="H100" s="172"/>
      <c r="I100" s="173"/>
      <c r="J100" s="174">
        <f>J182</f>
        <v>0</v>
      </c>
      <c r="K100" s="170"/>
      <c r="L100" s="175"/>
    </row>
    <row r="101" spans="2:12" s="9" customFormat="1" ht="24.95" customHeight="1">
      <c r="B101" s="162"/>
      <c r="C101" s="163"/>
      <c r="D101" s="164" t="s">
        <v>109</v>
      </c>
      <c r="E101" s="165"/>
      <c r="F101" s="165"/>
      <c r="G101" s="165"/>
      <c r="H101" s="165"/>
      <c r="I101" s="166"/>
      <c r="J101" s="167">
        <f>J198</f>
        <v>0</v>
      </c>
      <c r="K101" s="163"/>
      <c r="L101" s="168"/>
    </row>
    <row r="102" spans="2:12" s="10" customFormat="1" ht="19.9" customHeight="1">
      <c r="B102" s="169"/>
      <c r="C102" s="170"/>
      <c r="D102" s="171" t="s">
        <v>110</v>
      </c>
      <c r="E102" s="172"/>
      <c r="F102" s="172"/>
      <c r="G102" s="172"/>
      <c r="H102" s="172"/>
      <c r="I102" s="173"/>
      <c r="J102" s="174">
        <f>J199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111</v>
      </c>
      <c r="E103" s="172"/>
      <c r="F103" s="172"/>
      <c r="G103" s="172"/>
      <c r="H103" s="172"/>
      <c r="I103" s="173"/>
      <c r="J103" s="174">
        <f>J203</f>
        <v>0</v>
      </c>
      <c r="K103" s="170"/>
      <c r="L103" s="175"/>
    </row>
    <row r="104" spans="2:12" s="9" customFormat="1" ht="21.75" customHeight="1">
      <c r="B104" s="162"/>
      <c r="C104" s="163"/>
      <c r="D104" s="176" t="s">
        <v>112</v>
      </c>
      <c r="E104" s="163"/>
      <c r="F104" s="163"/>
      <c r="G104" s="163"/>
      <c r="H104" s="163"/>
      <c r="I104" s="177"/>
      <c r="J104" s="178">
        <f>J207</f>
        <v>0</v>
      </c>
      <c r="K104" s="163"/>
      <c r="L104" s="168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113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583" t="str">
        <f>E7</f>
        <v>Přestavba zázemí PZ, FAPPZ, FŽP</v>
      </c>
      <c r="F114" s="584"/>
      <c r="G114" s="584"/>
      <c r="H114" s="584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98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571" t="str">
        <f>E9</f>
        <v>010_MV01 - Přestavba Zázemí...</v>
      </c>
      <c r="F116" s="582"/>
      <c r="G116" s="582"/>
      <c r="H116" s="582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118" t="s">
        <v>22</v>
      </c>
      <c r="J118" s="67" t="str">
        <f>IF(J12="","",J12)</f>
        <v>14.5.2019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24</v>
      </c>
      <c r="D120" s="37"/>
      <c r="E120" s="37"/>
      <c r="F120" s="28" t="str">
        <f>E15</f>
        <v xml:space="preserve"> </v>
      </c>
      <c r="G120" s="37"/>
      <c r="H120" s="37"/>
      <c r="I120" s="118" t="s">
        <v>29</v>
      </c>
      <c r="J120" s="33" t="str">
        <f>E21</f>
        <v>ABCD studio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118" t="s">
        <v>34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79"/>
      <c r="B123" s="180"/>
      <c r="C123" s="181" t="s">
        <v>114</v>
      </c>
      <c r="D123" s="182" t="s">
        <v>62</v>
      </c>
      <c r="E123" s="182" t="s">
        <v>58</v>
      </c>
      <c r="F123" s="182" t="s">
        <v>59</v>
      </c>
      <c r="G123" s="182" t="s">
        <v>115</v>
      </c>
      <c r="H123" s="182" t="s">
        <v>116</v>
      </c>
      <c r="I123" s="183" t="s">
        <v>117</v>
      </c>
      <c r="J123" s="184" t="s">
        <v>102</v>
      </c>
      <c r="K123" s="185" t="s">
        <v>118</v>
      </c>
      <c r="L123" s="186"/>
      <c r="M123" s="76" t="s">
        <v>1</v>
      </c>
      <c r="N123" s="77" t="s">
        <v>41</v>
      </c>
      <c r="O123" s="77" t="s">
        <v>119</v>
      </c>
      <c r="P123" s="77" t="s">
        <v>120</v>
      </c>
      <c r="Q123" s="77" t="s">
        <v>121</v>
      </c>
      <c r="R123" s="77" t="s">
        <v>122</v>
      </c>
      <c r="S123" s="77" t="s">
        <v>123</v>
      </c>
      <c r="T123" s="78" t="s">
        <v>124</v>
      </c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</row>
    <row r="124" spans="1:63" s="2" customFormat="1" ht="22.9" customHeight="1">
      <c r="A124" s="35"/>
      <c r="B124" s="36"/>
      <c r="C124" s="83" t="s">
        <v>125</v>
      </c>
      <c r="D124" s="37"/>
      <c r="E124" s="37"/>
      <c r="F124" s="37"/>
      <c r="G124" s="37"/>
      <c r="H124" s="37"/>
      <c r="I124" s="116"/>
      <c r="J124" s="187">
        <f>BK124</f>
        <v>0</v>
      </c>
      <c r="K124" s="37"/>
      <c r="L124" s="40"/>
      <c r="M124" s="79"/>
      <c r="N124" s="188"/>
      <c r="O124" s="80"/>
      <c r="P124" s="189">
        <f>P125+P198+P207</f>
        <v>0</v>
      </c>
      <c r="Q124" s="80"/>
      <c r="R124" s="189">
        <f>R125+R198+R207</f>
        <v>0</v>
      </c>
      <c r="S124" s="80"/>
      <c r="T124" s="190">
        <f>T125+T198+T207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76</v>
      </c>
      <c r="AU124" s="18" t="s">
        <v>104</v>
      </c>
      <c r="BK124" s="191">
        <f>BK125+BK198+BK207</f>
        <v>0</v>
      </c>
    </row>
    <row r="125" spans="2:63" s="12" customFormat="1" ht="25.9" customHeight="1">
      <c r="B125" s="192"/>
      <c r="C125" s="193"/>
      <c r="D125" s="194" t="s">
        <v>76</v>
      </c>
      <c r="E125" s="195" t="s">
        <v>126</v>
      </c>
      <c r="F125" s="195" t="s">
        <v>127</v>
      </c>
      <c r="G125" s="193"/>
      <c r="H125" s="193"/>
      <c r="I125" s="196"/>
      <c r="J125" s="178">
        <f>BK125</f>
        <v>0</v>
      </c>
      <c r="K125" s="193"/>
      <c r="L125" s="197"/>
      <c r="M125" s="198"/>
      <c r="N125" s="199"/>
      <c r="O125" s="199"/>
      <c r="P125" s="200">
        <f>P126+P130+P182</f>
        <v>0</v>
      </c>
      <c r="Q125" s="199"/>
      <c r="R125" s="200">
        <f>R126+R130+R182</f>
        <v>0</v>
      </c>
      <c r="S125" s="199"/>
      <c r="T125" s="201">
        <f>T126+T130+T182</f>
        <v>0</v>
      </c>
      <c r="AR125" s="202" t="s">
        <v>85</v>
      </c>
      <c r="AT125" s="203" t="s">
        <v>76</v>
      </c>
      <c r="AU125" s="203" t="s">
        <v>77</v>
      </c>
      <c r="AY125" s="202" t="s">
        <v>128</v>
      </c>
      <c r="BK125" s="204">
        <f>BK126+BK130+BK182</f>
        <v>0</v>
      </c>
    </row>
    <row r="126" spans="2:63" s="12" customFormat="1" ht="22.9" customHeight="1">
      <c r="B126" s="192"/>
      <c r="C126" s="193"/>
      <c r="D126" s="194" t="s">
        <v>76</v>
      </c>
      <c r="E126" s="205" t="s">
        <v>85</v>
      </c>
      <c r="F126" s="205" t="s">
        <v>129</v>
      </c>
      <c r="G126" s="193"/>
      <c r="H126" s="193"/>
      <c r="I126" s="196"/>
      <c r="J126" s="206">
        <f>BK126</f>
        <v>0</v>
      </c>
      <c r="K126" s="193"/>
      <c r="L126" s="197"/>
      <c r="M126" s="198"/>
      <c r="N126" s="199"/>
      <c r="O126" s="199"/>
      <c r="P126" s="200">
        <f>SUM(P127:P129)</f>
        <v>0</v>
      </c>
      <c r="Q126" s="199"/>
      <c r="R126" s="200">
        <f>SUM(R127:R129)</f>
        <v>0</v>
      </c>
      <c r="S126" s="199"/>
      <c r="T126" s="201">
        <f>SUM(T127:T129)</f>
        <v>0</v>
      </c>
      <c r="AR126" s="202" t="s">
        <v>85</v>
      </c>
      <c r="AT126" s="203" t="s">
        <v>76</v>
      </c>
      <c r="AU126" s="203" t="s">
        <v>85</v>
      </c>
      <c r="AY126" s="202" t="s">
        <v>128</v>
      </c>
      <c r="BK126" s="204">
        <f>SUM(BK127:BK129)</f>
        <v>0</v>
      </c>
    </row>
    <row r="127" spans="1:65" s="2" customFormat="1" ht="21.75" customHeight="1">
      <c r="A127" s="35"/>
      <c r="B127" s="36"/>
      <c r="C127" s="207" t="s">
        <v>85</v>
      </c>
      <c r="D127" s="207" t="s">
        <v>130</v>
      </c>
      <c r="E127" s="208" t="s">
        <v>131</v>
      </c>
      <c r="F127" s="209" t="s">
        <v>132</v>
      </c>
      <c r="G127" s="210" t="s">
        <v>133</v>
      </c>
      <c r="H127" s="211">
        <v>180</v>
      </c>
      <c r="I127" s="212"/>
      <c r="J127" s="213">
        <f>ROUND(I127*H127,2)</f>
        <v>0</v>
      </c>
      <c r="K127" s="214"/>
      <c r="L127" s="40"/>
      <c r="M127" s="215" t="s">
        <v>1</v>
      </c>
      <c r="N127" s="216" t="s">
        <v>42</v>
      </c>
      <c r="O127" s="72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134</v>
      </c>
      <c r="AT127" s="219" t="s">
        <v>130</v>
      </c>
      <c r="AU127" s="219" t="s">
        <v>87</v>
      </c>
      <c r="AY127" s="18" t="s">
        <v>128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8" t="s">
        <v>85</v>
      </c>
      <c r="BK127" s="220">
        <f>ROUND(I127*H127,2)</f>
        <v>0</v>
      </c>
      <c r="BL127" s="18" t="s">
        <v>134</v>
      </c>
      <c r="BM127" s="219" t="s">
        <v>87</v>
      </c>
    </row>
    <row r="128" spans="2:51" s="13" customFormat="1" ht="12">
      <c r="B128" s="221"/>
      <c r="C128" s="222"/>
      <c r="D128" s="223" t="s">
        <v>135</v>
      </c>
      <c r="E128" s="224" t="s">
        <v>1</v>
      </c>
      <c r="F128" s="225" t="s">
        <v>136</v>
      </c>
      <c r="G128" s="222"/>
      <c r="H128" s="226">
        <v>180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135</v>
      </c>
      <c r="AU128" s="232" t="s">
        <v>87</v>
      </c>
      <c r="AV128" s="13" t="s">
        <v>87</v>
      </c>
      <c r="AW128" s="13" t="s">
        <v>33</v>
      </c>
      <c r="AX128" s="13" t="s">
        <v>77</v>
      </c>
      <c r="AY128" s="232" t="s">
        <v>128</v>
      </c>
    </row>
    <row r="129" spans="2:51" s="14" customFormat="1" ht="12">
      <c r="B129" s="233"/>
      <c r="C129" s="234"/>
      <c r="D129" s="223" t="s">
        <v>135</v>
      </c>
      <c r="E129" s="235" t="s">
        <v>1</v>
      </c>
      <c r="F129" s="236" t="s">
        <v>137</v>
      </c>
      <c r="G129" s="234"/>
      <c r="H129" s="237">
        <v>180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135</v>
      </c>
      <c r="AU129" s="243" t="s">
        <v>87</v>
      </c>
      <c r="AV129" s="14" t="s">
        <v>134</v>
      </c>
      <c r="AW129" s="14" t="s">
        <v>33</v>
      </c>
      <c r="AX129" s="14" t="s">
        <v>85</v>
      </c>
      <c r="AY129" s="243" t="s">
        <v>128</v>
      </c>
    </row>
    <row r="130" spans="2:63" s="12" customFormat="1" ht="22.9" customHeight="1">
      <c r="B130" s="192"/>
      <c r="C130" s="193"/>
      <c r="D130" s="194" t="s">
        <v>76</v>
      </c>
      <c r="E130" s="205" t="s">
        <v>138</v>
      </c>
      <c r="F130" s="205" t="s">
        <v>139</v>
      </c>
      <c r="G130" s="193"/>
      <c r="H130" s="193"/>
      <c r="I130" s="196"/>
      <c r="J130" s="206">
        <f>BK130</f>
        <v>0</v>
      </c>
      <c r="K130" s="193"/>
      <c r="L130" s="197"/>
      <c r="M130" s="198"/>
      <c r="N130" s="199"/>
      <c r="O130" s="199"/>
      <c r="P130" s="200">
        <f>SUM(P131:P181)</f>
        <v>0</v>
      </c>
      <c r="Q130" s="199"/>
      <c r="R130" s="200">
        <f>SUM(R131:R181)</f>
        <v>0</v>
      </c>
      <c r="S130" s="199"/>
      <c r="T130" s="201">
        <f>SUM(T131:T181)</f>
        <v>0</v>
      </c>
      <c r="AR130" s="202" t="s">
        <v>85</v>
      </c>
      <c r="AT130" s="203" t="s">
        <v>76</v>
      </c>
      <c r="AU130" s="203" t="s">
        <v>85</v>
      </c>
      <c r="AY130" s="202" t="s">
        <v>128</v>
      </c>
      <c r="BK130" s="204">
        <f>SUM(BK131:BK181)</f>
        <v>0</v>
      </c>
    </row>
    <row r="131" spans="1:65" s="2" customFormat="1" ht="16.5" customHeight="1">
      <c r="A131" s="35"/>
      <c r="B131" s="36"/>
      <c r="C131" s="207" t="s">
        <v>87</v>
      </c>
      <c r="D131" s="207" t="s">
        <v>130</v>
      </c>
      <c r="E131" s="208" t="s">
        <v>140</v>
      </c>
      <c r="F131" s="209" t="s">
        <v>141</v>
      </c>
      <c r="G131" s="210" t="s">
        <v>142</v>
      </c>
      <c r="H131" s="211">
        <v>35.97</v>
      </c>
      <c r="I131" s="212"/>
      <c r="J131" s="213">
        <f>ROUND(I131*H131,2)</f>
        <v>0</v>
      </c>
      <c r="K131" s="214"/>
      <c r="L131" s="40"/>
      <c r="M131" s="215" t="s">
        <v>1</v>
      </c>
      <c r="N131" s="216" t="s">
        <v>42</v>
      </c>
      <c r="O131" s="72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9" t="s">
        <v>134</v>
      </c>
      <c r="AT131" s="219" t="s">
        <v>130</v>
      </c>
      <c r="AU131" s="219" t="s">
        <v>87</v>
      </c>
      <c r="AY131" s="18" t="s">
        <v>128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8" t="s">
        <v>85</v>
      </c>
      <c r="BK131" s="220">
        <f>ROUND(I131*H131,2)</f>
        <v>0</v>
      </c>
      <c r="BL131" s="18" t="s">
        <v>134</v>
      </c>
      <c r="BM131" s="219" t="s">
        <v>134</v>
      </c>
    </row>
    <row r="132" spans="2:51" s="13" customFormat="1" ht="12">
      <c r="B132" s="221"/>
      <c r="C132" s="222"/>
      <c r="D132" s="223" t="s">
        <v>135</v>
      </c>
      <c r="E132" s="224" t="s">
        <v>1</v>
      </c>
      <c r="F132" s="225" t="s">
        <v>143</v>
      </c>
      <c r="G132" s="222"/>
      <c r="H132" s="226">
        <v>35.97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135</v>
      </c>
      <c r="AU132" s="232" t="s">
        <v>87</v>
      </c>
      <c r="AV132" s="13" t="s">
        <v>87</v>
      </c>
      <c r="AW132" s="13" t="s">
        <v>33</v>
      </c>
      <c r="AX132" s="13" t="s">
        <v>77</v>
      </c>
      <c r="AY132" s="232" t="s">
        <v>128</v>
      </c>
    </row>
    <row r="133" spans="2:51" s="14" customFormat="1" ht="12">
      <c r="B133" s="233"/>
      <c r="C133" s="234"/>
      <c r="D133" s="223" t="s">
        <v>135</v>
      </c>
      <c r="E133" s="235" t="s">
        <v>1</v>
      </c>
      <c r="F133" s="236" t="s">
        <v>137</v>
      </c>
      <c r="G133" s="234"/>
      <c r="H133" s="237">
        <v>35.97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135</v>
      </c>
      <c r="AU133" s="243" t="s">
        <v>87</v>
      </c>
      <c r="AV133" s="14" t="s">
        <v>134</v>
      </c>
      <c r="AW133" s="14" t="s">
        <v>33</v>
      </c>
      <c r="AX133" s="14" t="s">
        <v>85</v>
      </c>
      <c r="AY133" s="243" t="s">
        <v>128</v>
      </c>
    </row>
    <row r="134" spans="1:65" s="2" customFormat="1" ht="21.75" customHeight="1">
      <c r="A134" s="35"/>
      <c r="B134" s="36"/>
      <c r="C134" s="207" t="s">
        <v>144</v>
      </c>
      <c r="D134" s="207" t="s">
        <v>130</v>
      </c>
      <c r="E134" s="208" t="s">
        <v>145</v>
      </c>
      <c r="F134" s="209" t="s">
        <v>146</v>
      </c>
      <c r="G134" s="210" t="s">
        <v>133</v>
      </c>
      <c r="H134" s="211">
        <v>86.99</v>
      </c>
      <c r="I134" s="212"/>
      <c r="J134" s="213">
        <f>ROUND(I134*H134,2)</f>
        <v>0</v>
      </c>
      <c r="K134" s="214"/>
      <c r="L134" s="40"/>
      <c r="M134" s="215" t="s">
        <v>1</v>
      </c>
      <c r="N134" s="216" t="s">
        <v>42</v>
      </c>
      <c r="O134" s="72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9" t="s">
        <v>134</v>
      </c>
      <c r="AT134" s="219" t="s">
        <v>130</v>
      </c>
      <c r="AU134" s="219" t="s">
        <v>87</v>
      </c>
      <c r="AY134" s="18" t="s">
        <v>128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8" t="s">
        <v>85</v>
      </c>
      <c r="BK134" s="220">
        <f>ROUND(I134*H134,2)</f>
        <v>0</v>
      </c>
      <c r="BL134" s="18" t="s">
        <v>134</v>
      </c>
      <c r="BM134" s="219" t="s">
        <v>147</v>
      </c>
    </row>
    <row r="135" spans="2:51" s="13" customFormat="1" ht="12">
      <c r="B135" s="221"/>
      <c r="C135" s="222"/>
      <c r="D135" s="223" t="s">
        <v>135</v>
      </c>
      <c r="E135" s="224" t="s">
        <v>1</v>
      </c>
      <c r="F135" s="225" t="s">
        <v>148</v>
      </c>
      <c r="G135" s="222"/>
      <c r="H135" s="226">
        <v>18.612</v>
      </c>
      <c r="I135" s="227"/>
      <c r="J135" s="222"/>
      <c r="K135" s="222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135</v>
      </c>
      <c r="AU135" s="232" t="s">
        <v>87</v>
      </c>
      <c r="AV135" s="13" t="s">
        <v>87</v>
      </c>
      <c r="AW135" s="13" t="s">
        <v>33</v>
      </c>
      <c r="AX135" s="13" t="s">
        <v>77</v>
      </c>
      <c r="AY135" s="232" t="s">
        <v>128</v>
      </c>
    </row>
    <row r="136" spans="2:51" s="13" customFormat="1" ht="12">
      <c r="B136" s="221"/>
      <c r="C136" s="222"/>
      <c r="D136" s="223" t="s">
        <v>135</v>
      </c>
      <c r="E136" s="224" t="s">
        <v>1</v>
      </c>
      <c r="F136" s="225" t="s">
        <v>149</v>
      </c>
      <c r="G136" s="222"/>
      <c r="H136" s="226">
        <v>33.825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135</v>
      </c>
      <c r="AU136" s="232" t="s">
        <v>87</v>
      </c>
      <c r="AV136" s="13" t="s">
        <v>87</v>
      </c>
      <c r="AW136" s="13" t="s">
        <v>33</v>
      </c>
      <c r="AX136" s="13" t="s">
        <v>77</v>
      </c>
      <c r="AY136" s="232" t="s">
        <v>128</v>
      </c>
    </row>
    <row r="137" spans="2:51" s="13" customFormat="1" ht="12">
      <c r="B137" s="221"/>
      <c r="C137" s="222"/>
      <c r="D137" s="223" t="s">
        <v>135</v>
      </c>
      <c r="E137" s="224" t="s">
        <v>1</v>
      </c>
      <c r="F137" s="225" t="s">
        <v>150</v>
      </c>
      <c r="G137" s="222"/>
      <c r="H137" s="226">
        <v>2.633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135</v>
      </c>
      <c r="AU137" s="232" t="s">
        <v>87</v>
      </c>
      <c r="AV137" s="13" t="s">
        <v>87</v>
      </c>
      <c r="AW137" s="13" t="s">
        <v>33</v>
      </c>
      <c r="AX137" s="13" t="s">
        <v>77</v>
      </c>
      <c r="AY137" s="232" t="s">
        <v>128</v>
      </c>
    </row>
    <row r="138" spans="2:51" s="13" customFormat="1" ht="12">
      <c r="B138" s="221"/>
      <c r="C138" s="222"/>
      <c r="D138" s="223" t="s">
        <v>135</v>
      </c>
      <c r="E138" s="224" t="s">
        <v>1</v>
      </c>
      <c r="F138" s="225" t="s">
        <v>151</v>
      </c>
      <c r="G138" s="222"/>
      <c r="H138" s="226">
        <v>31.92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135</v>
      </c>
      <c r="AU138" s="232" t="s">
        <v>87</v>
      </c>
      <c r="AV138" s="13" t="s">
        <v>87</v>
      </c>
      <c r="AW138" s="13" t="s">
        <v>33</v>
      </c>
      <c r="AX138" s="13" t="s">
        <v>77</v>
      </c>
      <c r="AY138" s="232" t="s">
        <v>128</v>
      </c>
    </row>
    <row r="139" spans="2:51" s="14" customFormat="1" ht="12">
      <c r="B139" s="233"/>
      <c r="C139" s="234"/>
      <c r="D139" s="223" t="s">
        <v>135</v>
      </c>
      <c r="E139" s="235" t="s">
        <v>1</v>
      </c>
      <c r="F139" s="236" t="s">
        <v>137</v>
      </c>
      <c r="G139" s="234"/>
      <c r="H139" s="237">
        <v>86.99000000000001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135</v>
      </c>
      <c r="AU139" s="243" t="s">
        <v>87</v>
      </c>
      <c r="AV139" s="14" t="s">
        <v>134</v>
      </c>
      <c r="AW139" s="14" t="s">
        <v>33</v>
      </c>
      <c r="AX139" s="14" t="s">
        <v>85</v>
      </c>
      <c r="AY139" s="243" t="s">
        <v>128</v>
      </c>
    </row>
    <row r="140" spans="1:65" s="2" customFormat="1" ht="33" customHeight="1">
      <c r="A140" s="35"/>
      <c r="B140" s="36"/>
      <c r="C140" s="207" t="s">
        <v>134</v>
      </c>
      <c r="D140" s="207" t="s">
        <v>130</v>
      </c>
      <c r="E140" s="208" t="s">
        <v>152</v>
      </c>
      <c r="F140" s="209" t="s">
        <v>153</v>
      </c>
      <c r="G140" s="210" t="s">
        <v>133</v>
      </c>
      <c r="H140" s="211">
        <v>74.5</v>
      </c>
      <c r="I140" s="212"/>
      <c r="J140" s="213">
        <f>ROUND(I140*H140,2)</f>
        <v>0</v>
      </c>
      <c r="K140" s="214"/>
      <c r="L140" s="40"/>
      <c r="M140" s="215" t="s">
        <v>1</v>
      </c>
      <c r="N140" s="216" t="s">
        <v>42</v>
      </c>
      <c r="O140" s="72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9" t="s">
        <v>134</v>
      </c>
      <c r="AT140" s="219" t="s">
        <v>130</v>
      </c>
      <c r="AU140" s="219" t="s">
        <v>87</v>
      </c>
      <c r="AY140" s="18" t="s">
        <v>128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8" t="s">
        <v>85</v>
      </c>
      <c r="BK140" s="220">
        <f>ROUND(I140*H140,2)</f>
        <v>0</v>
      </c>
      <c r="BL140" s="18" t="s">
        <v>134</v>
      </c>
      <c r="BM140" s="219" t="s">
        <v>154</v>
      </c>
    </row>
    <row r="141" spans="2:51" s="13" customFormat="1" ht="12">
      <c r="B141" s="221"/>
      <c r="C141" s="222"/>
      <c r="D141" s="223" t="s">
        <v>135</v>
      </c>
      <c r="E141" s="224" t="s">
        <v>1</v>
      </c>
      <c r="F141" s="225" t="s">
        <v>155</v>
      </c>
      <c r="G141" s="222"/>
      <c r="H141" s="226">
        <v>8.1</v>
      </c>
      <c r="I141" s="227"/>
      <c r="J141" s="222"/>
      <c r="K141" s="222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135</v>
      </c>
      <c r="AU141" s="232" t="s">
        <v>87</v>
      </c>
      <c r="AV141" s="13" t="s">
        <v>87</v>
      </c>
      <c r="AW141" s="13" t="s">
        <v>33</v>
      </c>
      <c r="AX141" s="13" t="s">
        <v>77</v>
      </c>
      <c r="AY141" s="232" t="s">
        <v>128</v>
      </c>
    </row>
    <row r="142" spans="2:51" s="13" customFormat="1" ht="22.5">
      <c r="B142" s="221"/>
      <c r="C142" s="222"/>
      <c r="D142" s="223" t="s">
        <v>135</v>
      </c>
      <c r="E142" s="224" t="s">
        <v>1</v>
      </c>
      <c r="F142" s="225" t="s">
        <v>156</v>
      </c>
      <c r="G142" s="222"/>
      <c r="H142" s="226">
        <v>60.9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135</v>
      </c>
      <c r="AU142" s="232" t="s">
        <v>87</v>
      </c>
      <c r="AV142" s="13" t="s">
        <v>87</v>
      </c>
      <c r="AW142" s="13" t="s">
        <v>33</v>
      </c>
      <c r="AX142" s="13" t="s">
        <v>77</v>
      </c>
      <c r="AY142" s="232" t="s">
        <v>128</v>
      </c>
    </row>
    <row r="143" spans="2:51" s="13" customFormat="1" ht="12">
      <c r="B143" s="221"/>
      <c r="C143" s="222"/>
      <c r="D143" s="223" t="s">
        <v>135</v>
      </c>
      <c r="E143" s="224" t="s">
        <v>1</v>
      </c>
      <c r="F143" s="225" t="s">
        <v>157</v>
      </c>
      <c r="G143" s="222"/>
      <c r="H143" s="226">
        <v>5.5</v>
      </c>
      <c r="I143" s="227"/>
      <c r="J143" s="222"/>
      <c r="K143" s="222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135</v>
      </c>
      <c r="AU143" s="232" t="s">
        <v>87</v>
      </c>
      <c r="AV143" s="13" t="s">
        <v>87</v>
      </c>
      <c r="AW143" s="13" t="s">
        <v>33</v>
      </c>
      <c r="AX143" s="13" t="s">
        <v>77</v>
      </c>
      <c r="AY143" s="232" t="s">
        <v>128</v>
      </c>
    </row>
    <row r="144" spans="2:51" s="14" customFormat="1" ht="12">
      <c r="B144" s="233"/>
      <c r="C144" s="234"/>
      <c r="D144" s="223" t="s">
        <v>135</v>
      </c>
      <c r="E144" s="235" t="s">
        <v>1</v>
      </c>
      <c r="F144" s="236" t="s">
        <v>137</v>
      </c>
      <c r="G144" s="234"/>
      <c r="H144" s="237">
        <v>74.5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135</v>
      </c>
      <c r="AU144" s="243" t="s">
        <v>87</v>
      </c>
      <c r="AV144" s="14" t="s">
        <v>134</v>
      </c>
      <c r="AW144" s="14" t="s">
        <v>33</v>
      </c>
      <c r="AX144" s="14" t="s">
        <v>85</v>
      </c>
      <c r="AY144" s="243" t="s">
        <v>128</v>
      </c>
    </row>
    <row r="145" spans="1:65" s="2" customFormat="1" ht="21.75" customHeight="1">
      <c r="A145" s="35"/>
      <c r="B145" s="36"/>
      <c r="C145" s="207" t="s">
        <v>158</v>
      </c>
      <c r="D145" s="207" t="s">
        <v>130</v>
      </c>
      <c r="E145" s="208" t="s">
        <v>159</v>
      </c>
      <c r="F145" s="209" t="s">
        <v>160</v>
      </c>
      <c r="G145" s="210" t="s">
        <v>133</v>
      </c>
      <c r="H145" s="211">
        <v>8.1</v>
      </c>
      <c r="I145" s="212"/>
      <c r="J145" s="213">
        <f>ROUND(I145*H145,2)</f>
        <v>0</v>
      </c>
      <c r="K145" s="214"/>
      <c r="L145" s="40"/>
      <c r="M145" s="215" t="s">
        <v>1</v>
      </c>
      <c r="N145" s="216" t="s">
        <v>42</v>
      </c>
      <c r="O145" s="72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9" t="s">
        <v>134</v>
      </c>
      <c r="AT145" s="219" t="s">
        <v>130</v>
      </c>
      <c r="AU145" s="219" t="s">
        <v>87</v>
      </c>
      <c r="AY145" s="18" t="s">
        <v>128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8" t="s">
        <v>85</v>
      </c>
      <c r="BK145" s="220">
        <f>ROUND(I145*H145,2)</f>
        <v>0</v>
      </c>
      <c r="BL145" s="18" t="s">
        <v>134</v>
      </c>
      <c r="BM145" s="219" t="s">
        <v>161</v>
      </c>
    </row>
    <row r="146" spans="2:51" s="13" customFormat="1" ht="12">
      <c r="B146" s="221"/>
      <c r="C146" s="222"/>
      <c r="D146" s="223" t="s">
        <v>135</v>
      </c>
      <c r="E146" s="224" t="s">
        <v>1</v>
      </c>
      <c r="F146" s="225" t="s">
        <v>155</v>
      </c>
      <c r="G146" s="222"/>
      <c r="H146" s="226">
        <v>8.1</v>
      </c>
      <c r="I146" s="227"/>
      <c r="J146" s="222"/>
      <c r="K146" s="222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135</v>
      </c>
      <c r="AU146" s="232" t="s">
        <v>87</v>
      </c>
      <c r="AV146" s="13" t="s">
        <v>87</v>
      </c>
      <c r="AW146" s="13" t="s">
        <v>33</v>
      </c>
      <c r="AX146" s="13" t="s">
        <v>77</v>
      </c>
      <c r="AY146" s="232" t="s">
        <v>128</v>
      </c>
    </row>
    <row r="147" spans="2:51" s="14" customFormat="1" ht="12">
      <c r="B147" s="233"/>
      <c r="C147" s="234"/>
      <c r="D147" s="223" t="s">
        <v>135</v>
      </c>
      <c r="E147" s="235" t="s">
        <v>1</v>
      </c>
      <c r="F147" s="236" t="s">
        <v>137</v>
      </c>
      <c r="G147" s="234"/>
      <c r="H147" s="237">
        <v>8.1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135</v>
      </c>
      <c r="AU147" s="243" t="s">
        <v>87</v>
      </c>
      <c r="AV147" s="14" t="s">
        <v>134</v>
      </c>
      <c r="AW147" s="14" t="s">
        <v>33</v>
      </c>
      <c r="AX147" s="14" t="s">
        <v>85</v>
      </c>
      <c r="AY147" s="243" t="s">
        <v>128</v>
      </c>
    </row>
    <row r="148" spans="1:65" s="2" customFormat="1" ht="21.75" customHeight="1">
      <c r="A148" s="35"/>
      <c r="B148" s="36"/>
      <c r="C148" s="207" t="s">
        <v>147</v>
      </c>
      <c r="D148" s="207" t="s">
        <v>130</v>
      </c>
      <c r="E148" s="208" t="s">
        <v>162</v>
      </c>
      <c r="F148" s="209" t="s">
        <v>163</v>
      </c>
      <c r="G148" s="210" t="s">
        <v>142</v>
      </c>
      <c r="H148" s="211">
        <v>191.1</v>
      </c>
      <c r="I148" s="212"/>
      <c r="J148" s="213">
        <f>ROUND(I148*H148,2)</f>
        <v>0</v>
      </c>
      <c r="K148" s="214"/>
      <c r="L148" s="40"/>
      <c r="M148" s="215" t="s">
        <v>1</v>
      </c>
      <c r="N148" s="216" t="s">
        <v>42</v>
      </c>
      <c r="O148" s="72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9" t="s">
        <v>134</v>
      </c>
      <c r="AT148" s="219" t="s">
        <v>130</v>
      </c>
      <c r="AU148" s="219" t="s">
        <v>87</v>
      </c>
      <c r="AY148" s="18" t="s">
        <v>128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8" t="s">
        <v>85</v>
      </c>
      <c r="BK148" s="220">
        <f>ROUND(I148*H148,2)</f>
        <v>0</v>
      </c>
      <c r="BL148" s="18" t="s">
        <v>134</v>
      </c>
      <c r="BM148" s="219" t="s">
        <v>164</v>
      </c>
    </row>
    <row r="149" spans="2:51" s="13" customFormat="1" ht="12">
      <c r="B149" s="221"/>
      <c r="C149" s="222"/>
      <c r="D149" s="223" t="s">
        <v>135</v>
      </c>
      <c r="E149" s="224" t="s">
        <v>1</v>
      </c>
      <c r="F149" s="225" t="s">
        <v>165</v>
      </c>
      <c r="G149" s="222"/>
      <c r="H149" s="226">
        <v>18.9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135</v>
      </c>
      <c r="AU149" s="232" t="s">
        <v>87</v>
      </c>
      <c r="AV149" s="13" t="s">
        <v>87</v>
      </c>
      <c r="AW149" s="13" t="s">
        <v>33</v>
      </c>
      <c r="AX149" s="13" t="s">
        <v>77</v>
      </c>
      <c r="AY149" s="232" t="s">
        <v>128</v>
      </c>
    </row>
    <row r="150" spans="2:51" s="13" customFormat="1" ht="12">
      <c r="B150" s="221"/>
      <c r="C150" s="222"/>
      <c r="D150" s="223" t="s">
        <v>135</v>
      </c>
      <c r="E150" s="224" t="s">
        <v>1</v>
      </c>
      <c r="F150" s="225" t="s">
        <v>166</v>
      </c>
      <c r="G150" s="222"/>
      <c r="H150" s="226">
        <v>26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135</v>
      </c>
      <c r="AU150" s="232" t="s">
        <v>87</v>
      </c>
      <c r="AV150" s="13" t="s">
        <v>87</v>
      </c>
      <c r="AW150" s="13" t="s">
        <v>33</v>
      </c>
      <c r="AX150" s="13" t="s">
        <v>77</v>
      </c>
      <c r="AY150" s="232" t="s">
        <v>128</v>
      </c>
    </row>
    <row r="151" spans="2:51" s="13" customFormat="1" ht="12">
      <c r="B151" s="221"/>
      <c r="C151" s="222"/>
      <c r="D151" s="223" t="s">
        <v>135</v>
      </c>
      <c r="E151" s="224" t="s">
        <v>1</v>
      </c>
      <c r="F151" s="225" t="s">
        <v>167</v>
      </c>
      <c r="G151" s="222"/>
      <c r="H151" s="226">
        <v>67.2</v>
      </c>
      <c r="I151" s="227"/>
      <c r="J151" s="222"/>
      <c r="K151" s="222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135</v>
      </c>
      <c r="AU151" s="232" t="s">
        <v>87</v>
      </c>
      <c r="AV151" s="13" t="s">
        <v>87</v>
      </c>
      <c r="AW151" s="13" t="s">
        <v>33</v>
      </c>
      <c r="AX151" s="13" t="s">
        <v>77</v>
      </c>
      <c r="AY151" s="232" t="s">
        <v>128</v>
      </c>
    </row>
    <row r="152" spans="2:51" s="13" customFormat="1" ht="12">
      <c r="B152" s="221"/>
      <c r="C152" s="222"/>
      <c r="D152" s="223" t="s">
        <v>135</v>
      </c>
      <c r="E152" s="224" t="s">
        <v>1</v>
      </c>
      <c r="F152" s="225" t="s">
        <v>168</v>
      </c>
      <c r="G152" s="222"/>
      <c r="H152" s="226">
        <v>65</v>
      </c>
      <c r="I152" s="227"/>
      <c r="J152" s="222"/>
      <c r="K152" s="222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135</v>
      </c>
      <c r="AU152" s="232" t="s">
        <v>87</v>
      </c>
      <c r="AV152" s="13" t="s">
        <v>87</v>
      </c>
      <c r="AW152" s="13" t="s">
        <v>33</v>
      </c>
      <c r="AX152" s="13" t="s">
        <v>77</v>
      </c>
      <c r="AY152" s="232" t="s">
        <v>128</v>
      </c>
    </row>
    <row r="153" spans="2:51" s="13" customFormat="1" ht="12">
      <c r="B153" s="221"/>
      <c r="C153" s="222"/>
      <c r="D153" s="223" t="s">
        <v>135</v>
      </c>
      <c r="E153" s="224" t="s">
        <v>1</v>
      </c>
      <c r="F153" s="225" t="s">
        <v>169</v>
      </c>
      <c r="G153" s="222"/>
      <c r="H153" s="226">
        <v>14</v>
      </c>
      <c r="I153" s="227"/>
      <c r="J153" s="222"/>
      <c r="K153" s="222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135</v>
      </c>
      <c r="AU153" s="232" t="s">
        <v>87</v>
      </c>
      <c r="AV153" s="13" t="s">
        <v>87</v>
      </c>
      <c r="AW153" s="13" t="s">
        <v>33</v>
      </c>
      <c r="AX153" s="13" t="s">
        <v>77</v>
      </c>
      <c r="AY153" s="232" t="s">
        <v>128</v>
      </c>
    </row>
    <row r="154" spans="2:51" s="14" customFormat="1" ht="12">
      <c r="B154" s="233"/>
      <c r="C154" s="234"/>
      <c r="D154" s="223" t="s">
        <v>135</v>
      </c>
      <c r="E154" s="235" t="s">
        <v>1</v>
      </c>
      <c r="F154" s="236" t="s">
        <v>137</v>
      </c>
      <c r="G154" s="234"/>
      <c r="H154" s="237">
        <v>191.1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135</v>
      </c>
      <c r="AU154" s="243" t="s">
        <v>87</v>
      </c>
      <c r="AV154" s="14" t="s">
        <v>134</v>
      </c>
      <c r="AW154" s="14" t="s">
        <v>33</v>
      </c>
      <c r="AX154" s="14" t="s">
        <v>85</v>
      </c>
      <c r="AY154" s="243" t="s">
        <v>128</v>
      </c>
    </row>
    <row r="155" spans="1:65" s="2" customFormat="1" ht="21.75" customHeight="1">
      <c r="A155" s="35"/>
      <c r="B155" s="36"/>
      <c r="C155" s="207" t="s">
        <v>170</v>
      </c>
      <c r="D155" s="207" t="s">
        <v>130</v>
      </c>
      <c r="E155" s="208" t="s">
        <v>171</v>
      </c>
      <c r="F155" s="209" t="s">
        <v>172</v>
      </c>
      <c r="G155" s="210" t="s">
        <v>133</v>
      </c>
      <c r="H155" s="211">
        <v>2968.64</v>
      </c>
      <c r="I155" s="212"/>
      <c r="J155" s="213">
        <f>ROUND(I155*H155,2)</f>
        <v>0</v>
      </c>
      <c r="K155" s="214"/>
      <c r="L155" s="40"/>
      <c r="M155" s="215" t="s">
        <v>1</v>
      </c>
      <c r="N155" s="216" t="s">
        <v>42</v>
      </c>
      <c r="O155" s="72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9" t="s">
        <v>134</v>
      </c>
      <c r="AT155" s="219" t="s">
        <v>130</v>
      </c>
      <c r="AU155" s="219" t="s">
        <v>87</v>
      </c>
      <c r="AY155" s="18" t="s">
        <v>128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8" t="s">
        <v>85</v>
      </c>
      <c r="BK155" s="220">
        <f>ROUND(I155*H155,2)</f>
        <v>0</v>
      </c>
      <c r="BL155" s="18" t="s">
        <v>134</v>
      </c>
      <c r="BM155" s="219" t="s">
        <v>173</v>
      </c>
    </row>
    <row r="156" spans="2:51" s="13" customFormat="1" ht="12">
      <c r="B156" s="221"/>
      <c r="C156" s="222"/>
      <c r="D156" s="223" t="s">
        <v>135</v>
      </c>
      <c r="E156" s="224" t="s">
        <v>1</v>
      </c>
      <c r="F156" s="225" t="s">
        <v>174</v>
      </c>
      <c r="G156" s="222"/>
      <c r="H156" s="226">
        <v>204</v>
      </c>
      <c r="I156" s="227"/>
      <c r="J156" s="222"/>
      <c r="K156" s="222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135</v>
      </c>
      <c r="AU156" s="232" t="s">
        <v>87</v>
      </c>
      <c r="AV156" s="13" t="s">
        <v>87</v>
      </c>
      <c r="AW156" s="13" t="s">
        <v>33</v>
      </c>
      <c r="AX156" s="13" t="s">
        <v>77</v>
      </c>
      <c r="AY156" s="232" t="s">
        <v>128</v>
      </c>
    </row>
    <row r="157" spans="2:51" s="13" customFormat="1" ht="12">
      <c r="B157" s="221"/>
      <c r="C157" s="222"/>
      <c r="D157" s="223" t="s">
        <v>135</v>
      </c>
      <c r="E157" s="224" t="s">
        <v>1</v>
      </c>
      <c r="F157" s="225" t="s">
        <v>175</v>
      </c>
      <c r="G157" s="222"/>
      <c r="H157" s="226">
        <v>2601.84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135</v>
      </c>
      <c r="AU157" s="232" t="s">
        <v>87</v>
      </c>
      <c r="AV157" s="13" t="s">
        <v>87</v>
      </c>
      <c r="AW157" s="13" t="s">
        <v>33</v>
      </c>
      <c r="AX157" s="13" t="s">
        <v>77</v>
      </c>
      <c r="AY157" s="232" t="s">
        <v>128</v>
      </c>
    </row>
    <row r="158" spans="2:51" s="13" customFormat="1" ht="12">
      <c r="B158" s="221"/>
      <c r="C158" s="222"/>
      <c r="D158" s="223" t="s">
        <v>135</v>
      </c>
      <c r="E158" s="224" t="s">
        <v>1</v>
      </c>
      <c r="F158" s="225" t="s">
        <v>176</v>
      </c>
      <c r="G158" s="222"/>
      <c r="H158" s="226">
        <v>148.5</v>
      </c>
      <c r="I158" s="227"/>
      <c r="J158" s="222"/>
      <c r="K158" s="222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135</v>
      </c>
      <c r="AU158" s="232" t="s">
        <v>87</v>
      </c>
      <c r="AV158" s="13" t="s">
        <v>87</v>
      </c>
      <c r="AW158" s="13" t="s">
        <v>33</v>
      </c>
      <c r="AX158" s="13" t="s">
        <v>77</v>
      </c>
      <c r="AY158" s="232" t="s">
        <v>128</v>
      </c>
    </row>
    <row r="159" spans="2:51" s="13" customFormat="1" ht="12">
      <c r="B159" s="221"/>
      <c r="C159" s="222"/>
      <c r="D159" s="223" t="s">
        <v>135</v>
      </c>
      <c r="E159" s="224" t="s">
        <v>1</v>
      </c>
      <c r="F159" s="225" t="s">
        <v>177</v>
      </c>
      <c r="G159" s="222"/>
      <c r="H159" s="226">
        <v>14.3</v>
      </c>
      <c r="I159" s="227"/>
      <c r="J159" s="222"/>
      <c r="K159" s="222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135</v>
      </c>
      <c r="AU159" s="232" t="s">
        <v>87</v>
      </c>
      <c r="AV159" s="13" t="s">
        <v>87</v>
      </c>
      <c r="AW159" s="13" t="s">
        <v>33</v>
      </c>
      <c r="AX159" s="13" t="s">
        <v>77</v>
      </c>
      <c r="AY159" s="232" t="s">
        <v>128</v>
      </c>
    </row>
    <row r="160" spans="2:51" s="14" customFormat="1" ht="12">
      <c r="B160" s="233"/>
      <c r="C160" s="234"/>
      <c r="D160" s="223" t="s">
        <v>135</v>
      </c>
      <c r="E160" s="235" t="s">
        <v>1</v>
      </c>
      <c r="F160" s="236" t="s">
        <v>137</v>
      </c>
      <c r="G160" s="234"/>
      <c r="H160" s="237">
        <v>2968.6400000000003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135</v>
      </c>
      <c r="AU160" s="243" t="s">
        <v>87</v>
      </c>
      <c r="AV160" s="14" t="s">
        <v>134</v>
      </c>
      <c r="AW160" s="14" t="s">
        <v>33</v>
      </c>
      <c r="AX160" s="14" t="s">
        <v>85</v>
      </c>
      <c r="AY160" s="243" t="s">
        <v>128</v>
      </c>
    </row>
    <row r="161" spans="1:65" s="2" customFormat="1" ht="21.75" customHeight="1">
      <c r="A161" s="35"/>
      <c r="B161" s="36"/>
      <c r="C161" s="207" t="s">
        <v>154</v>
      </c>
      <c r="D161" s="207" t="s">
        <v>130</v>
      </c>
      <c r="E161" s="208" t="s">
        <v>178</v>
      </c>
      <c r="F161" s="209" t="s">
        <v>179</v>
      </c>
      <c r="G161" s="210" t="s">
        <v>180</v>
      </c>
      <c r="H161" s="211">
        <v>1.528</v>
      </c>
      <c r="I161" s="212"/>
      <c r="J161" s="213">
        <f>ROUND(I161*H161,2)</f>
        <v>0</v>
      </c>
      <c r="K161" s="214"/>
      <c r="L161" s="40"/>
      <c r="M161" s="215" t="s">
        <v>1</v>
      </c>
      <c r="N161" s="216" t="s">
        <v>42</v>
      </c>
      <c r="O161" s="72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9" t="s">
        <v>134</v>
      </c>
      <c r="AT161" s="219" t="s">
        <v>130</v>
      </c>
      <c r="AU161" s="219" t="s">
        <v>87</v>
      </c>
      <c r="AY161" s="18" t="s">
        <v>128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8" t="s">
        <v>85</v>
      </c>
      <c r="BK161" s="220">
        <f>ROUND(I161*H161,2)</f>
        <v>0</v>
      </c>
      <c r="BL161" s="18" t="s">
        <v>134</v>
      </c>
      <c r="BM161" s="219" t="s">
        <v>181</v>
      </c>
    </row>
    <row r="162" spans="2:51" s="13" customFormat="1" ht="12">
      <c r="B162" s="221"/>
      <c r="C162" s="222"/>
      <c r="D162" s="223" t="s">
        <v>135</v>
      </c>
      <c r="E162" s="224" t="s">
        <v>1</v>
      </c>
      <c r="F162" s="225" t="s">
        <v>182</v>
      </c>
      <c r="G162" s="222"/>
      <c r="H162" s="226">
        <v>0.203</v>
      </c>
      <c r="I162" s="227"/>
      <c r="J162" s="222"/>
      <c r="K162" s="222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135</v>
      </c>
      <c r="AU162" s="232" t="s">
        <v>87</v>
      </c>
      <c r="AV162" s="13" t="s">
        <v>87</v>
      </c>
      <c r="AW162" s="13" t="s">
        <v>33</v>
      </c>
      <c r="AX162" s="13" t="s">
        <v>77</v>
      </c>
      <c r="AY162" s="232" t="s">
        <v>128</v>
      </c>
    </row>
    <row r="163" spans="2:51" s="13" customFormat="1" ht="12">
      <c r="B163" s="221"/>
      <c r="C163" s="222"/>
      <c r="D163" s="223" t="s">
        <v>135</v>
      </c>
      <c r="E163" s="224" t="s">
        <v>1</v>
      </c>
      <c r="F163" s="225" t="s">
        <v>183</v>
      </c>
      <c r="G163" s="222"/>
      <c r="H163" s="226">
        <v>0.332</v>
      </c>
      <c r="I163" s="227"/>
      <c r="J163" s="222"/>
      <c r="K163" s="222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135</v>
      </c>
      <c r="AU163" s="232" t="s">
        <v>87</v>
      </c>
      <c r="AV163" s="13" t="s">
        <v>87</v>
      </c>
      <c r="AW163" s="13" t="s">
        <v>33</v>
      </c>
      <c r="AX163" s="13" t="s">
        <v>77</v>
      </c>
      <c r="AY163" s="232" t="s">
        <v>128</v>
      </c>
    </row>
    <row r="164" spans="2:51" s="13" customFormat="1" ht="12">
      <c r="B164" s="221"/>
      <c r="C164" s="222"/>
      <c r="D164" s="223" t="s">
        <v>135</v>
      </c>
      <c r="E164" s="224" t="s">
        <v>1</v>
      </c>
      <c r="F164" s="225" t="s">
        <v>184</v>
      </c>
      <c r="G164" s="222"/>
      <c r="H164" s="226">
        <v>0.081</v>
      </c>
      <c r="I164" s="227"/>
      <c r="J164" s="222"/>
      <c r="K164" s="222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135</v>
      </c>
      <c r="AU164" s="232" t="s">
        <v>87</v>
      </c>
      <c r="AV164" s="13" t="s">
        <v>87</v>
      </c>
      <c r="AW164" s="13" t="s">
        <v>33</v>
      </c>
      <c r="AX164" s="13" t="s">
        <v>77</v>
      </c>
      <c r="AY164" s="232" t="s">
        <v>128</v>
      </c>
    </row>
    <row r="165" spans="2:51" s="13" customFormat="1" ht="12">
      <c r="B165" s="221"/>
      <c r="C165" s="222"/>
      <c r="D165" s="223" t="s">
        <v>135</v>
      </c>
      <c r="E165" s="224" t="s">
        <v>1</v>
      </c>
      <c r="F165" s="225" t="s">
        <v>185</v>
      </c>
      <c r="G165" s="222"/>
      <c r="H165" s="226">
        <v>0.274</v>
      </c>
      <c r="I165" s="227"/>
      <c r="J165" s="222"/>
      <c r="K165" s="222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135</v>
      </c>
      <c r="AU165" s="232" t="s">
        <v>87</v>
      </c>
      <c r="AV165" s="13" t="s">
        <v>87</v>
      </c>
      <c r="AW165" s="13" t="s">
        <v>33</v>
      </c>
      <c r="AX165" s="13" t="s">
        <v>77</v>
      </c>
      <c r="AY165" s="232" t="s">
        <v>128</v>
      </c>
    </row>
    <row r="166" spans="2:51" s="13" customFormat="1" ht="22.5">
      <c r="B166" s="221"/>
      <c r="C166" s="222"/>
      <c r="D166" s="223" t="s">
        <v>135</v>
      </c>
      <c r="E166" s="224" t="s">
        <v>1</v>
      </c>
      <c r="F166" s="225" t="s">
        <v>186</v>
      </c>
      <c r="G166" s="222"/>
      <c r="H166" s="226">
        <v>0.56</v>
      </c>
      <c r="I166" s="227"/>
      <c r="J166" s="222"/>
      <c r="K166" s="222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135</v>
      </c>
      <c r="AU166" s="232" t="s">
        <v>87</v>
      </c>
      <c r="AV166" s="13" t="s">
        <v>87</v>
      </c>
      <c r="AW166" s="13" t="s">
        <v>33</v>
      </c>
      <c r="AX166" s="13" t="s">
        <v>77</v>
      </c>
      <c r="AY166" s="232" t="s">
        <v>128</v>
      </c>
    </row>
    <row r="167" spans="2:51" s="13" customFormat="1" ht="12">
      <c r="B167" s="221"/>
      <c r="C167" s="222"/>
      <c r="D167" s="223" t="s">
        <v>135</v>
      </c>
      <c r="E167" s="224" t="s">
        <v>1</v>
      </c>
      <c r="F167" s="225" t="s">
        <v>187</v>
      </c>
      <c r="G167" s="222"/>
      <c r="H167" s="226">
        <v>0.078</v>
      </c>
      <c r="I167" s="227"/>
      <c r="J167" s="222"/>
      <c r="K167" s="222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135</v>
      </c>
      <c r="AU167" s="232" t="s">
        <v>87</v>
      </c>
      <c r="AV167" s="13" t="s">
        <v>87</v>
      </c>
      <c r="AW167" s="13" t="s">
        <v>33</v>
      </c>
      <c r="AX167" s="13" t="s">
        <v>77</v>
      </c>
      <c r="AY167" s="232" t="s">
        <v>128</v>
      </c>
    </row>
    <row r="168" spans="2:51" s="14" customFormat="1" ht="12">
      <c r="B168" s="233"/>
      <c r="C168" s="234"/>
      <c r="D168" s="223" t="s">
        <v>135</v>
      </c>
      <c r="E168" s="235" t="s">
        <v>1</v>
      </c>
      <c r="F168" s="236" t="s">
        <v>137</v>
      </c>
      <c r="G168" s="234"/>
      <c r="H168" s="237">
        <v>1.5280000000000002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135</v>
      </c>
      <c r="AU168" s="243" t="s">
        <v>87</v>
      </c>
      <c r="AV168" s="14" t="s">
        <v>134</v>
      </c>
      <c r="AW168" s="14" t="s">
        <v>33</v>
      </c>
      <c r="AX168" s="14" t="s">
        <v>85</v>
      </c>
      <c r="AY168" s="243" t="s">
        <v>128</v>
      </c>
    </row>
    <row r="169" spans="1:65" s="2" customFormat="1" ht="21.75" customHeight="1">
      <c r="A169" s="35"/>
      <c r="B169" s="36"/>
      <c r="C169" s="207" t="s">
        <v>138</v>
      </c>
      <c r="D169" s="207" t="s">
        <v>130</v>
      </c>
      <c r="E169" s="208" t="s">
        <v>188</v>
      </c>
      <c r="F169" s="209" t="s">
        <v>189</v>
      </c>
      <c r="G169" s="210" t="s">
        <v>133</v>
      </c>
      <c r="H169" s="211">
        <v>85.1</v>
      </c>
      <c r="I169" s="212"/>
      <c r="J169" s="213">
        <f>ROUND(I169*H169,2)</f>
        <v>0</v>
      </c>
      <c r="K169" s="214"/>
      <c r="L169" s="40"/>
      <c r="M169" s="215" t="s">
        <v>1</v>
      </c>
      <c r="N169" s="216" t="s">
        <v>42</v>
      </c>
      <c r="O169" s="72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9" t="s">
        <v>134</v>
      </c>
      <c r="AT169" s="219" t="s">
        <v>130</v>
      </c>
      <c r="AU169" s="219" t="s">
        <v>87</v>
      </c>
      <c r="AY169" s="18" t="s">
        <v>128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8" t="s">
        <v>85</v>
      </c>
      <c r="BK169" s="220">
        <f>ROUND(I169*H169,2)</f>
        <v>0</v>
      </c>
      <c r="BL169" s="18" t="s">
        <v>134</v>
      </c>
      <c r="BM169" s="219" t="s">
        <v>190</v>
      </c>
    </row>
    <row r="170" spans="2:51" s="13" customFormat="1" ht="12">
      <c r="B170" s="221"/>
      <c r="C170" s="222"/>
      <c r="D170" s="223" t="s">
        <v>135</v>
      </c>
      <c r="E170" s="224" t="s">
        <v>1</v>
      </c>
      <c r="F170" s="225" t="s">
        <v>191</v>
      </c>
      <c r="G170" s="222"/>
      <c r="H170" s="226">
        <v>85.1</v>
      </c>
      <c r="I170" s="227"/>
      <c r="J170" s="222"/>
      <c r="K170" s="222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135</v>
      </c>
      <c r="AU170" s="232" t="s">
        <v>87</v>
      </c>
      <c r="AV170" s="13" t="s">
        <v>87</v>
      </c>
      <c r="AW170" s="13" t="s">
        <v>33</v>
      </c>
      <c r="AX170" s="13" t="s">
        <v>77</v>
      </c>
      <c r="AY170" s="232" t="s">
        <v>128</v>
      </c>
    </row>
    <row r="171" spans="2:51" s="14" customFormat="1" ht="12">
      <c r="B171" s="233"/>
      <c r="C171" s="234"/>
      <c r="D171" s="223" t="s">
        <v>135</v>
      </c>
      <c r="E171" s="235" t="s">
        <v>1</v>
      </c>
      <c r="F171" s="236" t="s">
        <v>137</v>
      </c>
      <c r="G171" s="234"/>
      <c r="H171" s="237">
        <v>85.1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135</v>
      </c>
      <c r="AU171" s="243" t="s">
        <v>87</v>
      </c>
      <c r="AV171" s="14" t="s">
        <v>134</v>
      </c>
      <c r="AW171" s="14" t="s">
        <v>33</v>
      </c>
      <c r="AX171" s="14" t="s">
        <v>85</v>
      </c>
      <c r="AY171" s="243" t="s">
        <v>128</v>
      </c>
    </row>
    <row r="172" spans="1:65" s="2" customFormat="1" ht="44.25" customHeight="1">
      <c r="A172" s="35"/>
      <c r="B172" s="36"/>
      <c r="C172" s="207" t="s">
        <v>161</v>
      </c>
      <c r="D172" s="207" t="s">
        <v>130</v>
      </c>
      <c r="E172" s="208" t="s">
        <v>192</v>
      </c>
      <c r="F172" s="209" t="s">
        <v>193</v>
      </c>
      <c r="G172" s="210" t="s">
        <v>142</v>
      </c>
      <c r="H172" s="211">
        <v>56</v>
      </c>
      <c r="I172" s="212"/>
      <c r="J172" s="213">
        <f>ROUND(I172*H172,2)</f>
        <v>0</v>
      </c>
      <c r="K172" s="214"/>
      <c r="L172" s="40"/>
      <c r="M172" s="215" t="s">
        <v>1</v>
      </c>
      <c r="N172" s="216" t="s">
        <v>42</v>
      </c>
      <c r="O172" s="72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9" t="s">
        <v>134</v>
      </c>
      <c r="AT172" s="219" t="s">
        <v>130</v>
      </c>
      <c r="AU172" s="219" t="s">
        <v>87</v>
      </c>
      <c r="AY172" s="18" t="s">
        <v>128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8" t="s">
        <v>85</v>
      </c>
      <c r="BK172" s="220">
        <f>ROUND(I172*H172,2)</f>
        <v>0</v>
      </c>
      <c r="BL172" s="18" t="s">
        <v>134</v>
      </c>
      <c r="BM172" s="219" t="s">
        <v>194</v>
      </c>
    </row>
    <row r="173" spans="2:51" s="13" customFormat="1" ht="12">
      <c r="B173" s="221"/>
      <c r="C173" s="222"/>
      <c r="D173" s="223" t="s">
        <v>135</v>
      </c>
      <c r="E173" s="224" t="s">
        <v>1</v>
      </c>
      <c r="F173" s="225" t="s">
        <v>195</v>
      </c>
      <c r="G173" s="222"/>
      <c r="H173" s="226">
        <v>42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135</v>
      </c>
      <c r="AU173" s="232" t="s">
        <v>87</v>
      </c>
      <c r="AV173" s="13" t="s">
        <v>87</v>
      </c>
      <c r="AW173" s="13" t="s">
        <v>33</v>
      </c>
      <c r="AX173" s="13" t="s">
        <v>77</v>
      </c>
      <c r="AY173" s="232" t="s">
        <v>128</v>
      </c>
    </row>
    <row r="174" spans="2:51" s="13" customFormat="1" ht="12">
      <c r="B174" s="221"/>
      <c r="C174" s="222"/>
      <c r="D174" s="223" t="s">
        <v>135</v>
      </c>
      <c r="E174" s="224" t="s">
        <v>1</v>
      </c>
      <c r="F174" s="225" t="s">
        <v>196</v>
      </c>
      <c r="G174" s="222"/>
      <c r="H174" s="226">
        <v>14</v>
      </c>
      <c r="I174" s="227"/>
      <c r="J174" s="222"/>
      <c r="K174" s="222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135</v>
      </c>
      <c r="AU174" s="232" t="s">
        <v>87</v>
      </c>
      <c r="AV174" s="13" t="s">
        <v>87</v>
      </c>
      <c r="AW174" s="13" t="s">
        <v>33</v>
      </c>
      <c r="AX174" s="13" t="s">
        <v>77</v>
      </c>
      <c r="AY174" s="232" t="s">
        <v>128</v>
      </c>
    </row>
    <row r="175" spans="2:51" s="14" customFormat="1" ht="12">
      <c r="B175" s="233"/>
      <c r="C175" s="234"/>
      <c r="D175" s="223" t="s">
        <v>135</v>
      </c>
      <c r="E175" s="235" t="s">
        <v>1</v>
      </c>
      <c r="F175" s="236" t="s">
        <v>137</v>
      </c>
      <c r="G175" s="234"/>
      <c r="H175" s="237">
        <v>56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135</v>
      </c>
      <c r="AU175" s="243" t="s">
        <v>87</v>
      </c>
      <c r="AV175" s="14" t="s">
        <v>134</v>
      </c>
      <c r="AW175" s="14" t="s">
        <v>33</v>
      </c>
      <c r="AX175" s="14" t="s">
        <v>85</v>
      </c>
      <c r="AY175" s="243" t="s">
        <v>128</v>
      </c>
    </row>
    <row r="176" spans="1:65" s="2" customFormat="1" ht="21.75" customHeight="1">
      <c r="A176" s="35"/>
      <c r="B176" s="36"/>
      <c r="C176" s="207" t="s">
        <v>197</v>
      </c>
      <c r="D176" s="207" t="s">
        <v>130</v>
      </c>
      <c r="E176" s="208" t="s">
        <v>198</v>
      </c>
      <c r="F176" s="209" t="s">
        <v>199</v>
      </c>
      <c r="G176" s="210" t="s">
        <v>200</v>
      </c>
      <c r="H176" s="211">
        <v>16</v>
      </c>
      <c r="I176" s="212"/>
      <c r="J176" s="213">
        <f>ROUND(I176*H176,2)</f>
        <v>0</v>
      </c>
      <c r="K176" s="214"/>
      <c r="L176" s="40"/>
      <c r="M176" s="215" t="s">
        <v>1</v>
      </c>
      <c r="N176" s="216" t="s">
        <v>42</v>
      </c>
      <c r="O176" s="72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9" t="s">
        <v>134</v>
      </c>
      <c r="AT176" s="219" t="s">
        <v>130</v>
      </c>
      <c r="AU176" s="219" t="s">
        <v>87</v>
      </c>
      <c r="AY176" s="18" t="s">
        <v>128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8" t="s">
        <v>85</v>
      </c>
      <c r="BK176" s="220">
        <f>ROUND(I176*H176,2)</f>
        <v>0</v>
      </c>
      <c r="BL176" s="18" t="s">
        <v>134</v>
      </c>
      <c r="BM176" s="219" t="s">
        <v>201</v>
      </c>
    </row>
    <row r="177" spans="1:65" s="2" customFormat="1" ht="33" customHeight="1">
      <c r="A177" s="35"/>
      <c r="B177" s="36"/>
      <c r="C177" s="207" t="s">
        <v>164</v>
      </c>
      <c r="D177" s="207" t="s">
        <v>130</v>
      </c>
      <c r="E177" s="208" t="s">
        <v>202</v>
      </c>
      <c r="F177" s="209" t="s">
        <v>203</v>
      </c>
      <c r="G177" s="210" t="s">
        <v>142</v>
      </c>
      <c r="H177" s="211">
        <v>81</v>
      </c>
      <c r="I177" s="212"/>
      <c r="J177" s="213">
        <f>ROUND(I177*H177,2)</f>
        <v>0</v>
      </c>
      <c r="K177" s="214"/>
      <c r="L177" s="40"/>
      <c r="M177" s="215" t="s">
        <v>1</v>
      </c>
      <c r="N177" s="216" t="s">
        <v>42</v>
      </c>
      <c r="O177" s="72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9" t="s">
        <v>134</v>
      </c>
      <c r="AT177" s="219" t="s">
        <v>130</v>
      </c>
      <c r="AU177" s="219" t="s">
        <v>87</v>
      </c>
      <c r="AY177" s="18" t="s">
        <v>128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8" t="s">
        <v>85</v>
      </c>
      <c r="BK177" s="220">
        <f>ROUND(I177*H177,2)</f>
        <v>0</v>
      </c>
      <c r="BL177" s="18" t="s">
        <v>134</v>
      </c>
      <c r="BM177" s="219" t="s">
        <v>204</v>
      </c>
    </row>
    <row r="178" spans="1:65" s="2" customFormat="1" ht="21.75" customHeight="1">
      <c r="A178" s="35"/>
      <c r="B178" s="36"/>
      <c r="C178" s="207" t="s">
        <v>205</v>
      </c>
      <c r="D178" s="207" t="s">
        <v>130</v>
      </c>
      <c r="E178" s="208" t="s">
        <v>206</v>
      </c>
      <c r="F178" s="209" t="s">
        <v>207</v>
      </c>
      <c r="G178" s="210" t="s">
        <v>142</v>
      </c>
      <c r="H178" s="211">
        <v>22.7</v>
      </c>
      <c r="I178" s="212"/>
      <c r="J178" s="213">
        <f>ROUND(I178*H178,2)</f>
        <v>0</v>
      </c>
      <c r="K178" s="214"/>
      <c r="L178" s="40"/>
      <c r="M178" s="215" t="s">
        <v>1</v>
      </c>
      <c r="N178" s="216" t="s">
        <v>42</v>
      </c>
      <c r="O178" s="72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9" t="s">
        <v>134</v>
      </c>
      <c r="AT178" s="219" t="s">
        <v>130</v>
      </c>
      <c r="AU178" s="219" t="s">
        <v>87</v>
      </c>
      <c r="AY178" s="18" t="s">
        <v>128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8" t="s">
        <v>85</v>
      </c>
      <c r="BK178" s="220">
        <f>ROUND(I178*H178,2)</f>
        <v>0</v>
      </c>
      <c r="BL178" s="18" t="s">
        <v>134</v>
      </c>
      <c r="BM178" s="219" t="s">
        <v>208</v>
      </c>
    </row>
    <row r="179" spans="1:65" s="2" customFormat="1" ht="21.75" customHeight="1">
      <c r="A179" s="35"/>
      <c r="B179" s="36"/>
      <c r="C179" s="207" t="s">
        <v>173</v>
      </c>
      <c r="D179" s="207" t="s">
        <v>130</v>
      </c>
      <c r="E179" s="208" t="s">
        <v>209</v>
      </c>
      <c r="F179" s="209" t="s">
        <v>210</v>
      </c>
      <c r="G179" s="210" t="s">
        <v>142</v>
      </c>
      <c r="H179" s="211">
        <v>84.27</v>
      </c>
      <c r="I179" s="212"/>
      <c r="J179" s="213">
        <f>ROUND(I179*H179,2)</f>
        <v>0</v>
      </c>
      <c r="K179" s="214"/>
      <c r="L179" s="40"/>
      <c r="M179" s="215" t="s">
        <v>1</v>
      </c>
      <c r="N179" s="216" t="s">
        <v>42</v>
      </c>
      <c r="O179" s="72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9" t="s">
        <v>134</v>
      </c>
      <c r="AT179" s="219" t="s">
        <v>130</v>
      </c>
      <c r="AU179" s="219" t="s">
        <v>87</v>
      </c>
      <c r="AY179" s="18" t="s">
        <v>128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8" t="s">
        <v>85</v>
      </c>
      <c r="BK179" s="220">
        <f>ROUND(I179*H179,2)</f>
        <v>0</v>
      </c>
      <c r="BL179" s="18" t="s">
        <v>134</v>
      </c>
      <c r="BM179" s="219" t="s">
        <v>211</v>
      </c>
    </row>
    <row r="180" spans="2:51" s="13" customFormat="1" ht="12">
      <c r="B180" s="221"/>
      <c r="C180" s="222"/>
      <c r="D180" s="223" t="s">
        <v>135</v>
      </c>
      <c r="E180" s="224" t="s">
        <v>1</v>
      </c>
      <c r="F180" s="225" t="s">
        <v>212</v>
      </c>
      <c r="G180" s="222"/>
      <c r="H180" s="226">
        <v>84.27</v>
      </c>
      <c r="I180" s="227"/>
      <c r="J180" s="222"/>
      <c r="K180" s="222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135</v>
      </c>
      <c r="AU180" s="232" t="s">
        <v>87</v>
      </c>
      <c r="AV180" s="13" t="s">
        <v>87</v>
      </c>
      <c r="AW180" s="13" t="s">
        <v>33</v>
      </c>
      <c r="AX180" s="13" t="s">
        <v>77</v>
      </c>
      <c r="AY180" s="232" t="s">
        <v>128</v>
      </c>
    </row>
    <row r="181" spans="2:51" s="14" customFormat="1" ht="12">
      <c r="B181" s="233"/>
      <c r="C181" s="234"/>
      <c r="D181" s="223" t="s">
        <v>135</v>
      </c>
      <c r="E181" s="235" t="s">
        <v>1</v>
      </c>
      <c r="F181" s="236" t="s">
        <v>137</v>
      </c>
      <c r="G181" s="234"/>
      <c r="H181" s="237">
        <v>84.27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135</v>
      </c>
      <c r="AU181" s="243" t="s">
        <v>87</v>
      </c>
      <c r="AV181" s="14" t="s">
        <v>134</v>
      </c>
      <c r="AW181" s="14" t="s">
        <v>33</v>
      </c>
      <c r="AX181" s="14" t="s">
        <v>85</v>
      </c>
      <c r="AY181" s="243" t="s">
        <v>128</v>
      </c>
    </row>
    <row r="182" spans="2:63" s="12" customFormat="1" ht="22.9" customHeight="1">
      <c r="B182" s="192"/>
      <c r="C182" s="193"/>
      <c r="D182" s="194" t="s">
        <v>76</v>
      </c>
      <c r="E182" s="205" t="s">
        <v>213</v>
      </c>
      <c r="F182" s="205" t="s">
        <v>214</v>
      </c>
      <c r="G182" s="193"/>
      <c r="H182" s="193"/>
      <c r="I182" s="196"/>
      <c r="J182" s="206">
        <f>BK182</f>
        <v>0</v>
      </c>
      <c r="K182" s="193"/>
      <c r="L182" s="197"/>
      <c r="M182" s="198"/>
      <c r="N182" s="199"/>
      <c r="O182" s="199"/>
      <c r="P182" s="200">
        <f>SUM(P183:P197)</f>
        <v>0</v>
      </c>
      <c r="Q182" s="199"/>
      <c r="R182" s="200">
        <f>SUM(R183:R197)</f>
        <v>0</v>
      </c>
      <c r="S182" s="199"/>
      <c r="T182" s="201">
        <f>SUM(T183:T197)</f>
        <v>0</v>
      </c>
      <c r="AR182" s="202" t="s">
        <v>85</v>
      </c>
      <c r="AT182" s="203" t="s">
        <v>76</v>
      </c>
      <c r="AU182" s="203" t="s">
        <v>85</v>
      </c>
      <c r="AY182" s="202" t="s">
        <v>128</v>
      </c>
      <c r="BK182" s="204">
        <f>SUM(BK183:BK197)</f>
        <v>0</v>
      </c>
    </row>
    <row r="183" spans="1:65" s="2" customFormat="1" ht="21.75" customHeight="1">
      <c r="A183" s="35"/>
      <c r="B183" s="36"/>
      <c r="C183" s="207" t="s">
        <v>8</v>
      </c>
      <c r="D183" s="207" t="s">
        <v>130</v>
      </c>
      <c r="E183" s="208" t="s">
        <v>215</v>
      </c>
      <c r="F183" s="209" t="s">
        <v>216</v>
      </c>
      <c r="G183" s="210" t="s">
        <v>180</v>
      </c>
      <c r="H183" s="211">
        <v>455.793</v>
      </c>
      <c r="I183" s="212"/>
      <c r="J183" s="213">
        <f>ROUND(I183*H183,2)</f>
        <v>0</v>
      </c>
      <c r="K183" s="214"/>
      <c r="L183" s="40"/>
      <c r="M183" s="215" t="s">
        <v>1</v>
      </c>
      <c r="N183" s="216" t="s">
        <v>42</v>
      </c>
      <c r="O183" s="72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9" t="s">
        <v>134</v>
      </c>
      <c r="AT183" s="219" t="s">
        <v>130</v>
      </c>
      <c r="AU183" s="219" t="s">
        <v>87</v>
      </c>
      <c r="AY183" s="18" t="s">
        <v>128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8" t="s">
        <v>85</v>
      </c>
      <c r="BK183" s="220">
        <f>ROUND(I183*H183,2)</f>
        <v>0</v>
      </c>
      <c r="BL183" s="18" t="s">
        <v>134</v>
      </c>
      <c r="BM183" s="219" t="s">
        <v>217</v>
      </c>
    </row>
    <row r="184" spans="1:65" s="2" customFormat="1" ht="21.75" customHeight="1">
      <c r="A184" s="35"/>
      <c r="B184" s="36"/>
      <c r="C184" s="207" t="s">
        <v>181</v>
      </c>
      <c r="D184" s="207" t="s">
        <v>130</v>
      </c>
      <c r="E184" s="208" t="s">
        <v>218</v>
      </c>
      <c r="F184" s="209" t="s">
        <v>219</v>
      </c>
      <c r="G184" s="210" t="s">
        <v>180</v>
      </c>
      <c r="H184" s="211">
        <v>455.793</v>
      </c>
      <c r="I184" s="212"/>
      <c r="J184" s="213">
        <f>ROUND(I184*H184,2)</f>
        <v>0</v>
      </c>
      <c r="K184" s="214"/>
      <c r="L184" s="40"/>
      <c r="M184" s="215" t="s">
        <v>1</v>
      </c>
      <c r="N184" s="216" t="s">
        <v>42</v>
      </c>
      <c r="O184" s="72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9" t="s">
        <v>134</v>
      </c>
      <c r="AT184" s="219" t="s">
        <v>130</v>
      </c>
      <c r="AU184" s="219" t="s">
        <v>87</v>
      </c>
      <c r="AY184" s="18" t="s">
        <v>128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8" t="s">
        <v>85</v>
      </c>
      <c r="BK184" s="220">
        <f>ROUND(I184*H184,2)</f>
        <v>0</v>
      </c>
      <c r="BL184" s="18" t="s">
        <v>134</v>
      </c>
      <c r="BM184" s="219" t="s">
        <v>220</v>
      </c>
    </row>
    <row r="185" spans="1:65" s="2" customFormat="1" ht="21.75" customHeight="1">
      <c r="A185" s="35"/>
      <c r="B185" s="36"/>
      <c r="C185" s="207" t="s">
        <v>221</v>
      </c>
      <c r="D185" s="207" t="s">
        <v>130</v>
      </c>
      <c r="E185" s="208" t="s">
        <v>222</v>
      </c>
      <c r="F185" s="209" t="s">
        <v>223</v>
      </c>
      <c r="G185" s="210" t="s">
        <v>180</v>
      </c>
      <c r="H185" s="211">
        <v>4102.137</v>
      </c>
      <c r="I185" s="212"/>
      <c r="J185" s="213">
        <f>ROUND(I185*H185,2)</f>
        <v>0</v>
      </c>
      <c r="K185" s="214"/>
      <c r="L185" s="40"/>
      <c r="M185" s="215" t="s">
        <v>1</v>
      </c>
      <c r="N185" s="216" t="s">
        <v>42</v>
      </c>
      <c r="O185" s="72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9" t="s">
        <v>134</v>
      </c>
      <c r="AT185" s="219" t="s">
        <v>130</v>
      </c>
      <c r="AU185" s="219" t="s">
        <v>87</v>
      </c>
      <c r="AY185" s="18" t="s">
        <v>128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8" t="s">
        <v>85</v>
      </c>
      <c r="BK185" s="220">
        <f>ROUND(I185*H185,2)</f>
        <v>0</v>
      </c>
      <c r="BL185" s="18" t="s">
        <v>134</v>
      </c>
      <c r="BM185" s="219" t="s">
        <v>224</v>
      </c>
    </row>
    <row r="186" spans="2:51" s="13" customFormat="1" ht="12">
      <c r="B186" s="221"/>
      <c r="C186" s="222"/>
      <c r="D186" s="223" t="s">
        <v>135</v>
      </c>
      <c r="E186" s="224" t="s">
        <v>1</v>
      </c>
      <c r="F186" s="225" t="s">
        <v>225</v>
      </c>
      <c r="G186" s="222"/>
      <c r="H186" s="226">
        <v>4102.137</v>
      </c>
      <c r="I186" s="227"/>
      <c r="J186" s="222"/>
      <c r="K186" s="222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135</v>
      </c>
      <c r="AU186" s="232" t="s">
        <v>87</v>
      </c>
      <c r="AV186" s="13" t="s">
        <v>87</v>
      </c>
      <c r="AW186" s="13" t="s">
        <v>33</v>
      </c>
      <c r="AX186" s="13" t="s">
        <v>77</v>
      </c>
      <c r="AY186" s="232" t="s">
        <v>128</v>
      </c>
    </row>
    <row r="187" spans="2:51" s="14" customFormat="1" ht="12">
      <c r="B187" s="233"/>
      <c r="C187" s="234"/>
      <c r="D187" s="223" t="s">
        <v>135</v>
      </c>
      <c r="E187" s="235" t="s">
        <v>1</v>
      </c>
      <c r="F187" s="236" t="s">
        <v>137</v>
      </c>
      <c r="G187" s="234"/>
      <c r="H187" s="237">
        <v>4102.137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135</v>
      </c>
      <c r="AU187" s="243" t="s">
        <v>87</v>
      </c>
      <c r="AV187" s="14" t="s">
        <v>134</v>
      </c>
      <c r="AW187" s="14" t="s">
        <v>33</v>
      </c>
      <c r="AX187" s="14" t="s">
        <v>85</v>
      </c>
      <c r="AY187" s="243" t="s">
        <v>128</v>
      </c>
    </row>
    <row r="188" spans="1:65" s="2" customFormat="1" ht="21.75" customHeight="1">
      <c r="A188" s="35"/>
      <c r="B188" s="36"/>
      <c r="C188" s="207" t="s">
        <v>190</v>
      </c>
      <c r="D188" s="207" t="s">
        <v>130</v>
      </c>
      <c r="E188" s="208" t="s">
        <v>226</v>
      </c>
      <c r="F188" s="209" t="s">
        <v>227</v>
      </c>
      <c r="G188" s="210" t="s">
        <v>180</v>
      </c>
      <c r="H188" s="211">
        <v>182.317</v>
      </c>
      <c r="I188" s="212"/>
      <c r="J188" s="213">
        <f>ROUND(I188*H188,2)</f>
        <v>0</v>
      </c>
      <c r="K188" s="214"/>
      <c r="L188" s="40"/>
      <c r="M188" s="215" t="s">
        <v>1</v>
      </c>
      <c r="N188" s="216" t="s">
        <v>42</v>
      </c>
      <c r="O188" s="72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9" t="s">
        <v>134</v>
      </c>
      <c r="AT188" s="219" t="s">
        <v>130</v>
      </c>
      <c r="AU188" s="219" t="s">
        <v>87</v>
      </c>
      <c r="AY188" s="18" t="s">
        <v>128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8" t="s">
        <v>85</v>
      </c>
      <c r="BK188" s="220">
        <f>ROUND(I188*H188,2)</f>
        <v>0</v>
      </c>
      <c r="BL188" s="18" t="s">
        <v>134</v>
      </c>
      <c r="BM188" s="219" t="s">
        <v>228</v>
      </c>
    </row>
    <row r="189" spans="2:51" s="13" customFormat="1" ht="12">
      <c r="B189" s="221"/>
      <c r="C189" s="222"/>
      <c r="D189" s="223" t="s">
        <v>135</v>
      </c>
      <c r="E189" s="224" t="s">
        <v>1</v>
      </c>
      <c r="F189" s="225" t="s">
        <v>229</v>
      </c>
      <c r="G189" s="222"/>
      <c r="H189" s="226">
        <v>182.317</v>
      </c>
      <c r="I189" s="227"/>
      <c r="J189" s="222"/>
      <c r="K189" s="222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135</v>
      </c>
      <c r="AU189" s="232" t="s">
        <v>87</v>
      </c>
      <c r="AV189" s="13" t="s">
        <v>87</v>
      </c>
      <c r="AW189" s="13" t="s">
        <v>33</v>
      </c>
      <c r="AX189" s="13" t="s">
        <v>77</v>
      </c>
      <c r="AY189" s="232" t="s">
        <v>128</v>
      </c>
    </row>
    <row r="190" spans="2:51" s="14" customFormat="1" ht="12">
      <c r="B190" s="233"/>
      <c r="C190" s="234"/>
      <c r="D190" s="223" t="s">
        <v>135</v>
      </c>
      <c r="E190" s="235" t="s">
        <v>1</v>
      </c>
      <c r="F190" s="236" t="s">
        <v>137</v>
      </c>
      <c r="G190" s="234"/>
      <c r="H190" s="237">
        <v>182.317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135</v>
      </c>
      <c r="AU190" s="243" t="s">
        <v>87</v>
      </c>
      <c r="AV190" s="14" t="s">
        <v>134</v>
      </c>
      <c r="AW190" s="14" t="s">
        <v>33</v>
      </c>
      <c r="AX190" s="14" t="s">
        <v>85</v>
      </c>
      <c r="AY190" s="243" t="s">
        <v>128</v>
      </c>
    </row>
    <row r="191" spans="1:65" s="2" customFormat="1" ht="21.75" customHeight="1">
      <c r="A191" s="35"/>
      <c r="B191" s="36"/>
      <c r="C191" s="207" t="s">
        <v>230</v>
      </c>
      <c r="D191" s="207" t="s">
        <v>130</v>
      </c>
      <c r="E191" s="208" t="s">
        <v>231</v>
      </c>
      <c r="F191" s="209" t="s">
        <v>232</v>
      </c>
      <c r="G191" s="210" t="s">
        <v>180</v>
      </c>
      <c r="H191" s="211">
        <v>113.948</v>
      </c>
      <c r="I191" s="212"/>
      <c r="J191" s="213">
        <f>ROUND(I191*H191,2)</f>
        <v>0</v>
      </c>
      <c r="K191" s="214"/>
      <c r="L191" s="40"/>
      <c r="M191" s="215" t="s">
        <v>1</v>
      </c>
      <c r="N191" s="216" t="s">
        <v>42</v>
      </c>
      <c r="O191" s="72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9" t="s">
        <v>134</v>
      </c>
      <c r="AT191" s="219" t="s">
        <v>130</v>
      </c>
      <c r="AU191" s="219" t="s">
        <v>87</v>
      </c>
      <c r="AY191" s="18" t="s">
        <v>128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8" t="s">
        <v>85</v>
      </c>
      <c r="BK191" s="220">
        <f>ROUND(I191*H191,2)</f>
        <v>0</v>
      </c>
      <c r="BL191" s="18" t="s">
        <v>134</v>
      </c>
      <c r="BM191" s="219" t="s">
        <v>233</v>
      </c>
    </row>
    <row r="192" spans="2:51" s="13" customFormat="1" ht="12">
      <c r="B192" s="221"/>
      <c r="C192" s="222"/>
      <c r="D192" s="223" t="s">
        <v>135</v>
      </c>
      <c r="E192" s="224" t="s">
        <v>1</v>
      </c>
      <c r="F192" s="225" t="s">
        <v>234</v>
      </c>
      <c r="G192" s="222"/>
      <c r="H192" s="226">
        <v>113.948</v>
      </c>
      <c r="I192" s="227"/>
      <c r="J192" s="222"/>
      <c r="K192" s="222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135</v>
      </c>
      <c r="AU192" s="232" t="s">
        <v>87</v>
      </c>
      <c r="AV192" s="13" t="s">
        <v>87</v>
      </c>
      <c r="AW192" s="13" t="s">
        <v>33</v>
      </c>
      <c r="AX192" s="13" t="s">
        <v>77</v>
      </c>
      <c r="AY192" s="232" t="s">
        <v>128</v>
      </c>
    </row>
    <row r="193" spans="2:51" s="14" customFormat="1" ht="12">
      <c r="B193" s="233"/>
      <c r="C193" s="234"/>
      <c r="D193" s="223" t="s">
        <v>135</v>
      </c>
      <c r="E193" s="235" t="s">
        <v>1</v>
      </c>
      <c r="F193" s="236" t="s">
        <v>137</v>
      </c>
      <c r="G193" s="234"/>
      <c r="H193" s="237">
        <v>113.948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135</v>
      </c>
      <c r="AU193" s="243" t="s">
        <v>87</v>
      </c>
      <c r="AV193" s="14" t="s">
        <v>134</v>
      </c>
      <c r="AW193" s="14" t="s">
        <v>33</v>
      </c>
      <c r="AX193" s="14" t="s">
        <v>85</v>
      </c>
      <c r="AY193" s="243" t="s">
        <v>128</v>
      </c>
    </row>
    <row r="194" spans="1:65" s="2" customFormat="1" ht="21.75" customHeight="1">
      <c r="A194" s="35"/>
      <c r="B194" s="36"/>
      <c r="C194" s="207" t="s">
        <v>194</v>
      </c>
      <c r="D194" s="207" t="s">
        <v>130</v>
      </c>
      <c r="E194" s="208" t="s">
        <v>235</v>
      </c>
      <c r="F194" s="209" t="s">
        <v>236</v>
      </c>
      <c r="G194" s="210" t="s">
        <v>180</v>
      </c>
      <c r="H194" s="211">
        <v>158.32</v>
      </c>
      <c r="I194" s="212"/>
      <c r="J194" s="213">
        <f>ROUND(I194*H194,2)</f>
        <v>0</v>
      </c>
      <c r="K194" s="214"/>
      <c r="L194" s="40"/>
      <c r="M194" s="215" t="s">
        <v>1</v>
      </c>
      <c r="N194" s="216" t="s">
        <v>42</v>
      </c>
      <c r="O194" s="72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9" t="s">
        <v>134</v>
      </c>
      <c r="AT194" s="219" t="s">
        <v>130</v>
      </c>
      <c r="AU194" s="219" t="s">
        <v>87</v>
      </c>
      <c r="AY194" s="18" t="s">
        <v>128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8" t="s">
        <v>85</v>
      </c>
      <c r="BK194" s="220">
        <f>ROUND(I194*H194,2)</f>
        <v>0</v>
      </c>
      <c r="BL194" s="18" t="s">
        <v>134</v>
      </c>
      <c r="BM194" s="219" t="s">
        <v>237</v>
      </c>
    </row>
    <row r="195" spans="2:51" s="13" customFormat="1" ht="12">
      <c r="B195" s="221"/>
      <c r="C195" s="222"/>
      <c r="D195" s="223" t="s">
        <v>135</v>
      </c>
      <c r="E195" s="224" t="s">
        <v>1</v>
      </c>
      <c r="F195" s="225" t="s">
        <v>238</v>
      </c>
      <c r="G195" s="222"/>
      <c r="H195" s="226">
        <v>158.32</v>
      </c>
      <c r="I195" s="227"/>
      <c r="J195" s="222"/>
      <c r="K195" s="222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135</v>
      </c>
      <c r="AU195" s="232" t="s">
        <v>87</v>
      </c>
      <c r="AV195" s="13" t="s">
        <v>87</v>
      </c>
      <c r="AW195" s="13" t="s">
        <v>33</v>
      </c>
      <c r="AX195" s="13" t="s">
        <v>77</v>
      </c>
      <c r="AY195" s="232" t="s">
        <v>128</v>
      </c>
    </row>
    <row r="196" spans="2:51" s="14" customFormat="1" ht="12">
      <c r="B196" s="233"/>
      <c r="C196" s="234"/>
      <c r="D196" s="223" t="s">
        <v>135</v>
      </c>
      <c r="E196" s="235" t="s">
        <v>1</v>
      </c>
      <c r="F196" s="236" t="s">
        <v>137</v>
      </c>
      <c r="G196" s="234"/>
      <c r="H196" s="237">
        <v>158.32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135</v>
      </c>
      <c r="AU196" s="243" t="s">
        <v>87</v>
      </c>
      <c r="AV196" s="14" t="s">
        <v>134</v>
      </c>
      <c r="AW196" s="14" t="s">
        <v>33</v>
      </c>
      <c r="AX196" s="14" t="s">
        <v>85</v>
      </c>
      <c r="AY196" s="243" t="s">
        <v>128</v>
      </c>
    </row>
    <row r="197" spans="1:65" s="2" customFormat="1" ht="33" customHeight="1">
      <c r="A197" s="35"/>
      <c r="B197" s="36"/>
      <c r="C197" s="207" t="s">
        <v>7</v>
      </c>
      <c r="D197" s="207" t="s">
        <v>130</v>
      </c>
      <c r="E197" s="208" t="s">
        <v>239</v>
      </c>
      <c r="F197" s="209" t="s">
        <v>240</v>
      </c>
      <c r="G197" s="210" t="s">
        <v>180</v>
      </c>
      <c r="H197" s="211">
        <v>1.208</v>
      </c>
      <c r="I197" s="212"/>
      <c r="J197" s="213">
        <f>ROUND(I197*H197,2)</f>
        <v>0</v>
      </c>
      <c r="K197" s="214"/>
      <c r="L197" s="40"/>
      <c r="M197" s="215" t="s">
        <v>1</v>
      </c>
      <c r="N197" s="216" t="s">
        <v>42</v>
      </c>
      <c r="O197" s="72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9" t="s">
        <v>134</v>
      </c>
      <c r="AT197" s="219" t="s">
        <v>130</v>
      </c>
      <c r="AU197" s="219" t="s">
        <v>87</v>
      </c>
      <c r="AY197" s="18" t="s">
        <v>128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8" t="s">
        <v>85</v>
      </c>
      <c r="BK197" s="220">
        <f>ROUND(I197*H197,2)</f>
        <v>0</v>
      </c>
      <c r="BL197" s="18" t="s">
        <v>134</v>
      </c>
      <c r="BM197" s="219" t="s">
        <v>241</v>
      </c>
    </row>
    <row r="198" spans="2:63" s="12" customFormat="1" ht="25.9" customHeight="1">
      <c r="B198" s="192"/>
      <c r="C198" s="193"/>
      <c r="D198" s="194" t="s">
        <v>76</v>
      </c>
      <c r="E198" s="195" t="s">
        <v>242</v>
      </c>
      <c r="F198" s="195" t="s">
        <v>243</v>
      </c>
      <c r="G198" s="193"/>
      <c r="H198" s="193"/>
      <c r="I198" s="196"/>
      <c r="J198" s="178">
        <f>BK198</f>
        <v>0</v>
      </c>
      <c r="K198" s="193"/>
      <c r="L198" s="197"/>
      <c r="M198" s="198"/>
      <c r="N198" s="199"/>
      <c r="O198" s="199"/>
      <c r="P198" s="200">
        <f>P199+P203</f>
        <v>0</v>
      </c>
      <c r="Q198" s="199"/>
      <c r="R198" s="200">
        <f>R199+R203</f>
        <v>0</v>
      </c>
      <c r="S198" s="199"/>
      <c r="T198" s="201">
        <f>T199+T203</f>
        <v>0</v>
      </c>
      <c r="AR198" s="202" t="s">
        <v>87</v>
      </c>
      <c r="AT198" s="203" t="s">
        <v>76</v>
      </c>
      <c r="AU198" s="203" t="s">
        <v>77</v>
      </c>
      <c r="AY198" s="202" t="s">
        <v>128</v>
      </c>
      <c r="BK198" s="204">
        <f>BK199+BK203</f>
        <v>0</v>
      </c>
    </row>
    <row r="199" spans="2:63" s="12" customFormat="1" ht="22.9" customHeight="1">
      <c r="B199" s="192"/>
      <c r="C199" s="193"/>
      <c r="D199" s="194" t="s">
        <v>76</v>
      </c>
      <c r="E199" s="205" t="s">
        <v>244</v>
      </c>
      <c r="F199" s="205" t="s">
        <v>245</v>
      </c>
      <c r="G199" s="193"/>
      <c r="H199" s="193"/>
      <c r="I199" s="196"/>
      <c r="J199" s="206">
        <f>BK199</f>
        <v>0</v>
      </c>
      <c r="K199" s="193"/>
      <c r="L199" s="197"/>
      <c r="M199" s="198"/>
      <c r="N199" s="199"/>
      <c r="O199" s="199"/>
      <c r="P199" s="200">
        <f>SUM(P200:P202)</f>
        <v>0</v>
      </c>
      <c r="Q199" s="199"/>
      <c r="R199" s="200">
        <f>SUM(R200:R202)</f>
        <v>0</v>
      </c>
      <c r="S199" s="199"/>
      <c r="T199" s="201">
        <f>SUM(T200:T202)</f>
        <v>0</v>
      </c>
      <c r="AR199" s="202" t="s">
        <v>87</v>
      </c>
      <c r="AT199" s="203" t="s">
        <v>76</v>
      </c>
      <c r="AU199" s="203" t="s">
        <v>85</v>
      </c>
      <c r="AY199" s="202" t="s">
        <v>128</v>
      </c>
      <c r="BK199" s="204">
        <f>SUM(BK200:BK202)</f>
        <v>0</v>
      </c>
    </row>
    <row r="200" spans="1:65" s="2" customFormat="1" ht="21.75" customHeight="1">
      <c r="A200" s="35"/>
      <c r="B200" s="36"/>
      <c r="C200" s="207" t="s">
        <v>201</v>
      </c>
      <c r="D200" s="207" t="s">
        <v>130</v>
      </c>
      <c r="E200" s="208" t="s">
        <v>246</v>
      </c>
      <c r="F200" s="209" t="s">
        <v>247</v>
      </c>
      <c r="G200" s="210" t="s">
        <v>142</v>
      </c>
      <c r="H200" s="211">
        <v>603.84</v>
      </c>
      <c r="I200" s="212"/>
      <c r="J200" s="213">
        <f>ROUND(I200*H200,2)</f>
        <v>0</v>
      </c>
      <c r="K200" s="214"/>
      <c r="L200" s="40"/>
      <c r="M200" s="215" t="s">
        <v>1</v>
      </c>
      <c r="N200" s="216" t="s">
        <v>42</v>
      </c>
      <c r="O200" s="72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9" t="s">
        <v>181</v>
      </c>
      <c r="AT200" s="219" t="s">
        <v>130</v>
      </c>
      <c r="AU200" s="219" t="s">
        <v>87</v>
      </c>
      <c r="AY200" s="18" t="s">
        <v>128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8" t="s">
        <v>85</v>
      </c>
      <c r="BK200" s="220">
        <f>ROUND(I200*H200,2)</f>
        <v>0</v>
      </c>
      <c r="BL200" s="18" t="s">
        <v>181</v>
      </c>
      <c r="BM200" s="219" t="s">
        <v>248</v>
      </c>
    </row>
    <row r="201" spans="2:51" s="13" customFormat="1" ht="12">
      <c r="B201" s="221"/>
      <c r="C201" s="222"/>
      <c r="D201" s="223" t="s">
        <v>135</v>
      </c>
      <c r="E201" s="224" t="s">
        <v>1</v>
      </c>
      <c r="F201" s="225" t="s">
        <v>249</v>
      </c>
      <c r="G201" s="222"/>
      <c r="H201" s="226">
        <v>603.84</v>
      </c>
      <c r="I201" s="227"/>
      <c r="J201" s="222"/>
      <c r="K201" s="222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135</v>
      </c>
      <c r="AU201" s="232" t="s">
        <v>87</v>
      </c>
      <c r="AV201" s="13" t="s">
        <v>87</v>
      </c>
      <c r="AW201" s="13" t="s">
        <v>33</v>
      </c>
      <c r="AX201" s="13" t="s">
        <v>77</v>
      </c>
      <c r="AY201" s="232" t="s">
        <v>128</v>
      </c>
    </row>
    <row r="202" spans="2:51" s="14" customFormat="1" ht="12">
      <c r="B202" s="233"/>
      <c r="C202" s="234"/>
      <c r="D202" s="223" t="s">
        <v>135</v>
      </c>
      <c r="E202" s="235" t="s">
        <v>1</v>
      </c>
      <c r="F202" s="236" t="s">
        <v>137</v>
      </c>
      <c r="G202" s="234"/>
      <c r="H202" s="237">
        <v>603.84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135</v>
      </c>
      <c r="AU202" s="243" t="s">
        <v>87</v>
      </c>
      <c r="AV202" s="14" t="s">
        <v>134</v>
      </c>
      <c r="AW202" s="14" t="s">
        <v>33</v>
      </c>
      <c r="AX202" s="14" t="s">
        <v>85</v>
      </c>
      <c r="AY202" s="243" t="s">
        <v>128</v>
      </c>
    </row>
    <row r="203" spans="2:63" s="12" customFormat="1" ht="22.9" customHeight="1">
      <c r="B203" s="192"/>
      <c r="C203" s="193"/>
      <c r="D203" s="194" t="s">
        <v>76</v>
      </c>
      <c r="E203" s="205" t="s">
        <v>250</v>
      </c>
      <c r="F203" s="205" t="s">
        <v>251</v>
      </c>
      <c r="G203" s="193"/>
      <c r="H203" s="193"/>
      <c r="I203" s="196"/>
      <c r="J203" s="206">
        <f>BK203</f>
        <v>0</v>
      </c>
      <c r="K203" s="193"/>
      <c r="L203" s="197"/>
      <c r="M203" s="198"/>
      <c r="N203" s="199"/>
      <c r="O203" s="199"/>
      <c r="P203" s="200">
        <f>SUM(P204:P206)</f>
        <v>0</v>
      </c>
      <c r="Q203" s="199"/>
      <c r="R203" s="200">
        <f>SUM(R204:R206)</f>
        <v>0</v>
      </c>
      <c r="S203" s="199"/>
      <c r="T203" s="201">
        <f>SUM(T204:T206)</f>
        <v>0</v>
      </c>
      <c r="AR203" s="202" t="s">
        <v>87</v>
      </c>
      <c r="AT203" s="203" t="s">
        <v>76</v>
      </c>
      <c r="AU203" s="203" t="s">
        <v>85</v>
      </c>
      <c r="AY203" s="202" t="s">
        <v>128</v>
      </c>
      <c r="BK203" s="204">
        <f>SUM(BK204:BK206)</f>
        <v>0</v>
      </c>
    </row>
    <row r="204" spans="1:65" s="2" customFormat="1" ht="21.75" customHeight="1">
      <c r="A204" s="35"/>
      <c r="B204" s="36"/>
      <c r="C204" s="207" t="s">
        <v>252</v>
      </c>
      <c r="D204" s="207" t="s">
        <v>130</v>
      </c>
      <c r="E204" s="208" t="s">
        <v>253</v>
      </c>
      <c r="F204" s="209" t="s">
        <v>254</v>
      </c>
      <c r="G204" s="210" t="s">
        <v>255</v>
      </c>
      <c r="H204" s="211">
        <v>15</v>
      </c>
      <c r="I204" s="212"/>
      <c r="J204" s="213">
        <f>ROUND(I204*H204,2)</f>
        <v>0</v>
      </c>
      <c r="K204" s="214"/>
      <c r="L204" s="40"/>
      <c r="M204" s="215" t="s">
        <v>1</v>
      </c>
      <c r="N204" s="216" t="s">
        <v>42</v>
      </c>
      <c r="O204" s="72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9" t="s">
        <v>181</v>
      </c>
      <c r="AT204" s="219" t="s">
        <v>130</v>
      </c>
      <c r="AU204" s="219" t="s">
        <v>87</v>
      </c>
      <c r="AY204" s="18" t="s">
        <v>128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8" t="s">
        <v>85</v>
      </c>
      <c r="BK204" s="220">
        <f>ROUND(I204*H204,2)</f>
        <v>0</v>
      </c>
      <c r="BL204" s="18" t="s">
        <v>181</v>
      </c>
      <c r="BM204" s="219" t="s">
        <v>256</v>
      </c>
    </row>
    <row r="205" spans="2:51" s="13" customFormat="1" ht="12">
      <c r="B205" s="221"/>
      <c r="C205" s="222"/>
      <c r="D205" s="223" t="s">
        <v>135</v>
      </c>
      <c r="E205" s="224" t="s">
        <v>1</v>
      </c>
      <c r="F205" s="225" t="s">
        <v>257</v>
      </c>
      <c r="G205" s="222"/>
      <c r="H205" s="226">
        <v>15</v>
      </c>
      <c r="I205" s="227"/>
      <c r="J205" s="222"/>
      <c r="K205" s="222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135</v>
      </c>
      <c r="AU205" s="232" t="s">
        <v>87</v>
      </c>
      <c r="AV205" s="13" t="s">
        <v>87</v>
      </c>
      <c r="AW205" s="13" t="s">
        <v>33</v>
      </c>
      <c r="AX205" s="13" t="s">
        <v>77</v>
      </c>
      <c r="AY205" s="232" t="s">
        <v>128</v>
      </c>
    </row>
    <row r="206" spans="2:51" s="14" customFormat="1" ht="12">
      <c r="B206" s="233"/>
      <c r="C206" s="234"/>
      <c r="D206" s="223" t="s">
        <v>135</v>
      </c>
      <c r="E206" s="235" t="s">
        <v>1</v>
      </c>
      <c r="F206" s="236" t="s">
        <v>137</v>
      </c>
      <c r="G206" s="234"/>
      <c r="H206" s="237">
        <v>15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135</v>
      </c>
      <c r="AU206" s="243" t="s">
        <v>87</v>
      </c>
      <c r="AV206" s="14" t="s">
        <v>134</v>
      </c>
      <c r="AW206" s="14" t="s">
        <v>33</v>
      </c>
      <c r="AX206" s="14" t="s">
        <v>85</v>
      </c>
      <c r="AY206" s="243" t="s">
        <v>128</v>
      </c>
    </row>
    <row r="207" spans="1:63" s="2" customFormat="1" ht="49.9" customHeight="1">
      <c r="A207" s="35"/>
      <c r="B207" s="36"/>
      <c r="C207" s="37"/>
      <c r="D207" s="37"/>
      <c r="E207" s="195" t="s">
        <v>258</v>
      </c>
      <c r="F207" s="195" t="s">
        <v>259</v>
      </c>
      <c r="G207" s="37"/>
      <c r="H207" s="37"/>
      <c r="I207" s="116"/>
      <c r="J207" s="178">
        <f aca="true" t="shared" si="0" ref="J207:J212">BK207</f>
        <v>0</v>
      </c>
      <c r="K207" s="37"/>
      <c r="L207" s="40"/>
      <c r="M207" s="244"/>
      <c r="N207" s="245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76</v>
      </c>
      <c r="AU207" s="18" t="s">
        <v>77</v>
      </c>
      <c r="AY207" s="18" t="s">
        <v>260</v>
      </c>
      <c r="BK207" s="220">
        <f>SUM(BK208:BK212)</f>
        <v>0</v>
      </c>
    </row>
    <row r="208" spans="1:63" s="2" customFormat="1" ht="16.35" customHeight="1">
      <c r="A208" s="35"/>
      <c r="B208" s="36"/>
      <c r="C208" s="246" t="s">
        <v>1</v>
      </c>
      <c r="D208" s="246" t="s">
        <v>130</v>
      </c>
      <c r="E208" s="247" t="s">
        <v>1</v>
      </c>
      <c r="F208" s="248" t="s">
        <v>1</v>
      </c>
      <c r="G208" s="249" t="s">
        <v>1</v>
      </c>
      <c r="H208" s="250"/>
      <c r="I208" s="251"/>
      <c r="J208" s="252">
        <f t="shared" si="0"/>
        <v>0</v>
      </c>
      <c r="K208" s="214"/>
      <c r="L208" s="40"/>
      <c r="M208" s="253" t="s">
        <v>1</v>
      </c>
      <c r="N208" s="254" t="s">
        <v>42</v>
      </c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260</v>
      </c>
      <c r="AU208" s="18" t="s">
        <v>85</v>
      </c>
      <c r="AY208" s="18" t="s">
        <v>260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8" t="s">
        <v>85</v>
      </c>
      <c r="BK208" s="220">
        <f>I208*H208</f>
        <v>0</v>
      </c>
    </row>
    <row r="209" spans="1:63" s="2" customFormat="1" ht="16.35" customHeight="1">
      <c r="A209" s="35"/>
      <c r="B209" s="36"/>
      <c r="C209" s="246" t="s">
        <v>1</v>
      </c>
      <c r="D209" s="246" t="s">
        <v>130</v>
      </c>
      <c r="E209" s="247" t="s">
        <v>1</v>
      </c>
      <c r="F209" s="248" t="s">
        <v>1</v>
      </c>
      <c r="G209" s="249" t="s">
        <v>1</v>
      </c>
      <c r="H209" s="250"/>
      <c r="I209" s="251"/>
      <c r="J209" s="252">
        <f t="shared" si="0"/>
        <v>0</v>
      </c>
      <c r="K209" s="214"/>
      <c r="L209" s="40"/>
      <c r="M209" s="253" t="s">
        <v>1</v>
      </c>
      <c r="N209" s="254" t="s">
        <v>42</v>
      </c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260</v>
      </c>
      <c r="AU209" s="18" t="s">
        <v>85</v>
      </c>
      <c r="AY209" s="18" t="s">
        <v>260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8" t="s">
        <v>85</v>
      </c>
      <c r="BK209" s="220">
        <f>I209*H209</f>
        <v>0</v>
      </c>
    </row>
    <row r="210" spans="1:63" s="2" customFormat="1" ht="16.35" customHeight="1">
      <c r="A210" s="35"/>
      <c r="B210" s="36"/>
      <c r="C210" s="246" t="s">
        <v>1</v>
      </c>
      <c r="D210" s="246" t="s">
        <v>130</v>
      </c>
      <c r="E210" s="247" t="s">
        <v>1</v>
      </c>
      <c r="F210" s="248" t="s">
        <v>1</v>
      </c>
      <c r="G210" s="249" t="s">
        <v>1</v>
      </c>
      <c r="H210" s="250"/>
      <c r="I210" s="251"/>
      <c r="J210" s="252">
        <f t="shared" si="0"/>
        <v>0</v>
      </c>
      <c r="K210" s="214"/>
      <c r="L210" s="40"/>
      <c r="M210" s="253" t="s">
        <v>1</v>
      </c>
      <c r="N210" s="254" t="s">
        <v>42</v>
      </c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260</v>
      </c>
      <c r="AU210" s="18" t="s">
        <v>85</v>
      </c>
      <c r="AY210" s="18" t="s">
        <v>260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8" t="s">
        <v>85</v>
      </c>
      <c r="BK210" s="220">
        <f>I210*H210</f>
        <v>0</v>
      </c>
    </row>
    <row r="211" spans="1:63" s="2" customFormat="1" ht="16.35" customHeight="1">
      <c r="A211" s="35"/>
      <c r="B211" s="36"/>
      <c r="C211" s="246" t="s">
        <v>1</v>
      </c>
      <c r="D211" s="246" t="s">
        <v>130</v>
      </c>
      <c r="E211" s="247" t="s">
        <v>1</v>
      </c>
      <c r="F211" s="248" t="s">
        <v>1</v>
      </c>
      <c r="G211" s="249" t="s">
        <v>1</v>
      </c>
      <c r="H211" s="250"/>
      <c r="I211" s="251"/>
      <c r="J211" s="252">
        <f t="shared" si="0"/>
        <v>0</v>
      </c>
      <c r="K211" s="214"/>
      <c r="L211" s="40"/>
      <c r="M211" s="253" t="s">
        <v>1</v>
      </c>
      <c r="N211" s="254" t="s">
        <v>42</v>
      </c>
      <c r="O211" s="72"/>
      <c r="P211" s="72"/>
      <c r="Q211" s="72"/>
      <c r="R211" s="72"/>
      <c r="S211" s="72"/>
      <c r="T211" s="73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260</v>
      </c>
      <c r="AU211" s="18" t="s">
        <v>85</v>
      </c>
      <c r="AY211" s="18" t="s">
        <v>260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8" t="s">
        <v>85</v>
      </c>
      <c r="BK211" s="220">
        <f>I211*H211</f>
        <v>0</v>
      </c>
    </row>
    <row r="212" spans="1:63" s="2" customFormat="1" ht="16.35" customHeight="1">
      <c r="A212" s="35"/>
      <c r="B212" s="36"/>
      <c r="C212" s="246" t="s">
        <v>1</v>
      </c>
      <c r="D212" s="246" t="s">
        <v>130</v>
      </c>
      <c r="E212" s="247" t="s">
        <v>1</v>
      </c>
      <c r="F212" s="248" t="s">
        <v>1</v>
      </c>
      <c r="G212" s="249" t="s">
        <v>1</v>
      </c>
      <c r="H212" s="250"/>
      <c r="I212" s="251"/>
      <c r="J212" s="252">
        <f t="shared" si="0"/>
        <v>0</v>
      </c>
      <c r="K212" s="214"/>
      <c r="L212" s="40"/>
      <c r="M212" s="253" t="s">
        <v>1</v>
      </c>
      <c r="N212" s="254" t="s">
        <v>42</v>
      </c>
      <c r="O212" s="255"/>
      <c r="P212" s="255"/>
      <c r="Q212" s="255"/>
      <c r="R212" s="255"/>
      <c r="S212" s="255"/>
      <c r="T212" s="25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260</v>
      </c>
      <c r="AU212" s="18" t="s">
        <v>85</v>
      </c>
      <c r="AY212" s="18" t="s">
        <v>260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8" t="s">
        <v>85</v>
      </c>
      <c r="BK212" s="220">
        <f>I212*H212</f>
        <v>0</v>
      </c>
    </row>
    <row r="213" spans="1:31" s="2" customFormat="1" ht="6.95" customHeight="1">
      <c r="A213" s="35"/>
      <c r="B213" s="55"/>
      <c r="C213" s="56"/>
      <c r="D213" s="56"/>
      <c r="E213" s="56"/>
      <c r="F213" s="56"/>
      <c r="G213" s="56"/>
      <c r="H213" s="56"/>
      <c r="I213" s="153"/>
      <c r="J213" s="56"/>
      <c r="K213" s="56"/>
      <c r="L213" s="40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algorithmName="SHA-512" hashValue="+VhLFegnsSXFlJ/XuD/jk/af8L5pTV7q5HfcHW4wAMhWVrAzvmwhJFKVnb6ppClpVlRwPQhzyXmf/IWDFJZ3fw==" saltValue="4eY7oIQRVilQ8Uh+It9FvdEQ5KG2ynko2VtEpI4pVWZ32jsJLM/GNOmbBKw36HACY/Q4i5cXB0P6Na0T+XPSog==" spinCount="100000" sheet="1" objects="1" scenarios="1" formatColumns="0" formatRows="0" autoFilter="0"/>
  <autoFilter ref="C123:K21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08:D213">
      <formula1>"K, M"</formula1>
    </dataValidation>
    <dataValidation type="list" allowBlank="1" showInputMessage="1" showErrorMessage="1" error="Povoleny jsou hodnoty základní, snížená, zákl. přenesená, sníž. přenesená, nulová." sqref="N208:N21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847"/>
  <sheetViews>
    <sheetView showGridLines="0" workbookViewId="0" topLeftCell="A1">
      <selection activeCell="I637" sqref="I63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AT2" s="18" t="s">
        <v>90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87</v>
      </c>
    </row>
    <row r="4" spans="2:46" s="1" customFormat="1" ht="24.95" customHeight="1">
      <c r="B4" s="21"/>
      <c r="D4" s="113" t="s">
        <v>97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585" t="str">
        <f>'Rekapitulace stavby'!K6</f>
        <v>Přestavba zázemí PZ, FAPPZ, FŽP</v>
      </c>
      <c r="F7" s="586"/>
      <c r="G7" s="586"/>
      <c r="H7" s="586"/>
      <c r="I7" s="109"/>
      <c r="L7" s="21"/>
    </row>
    <row r="8" spans="1:31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587" t="s">
        <v>261</v>
      </c>
      <c r="F9" s="588"/>
      <c r="G9" s="588"/>
      <c r="H9" s="588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14.5.2019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589" t="str">
        <f>'Rekapitulace stavby'!E14</f>
        <v>Vyplň údaj</v>
      </c>
      <c r="F18" s="590"/>
      <c r="G18" s="590"/>
      <c r="H18" s="590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">
        <v>30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31</v>
      </c>
      <c r="F21" s="35"/>
      <c r="G21" s="35"/>
      <c r="H21" s="35"/>
      <c r="I21" s="118" t="s">
        <v>26</v>
      </c>
      <c r="J21" s="117" t="s">
        <v>32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591" t="s">
        <v>1</v>
      </c>
      <c r="F27" s="591"/>
      <c r="G27" s="591"/>
      <c r="H27" s="591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ROUND(J150,2)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41</v>
      </c>
      <c r="E33" s="115" t="s">
        <v>42</v>
      </c>
      <c r="F33" s="131">
        <f>ROUND((ROUND((SUM(BE150:BE840)),2)+SUM(BE842:BE846)),2)</f>
        <v>0</v>
      </c>
      <c r="G33" s="35"/>
      <c r="H33" s="35"/>
      <c r="I33" s="132">
        <v>0.21</v>
      </c>
      <c r="J33" s="131">
        <f>ROUND((ROUND(((SUM(BE150:BE840))*I33),2)+(SUM(BE842:BE846)*I33)),2)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43</v>
      </c>
      <c r="F34" s="131">
        <f>ROUND((ROUND((SUM(BF150:BF840)),2)+SUM(BF842:BF846)),2)</f>
        <v>0</v>
      </c>
      <c r="G34" s="35"/>
      <c r="H34" s="35"/>
      <c r="I34" s="132">
        <v>0.15</v>
      </c>
      <c r="J34" s="131">
        <f>ROUND((ROUND(((SUM(BF150:BF840))*I34),2)+(SUM(BF842:BF846)*I34)),2)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44</v>
      </c>
      <c r="F35" s="131">
        <f>ROUND((ROUND((SUM(BG150:BG840)),2)+SUM(BG842:BG846)),2)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45</v>
      </c>
      <c r="F36" s="131">
        <f>ROUND((ROUND((SUM(BH150:BH840)),2)+SUM(BH842:BH846)),2)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1">
        <f>ROUND((ROUND((SUM(BI150:BI840)),2)+SUM(BI842:BI846)),2)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583" t="str">
        <f>E7</f>
        <v>Přestavba zázemí PZ, FAPPZ, FŽP</v>
      </c>
      <c r="F85" s="584"/>
      <c r="G85" s="584"/>
      <c r="H85" s="584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571" t="str">
        <f>E9</f>
        <v>SO-01 - Stavební práce</v>
      </c>
      <c r="F87" s="582"/>
      <c r="G87" s="582"/>
      <c r="H87" s="58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14.5.2019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>ABCD studio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J150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2:12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J151</f>
        <v>0</v>
      </c>
      <c r="K97" s="163"/>
      <c r="L97" s="168"/>
    </row>
    <row r="98" spans="2:12" s="10" customFormat="1" ht="19.9" customHeight="1">
      <c r="B98" s="169"/>
      <c r="C98" s="170"/>
      <c r="D98" s="171" t="s">
        <v>262</v>
      </c>
      <c r="E98" s="172"/>
      <c r="F98" s="172"/>
      <c r="G98" s="172"/>
      <c r="H98" s="172"/>
      <c r="I98" s="173"/>
      <c r="J98" s="174">
        <f>J152</f>
        <v>0</v>
      </c>
      <c r="K98" s="170"/>
      <c r="L98" s="175"/>
    </row>
    <row r="99" spans="2:12" s="10" customFormat="1" ht="19.9" customHeight="1">
      <c r="B99" s="169"/>
      <c r="C99" s="170"/>
      <c r="D99" s="171" t="s">
        <v>106</v>
      </c>
      <c r="E99" s="172"/>
      <c r="F99" s="172"/>
      <c r="G99" s="172"/>
      <c r="H99" s="172"/>
      <c r="I99" s="173"/>
      <c r="J99" s="174">
        <f>J158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263</v>
      </c>
      <c r="E100" s="172"/>
      <c r="F100" s="172"/>
      <c r="G100" s="172"/>
      <c r="H100" s="172"/>
      <c r="I100" s="173"/>
      <c r="J100" s="174">
        <f>J258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264</v>
      </c>
      <c r="E101" s="172"/>
      <c r="F101" s="172"/>
      <c r="G101" s="172"/>
      <c r="H101" s="172"/>
      <c r="I101" s="173"/>
      <c r="J101" s="174">
        <f>J314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265</v>
      </c>
      <c r="E102" s="172"/>
      <c r="F102" s="172"/>
      <c r="G102" s="172"/>
      <c r="H102" s="172"/>
      <c r="I102" s="173"/>
      <c r="J102" s="174">
        <f>J381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266</v>
      </c>
      <c r="E103" s="172"/>
      <c r="F103" s="172"/>
      <c r="G103" s="172"/>
      <c r="H103" s="172"/>
      <c r="I103" s="173"/>
      <c r="J103" s="174">
        <f>J394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267</v>
      </c>
      <c r="E104" s="172"/>
      <c r="F104" s="172"/>
      <c r="G104" s="172"/>
      <c r="H104" s="172"/>
      <c r="I104" s="173"/>
      <c r="J104" s="174">
        <f>J430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268</v>
      </c>
      <c r="E105" s="172"/>
      <c r="F105" s="172"/>
      <c r="G105" s="172"/>
      <c r="H105" s="172"/>
      <c r="I105" s="173"/>
      <c r="J105" s="174">
        <f>J489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107</v>
      </c>
      <c r="E106" s="172"/>
      <c r="F106" s="172"/>
      <c r="G106" s="172"/>
      <c r="H106" s="172"/>
      <c r="I106" s="173"/>
      <c r="J106" s="174">
        <f>J514</f>
        <v>0</v>
      </c>
      <c r="K106" s="170"/>
      <c r="L106" s="175"/>
    </row>
    <row r="107" spans="2:12" s="10" customFormat="1" ht="19.9" customHeight="1">
      <c r="B107" s="169"/>
      <c r="C107" s="170"/>
      <c r="D107" s="171" t="s">
        <v>108</v>
      </c>
      <c r="E107" s="172"/>
      <c r="F107" s="172"/>
      <c r="G107" s="172"/>
      <c r="H107" s="172"/>
      <c r="I107" s="173"/>
      <c r="J107" s="174">
        <f>J562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269</v>
      </c>
      <c r="E108" s="172"/>
      <c r="F108" s="172"/>
      <c r="G108" s="172"/>
      <c r="H108" s="172"/>
      <c r="I108" s="173"/>
      <c r="J108" s="174">
        <f>J571</f>
        <v>0</v>
      </c>
      <c r="K108" s="170"/>
      <c r="L108" s="175"/>
    </row>
    <row r="109" spans="2:12" s="9" customFormat="1" ht="24.95" customHeight="1">
      <c r="B109" s="162"/>
      <c r="C109" s="163"/>
      <c r="D109" s="164" t="s">
        <v>109</v>
      </c>
      <c r="E109" s="165"/>
      <c r="F109" s="165"/>
      <c r="G109" s="165"/>
      <c r="H109" s="165"/>
      <c r="I109" s="166"/>
      <c r="J109" s="167">
        <f>J573</f>
        <v>0</v>
      </c>
      <c r="K109" s="163"/>
      <c r="L109" s="168"/>
    </row>
    <row r="110" spans="2:12" s="10" customFormat="1" ht="19.9" customHeight="1">
      <c r="B110" s="169"/>
      <c r="C110" s="170"/>
      <c r="D110" s="171" t="s">
        <v>270</v>
      </c>
      <c r="E110" s="172"/>
      <c r="F110" s="172"/>
      <c r="G110" s="172"/>
      <c r="H110" s="172"/>
      <c r="I110" s="173"/>
      <c r="J110" s="174">
        <f>J574</f>
        <v>0</v>
      </c>
      <c r="K110" s="170"/>
      <c r="L110" s="175"/>
    </row>
    <row r="111" spans="2:12" s="10" customFormat="1" ht="19.9" customHeight="1">
      <c r="B111" s="169"/>
      <c r="C111" s="170"/>
      <c r="D111" s="171" t="s">
        <v>271</v>
      </c>
      <c r="E111" s="172"/>
      <c r="F111" s="172"/>
      <c r="G111" s="172"/>
      <c r="H111" s="172"/>
      <c r="I111" s="173"/>
      <c r="J111" s="174">
        <f>J609</f>
        <v>0</v>
      </c>
      <c r="K111" s="170"/>
      <c r="L111" s="175"/>
    </row>
    <row r="112" spans="2:12" s="10" customFormat="1" ht="19.9" customHeight="1">
      <c r="B112" s="169"/>
      <c r="C112" s="170"/>
      <c r="D112" s="171" t="s">
        <v>272</v>
      </c>
      <c r="E112" s="172"/>
      <c r="F112" s="172"/>
      <c r="G112" s="172"/>
      <c r="H112" s="172"/>
      <c r="I112" s="173"/>
      <c r="J112" s="174">
        <f>J629</f>
        <v>0</v>
      </c>
      <c r="K112" s="170"/>
      <c r="L112" s="175"/>
    </row>
    <row r="113" spans="2:12" s="10" customFormat="1" ht="19.9" customHeight="1">
      <c r="B113" s="169"/>
      <c r="C113" s="170"/>
      <c r="D113" s="171" t="s">
        <v>273</v>
      </c>
      <c r="E113" s="172"/>
      <c r="F113" s="172"/>
      <c r="G113" s="172"/>
      <c r="H113" s="172"/>
      <c r="I113" s="173"/>
      <c r="J113" s="174">
        <f>J631</f>
        <v>0</v>
      </c>
      <c r="K113" s="170"/>
      <c r="L113" s="175"/>
    </row>
    <row r="114" spans="2:12" s="10" customFormat="1" ht="19.9" customHeight="1">
      <c r="B114" s="169"/>
      <c r="C114" s="170"/>
      <c r="D114" s="171" t="s">
        <v>274</v>
      </c>
      <c r="E114" s="172"/>
      <c r="F114" s="172"/>
      <c r="G114" s="172"/>
      <c r="H114" s="172"/>
      <c r="I114" s="173"/>
      <c r="J114" s="174">
        <f>J633</f>
        <v>0</v>
      </c>
      <c r="K114" s="170"/>
      <c r="L114" s="175"/>
    </row>
    <row r="115" spans="2:12" s="10" customFormat="1" ht="19.9" customHeight="1">
      <c r="B115" s="169"/>
      <c r="C115" s="170"/>
      <c r="D115" s="171" t="s">
        <v>275</v>
      </c>
      <c r="E115" s="172"/>
      <c r="F115" s="172"/>
      <c r="G115" s="172"/>
      <c r="H115" s="172"/>
      <c r="I115" s="173"/>
      <c r="J115" s="174">
        <f>J635</f>
        <v>0</v>
      </c>
      <c r="K115" s="170"/>
      <c r="L115" s="175"/>
    </row>
    <row r="116" spans="2:12" s="10" customFormat="1" ht="19.9" customHeight="1">
      <c r="B116" s="169"/>
      <c r="C116" s="170"/>
      <c r="D116" s="171" t="s">
        <v>276</v>
      </c>
      <c r="E116" s="172"/>
      <c r="F116" s="172"/>
      <c r="G116" s="172"/>
      <c r="H116" s="172"/>
      <c r="I116" s="173"/>
      <c r="J116" s="174">
        <f>J637</f>
        <v>0</v>
      </c>
      <c r="K116" s="170"/>
      <c r="L116" s="175"/>
    </row>
    <row r="117" spans="2:12" s="10" customFormat="1" ht="19.9" customHeight="1">
      <c r="B117" s="169"/>
      <c r="C117" s="170"/>
      <c r="D117" s="171" t="s">
        <v>277</v>
      </c>
      <c r="E117" s="172"/>
      <c r="F117" s="172"/>
      <c r="G117" s="172"/>
      <c r="H117" s="172"/>
      <c r="I117" s="173"/>
      <c r="J117" s="174">
        <f>J640</f>
        <v>0</v>
      </c>
      <c r="K117" s="170"/>
      <c r="L117" s="175"/>
    </row>
    <row r="118" spans="2:12" s="10" customFormat="1" ht="19.9" customHeight="1">
      <c r="B118" s="169"/>
      <c r="C118" s="170"/>
      <c r="D118" s="171" t="s">
        <v>278</v>
      </c>
      <c r="E118" s="172"/>
      <c r="F118" s="172"/>
      <c r="G118" s="172"/>
      <c r="H118" s="172"/>
      <c r="I118" s="173"/>
      <c r="J118" s="174">
        <f>J647</f>
        <v>0</v>
      </c>
      <c r="K118" s="170"/>
      <c r="L118" s="175"/>
    </row>
    <row r="119" spans="2:12" s="10" customFormat="1" ht="19.9" customHeight="1">
      <c r="B119" s="169"/>
      <c r="C119" s="170"/>
      <c r="D119" s="171" t="s">
        <v>111</v>
      </c>
      <c r="E119" s="172"/>
      <c r="F119" s="172"/>
      <c r="G119" s="172"/>
      <c r="H119" s="172"/>
      <c r="I119" s="173"/>
      <c r="J119" s="174">
        <f>J649</f>
        <v>0</v>
      </c>
      <c r="K119" s="170"/>
      <c r="L119" s="175"/>
    </row>
    <row r="120" spans="2:12" s="10" customFormat="1" ht="19.9" customHeight="1">
      <c r="B120" s="169"/>
      <c r="C120" s="170"/>
      <c r="D120" s="171" t="s">
        <v>279</v>
      </c>
      <c r="E120" s="172"/>
      <c r="F120" s="172"/>
      <c r="G120" s="172"/>
      <c r="H120" s="172"/>
      <c r="I120" s="173"/>
      <c r="J120" s="174">
        <f>J664</f>
        <v>0</v>
      </c>
      <c r="K120" s="170"/>
      <c r="L120" s="175"/>
    </row>
    <row r="121" spans="2:12" s="10" customFormat="1" ht="19.9" customHeight="1">
      <c r="B121" s="169"/>
      <c r="C121" s="170"/>
      <c r="D121" s="171" t="s">
        <v>280</v>
      </c>
      <c r="E121" s="172"/>
      <c r="F121" s="172"/>
      <c r="G121" s="172"/>
      <c r="H121" s="172"/>
      <c r="I121" s="173"/>
      <c r="J121" s="174">
        <f>J723</f>
        <v>0</v>
      </c>
      <c r="K121" s="170"/>
      <c r="L121" s="175"/>
    </row>
    <row r="122" spans="2:12" s="10" customFormat="1" ht="19.9" customHeight="1">
      <c r="B122" s="169"/>
      <c r="C122" s="170"/>
      <c r="D122" s="171" t="s">
        <v>281</v>
      </c>
      <c r="E122" s="172"/>
      <c r="F122" s="172"/>
      <c r="G122" s="172"/>
      <c r="H122" s="172"/>
      <c r="I122" s="173"/>
      <c r="J122" s="174">
        <f>J736</f>
        <v>0</v>
      </c>
      <c r="K122" s="170"/>
      <c r="L122" s="175"/>
    </row>
    <row r="123" spans="2:12" s="10" customFormat="1" ht="19.9" customHeight="1">
      <c r="B123" s="169"/>
      <c r="C123" s="170"/>
      <c r="D123" s="171" t="s">
        <v>282</v>
      </c>
      <c r="E123" s="172"/>
      <c r="F123" s="172"/>
      <c r="G123" s="172"/>
      <c r="H123" s="172"/>
      <c r="I123" s="173"/>
      <c r="J123" s="174">
        <f>J752</f>
        <v>0</v>
      </c>
      <c r="K123" s="170"/>
      <c r="L123" s="175"/>
    </row>
    <row r="124" spans="2:12" s="10" customFormat="1" ht="19.9" customHeight="1">
      <c r="B124" s="169"/>
      <c r="C124" s="170"/>
      <c r="D124" s="171" t="s">
        <v>283</v>
      </c>
      <c r="E124" s="172"/>
      <c r="F124" s="172"/>
      <c r="G124" s="172"/>
      <c r="H124" s="172"/>
      <c r="I124" s="173"/>
      <c r="J124" s="174">
        <f>J776</f>
        <v>0</v>
      </c>
      <c r="K124" s="170"/>
      <c r="L124" s="175"/>
    </row>
    <row r="125" spans="2:12" s="10" customFormat="1" ht="19.9" customHeight="1">
      <c r="B125" s="169"/>
      <c r="C125" s="170"/>
      <c r="D125" s="171" t="s">
        <v>284</v>
      </c>
      <c r="E125" s="172"/>
      <c r="F125" s="172"/>
      <c r="G125" s="172"/>
      <c r="H125" s="172"/>
      <c r="I125" s="173"/>
      <c r="J125" s="174">
        <f>J788</f>
        <v>0</v>
      </c>
      <c r="K125" s="170"/>
      <c r="L125" s="175"/>
    </row>
    <row r="126" spans="2:12" s="10" customFormat="1" ht="19.9" customHeight="1">
      <c r="B126" s="169"/>
      <c r="C126" s="170"/>
      <c r="D126" s="171" t="s">
        <v>285</v>
      </c>
      <c r="E126" s="172"/>
      <c r="F126" s="172"/>
      <c r="G126" s="172"/>
      <c r="H126" s="172"/>
      <c r="I126" s="173"/>
      <c r="J126" s="174">
        <f>J792</f>
        <v>0</v>
      </c>
      <c r="K126" s="170"/>
      <c r="L126" s="175"/>
    </row>
    <row r="127" spans="2:12" s="10" customFormat="1" ht="19.9" customHeight="1">
      <c r="B127" s="169"/>
      <c r="C127" s="170"/>
      <c r="D127" s="171" t="s">
        <v>286</v>
      </c>
      <c r="E127" s="172"/>
      <c r="F127" s="172"/>
      <c r="G127" s="172"/>
      <c r="H127" s="172"/>
      <c r="I127" s="173"/>
      <c r="J127" s="174">
        <f>J808</f>
        <v>0</v>
      </c>
      <c r="K127" s="170"/>
      <c r="L127" s="175"/>
    </row>
    <row r="128" spans="2:12" s="10" customFormat="1" ht="19.9" customHeight="1">
      <c r="B128" s="169"/>
      <c r="C128" s="170"/>
      <c r="D128" s="171" t="s">
        <v>287</v>
      </c>
      <c r="E128" s="172"/>
      <c r="F128" s="172"/>
      <c r="G128" s="172"/>
      <c r="H128" s="172"/>
      <c r="I128" s="173"/>
      <c r="J128" s="174">
        <f>J826</f>
        <v>0</v>
      </c>
      <c r="K128" s="170"/>
      <c r="L128" s="175"/>
    </row>
    <row r="129" spans="2:12" s="9" customFormat="1" ht="24.95" customHeight="1">
      <c r="B129" s="162"/>
      <c r="C129" s="163"/>
      <c r="D129" s="164" t="s">
        <v>288</v>
      </c>
      <c r="E129" s="165"/>
      <c r="F129" s="165"/>
      <c r="G129" s="165"/>
      <c r="H129" s="165"/>
      <c r="I129" s="166"/>
      <c r="J129" s="167">
        <f>J834</f>
        <v>0</v>
      </c>
      <c r="K129" s="163"/>
      <c r="L129" s="168"/>
    </row>
    <row r="130" spans="2:12" s="9" customFormat="1" ht="21.75" customHeight="1">
      <c r="B130" s="162"/>
      <c r="C130" s="163"/>
      <c r="D130" s="176" t="s">
        <v>112</v>
      </c>
      <c r="E130" s="163"/>
      <c r="F130" s="163"/>
      <c r="G130" s="163"/>
      <c r="H130" s="163"/>
      <c r="I130" s="177"/>
      <c r="J130" s="178">
        <f>J841</f>
        <v>0</v>
      </c>
      <c r="K130" s="163"/>
      <c r="L130" s="168"/>
    </row>
    <row r="131" spans="1:31" s="2" customFormat="1" ht="21.75" customHeight="1">
      <c r="A131" s="35"/>
      <c r="B131" s="36"/>
      <c r="C131" s="37"/>
      <c r="D131" s="37"/>
      <c r="E131" s="37"/>
      <c r="F131" s="37"/>
      <c r="G131" s="37"/>
      <c r="H131" s="37"/>
      <c r="I131" s="116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55"/>
      <c r="C132" s="56"/>
      <c r="D132" s="56"/>
      <c r="E132" s="56"/>
      <c r="F132" s="56"/>
      <c r="G132" s="56"/>
      <c r="H132" s="56"/>
      <c r="I132" s="153"/>
      <c r="J132" s="56"/>
      <c r="K132" s="56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6" spans="1:31" s="2" customFormat="1" ht="6.95" customHeight="1">
      <c r="A136" s="35"/>
      <c r="B136" s="57"/>
      <c r="C136" s="58"/>
      <c r="D136" s="58"/>
      <c r="E136" s="58"/>
      <c r="F136" s="58"/>
      <c r="G136" s="58"/>
      <c r="H136" s="58"/>
      <c r="I136" s="156"/>
      <c r="J136" s="58"/>
      <c r="K136" s="58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24.95" customHeight="1">
      <c r="A137" s="35"/>
      <c r="B137" s="36"/>
      <c r="C137" s="24" t="s">
        <v>113</v>
      </c>
      <c r="D137" s="37"/>
      <c r="E137" s="37"/>
      <c r="F137" s="37"/>
      <c r="G137" s="37"/>
      <c r="H137" s="37"/>
      <c r="I137" s="116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6.95" customHeight="1">
      <c r="A138" s="35"/>
      <c r="B138" s="36"/>
      <c r="C138" s="37"/>
      <c r="D138" s="37"/>
      <c r="E138" s="37"/>
      <c r="F138" s="37"/>
      <c r="G138" s="37"/>
      <c r="H138" s="37"/>
      <c r="I138" s="116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2" customHeight="1">
      <c r="A139" s="35"/>
      <c r="B139" s="36"/>
      <c r="C139" s="30" t="s">
        <v>16</v>
      </c>
      <c r="D139" s="37"/>
      <c r="E139" s="37"/>
      <c r="F139" s="37"/>
      <c r="G139" s="37"/>
      <c r="H139" s="37"/>
      <c r="I139" s="116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6.5" customHeight="1">
      <c r="A140" s="35"/>
      <c r="B140" s="36"/>
      <c r="C140" s="37"/>
      <c r="D140" s="37"/>
      <c r="E140" s="583" t="str">
        <f>E7</f>
        <v>Přestavba zázemí PZ, FAPPZ, FŽP</v>
      </c>
      <c r="F140" s="584"/>
      <c r="G140" s="584"/>
      <c r="H140" s="584"/>
      <c r="I140" s="116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2" customHeight="1">
      <c r="A141" s="35"/>
      <c r="B141" s="36"/>
      <c r="C141" s="30" t="s">
        <v>98</v>
      </c>
      <c r="D141" s="37"/>
      <c r="E141" s="37"/>
      <c r="F141" s="37"/>
      <c r="G141" s="37"/>
      <c r="H141" s="37"/>
      <c r="I141" s="116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6.5" customHeight="1">
      <c r="A142" s="35"/>
      <c r="B142" s="36"/>
      <c r="C142" s="37"/>
      <c r="D142" s="37"/>
      <c r="E142" s="571" t="str">
        <f>E9</f>
        <v>SO-01 - Stavební práce</v>
      </c>
      <c r="F142" s="582"/>
      <c r="G142" s="582"/>
      <c r="H142" s="582"/>
      <c r="I142" s="116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6.95" customHeight="1">
      <c r="A143" s="35"/>
      <c r="B143" s="36"/>
      <c r="C143" s="37"/>
      <c r="D143" s="37"/>
      <c r="E143" s="37"/>
      <c r="F143" s="37"/>
      <c r="G143" s="37"/>
      <c r="H143" s="37"/>
      <c r="I143" s="116"/>
      <c r="J143" s="37"/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12" customHeight="1">
      <c r="A144" s="35"/>
      <c r="B144" s="36"/>
      <c r="C144" s="30" t="s">
        <v>20</v>
      </c>
      <c r="D144" s="37"/>
      <c r="E144" s="37"/>
      <c r="F144" s="28" t="str">
        <f>F12</f>
        <v xml:space="preserve"> </v>
      </c>
      <c r="G144" s="37"/>
      <c r="H144" s="37"/>
      <c r="I144" s="118" t="s">
        <v>22</v>
      </c>
      <c r="J144" s="67" t="str">
        <f>IF(J12="","",J12)</f>
        <v>14.5.2019</v>
      </c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6.95" customHeight="1">
      <c r="A145" s="35"/>
      <c r="B145" s="36"/>
      <c r="C145" s="37"/>
      <c r="D145" s="37"/>
      <c r="E145" s="37"/>
      <c r="F145" s="37"/>
      <c r="G145" s="37"/>
      <c r="H145" s="37"/>
      <c r="I145" s="116"/>
      <c r="J145" s="37"/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15.2" customHeight="1">
      <c r="A146" s="35"/>
      <c r="B146" s="36"/>
      <c r="C146" s="30" t="s">
        <v>24</v>
      </c>
      <c r="D146" s="37"/>
      <c r="E146" s="37"/>
      <c r="F146" s="28" t="str">
        <f>E15</f>
        <v xml:space="preserve"> </v>
      </c>
      <c r="G146" s="37"/>
      <c r="H146" s="37"/>
      <c r="I146" s="118" t="s">
        <v>29</v>
      </c>
      <c r="J146" s="33" t="str">
        <f>E21</f>
        <v>ABCD studio s.r.o.</v>
      </c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2" customFormat="1" ht="15.2" customHeight="1">
      <c r="A147" s="35"/>
      <c r="B147" s="36"/>
      <c r="C147" s="30" t="s">
        <v>27</v>
      </c>
      <c r="D147" s="37"/>
      <c r="E147" s="37"/>
      <c r="F147" s="28" t="str">
        <f>IF(E18="","",E18)</f>
        <v>Vyplň údaj</v>
      </c>
      <c r="G147" s="37"/>
      <c r="H147" s="37"/>
      <c r="I147" s="118" t="s">
        <v>34</v>
      </c>
      <c r="J147" s="33" t="str">
        <f>E24</f>
        <v xml:space="preserve"> </v>
      </c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2" customFormat="1" ht="10.35" customHeight="1">
      <c r="A148" s="35"/>
      <c r="B148" s="36"/>
      <c r="C148" s="37"/>
      <c r="D148" s="37"/>
      <c r="E148" s="37"/>
      <c r="F148" s="37"/>
      <c r="G148" s="37"/>
      <c r="H148" s="37"/>
      <c r="I148" s="116"/>
      <c r="J148" s="37"/>
      <c r="K148" s="37"/>
      <c r="L148" s="5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s="11" customFormat="1" ht="29.25" customHeight="1">
      <c r="A149" s="179"/>
      <c r="B149" s="180"/>
      <c r="C149" s="181" t="s">
        <v>114</v>
      </c>
      <c r="D149" s="182" t="s">
        <v>62</v>
      </c>
      <c r="E149" s="182" t="s">
        <v>58</v>
      </c>
      <c r="F149" s="182" t="s">
        <v>59</v>
      </c>
      <c r="G149" s="182" t="s">
        <v>115</v>
      </c>
      <c r="H149" s="182" t="s">
        <v>116</v>
      </c>
      <c r="I149" s="183" t="s">
        <v>117</v>
      </c>
      <c r="J149" s="184" t="s">
        <v>102</v>
      </c>
      <c r="K149" s="185" t="s">
        <v>118</v>
      </c>
      <c r="L149" s="186"/>
      <c r="M149" s="76" t="s">
        <v>1</v>
      </c>
      <c r="N149" s="77" t="s">
        <v>41</v>
      </c>
      <c r="O149" s="77" t="s">
        <v>119</v>
      </c>
      <c r="P149" s="77" t="s">
        <v>120</v>
      </c>
      <c r="Q149" s="77" t="s">
        <v>121</v>
      </c>
      <c r="R149" s="77" t="s">
        <v>122</v>
      </c>
      <c r="S149" s="77" t="s">
        <v>123</v>
      </c>
      <c r="T149" s="78" t="s">
        <v>124</v>
      </c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</row>
    <row r="150" spans="1:63" s="2" customFormat="1" ht="22.9" customHeight="1">
      <c r="A150" s="35"/>
      <c r="B150" s="36"/>
      <c r="C150" s="83" t="s">
        <v>125</v>
      </c>
      <c r="D150" s="37"/>
      <c r="E150" s="37"/>
      <c r="F150" s="37"/>
      <c r="G150" s="37"/>
      <c r="H150" s="37"/>
      <c r="I150" s="116"/>
      <c r="J150" s="187">
        <f>BK150</f>
        <v>0</v>
      </c>
      <c r="K150" s="37"/>
      <c r="L150" s="40"/>
      <c r="M150" s="79"/>
      <c r="N150" s="188"/>
      <c r="O150" s="80"/>
      <c r="P150" s="189">
        <f>P151+P573+P834+P841</f>
        <v>0</v>
      </c>
      <c r="Q150" s="80"/>
      <c r="R150" s="189">
        <f>R151+R573+R834+R841</f>
        <v>1395.81832163</v>
      </c>
      <c r="S150" s="80"/>
      <c r="T150" s="190">
        <f>T151+T573+T834+T841</f>
        <v>431.3750428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76</v>
      </c>
      <c r="AU150" s="18" t="s">
        <v>104</v>
      </c>
      <c r="BK150" s="191">
        <f>BK151+BK573+BK834+BK841</f>
        <v>0</v>
      </c>
    </row>
    <row r="151" spans="2:63" s="12" customFormat="1" ht="25.9" customHeight="1">
      <c r="B151" s="192"/>
      <c r="C151" s="193"/>
      <c r="D151" s="194" t="s">
        <v>76</v>
      </c>
      <c r="E151" s="195" t="s">
        <v>126</v>
      </c>
      <c r="F151" s="195" t="s">
        <v>127</v>
      </c>
      <c r="G151" s="193"/>
      <c r="H151" s="193"/>
      <c r="I151" s="196"/>
      <c r="J151" s="178">
        <f>BK151</f>
        <v>0</v>
      </c>
      <c r="K151" s="193"/>
      <c r="L151" s="197"/>
      <c r="M151" s="198"/>
      <c r="N151" s="199"/>
      <c r="O151" s="199"/>
      <c r="P151" s="200">
        <f>P152+P158+P258+P314+P381+P394+P430+P489+P514+P562+P571</f>
        <v>0</v>
      </c>
      <c r="Q151" s="199"/>
      <c r="R151" s="200">
        <f>R152+R158+R258+R314+R381+R394+R430+R489+R514+R562+R571</f>
        <v>1353.4117643299999</v>
      </c>
      <c r="S151" s="199"/>
      <c r="T151" s="201">
        <f>T152+T158+T258+T314+T381+T394+T430+T489+T514+T562+T571</f>
        <v>431.33586</v>
      </c>
      <c r="AR151" s="202" t="s">
        <v>85</v>
      </c>
      <c r="AT151" s="203" t="s">
        <v>76</v>
      </c>
      <c r="AU151" s="203" t="s">
        <v>77</v>
      </c>
      <c r="AY151" s="202" t="s">
        <v>128</v>
      </c>
      <c r="BK151" s="204">
        <f>BK152+BK158+BK258+BK314+BK381+BK394+BK430+BK489+BK514+BK562+BK571</f>
        <v>0</v>
      </c>
    </row>
    <row r="152" spans="2:63" s="12" customFormat="1" ht="22.9" customHeight="1">
      <c r="B152" s="192"/>
      <c r="C152" s="193"/>
      <c r="D152" s="194" t="s">
        <v>76</v>
      </c>
      <c r="E152" s="205" t="s">
        <v>197</v>
      </c>
      <c r="F152" s="205" t="s">
        <v>289</v>
      </c>
      <c r="G152" s="193"/>
      <c r="H152" s="193"/>
      <c r="I152" s="196"/>
      <c r="J152" s="206">
        <f>BK152</f>
        <v>0</v>
      </c>
      <c r="K152" s="193"/>
      <c r="L152" s="197"/>
      <c r="M152" s="198"/>
      <c r="N152" s="199"/>
      <c r="O152" s="199"/>
      <c r="P152" s="200">
        <f>SUM(P153:P157)</f>
        <v>0</v>
      </c>
      <c r="Q152" s="199"/>
      <c r="R152" s="200">
        <f>SUM(R153:R157)</f>
        <v>0</v>
      </c>
      <c r="S152" s="199"/>
      <c r="T152" s="201">
        <f>SUM(T153:T157)</f>
        <v>0</v>
      </c>
      <c r="AR152" s="202" t="s">
        <v>85</v>
      </c>
      <c r="AT152" s="203" t="s">
        <v>76</v>
      </c>
      <c r="AU152" s="203" t="s">
        <v>85</v>
      </c>
      <c r="AY152" s="202" t="s">
        <v>128</v>
      </c>
      <c r="BK152" s="204">
        <f>SUM(BK153:BK157)</f>
        <v>0</v>
      </c>
    </row>
    <row r="153" spans="1:65" s="2" customFormat="1" ht="21.75" customHeight="1">
      <c r="A153" s="35"/>
      <c r="B153" s="36"/>
      <c r="C153" s="207" t="s">
        <v>85</v>
      </c>
      <c r="D153" s="207" t="s">
        <v>130</v>
      </c>
      <c r="E153" s="208" t="s">
        <v>290</v>
      </c>
      <c r="F153" s="209" t="s">
        <v>291</v>
      </c>
      <c r="G153" s="210" t="s">
        <v>200</v>
      </c>
      <c r="H153" s="211">
        <v>1</v>
      </c>
      <c r="I153" s="212"/>
      <c r="J153" s="213">
        <f>ROUND(I153*H153,2)</f>
        <v>0</v>
      </c>
      <c r="K153" s="214"/>
      <c r="L153" s="40"/>
      <c r="M153" s="215" t="s">
        <v>1</v>
      </c>
      <c r="N153" s="216" t="s">
        <v>42</v>
      </c>
      <c r="O153" s="72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9" t="s">
        <v>134</v>
      </c>
      <c r="AT153" s="219" t="s">
        <v>130</v>
      </c>
      <c r="AU153" s="219" t="s">
        <v>87</v>
      </c>
      <c r="AY153" s="18" t="s">
        <v>128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8" t="s">
        <v>85</v>
      </c>
      <c r="BK153" s="220">
        <f>ROUND(I153*H153,2)</f>
        <v>0</v>
      </c>
      <c r="BL153" s="18" t="s">
        <v>134</v>
      </c>
      <c r="BM153" s="219" t="s">
        <v>292</v>
      </c>
    </row>
    <row r="154" spans="1:65" s="2" customFormat="1" ht="33" customHeight="1">
      <c r="A154" s="35"/>
      <c r="B154" s="36"/>
      <c r="C154" s="207" t="s">
        <v>87</v>
      </c>
      <c r="D154" s="207" t="s">
        <v>130</v>
      </c>
      <c r="E154" s="208" t="s">
        <v>293</v>
      </c>
      <c r="F154" s="209" t="s">
        <v>294</v>
      </c>
      <c r="G154" s="210" t="s">
        <v>200</v>
      </c>
      <c r="H154" s="211">
        <v>1</v>
      </c>
      <c r="I154" s="212"/>
      <c r="J154" s="213">
        <f>ROUND(I154*H154,2)</f>
        <v>0</v>
      </c>
      <c r="K154" s="214"/>
      <c r="L154" s="40"/>
      <c r="M154" s="215" t="s">
        <v>1</v>
      </c>
      <c r="N154" s="216" t="s">
        <v>42</v>
      </c>
      <c r="O154" s="72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9" t="s">
        <v>134</v>
      </c>
      <c r="AT154" s="219" t="s">
        <v>130</v>
      </c>
      <c r="AU154" s="219" t="s">
        <v>87</v>
      </c>
      <c r="AY154" s="18" t="s">
        <v>128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8" t="s">
        <v>85</v>
      </c>
      <c r="BK154" s="220">
        <f>ROUND(I154*H154,2)</f>
        <v>0</v>
      </c>
      <c r="BL154" s="18" t="s">
        <v>134</v>
      </c>
      <c r="BM154" s="219" t="s">
        <v>295</v>
      </c>
    </row>
    <row r="155" spans="1:65" s="2" customFormat="1" ht="44.25" customHeight="1">
      <c r="A155" s="35"/>
      <c r="B155" s="36"/>
      <c r="C155" s="207" t="s">
        <v>144</v>
      </c>
      <c r="D155" s="207" t="s">
        <v>130</v>
      </c>
      <c r="E155" s="208" t="s">
        <v>296</v>
      </c>
      <c r="F155" s="209" t="s">
        <v>297</v>
      </c>
      <c r="G155" s="210" t="s">
        <v>200</v>
      </c>
      <c r="H155" s="211">
        <v>1</v>
      </c>
      <c r="I155" s="212"/>
      <c r="J155" s="213">
        <f>ROUND(I155*H155,2)</f>
        <v>0</v>
      </c>
      <c r="K155" s="214"/>
      <c r="L155" s="40"/>
      <c r="M155" s="215" t="s">
        <v>1</v>
      </c>
      <c r="N155" s="216" t="s">
        <v>42</v>
      </c>
      <c r="O155" s="72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9" t="s">
        <v>134</v>
      </c>
      <c r="AT155" s="219" t="s">
        <v>130</v>
      </c>
      <c r="AU155" s="219" t="s">
        <v>87</v>
      </c>
      <c r="AY155" s="18" t="s">
        <v>128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8" t="s">
        <v>85</v>
      </c>
      <c r="BK155" s="220">
        <f>ROUND(I155*H155,2)</f>
        <v>0</v>
      </c>
      <c r="BL155" s="18" t="s">
        <v>134</v>
      </c>
      <c r="BM155" s="219" t="s">
        <v>298</v>
      </c>
    </row>
    <row r="156" spans="1:65" s="2" customFormat="1" ht="21.75" customHeight="1">
      <c r="A156" s="35"/>
      <c r="B156" s="36"/>
      <c r="C156" s="207" t="s">
        <v>134</v>
      </c>
      <c r="D156" s="207" t="s">
        <v>130</v>
      </c>
      <c r="E156" s="208" t="s">
        <v>299</v>
      </c>
      <c r="F156" s="209" t="s">
        <v>300</v>
      </c>
      <c r="G156" s="210" t="s">
        <v>200</v>
      </c>
      <c r="H156" s="211">
        <v>1</v>
      </c>
      <c r="I156" s="212"/>
      <c r="J156" s="213">
        <f>ROUND(I156*H156,2)</f>
        <v>0</v>
      </c>
      <c r="K156" s="214"/>
      <c r="L156" s="40"/>
      <c r="M156" s="215" t="s">
        <v>1</v>
      </c>
      <c r="N156" s="216" t="s">
        <v>42</v>
      </c>
      <c r="O156" s="72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9" t="s">
        <v>134</v>
      </c>
      <c r="AT156" s="219" t="s">
        <v>130</v>
      </c>
      <c r="AU156" s="219" t="s">
        <v>87</v>
      </c>
      <c r="AY156" s="18" t="s">
        <v>128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8" t="s">
        <v>85</v>
      </c>
      <c r="BK156" s="220">
        <f>ROUND(I156*H156,2)</f>
        <v>0</v>
      </c>
      <c r="BL156" s="18" t="s">
        <v>134</v>
      </c>
      <c r="BM156" s="219" t="s">
        <v>301</v>
      </c>
    </row>
    <row r="157" spans="1:65" s="2" customFormat="1" ht="21.75" customHeight="1">
      <c r="A157" s="35"/>
      <c r="B157" s="36"/>
      <c r="C157" s="207" t="s">
        <v>158</v>
      </c>
      <c r="D157" s="207" t="s">
        <v>130</v>
      </c>
      <c r="E157" s="208" t="s">
        <v>302</v>
      </c>
      <c r="F157" s="209" t="s">
        <v>303</v>
      </c>
      <c r="G157" s="210" t="s">
        <v>200</v>
      </c>
      <c r="H157" s="211">
        <v>1</v>
      </c>
      <c r="I157" s="212"/>
      <c r="J157" s="213">
        <f>ROUND(I157*H157,2)</f>
        <v>0</v>
      </c>
      <c r="K157" s="214"/>
      <c r="L157" s="40"/>
      <c r="M157" s="215" t="s">
        <v>1</v>
      </c>
      <c r="N157" s="216" t="s">
        <v>42</v>
      </c>
      <c r="O157" s="72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9" t="s">
        <v>134</v>
      </c>
      <c r="AT157" s="219" t="s">
        <v>130</v>
      </c>
      <c r="AU157" s="219" t="s">
        <v>87</v>
      </c>
      <c r="AY157" s="18" t="s">
        <v>128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8" t="s">
        <v>85</v>
      </c>
      <c r="BK157" s="220">
        <f>ROUND(I157*H157,2)</f>
        <v>0</v>
      </c>
      <c r="BL157" s="18" t="s">
        <v>134</v>
      </c>
      <c r="BM157" s="219" t="s">
        <v>304</v>
      </c>
    </row>
    <row r="158" spans="2:63" s="12" customFormat="1" ht="22.9" customHeight="1">
      <c r="B158" s="192"/>
      <c r="C158" s="193"/>
      <c r="D158" s="194" t="s">
        <v>76</v>
      </c>
      <c r="E158" s="205" t="s">
        <v>85</v>
      </c>
      <c r="F158" s="205" t="s">
        <v>129</v>
      </c>
      <c r="G158" s="193"/>
      <c r="H158" s="193"/>
      <c r="I158" s="196"/>
      <c r="J158" s="206">
        <f>BK158</f>
        <v>0</v>
      </c>
      <c r="K158" s="193"/>
      <c r="L158" s="197"/>
      <c r="M158" s="198"/>
      <c r="N158" s="199"/>
      <c r="O158" s="199"/>
      <c r="P158" s="200">
        <f>SUM(P159:P257)</f>
        <v>0</v>
      </c>
      <c r="Q158" s="199"/>
      <c r="R158" s="200">
        <f>SUM(R159:R257)</f>
        <v>6.501848</v>
      </c>
      <c r="S158" s="199"/>
      <c r="T158" s="201">
        <f>SUM(T159:T257)</f>
        <v>421.52160000000003</v>
      </c>
      <c r="AR158" s="202" t="s">
        <v>85</v>
      </c>
      <c r="AT158" s="203" t="s">
        <v>76</v>
      </c>
      <c r="AU158" s="203" t="s">
        <v>85</v>
      </c>
      <c r="AY158" s="202" t="s">
        <v>128</v>
      </c>
      <c r="BK158" s="204">
        <f>SUM(BK159:BK257)</f>
        <v>0</v>
      </c>
    </row>
    <row r="159" spans="1:65" s="2" customFormat="1" ht="21.75" customHeight="1">
      <c r="A159" s="35"/>
      <c r="B159" s="36"/>
      <c r="C159" s="207" t="s">
        <v>147</v>
      </c>
      <c r="D159" s="207" t="s">
        <v>130</v>
      </c>
      <c r="E159" s="208" t="s">
        <v>305</v>
      </c>
      <c r="F159" s="209" t="s">
        <v>306</v>
      </c>
      <c r="G159" s="210" t="s">
        <v>142</v>
      </c>
      <c r="H159" s="211">
        <v>657.6</v>
      </c>
      <c r="I159" s="212"/>
      <c r="J159" s="213">
        <f>ROUND(I159*H159,2)</f>
        <v>0</v>
      </c>
      <c r="K159" s="214"/>
      <c r="L159" s="40"/>
      <c r="M159" s="215" t="s">
        <v>1</v>
      </c>
      <c r="N159" s="216" t="s">
        <v>42</v>
      </c>
      <c r="O159" s="72"/>
      <c r="P159" s="217">
        <f>O159*H159</f>
        <v>0</v>
      </c>
      <c r="Q159" s="217">
        <v>0</v>
      </c>
      <c r="R159" s="217">
        <f>Q159*H159</f>
        <v>0</v>
      </c>
      <c r="S159" s="217">
        <v>0.325</v>
      </c>
      <c r="T159" s="218">
        <f>S159*H159</f>
        <v>213.72000000000003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9" t="s">
        <v>134</v>
      </c>
      <c r="AT159" s="219" t="s">
        <v>130</v>
      </c>
      <c r="AU159" s="219" t="s">
        <v>87</v>
      </c>
      <c r="AY159" s="18" t="s">
        <v>128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8" t="s">
        <v>85</v>
      </c>
      <c r="BK159" s="220">
        <f>ROUND(I159*H159,2)</f>
        <v>0</v>
      </c>
      <c r="BL159" s="18" t="s">
        <v>134</v>
      </c>
      <c r="BM159" s="219" t="s">
        <v>307</v>
      </c>
    </row>
    <row r="160" spans="1:65" s="2" customFormat="1" ht="21.75" customHeight="1">
      <c r="A160" s="35"/>
      <c r="B160" s="36"/>
      <c r="C160" s="207" t="s">
        <v>170</v>
      </c>
      <c r="D160" s="207" t="s">
        <v>130</v>
      </c>
      <c r="E160" s="208" t="s">
        <v>308</v>
      </c>
      <c r="F160" s="209" t="s">
        <v>309</v>
      </c>
      <c r="G160" s="210" t="s">
        <v>142</v>
      </c>
      <c r="H160" s="211">
        <v>657.6</v>
      </c>
      <c r="I160" s="212"/>
      <c r="J160" s="213">
        <f>ROUND(I160*H160,2)</f>
        <v>0</v>
      </c>
      <c r="K160" s="214"/>
      <c r="L160" s="40"/>
      <c r="M160" s="215" t="s">
        <v>1</v>
      </c>
      <c r="N160" s="216" t="s">
        <v>42</v>
      </c>
      <c r="O160" s="72"/>
      <c r="P160" s="217">
        <f>O160*H160</f>
        <v>0</v>
      </c>
      <c r="Q160" s="217">
        <v>0</v>
      </c>
      <c r="R160" s="217">
        <f>Q160*H160</f>
        <v>0</v>
      </c>
      <c r="S160" s="217">
        <v>0.316</v>
      </c>
      <c r="T160" s="218">
        <f>S160*H160</f>
        <v>207.8016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9" t="s">
        <v>181</v>
      </c>
      <c r="AT160" s="219" t="s">
        <v>130</v>
      </c>
      <c r="AU160" s="219" t="s">
        <v>87</v>
      </c>
      <c r="AY160" s="18" t="s">
        <v>128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8" t="s">
        <v>85</v>
      </c>
      <c r="BK160" s="220">
        <f>ROUND(I160*H160,2)</f>
        <v>0</v>
      </c>
      <c r="BL160" s="18" t="s">
        <v>181</v>
      </c>
      <c r="BM160" s="219" t="s">
        <v>310</v>
      </c>
    </row>
    <row r="161" spans="2:51" s="13" customFormat="1" ht="12">
      <c r="B161" s="221"/>
      <c r="C161" s="222"/>
      <c r="D161" s="223" t="s">
        <v>135</v>
      </c>
      <c r="E161" s="224" t="s">
        <v>1</v>
      </c>
      <c r="F161" s="225" t="s">
        <v>311</v>
      </c>
      <c r="G161" s="222"/>
      <c r="H161" s="226">
        <v>467.6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135</v>
      </c>
      <c r="AU161" s="232" t="s">
        <v>87</v>
      </c>
      <c r="AV161" s="13" t="s">
        <v>87</v>
      </c>
      <c r="AW161" s="13" t="s">
        <v>33</v>
      </c>
      <c r="AX161" s="13" t="s">
        <v>77</v>
      </c>
      <c r="AY161" s="232" t="s">
        <v>128</v>
      </c>
    </row>
    <row r="162" spans="2:51" s="13" customFormat="1" ht="12">
      <c r="B162" s="221"/>
      <c r="C162" s="222"/>
      <c r="D162" s="223" t="s">
        <v>135</v>
      </c>
      <c r="E162" s="224" t="s">
        <v>1</v>
      </c>
      <c r="F162" s="225" t="s">
        <v>312</v>
      </c>
      <c r="G162" s="222"/>
      <c r="H162" s="226">
        <v>190</v>
      </c>
      <c r="I162" s="227"/>
      <c r="J162" s="222"/>
      <c r="K162" s="222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135</v>
      </c>
      <c r="AU162" s="232" t="s">
        <v>87</v>
      </c>
      <c r="AV162" s="13" t="s">
        <v>87</v>
      </c>
      <c r="AW162" s="13" t="s">
        <v>33</v>
      </c>
      <c r="AX162" s="13" t="s">
        <v>77</v>
      </c>
      <c r="AY162" s="232" t="s">
        <v>128</v>
      </c>
    </row>
    <row r="163" spans="2:51" s="14" customFormat="1" ht="12">
      <c r="B163" s="233"/>
      <c r="C163" s="234"/>
      <c r="D163" s="223" t="s">
        <v>135</v>
      </c>
      <c r="E163" s="235" t="s">
        <v>1</v>
      </c>
      <c r="F163" s="236" t="s">
        <v>137</v>
      </c>
      <c r="G163" s="234"/>
      <c r="H163" s="237">
        <v>657.6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135</v>
      </c>
      <c r="AU163" s="243" t="s">
        <v>87</v>
      </c>
      <c r="AV163" s="14" t="s">
        <v>134</v>
      </c>
      <c r="AW163" s="14" t="s">
        <v>33</v>
      </c>
      <c r="AX163" s="14" t="s">
        <v>85</v>
      </c>
      <c r="AY163" s="243" t="s">
        <v>128</v>
      </c>
    </row>
    <row r="164" spans="1:65" s="2" customFormat="1" ht="21.75" customHeight="1">
      <c r="A164" s="35"/>
      <c r="B164" s="36"/>
      <c r="C164" s="207" t="s">
        <v>154</v>
      </c>
      <c r="D164" s="207" t="s">
        <v>130</v>
      </c>
      <c r="E164" s="208" t="s">
        <v>313</v>
      </c>
      <c r="F164" s="209" t="s">
        <v>314</v>
      </c>
      <c r="G164" s="210" t="s">
        <v>255</v>
      </c>
      <c r="H164" s="211">
        <v>30.4</v>
      </c>
      <c r="I164" s="212"/>
      <c r="J164" s="213">
        <f>ROUND(I164*H164,2)</f>
        <v>0</v>
      </c>
      <c r="K164" s="214"/>
      <c r="L164" s="40"/>
      <c r="M164" s="215" t="s">
        <v>1</v>
      </c>
      <c r="N164" s="216" t="s">
        <v>42</v>
      </c>
      <c r="O164" s="72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9" t="s">
        <v>134</v>
      </c>
      <c r="AT164" s="219" t="s">
        <v>130</v>
      </c>
      <c r="AU164" s="219" t="s">
        <v>87</v>
      </c>
      <c r="AY164" s="18" t="s">
        <v>128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8" t="s">
        <v>85</v>
      </c>
      <c r="BK164" s="220">
        <f>ROUND(I164*H164,2)</f>
        <v>0</v>
      </c>
      <c r="BL164" s="18" t="s">
        <v>134</v>
      </c>
      <c r="BM164" s="219" t="s">
        <v>315</v>
      </c>
    </row>
    <row r="165" spans="2:51" s="13" customFormat="1" ht="12">
      <c r="B165" s="221"/>
      <c r="C165" s="222"/>
      <c r="D165" s="223" t="s">
        <v>135</v>
      </c>
      <c r="E165" s="224" t="s">
        <v>1</v>
      </c>
      <c r="F165" s="225" t="s">
        <v>316</v>
      </c>
      <c r="G165" s="222"/>
      <c r="H165" s="226">
        <v>30.4</v>
      </c>
      <c r="I165" s="227"/>
      <c r="J165" s="222"/>
      <c r="K165" s="222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135</v>
      </c>
      <c r="AU165" s="232" t="s">
        <v>87</v>
      </c>
      <c r="AV165" s="13" t="s">
        <v>87</v>
      </c>
      <c r="AW165" s="13" t="s">
        <v>33</v>
      </c>
      <c r="AX165" s="13" t="s">
        <v>85</v>
      </c>
      <c r="AY165" s="232" t="s">
        <v>128</v>
      </c>
    </row>
    <row r="166" spans="1:65" s="2" customFormat="1" ht="21.75" customHeight="1">
      <c r="A166" s="35"/>
      <c r="B166" s="36"/>
      <c r="C166" s="207" t="s">
        <v>138</v>
      </c>
      <c r="D166" s="207" t="s">
        <v>130</v>
      </c>
      <c r="E166" s="208" t="s">
        <v>317</v>
      </c>
      <c r="F166" s="209" t="s">
        <v>318</v>
      </c>
      <c r="G166" s="210" t="s">
        <v>133</v>
      </c>
      <c r="H166" s="211">
        <v>302.939</v>
      </c>
      <c r="I166" s="212"/>
      <c r="J166" s="213">
        <f>ROUND(I166*H166,2)</f>
        <v>0</v>
      </c>
      <c r="K166" s="214"/>
      <c r="L166" s="40"/>
      <c r="M166" s="215" t="s">
        <v>1</v>
      </c>
      <c r="N166" s="216" t="s">
        <v>42</v>
      </c>
      <c r="O166" s="72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9" t="s">
        <v>134</v>
      </c>
      <c r="AT166" s="219" t="s">
        <v>130</v>
      </c>
      <c r="AU166" s="219" t="s">
        <v>87</v>
      </c>
      <c r="AY166" s="18" t="s">
        <v>128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8" t="s">
        <v>85</v>
      </c>
      <c r="BK166" s="220">
        <f>ROUND(I166*H166,2)</f>
        <v>0</v>
      </c>
      <c r="BL166" s="18" t="s">
        <v>134</v>
      </c>
      <c r="BM166" s="219" t="s">
        <v>319</v>
      </c>
    </row>
    <row r="167" spans="2:51" s="13" customFormat="1" ht="22.5">
      <c r="B167" s="221"/>
      <c r="C167" s="222"/>
      <c r="D167" s="223" t="s">
        <v>135</v>
      </c>
      <c r="E167" s="224" t="s">
        <v>1</v>
      </c>
      <c r="F167" s="225" t="s">
        <v>320</v>
      </c>
      <c r="G167" s="222"/>
      <c r="H167" s="226">
        <v>134.702</v>
      </c>
      <c r="I167" s="227"/>
      <c r="J167" s="222"/>
      <c r="K167" s="222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135</v>
      </c>
      <c r="AU167" s="232" t="s">
        <v>87</v>
      </c>
      <c r="AV167" s="13" t="s">
        <v>87</v>
      </c>
      <c r="AW167" s="13" t="s">
        <v>33</v>
      </c>
      <c r="AX167" s="13" t="s">
        <v>77</v>
      </c>
      <c r="AY167" s="232" t="s">
        <v>128</v>
      </c>
    </row>
    <row r="168" spans="2:51" s="13" customFormat="1" ht="12">
      <c r="B168" s="221"/>
      <c r="C168" s="222"/>
      <c r="D168" s="223" t="s">
        <v>135</v>
      </c>
      <c r="E168" s="224" t="s">
        <v>1</v>
      </c>
      <c r="F168" s="225" t="s">
        <v>321</v>
      </c>
      <c r="G168" s="222"/>
      <c r="H168" s="226">
        <v>22.638</v>
      </c>
      <c r="I168" s="227"/>
      <c r="J168" s="222"/>
      <c r="K168" s="222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135</v>
      </c>
      <c r="AU168" s="232" t="s">
        <v>87</v>
      </c>
      <c r="AV168" s="13" t="s">
        <v>87</v>
      </c>
      <c r="AW168" s="13" t="s">
        <v>33</v>
      </c>
      <c r="AX168" s="13" t="s">
        <v>77</v>
      </c>
      <c r="AY168" s="232" t="s">
        <v>128</v>
      </c>
    </row>
    <row r="169" spans="2:51" s="15" customFormat="1" ht="12">
      <c r="B169" s="257"/>
      <c r="C169" s="258"/>
      <c r="D169" s="223" t="s">
        <v>135</v>
      </c>
      <c r="E169" s="259" t="s">
        <v>1</v>
      </c>
      <c r="F169" s="260" t="s">
        <v>322</v>
      </c>
      <c r="G169" s="258"/>
      <c r="H169" s="261">
        <v>157.34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AT169" s="267" t="s">
        <v>135</v>
      </c>
      <c r="AU169" s="267" t="s">
        <v>87</v>
      </c>
      <c r="AV169" s="15" t="s">
        <v>144</v>
      </c>
      <c r="AW169" s="15" t="s">
        <v>33</v>
      </c>
      <c r="AX169" s="15" t="s">
        <v>77</v>
      </c>
      <c r="AY169" s="267" t="s">
        <v>128</v>
      </c>
    </row>
    <row r="170" spans="2:51" s="13" customFormat="1" ht="12">
      <c r="B170" s="221"/>
      <c r="C170" s="222"/>
      <c r="D170" s="223" t="s">
        <v>135</v>
      </c>
      <c r="E170" s="224" t="s">
        <v>1</v>
      </c>
      <c r="F170" s="225" t="s">
        <v>323</v>
      </c>
      <c r="G170" s="222"/>
      <c r="H170" s="226">
        <v>57.476</v>
      </c>
      <c r="I170" s="227"/>
      <c r="J170" s="222"/>
      <c r="K170" s="222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135</v>
      </c>
      <c r="AU170" s="232" t="s">
        <v>87</v>
      </c>
      <c r="AV170" s="13" t="s">
        <v>87</v>
      </c>
      <c r="AW170" s="13" t="s">
        <v>33</v>
      </c>
      <c r="AX170" s="13" t="s">
        <v>77</v>
      </c>
      <c r="AY170" s="232" t="s">
        <v>128</v>
      </c>
    </row>
    <row r="171" spans="2:51" s="15" customFormat="1" ht="12">
      <c r="B171" s="257"/>
      <c r="C171" s="258"/>
      <c r="D171" s="223" t="s">
        <v>135</v>
      </c>
      <c r="E171" s="259" t="s">
        <v>1</v>
      </c>
      <c r="F171" s="260" t="s">
        <v>324</v>
      </c>
      <c r="G171" s="258"/>
      <c r="H171" s="261">
        <v>57.476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AT171" s="267" t="s">
        <v>135</v>
      </c>
      <c r="AU171" s="267" t="s">
        <v>87</v>
      </c>
      <c r="AV171" s="15" t="s">
        <v>144</v>
      </c>
      <c r="AW171" s="15" t="s">
        <v>33</v>
      </c>
      <c r="AX171" s="15" t="s">
        <v>77</v>
      </c>
      <c r="AY171" s="267" t="s">
        <v>128</v>
      </c>
    </row>
    <row r="172" spans="2:51" s="13" customFormat="1" ht="12">
      <c r="B172" s="221"/>
      <c r="C172" s="222"/>
      <c r="D172" s="223" t="s">
        <v>135</v>
      </c>
      <c r="E172" s="224" t="s">
        <v>1</v>
      </c>
      <c r="F172" s="225" t="s">
        <v>325</v>
      </c>
      <c r="G172" s="222"/>
      <c r="H172" s="226">
        <v>27.068</v>
      </c>
      <c r="I172" s="227"/>
      <c r="J172" s="222"/>
      <c r="K172" s="222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135</v>
      </c>
      <c r="AU172" s="232" t="s">
        <v>87</v>
      </c>
      <c r="AV172" s="13" t="s">
        <v>87</v>
      </c>
      <c r="AW172" s="13" t="s">
        <v>33</v>
      </c>
      <c r="AX172" s="13" t="s">
        <v>77</v>
      </c>
      <c r="AY172" s="232" t="s">
        <v>128</v>
      </c>
    </row>
    <row r="173" spans="2:51" s="13" customFormat="1" ht="12">
      <c r="B173" s="221"/>
      <c r="C173" s="222"/>
      <c r="D173" s="223" t="s">
        <v>135</v>
      </c>
      <c r="E173" s="224" t="s">
        <v>1</v>
      </c>
      <c r="F173" s="225" t="s">
        <v>326</v>
      </c>
      <c r="G173" s="222"/>
      <c r="H173" s="226">
        <v>36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135</v>
      </c>
      <c r="AU173" s="232" t="s">
        <v>87</v>
      </c>
      <c r="AV173" s="13" t="s">
        <v>87</v>
      </c>
      <c r="AW173" s="13" t="s">
        <v>33</v>
      </c>
      <c r="AX173" s="13" t="s">
        <v>77</v>
      </c>
      <c r="AY173" s="232" t="s">
        <v>128</v>
      </c>
    </row>
    <row r="174" spans="2:51" s="13" customFormat="1" ht="12">
      <c r="B174" s="221"/>
      <c r="C174" s="222"/>
      <c r="D174" s="223" t="s">
        <v>135</v>
      </c>
      <c r="E174" s="224" t="s">
        <v>1</v>
      </c>
      <c r="F174" s="225" t="s">
        <v>327</v>
      </c>
      <c r="G174" s="222"/>
      <c r="H174" s="226">
        <v>36.66</v>
      </c>
      <c r="I174" s="227"/>
      <c r="J174" s="222"/>
      <c r="K174" s="222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135</v>
      </c>
      <c r="AU174" s="232" t="s">
        <v>87</v>
      </c>
      <c r="AV174" s="13" t="s">
        <v>87</v>
      </c>
      <c r="AW174" s="13" t="s">
        <v>33</v>
      </c>
      <c r="AX174" s="13" t="s">
        <v>77</v>
      </c>
      <c r="AY174" s="232" t="s">
        <v>128</v>
      </c>
    </row>
    <row r="175" spans="2:51" s="13" customFormat="1" ht="12">
      <c r="B175" s="221"/>
      <c r="C175" s="222"/>
      <c r="D175" s="223" t="s">
        <v>135</v>
      </c>
      <c r="E175" s="224" t="s">
        <v>1</v>
      </c>
      <c r="F175" s="225" t="s">
        <v>328</v>
      </c>
      <c r="G175" s="222"/>
      <c r="H175" s="226">
        <v>57.425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135</v>
      </c>
      <c r="AU175" s="232" t="s">
        <v>87</v>
      </c>
      <c r="AV175" s="13" t="s">
        <v>87</v>
      </c>
      <c r="AW175" s="13" t="s">
        <v>33</v>
      </c>
      <c r="AX175" s="13" t="s">
        <v>77</v>
      </c>
      <c r="AY175" s="232" t="s">
        <v>128</v>
      </c>
    </row>
    <row r="176" spans="2:51" s="13" customFormat="1" ht="12">
      <c r="B176" s="221"/>
      <c r="C176" s="222"/>
      <c r="D176" s="223" t="s">
        <v>135</v>
      </c>
      <c r="E176" s="224" t="s">
        <v>1</v>
      </c>
      <c r="F176" s="225" t="s">
        <v>329</v>
      </c>
      <c r="G176" s="222"/>
      <c r="H176" s="226">
        <v>122.74</v>
      </c>
      <c r="I176" s="227"/>
      <c r="J176" s="222"/>
      <c r="K176" s="222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135</v>
      </c>
      <c r="AU176" s="232" t="s">
        <v>87</v>
      </c>
      <c r="AV176" s="13" t="s">
        <v>87</v>
      </c>
      <c r="AW176" s="13" t="s">
        <v>33</v>
      </c>
      <c r="AX176" s="13" t="s">
        <v>77</v>
      </c>
      <c r="AY176" s="232" t="s">
        <v>128</v>
      </c>
    </row>
    <row r="177" spans="2:51" s="15" customFormat="1" ht="12">
      <c r="B177" s="257"/>
      <c r="C177" s="258"/>
      <c r="D177" s="223" t="s">
        <v>135</v>
      </c>
      <c r="E177" s="259" t="s">
        <v>1</v>
      </c>
      <c r="F177" s="260" t="s">
        <v>330</v>
      </c>
      <c r="G177" s="258"/>
      <c r="H177" s="261">
        <v>279.893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AT177" s="267" t="s">
        <v>135</v>
      </c>
      <c r="AU177" s="267" t="s">
        <v>87</v>
      </c>
      <c r="AV177" s="15" t="s">
        <v>144</v>
      </c>
      <c r="AW177" s="15" t="s">
        <v>33</v>
      </c>
      <c r="AX177" s="15" t="s">
        <v>77</v>
      </c>
      <c r="AY177" s="267" t="s">
        <v>128</v>
      </c>
    </row>
    <row r="178" spans="2:51" s="13" customFormat="1" ht="12">
      <c r="B178" s="221"/>
      <c r="C178" s="222"/>
      <c r="D178" s="223" t="s">
        <v>135</v>
      </c>
      <c r="E178" s="224" t="s">
        <v>1</v>
      </c>
      <c r="F178" s="225" t="s">
        <v>331</v>
      </c>
      <c r="G178" s="222"/>
      <c r="H178" s="226">
        <v>-197.28</v>
      </c>
      <c r="I178" s="227"/>
      <c r="J178" s="222"/>
      <c r="K178" s="222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135</v>
      </c>
      <c r="AU178" s="232" t="s">
        <v>87</v>
      </c>
      <c r="AV178" s="13" t="s">
        <v>87</v>
      </c>
      <c r="AW178" s="13" t="s">
        <v>33</v>
      </c>
      <c r="AX178" s="13" t="s">
        <v>77</v>
      </c>
      <c r="AY178" s="232" t="s">
        <v>128</v>
      </c>
    </row>
    <row r="179" spans="2:51" s="13" customFormat="1" ht="12">
      <c r="B179" s="221"/>
      <c r="C179" s="222"/>
      <c r="D179" s="223" t="s">
        <v>135</v>
      </c>
      <c r="E179" s="224" t="s">
        <v>1</v>
      </c>
      <c r="F179" s="225" t="s">
        <v>332</v>
      </c>
      <c r="G179" s="222"/>
      <c r="H179" s="226">
        <v>5.51</v>
      </c>
      <c r="I179" s="227"/>
      <c r="J179" s="222"/>
      <c r="K179" s="222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135</v>
      </c>
      <c r="AU179" s="232" t="s">
        <v>87</v>
      </c>
      <c r="AV179" s="13" t="s">
        <v>87</v>
      </c>
      <c r="AW179" s="13" t="s">
        <v>33</v>
      </c>
      <c r="AX179" s="13" t="s">
        <v>77</v>
      </c>
      <c r="AY179" s="232" t="s">
        <v>128</v>
      </c>
    </row>
    <row r="180" spans="2:51" s="14" customFormat="1" ht="12">
      <c r="B180" s="233"/>
      <c r="C180" s="234"/>
      <c r="D180" s="223" t="s">
        <v>135</v>
      </c>
      <c r="E180" s="235" t="s">
        <v>1</v>
      </c>
      <c r="F180" s="236" t="s">
        <v>137</v>
      </c>
      <c r="G180" s="234"/>
      <c r="H180" s="237">
        <v>302.939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135</v>
      </c>
      <c r="AU180" s="243" t="s">
        <v>87</v>
      </c>
      <c r="AV180" s="14" t="s">
        <v>134</v>
      </c>
      <c r="AW180" s="14" t="s">
        <v>33</v>
      </c>
      <c r="AX180" s="14" t="s">
        <v>85</v>
      </c>
      <c r="AY180" s="243" t="s">
        <v>128</v>
      </c>
    </row>
    <row r="181" spans="1:65" s="2" customFormat="1" ht="21.75" customHeight="1">
      <c r="A181" s="35"/>
      <c r="B181" s="36"/>
      <c r="C181" s="207" t="s">
        <v>161</v>
      </c>
      <c r="D181" s="207" t="s">
        <v>130</v>
      </c>
      <c r="E181" s="208" t="s">
        <v>333</v>
      </c>
      <c r="F181" s="209" t="s">
        <v>334</v>
      </c>
      <c r="G181" s="210" t="s">
        <v>133</v>
      </c>
      <c r="H181" s="211">
        <v>302.939</v>
      </c>
      <c r="I181" s="212"/>
      <c r="J181" s="213">
        <f>ROUND(I181*H181,2)</f>
        <v>0</v>
      </c>
      <c r="K181" s="214"/>
      <c r="L181" s="40"/>
      <c r="M181" s="215" t="s">
        <v>1</v>
      </c>
      <c r="N181" s="216" t="s">
        <v>42</v>
      </c>
      <c r="O181" s="72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9" t="s">
        <v>134</v>
      </c>
      <c r="AT181" s="219" t="s">
        <v>130</v>
      </c>
      <c r="AU181" s="219" t="s">
        <v>87</v>
      </c>
      <c r="AY181" s="18" t="s">
        <v>128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8" t="s">
        <v>85</v>
      </c>
      <c r="BK181" s="220">
        <f>ROUND(I181*H181,2)</f>
        <v>0</v>
      </c>
      <c r="BL181" s="18" t="s">
        <v>134</v>
      </c>
      <c r="BM181" s="219" t="s">
        <v>335</v>
      </c>
    </row>
    <row r="182" spans="1:65" s="2" customFormat="1" ht="21.75" customHeight="1">
      <c r="A182" s="35"/>
      <c r="B182" s="36"/>
      <c r="C182" s="207" t="s">
        <v>197</v>
      </c>
      <c r="D182" s="207" t="s">
        <v>130</v>
      </c>
      <c r="E182" s="208" t="s">
        <v>336</v>
      </c>
      <c r="F182" s="209" t="s">
        <v>337</v>
      </c>
      <c r="G182" s="210" t="s">
        <v>133</v>
      </c>
      <c r="H182" s="211">
        <v>105.92</v>
      </c>
      <c r="I182" s="212"/>
      <c r="J182" s="213">
        <f>ROUND(I182*H182,2)</f>
        <v>0</v>
      </c>
      <c r="K182" s="214"/>
      <c r="L182" s="40"/>
      <c r="M182" s="215" t="s">
        <v>1</v>
      </c>
      <c r="N182" s="216" t="s">
        <v>42</v>
      </c>
      <c r="O182" s="72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9" t="s">
        <v>134</v>
      </c>
      <c r="AT182" s="219" t="s">
        <v>130</v>
      </c>
      <c r="AU182" s="219" t="s">
        <v>87</v>
      </c>
      <c r="AY182" s="18" t="s">
        <v>128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8" t="s">
        <v>85</v>
      </c>
      <c r="BK182" s="220">
        <f>ROUND(I182*H182,2)</f>
        <v>0</v>
      </c>
      <c r="BL182" s="18" t="s">
        <v>134</v>
      </c>
      <c r="BM182" s="219" t="s">
        <v>338</v>
      </c>
    </row>
    <row r="183" spans="2:51" s="13" customFormat="1" ht="12">
      <c r="B183" s="221"/>
      <c r="C183" s="222"/>
      <c r="D183" s="223" t="s">
        <v>135</v>
      </c>
      <c r="E183" s="224" t="s">
        <v>1</v>
      </c>
      <c r="F183" s="225" t="s">
        <v>339</v>
      </c>
      <c r="G183" s="222"/>
      <c r="H183" s="226">
        <v>11.12</v>
      </c>
      <c r="I183" s="227"/>
      <c r="J183" s="222"/>
      <c r="K183" s="222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135</v>
      </c>
      <c r="AU183" s="232" t="s">
        <v>87</v>
      </c>
      <c r="AV183" s="13" t="s">
        <v>87</v>
      </c>
      <c r="AW183" s="13" t="s">
        <v>33</v>
      </c>
      <c r="AX183" s="13" t="s">
        <v>77</v>
      </c>
      <c r="AY183" s="232" t="s">
        <v>128</v>
      </c>
    </row>
    <row r="184" spans="2:51" s="13" customFormat="1" ht="12">
      <c r="B184" s="221"/>
      <c r="C184" s="222"/>
      <c r="D184" s="223" t="s">
        <v>135</v>
      </c>
      <c r="E184" s="224" t="s">
        <v>1</v>
      </c>
      <c r="F184" s="225" t="s">
        <v>340</v>
      </c>
      <c r="G184" s="222"/>
      <c r="H184" s="226">
        <v>6.762</v>
      </c>
      <c r="I184" s="227"/>
      <c r="J184" s="222"/>
      <c r="K184" s="222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135</v>
      </c>
      <c r="AU184" s="232" t="s">
        <v>87</v>
      </c>
      <c r="AV184" s="13" t="s">
        <v>87</v>
      </c>
      <c r="AW184" s="13" t="s">
        <v>33</v>
      </c>
      <c r="AX184" s="13" t="s">
        <v>77</v>
      </c>
      <c r="AY184" s="232" t="s">
        <v>128</v>
      </c>
    </row>
    <row r="185" spans="2:51" s="13" customFormat="1" ht="33.75">
      <c r="B185" s="221"/>
      <c r="C185" s="222"/>
      <c r="D185" s="223" t="s">
        <v>135</v>
      </c>
      <c r="E185" s="224" t="s">
        <v>1</v>
      </c>
      <c r="F185" s="225" t="s">
        <v>341</v>
      </c>
      <c r="G185" s="222"/>
      <c r="H185" s="226">
        <v>41.728</v>
      </c>
      <c r="I185" s="227"/>
      <c r="J185" s="222"/>
      <c r="K185" s="222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135</v>
      </c>
      <c r="AU185" s="232" t="s">
        <v>87</v>
      </c>
      <c r="AV185" s="13" t="s">
        <v>87</v>
      </c>
      <c r="AW185" s="13" t="s">
        <v>33</v>
      </c>
      <c r="AX185" s="13" t="s">
        <v>77</v>
      </c>
      <c r="AY185" s="232" t="s">
        <v>128</v>
      </c>
    </row>
    <row r="186" spans="2:51" s="13" customFormat="1" ht="12">
      <c r="B186" s="221"/>
      <c r="C186" s="222"/>
      <c r="D186" s="223" t="s">
        <v>135</v>
      </c>
      <c r="E186" s="224" t="s">
        <v>1</v>
      </c>
      <c r="F186" s="225" t="s">
        <v>342</v>
      </c>
      <c r="G186" s="222"/>
      <c r="H186" s="226">
        <v>5.664</v>
      </c>
      <c r="I186" s="227"/>
      <c r="J186" s="222"/>
      <c r="K186" s="222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135</v>
      </c>
      <c r="AU186" s="232" t="s">
        <v>87</v>
      </c>
      <c r="AV186" s="13" t="s">
        <v>87</v>
      </c>
      <c r="AW186" s="13" t="s">
        <v>33</v>
      </c>
      <c r="AX186" s="13" t="s">
        <v>77</v>
      </c>
      <c r="AY186" s="232" t="s">
        <v>128</v>
      </c>
    </row>
    <row r="187" spans="2:51" s="15" customFormat="1" ht="12">
      <c r="B187" s="257"/>
      <c r="C187" s="258"/>
      <c r="D187" s="223" t="s">
        <v>135</v>
      </c>
      <c r="E187" s="259" t="s">
        <v>1</v>
      </c>
      <c r="F187" s="260" t="s">
        <v>343</v>
      </c>
      <c r="G187" s="258"/>
      <c r="H187" s="261">
        <v>65.274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AT187" s="267" t="s">
        <v>135</v>
      </c>
      <c r="AU187" s="267" t="s">
        <v>87</v>
      </c>
      <c r="AV187" s="15" t="s">
        <v>144</v>
      </c>
      <c r="AW187" s="15" t="s">
        <v>33</v>
      </c>
      <c r="AX187" s="15" t="s">
        <v>77</v>
      </c>
      <c r="AY187" s="267" t="s">
        <v>128</v>
      </c>
    </row>
    <row r="188" spans="2:51" s="13" customFormat="1" ht="12">
      <c r="B188" s="221"/>
      <c r="C188" s="222"/>
      <c r="D188" s="223" t="s">
        <v>135</v>
      </c>
      <c r="E188" s="224" t="s">
        <v>1</v>
      </c>
      <c r="F188" s="225" t="s">
        <v>344</v>
      </c>
      <c r="G188" s="222"/>
      <c r="H188" s="226">
        <v>3.956</v>
      </c>
      <c r="I188" s="227"/>
      <c r="J188" s="222"/>
      <c r="K188" s="222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135</v>
      </c>
      <c r="AU188" s="232" t="s">
        <v>87</v>
      </c>
      <c r="AV188" s="13" t="s">
        <v>87</v>
      </c>
      <c r="AW188" s="13" t="s">
        <v>33</v>
      </c>
      <c r="AX188" s="13" t="s">
        <v>77</v>
      </c>
      <c r="AY188" s="232" t="s">
        <v>128</v>
      </c>
    </row>
    <row r="189" spans="2:51" s="13" customFormat="1" ht="12">
      <c r="B189" s="221"/>
      <c r="C189" s="222"/>
      <c r="D189" s="223" t="s">
        <v>135</v>
      </c>
      <c r="E189" s="224" t="s">
        <v>1</v>
      </c>
      <c r="F189" s="225" t="s">
        <v>345</v>
      </c>
      <c r="G189" s="222"/>
      <c r="H189" s="226">
        <v>22.8</v>
      </c>
      <c r="I189" s="227"/>
      <c r="J189" s="222"/>
      <c r="K189" s="222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135</v>
      </c>
      <c r="AU189" s="232" t="s">
        <v>87</v>
      </c>
      <c r="AV189" s="13" t="s">
        <v>87</v>
      </c>
      <c r="AW189" s="13" t="s">
        <v>33</v>
      </c>
      <c r="AX189" s="13" t="s">
        <v>77</v>
      </c>
      <c r="AY189" s="232" t="s">
        <v>128</v>
      </c>
    </row>
    <row r="190" spans="2:51" s="13" customFormat="1" ht="12">
      <c r="B190" s="221"/>
      <c r="C190" s="222"/>
      <c r="D190" s="223" t="s">
        <v>135</v>
      </c>
      <c r="E190" s="224" t="s">
        <v>1</v>
      </c>
      <c r="F190" s="225" t="s">
        <v>346</v>
      </c>
      <c r="G190" s="222"/>
      <c r="H190" s="226">
        <v>13.89</v>
      </c>
      <c r="I190" s="227"/>
      <c r="J190" s="222"/>
      <c r="K190" s="222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135</v>
      </c>
      <c r="AU190" s="232" t="s">
        <v>87</v>
      </c>
      <c r="AV190" s="13" t="s">
        <v>87</v>
      </c>
      <c r="AW190" s="13" t="s">
        <v>33</v>
      </c>
      <c r="AX190" s="13" t="s">
        <v>77</v>
      </c>
      <c r="AY190" s="232" t="s">
        <v>128</v>
      </c>
    </row>
    <row r="191" spans="2:51" s="15" customFormat="1" ht="12">
      <c r="B191" s="257"/>
      <c r="C191" s="258"/>
      <c r="D191" s="223" t="s">
        <v>135</v>
      </c>
      <c r="E191" s="259" t="s">
        <v>1</v>
      </c>
      <c r="F191" s="260" t="s">
        <v>330</v>
      </c>
      <c r="G191" s="258"/>
      <c r="H191" s="261">
        <v>40.646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AT191" s="267" t="s">
        <v>135</v>
      </c>
      <c r="AU191" s="267" t="s">
        <v>87</v>
      </c>
      <c r="AV191" s="15" t="s">
        <v>144</v>
      </c>
      <c r="AW191" s="15" t="s">
        <v>33</v>
      </c>
      <c r="AX191" s="15" t="s">
        <v>77</v>
      </c>
      <c r="AY191" s="267" t="s">
        <v>128</v>
      </c>
    </row>
    <row r="192" spans="2:51" s="14" customFormat="1" ht="12">
      <c r="B192" s="233"/>
      <c r="C192" s="234"/>
      <c r="D192" s="223" t="s">
        <v>135</v>
      </c>
      <c r="E192" s="235" t="s">
        <v>1</v>
      </c>
      <c r="F192" s="236" t="s">
        <v>137</v>
      </c>
      <c r="G192" s="234"/>
      <c r="H192" s="237">
        <v>105.92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135</v>
      </c>
      <c r="AU192" s="243" t="s">
        <v>87</v>
      </c>
      <c r="AV192" s="14" t="s">
        <v>134</v>
      </c>
      <c r="AW192" s="14" t="s">
        <v>33</v>
      </c>
      <c r="AX192" s="14" t="s">
        <v>85</v>
      </c>
      <c r="AY192" s="243" t="s">
        <v>128</v>
      </c>
    </row>
    <row r="193" spans="1:65" s="2" customFormat="1" ht="21.75" customHeight="1">
      <c r="A193" s="35"/>
      <c r="B193" s="36"/>
      <c r="C193" s="207" t="s">
        <v>164</v>
      </c>
      <c r="D193" s="207" t="s">
        <v>130</v>
      </c>
      <c r="E193" s="208" t="s">
        <v>347</v>
      </c>
      <c r="F193" s="209" t="s">
        <v>348</v>
      </c>
      <c r="G193" s="210" t="s">
        <v>133</v>
      </c>
      <c r="H193" s="211">
        <v>105.92</v>
      </c>
      <c r="I193" s="212"/>
      <c r="J193" s="213">
        <f>ROUND(I193*H193,2)</f>
        <v>0</v>
      </c>
      <c r="K193" s="214"/>
      <c r="L193" s="40"/>
      <c r="M193" s="215" t="s">
        <v>1</v>
      </c>
      <c r="N193" s="216" t="s">
        <v>42</v>
      </c>
      <c r="O193" s="72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9" t="s">
        <v>134</v>
      </c>
      <c r="AT193" s="219" t="s">
        <v>130</v>
      </c>
      <c r="AU193" s="219" t="s">
        <v>87</v>
      </c>
      <c r="AY193" s="18" t="s">
        <v>128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8" t="s">
        <v>85</v>
      </c>
      <c r="BK193" s="220">
        <f>ROUND(I193*H193,2)</f>
        <v>0</v>
      </c>
      <c r="BL193" s="18" t="s">
        <v>134</v>
      </c>
      <c r="BM193" s="219" t="s">
        <v>349</v>
      </c>
    </row>
    <row r="194" spans="1:65" s="2" customFormat="1" ht="16.5" customHeight="1">
      <c r="A194" s="35"/>
      <c r="B194" s="36"/>
      <c r="C194" s="207" t="s">
        <v>205</v>
      </c>
      <c r="D194" s="207" t="s">
        <v>130</v>
      </c>
      <c r="E194" s="208" t="s">
        <v>350</v>
      </c>
      <c r="F194" s="209" t="s">
        <v>351</v>
      </c>
      <c r="G194" s="210" t="s">
        <v>133</v>
      </c>
      <c r="H194" s="211">
        <v>61.914</v>
      </c>
      <c r="I194" s="212"/>
      <c r="J194" s="213">
        <f>ROUND(I194*H194,2)</f>
        <v>0</v>
      </c>
      <c r="K194" s="214"/>
      <c r="L194" s="40"/>
      <c r="M194" s="215" t="s">
        <v>1</v>
      </c>
      <c r="N194" s="216" t="s">
        <v>42</v>
      </c>
      <c r="O194" s="72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9" t="s">
        <v>134</v>
      </c>
      <c r="AT194" s="219" t="s">
        <v>130</v>
      </c>
      <c r="AU194" s="219" t="s">
        <v>87</v>
      </c>
      <c r="AY194" s="18" t="s">
        <v>128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8" t="s">
        <v>85</v>
      </c>
      <c r="BK194" s="220">
        <f>ROUND(I194*H194,2)</f>
        <v>0</v>
      </c>
      <c r="BL194" s="18" t="s">
        <v>134</v>
      </c>
      <c r="BM194" s="219" t="s">
        <v>352</v>
      </c>
    </row>
    <row r="195" spans="2:51" s="13" customFormat="1" ht="33.75">
      <c r="B195" s="221"/>
      <c r="C195" s="222"/>
      <c r="D195" s="223" t="s">
        <v>135</v>
      </c>
      <c r="E195" s="224" t="s">
        <v>1</v>
      </c>
      <c r="F195" s="225" t="s">
        <v>353</v>
      </c>
      <c r="G195" s="222"/>
      <c r="H195" s="226">
        <v>39.994</v>
      </c>
      <c r="I195" s="227"/>
      <c r="J195" s="222"/>
      <c r="K195" s="222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135</v>
      </c>
      <c r="AU195" s="232" t="s">
        <v>87</v>
      </c>
      <c r="AV195" s="13" t="s">
        <v>87</v>
      </c>
      <c r="AW195" s="13" t="s">
        <v>33</v>
      </c>
      <c r="AX195" s="13" t="s">
        <v>77</v>
      </c>
      <c r="AY195" s="232" t="s">
        <v>128</v>
      </c>
    </row>
    <row r="196" spans="2:51" s="13" customFormat="1" ht="12">
      <c r="B196" s="221"/>
      <c r="C196" s="222"/>
      <c r="D196" s="223" t="s">
        <v>135</v>
      </c>
      <c r="E196" s="224" t="s">
        <v>1</v>
      </c>
      <c r="F196" s="225" t="s">
        <v>354</v>
      </c>
      <c r="G196" s="222"/>
      <c r="H196" s="226">
        <v>3.899</v>
      </c>
      <c r="I196" s="227"/>
      <c r="J196" s="222"/>
      <c r="K196" s="222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135</v>
      </c>
      <c r="AU196" s="232" t="s">
        <v>87</v>
      </c>
      <c r="AV196" s="13" t="s">
        <v>87</v>
      </c>
      <c r="AW196" s="13" t="s">
        <v>33</v>
      </c>
      <c r="AX196" s="13" t="s">
        <v>77</v>
      </c>
      <c r="AY196" s="232" t="s">
        <v>128</v>
      </c>
    </row>
    <row r="197" spans="2:51" s="13" customFormat="1" ht="12">
      <c r="B197" s="221"/>
      <c r="C197" s="222"/>
      <c r="D197" s="223" t="s">
        <v>135</v>
      </c>
      <c r="E197" s="224" t="s">
        <v>1</v>
      </c>
      <c r="F197" s="225" t="s">
        <v>355</v>
      </c>
      <c r="G197" s="222"/>
      <c r="H197" s="226">
        <v>9.381</v>
      </c>
      <c r="I197" s="227"/>
      <c r="J197" s="222"/>
      <c r="K197" s="222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135</v>
      </c>
      <c r="AU197" s="232" t="s">
        <v>87</v>
      </c>
      <c r="AV197" s="13" t="s">
        <v>87</v>
      </c>
      <c r="AW197" s="13" t="s">
        <v>33</v>
      </c>
      <c r="AX197" s="13" t="s">
        <v>77</v>
      </c>
      <c r="AY197" s="232" t="s">
        <v>128</v>
      </c>
    </row>
    <row r="198" spans="2:51" s="15" customFormat="1" ht="12">
      <c r="B198" s="257"/>
      <c r="C198" s="258"/>
      <c r="D198" s="223" t="s">
        <v>135</v>
      </c>
      <c r="E198" s="259" t="s">
        <v>1</v>
      </c>
      <c r="F198" s="260" t="s">
        <v>322</v>
      </c>
      <c r="G198" s="258"/>
      <c r="H198" s="261">
        <v>53.274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AT198" s="267" t="s">
        <v>135</v>
      </c>
      <c r="AU198" s="267" t="s">
        <v>87</v>
      </c>
      <c r="AV198" s="15" t="s">
        <v>144</v>
      </c>
      <c r="AW198" s="15" t="s">
        <v>33</v>
      </c>
      <c r="AX198" s="15" t="s">
        <v>77</v>
      </c>
      <c r="AY198" s="267" t="s">
        <v>128</v>
      </c>
    </row>
    <row r="199" spans="2:51" s="13" customFormat="1" ht="12">
      <c r="B199" s="221"/>
      <c r="C199" s="222"/>
      <c r="D199" s="223" t="s">
        <v>135</v>
      </c>
      <c r="E199" s="224" t="s">
        <v>1</v>
      </c>
      <c r="F199" s="225" t="s">
        <v>356</v>
      </c>
      <c r="G199" s="222"/>
      <c r="H199" s="226">
        <v>8.64</v>
      </c>
      <c r="I199" s="227"/>
      <c r="J199" s="222"/>
      <c r="K199" s="222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135</v>
      </c>
      <c r="AU199" s="232" t="s">
        <v>87</v>
      </c>
      <c r="AV199" s="13" t="s">
        <v>87</v>
      </c>
      <c r="AW199" s="13" t="s">
        <v>33</v>
      </c>
      <c r="AX199" s="13" t="s">
        <v>77</v>
      </c>
      <c r="AY199" s="232" t="s">
        <v>128</v>
      </c>
    </row>
    <row r="200" spans="2:51" s="15" customFormat="1" ht="12">
      <c r="B200" s="257"/>
      <c r="C200" s="258"/>
      <c r="D200" s="223" t="s">
        <v>135</v>
      </c>
      <c r="E200" s="259" t="s">
        <v>1</v>
      </c>
      <c r="F200" s="260" t="s">
        <v>324</v>
      </c>
      <c r="G200" s="258"/>
      <c r="H200" s="261">
        <v>8.64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AT200" s="267" t="s">
        <v>135</v>
      </c>
      <c r="AU200" s="267" t="s">
        <v>87</v>
      </c>
      <c r="AV200" s="15" t="s">
        <v>144</v>
      </c>
      <c r="AW200" s="15" t="s">
        <v>33</v>
      </c>
      <c r="AX200" s="15" t="s">
        <v>77</v>
      </c>
      <c r="AY200" s="267" t="s">
        <v>128</v>
      </c>
    </row>
    <row r="201" spans="2:51" s="14" customFormat="1" ht="12">
      <c r="B201" s="233"/>
      <c r="C201" s="234"/>
      <c r="D201" s="223" t="s">
        <v>135</v>
      </c>
      <c r="E201" s="235" t="s">
        <v>1</v>
      </c>
      <c r="F201" s="236" t="s">
        <v>137</v>
      </c>
      <c r="G201" s="234"/>
      <c r="H201" s="237">
        <v>61.914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135</v>
      </c>
      <c r="AU201" s="243" t="s">
        <v>87</v>
      </c>
      <c r="AV201" s="14" t="s">
        <v>134</v>
      </c>
      <c r="AW201" s="14" t="s">
        <v>33</v>
      </c>
      <c r="AX201" s="14" t="s">
        <v>85</v>
      </c>
      <c r="AY201" s="243" t="s">
        <v>128</v>
      </c>
    </row>
    <row r="202" spans="1:65" s="2" customFormat="1" ht="16.5" customHeight="1">
      <c r="A202" s="35"/>
      <c r="B202" s="36"/>
      <c r="C202" s="207" t="s">
        <v>173</v>
      </c>
      <c r="D202" s="207" t="s">
        <v>130</v>
      </c>
      <c r="E202" s="208" t="s">
        <v>357</v>
      </c>
      <c r="F202" s="209" t="s">
        <v>358</v>
      </c>
      <c r="G202" s="210" t="s">
        <v>133</v>
      </c>
      <c r="H202" s="211">
        <v>61.914</v>
      </c>
      <c r="I202" s="212"/>
      <c r="J202" s="213">
        <f>ROUND(I202*H202,2)</f>
        <v>0</v>
      </c>
      <c r="K202" s="214"/>
      <c r="L202" s="40"/>
      <c r="M202" s="215" t="s">
        <v>1</v>
      </c>
      <c r="N202" s="216" t="s">
        <v>42</v>
      </c>
      <c r="O202" s="72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9" t="s">
        <v>134</v>
      </c>
      <c r="AT202" s="219" t="s">
        <v>130</v>
      </c>
      <c r="AU202" s="219" t="s">
        <v>87</v>
      </c>
      <c r="AY202" s="18" t="s">
        <v>128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8" t="s">
        <v>85</v>
      </c>
      <c r="BK202" s="220">
        <f>ROUND(I202*H202,2)</f>
        <v>0</v>
      </c>
      <c r="BL202" s="18" t="s">
        <v>134</v>
      </c>
      <c r="BM202" s="219" t="s">
        <v>359</v>
      </c>
    </row>
    <row r="203" spans="1:65" s="2" customFormat="1" ht="21.75" customHeight="1">
      <c r="A203" s="35"/>
      <c r="B203" s="36"/>
      <c r="C203" s="207" t="s">
        <v>8</v>
      </c>
      <c r="D203" s="207" t="s">
        <v>130</v>
      </c>
      <c r="E203" s="208" t="s">
        <v>360</v>
      </c>
      <c r="F203" s="209" t="s">
        <v>361</v>
      </c>
      <c r="G203" s="210" t="s">
        <v>133</v>
      </c>
      <c r="H203" s="211">
        <v>90.715</v>
      </c>
      <c r="I203" s="212"/>
      <c r="J203" s="213">
        <f>ROUND(I203*H203,2)</f>
        <v>0</v>
      </c>
      <c r="K203" s="214"/>
      <c r="L203" s="40"/>
      <c r="M203" s="215" t="s">
        <v>1</v>
      </c>
      <c r="N203" s="216" t="s">
        <v>42</v>
      </c>
      <c r="O203" s="72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9" t="s">
        <v>134</v>
      </c>
      <c r="AT203" s="219" t="s">
        <v>130</v>
      </c>
      <c r="AU203" s="219" t="s">
        <v>87</v>
      </c>
      <c r="AY203" s="18" t="s">
        <v>128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8" t="s">
        <v>85</v>
      </c>
      <c r="BK203" s="220">
        <f>ROUND(I203*H203,2)</f>
        <v>0</v>
      </c>
      <c r="BL203" s="18" t="s">
        <v>134</v>
      </c>
      <c r="BM203" s="219" t="s">
        <v>362</v>
      </c>
    </row>
    <row r="204" spans="2:51" s="13" customFormat="1" ht="12">
      <c r="B204" s="221"/>
      <c r="C204" s="222"/>
      <c r="D204" s="223" t="s">
        <v>135</v>
      </c>
      <c r="E204" s="224" t="s">
        <v>1</v>
      </c>
      <c r="F204" s="225" t="s">
        <v>363</v>
      </c>
      <c r="G204" s="222"/>
      <c r="H204" s="226">
        <v>90.715</v>
      </c>
      <c r="I204" s="227"/>
      <c r="J204" s="222"/>
      <c r="K204" s="222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135</v>
      </c>
      <c r="AU204" s="232" t="s">
        <v>87</v>
      </c>
      <c r="AV204" s="13" t="s">
        <v>87</v>
      </c>
      <c r="AW204" s="13" t="s">
        <v>33</v>
      </c>
      <c r="AX204" s="13" t="s">
        <v>85</v>
      </c>
      <c r="AY204" s="232" t="s">
        <v>128</v>
      </c>
    </row>
    <row r="205" spans="1:65" s="2" customFormat="1" ht="21.75" customHeight="1">
      <c r="A205" s="35"/>
      <c r="B205" s="36"/>
      <c r="C205" s="207" t="s">
        <v>181</v>
      </c>
      <c r="D205" s="207" t="s">
        <v>130</v>
      </c>
      <c r="E205" s="208" t="s">
        <v>364</v>
      </c>
      <c r="F205" s="209" t="s">
        <v>365</v>
      </c>
      <c r="G205" s="210" t="s">
        <v>133</v>
      </c>
      <c r="H205" s="211">
        <v>380.058</v>
      </c>
      <c r="I205" s="212"/>
      <c r="J205" s="213">
        <f>ROUND(I205*H205,2)</f>
        <v>0</v>
      </c>
      <c r="K205" s="214"/>
      <c r="L205" s="40"/>
      <c r="M205" s="215" t="s">
        <v>1</v>
      </c>
      <c r="N205" s="216" t="s">
        <v>42</v>
      </c>
      <c r="O205" s="72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9" t="s">
        <v>134</v>
      </c>
      <c r="AT205" s="219" t="s">
        <v>130</v>
      </c>
      <c r="AU205" s="219" t="s">
        <v>87</v>
      </c>
      <c r="AY205" s="18" t="s">
        <v>128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8" t="s">
        <v>85</v>
      </c>
      <c r="BK205" s="220">
        <f>ROUND(I205*H205,2)</f>
        <v>0</v>
      </c>
      <c r="BL205" s="18" t="s">
        <v>134</v>
      </c>
      <c r="BM205" s="219" t="s">
        <v>366</v>
      </c>
    </row>
    <row r="206" spans="1:65" s="2" customFormat="1" ht="16.5" customHeight="1">
      <c r="A206" s="35"/>
      <c r="B206" s="36"/>
      <c r="C206" s="207" t="s">
        <v>221</v>
      </c>
      <c r="D206" s="207" t="s">
        <v>130</v>
      </c>
      <c r="E206" s="208" t="s">
        <v>367</v>
      </c>
      <c r="F206" s="209" t="s">
        <v>368</v>
      </c>
      <c r="G206" s="210" t="s">
        <v>133</v>
      </c>
      <c r="H206" s="211">
        <v>380.058</v>
      </c>
      <c r="I206" s="212"/>
      <c r="J206" s="213">
        <f>ROUND(I206*H206,2)</f>
        <v>0</v>
      </c>
      <c r="K206" s="214"/>
      <c r="L206" s="40"/>
      <c r="M206" s="215" t="s">
        <v>1</v>
      </c>
      <c r="N206" s="216" t="s">
        <v>42</v>
      </c>
      <c r="O206" s="72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9" t="s">
        <v>134</v>
      </c>
      <c r="AT206" s="219" t="s">
        <v>130</v>
      </c>
      <c r="AU206" s="219" t="s">
        <v>87</v>
      </c>
      <c r="AY206" s="18" t="s">
        <v>128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8" t="s">
        <v>85</v>
      </c>
      <c r="BK206" s="220">
        <f>ROUND(I206*H206,2)</f>
        <v>0</v>
      </c>
      <c r="BL206" s="18" t="s">
        <v>134</v>
      </c>
      <c r="BM206" s="219" t="s">
        <v>369</v>
      </c>
    </row>
    <row r="207" spans="2:51" s="13" customFormat="1" ht="12">
      <c r="B207" s="221"/>
      <c r="C207" s="222"/>
      <c r="D207" s="223" t="s">
        <v>135</v>
      </c>
      <c r="E207" s="224" t="s">
        <v>1</v>
      </c>
      <c r="F207" s="225" t="s">
        <v>370</v>
      </c>
      <c r="G207" s="222"/>
      <c r="H207" s="226">
        <v>470.773</v>
      </c>
      <c r="I207" s="227"/>
      <c r="J207" s="222"/>
      <c r="K207" s="222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135</v>
      </c>
      <c r="AU207" s="232" t="s">
        <v>87</v>
      </c>
      <c r="AV207" s="13" t="s">
        <v>87</v>
      </c>
      <c r="AW207" s="13" t="s">
        <v>33</v>
      </c>
      <c r="AX207" s="13" t="s">
        <v>77</v>
      </c>
      <c r="AY207" s="232" t="s">
        <v>128</v>
      </c>
    </row>
    <row r="208" spans="2:51" s="13" customFormat="1" ht="12">
      <c r="B208" s="221"/>
      <c r="C208" s="222"/>
      <c r="D208" s="223" t="s">
        <v>135</v>
      </c>
      <c r="E208" s="224" t="s">
        <v>1</v>
      </c>
      <c r="F208" s="225" t="s">
        <v>371</v>
      </c>
      <c r="G208" s="222"/>
      <c r="H208" s="226">
        <v>-90.715</v>
      </c>
      <c r="I208" s="227"/>
      <c r="J208" s="222"/>
      <c r="K208" s="222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135</v>
      </c>
      <c r="AU208" s="232" t="s">
        <v>87</v>
      </c>
      <c r="AV208" s="13" t="s">
        <v>87</v>
      </c>
      <c r="AW208" s="13" t="s">
        <v>33</v>
      </c>
      <c r="AX208" s="13" t="s">
        <v>77</v>
      </c>
      <c r="AY208" s="232" t="s">
        <v>128</v>
      </c>
    </row>
    <row r="209" spans="2:51" s="14" customFormat="1" ht="12">
      <c r="B209" s="233"/>
      <c r="C209" s="234"/>
      <c r="D209" s="223" t="s">
        <v>135</v>
      </c>
      <c r="E209" s="235" t="s">
        <v>1</v>
      </c>
      <c r="F209" s="236" t="s">
        <v>137</v>
      </c>
      <c r="G209" s="234"/>
      <c r="H209" s="237">
        <v>380.058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135</v>
      </c>
      <c r="AU209" s="243" t="s">
        <v>87</v>
      </c>
      <c r="AV209" s="14" t="s">
        <v>134</v>
      </c>
      <c r="AW209" s="14" t="s">
        <v>33</v>
      </c>
      <c r="AX209" s="14" t="s">
        <v>85</v>
      </c>
      <c r="AY209" s="243" t="s">
        <v>128</v>
      </c>
    </row>
    <row r="210" spans="1:65" s="2" customFormat="1" ht="21.75" customHeight="1">
      <c r="A210" s="35"/>
      <c r="B210" s="36"/>
      <c r="C210" s="207" t="s">
        <v>190</v>
      </c>
      <c r="D210" s="207" t="s">
        <v>130</v>
      </c>
      <c r="E210" s="208" t="s">
        <v>372</v>
      </c>
      <c r="F210" s="209" t="s">
        <v>373</v>
      </c>
      <c r="G210" s="210" t="s">
        <v>133</v>
      </c>
      <c r="H210" s="211">
        <v>53.186</v>
      </c>
      <c r="I210" s="212"/>
      <c r="J210" s="213">
        <f>ROUND(I210*H210,2)</f>
        <v>0</v>
      </c>
      <c r="K210" s="214"/>
      <c r="L210" s="40"/>
      <c r="M210" s="215" t="s">
        <v>1</v>
      </c>
      <c r="N210" s="216" t="s">
        <v>42</v>
      </c>
      <c r="O210" s="72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9" t="s">
        <v>134</v>
      </c>
      <c r="AT210" s="219" t="s">
        <v>130</v>
      </c>
      <c r="AU210" s="219" t="s">
        <v>87</v>
      </c>
      <c r="AY210" s="18" t="s">
        <v>128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8" t="s">
        <v>85</v>
      </c>
      <c r="BK210" s="220">
        <f>ROUND(I210*H210,2)</f>
        <v>0</v>
      </c>
      <c r="BL210" s="18" t="s">
        <v>134</v>
      </c>
      <c r="BM210" s="219" t="s">
        <v>374</v>
      </c>
    </row>
    <row r="211" spans="2:51" s="13" customFormat="1" ht="22.5">
      <c r="B211" s="221"/>
      <c r="C211" s="222"/>
      <c r="D211" s="223" t="s">
        <v>135</v>
      </c>
      <c r="E211" s="224" t="s">
        <v>1</v>
      </c>
      <c r="F211" s="225" t="s">
        <v>375</v>
      </c>
      <c r="G211" s="222"/>
      <c r="H211" s="226">
        <v>53.186</v>
      </c>
      <c r="I211" s="227"/>
      <c r="J211" s="222"/>
      <c r="K211" s="222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135</v>
      </c>
      <c r="AU211" s="232" t="s">
        <v>87</v>
      </c>
      <c r="AV211" s="13" t="s">
        <v>87</v>
      </c>
      <c r="AW211" s="13" t="s">
        <v>33</v>
      </c>
      <c r="AX211" s="13" t="s">
        <v>85</v>
      </c>
      <c r="AY211" s="232" t="s">
        <v>128</v>
      </c>
    </row>
    <row r="212" spans="1:65" s="2" customFormat="1" ht="16.5" customHeight="1">
      <c r="A212" s="35"/>
      <c r="B212" s="36"/>
      <c r="C212" s="207" t="s">
        <v>230</v>
      </c>
      <c r="D212" s="207" t="s">
        <v>130</v>
      </c>
      <c r="E212" s="208" t="s">
        <v>376</v>
      </c>
      <c r="F212" s="209" t="s">
        <v>377</v>
      </c>
      <c r="G212" s="210" t="s">
        <v>133</v>
      </c>
      <c r="H212" s="211">
        <v>380.058</v>
      </c>
      <c r="I212" s="212"/>
      <c r="J212" s="213">
        <f>ROUND(I212*H212,2)</f>
        <v>0</v>
      </c>
      <c r="K212" s="214"/>
      <c r="L212" s="40"/>
      <c r="M212" s="215" t="s">
        <v>1</v>
      </c>
      <c r="N212" s="216" t="s">
        <v>42</v>
      </c>
      <c r="O212" s="72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9" t="s">
        <v>134</v>
      </c>
      <c r="AT212" s="219" t="s">
        <v>130</v>
      </c>
      <c r="AU212" s="219" t="s">
        <v>87</v>
      </c>
      <c r="AY212" s="18" t="s">
        <v>128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8" t="s">
        <v>85</v>
      </c>
      <c r="BK212" s="220">
        <f>ROUND(I212*H212,2)</f>
        <v>0</v>
      </c>
      <c r="BL212" s="18" t="s">
        <v>134</v>
      </c>
      <c r="BM212" s="219" t="s">
        <v>378</v>
      </c>
    </row>
    <row r="213" spans="1:65" s="2" customFormat="1" ht="21.75" customHeight="1">
      <c r="A213" s="35"/>
      <c r="B213" s="36"/>
      <c r="C213" s="207" t="s">
        <v>194</v>
      </c>
      <c r="D213" s="207" t="s">
        <v>130</v>
      </c>
      <c r="E213" s="208" t="s">
        <v>379</v>
      </c>
      <c r="F213" s="209" t="s">
        <v>380</v>
      </c>
      <c r="G213" s="210" t="s">
        <v>180</v>
      </c>
      <c r="H213" s="211">
        <v>684.104</v>
      </c>
      <c r="I213" s="212"/>
      <c r="J213" s="213">
        <f>ROUND(I213*H213,2)</f>
        <v>0</v>
      </c>
      <c r="K213" s="214"/>
      <c r="L213" s="40"/>
      <c r="M213" s="215" t="s">
        <v>1</v>
      </c>
      <c r="N213" s="216" t="s">
        <v>42</v>
      </c>
      <c r="O213" s="72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9" t="s">
        <v>134</v>
      </c>
      <c r="AT213" s="219" t="s">
        <v>130</v>
      </c>
      <c r="AU213" s="219" t="s">
        <v>87</v>
      </c>
      <c r="AY213" s="18" t="s">
        <v>128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8" t="s">
        <v>85</v>
      </c>
      <c r="BK213" s="220">
        <f>ROUND(I213*H213,2)</f>
        <v>0</v>
      </c>
      <c r="BL213" s="18" t="s">
        <v>134</v>
      </c>
      <c r="BM213" s="219" t="s">
        <v>381</v>
      </c>
    </row>
    <row r="214" spans="2:51" s="13" customFormat="1" ht="12">
      <c r="B214" s="221"/>
      <c r="C214" s="222"/>
      <c r="D214" s="223" t="s">
        <v>135</v>
      </c>
      <c r="E214" s="222"/>
      <c r="F214" s="225" t="s">
        <v>382</v>
      </c>
      <c r="G214" s="222"/>
      <c r="H214" s="226">
        <v>684.104</v>
      </c>
      <c r="I214" s="227"/>
      <c r="J214" s="222"/>
      <c r="K214" s="222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135</v>
      </c>
      <c r="AU214" s="232" t="s">
        <v>87</v>
      </c>
      <c r="AV214" s="13" t="s">
        <v>87</v>
      </c>
      <c r="AW214" s="13" t="s">
        <v>4</v>
      </c>
      <c r="AX214" s="13" t="s">
        <v>85</v>
      </c>
      <c r="AY214" s="232" t="s">
        <v>128</v>
      </c>
    </row>
    <row r="215" spans="1:65" s="2" customFormat="1" ht="21.75" customHeight="1">
      <c r="A215" s="35"/>
      <c r="B215" s="36"/>
      <c r="C215" s="207" t="s">
        <v>7</v>
      </c>
      <c r="D215" s="207" t="s">
        <v>130</v>
      </c>
      <c r="E215" s="208" t="s">
        <v>383</v>
      </c>
      <c r="F215" s="209" t="s">
        <v>384</v>
      </c>
      <c r="G215" s="210" t="s">
        <v>133</v>
      </c>
      <c r="H215" s="211">
        <v>37.529</v>
      </c>
      <c r="I215" s="212"/>
      <c r="J215" s="213">
        <f>ROUND(I215*H215,2)</f>
        <v>0</v>
      </c>
      <c r="K215" s="214"/>
      <c r="L215" s="40"/>
      <c r="M215" s="215" t="s">
        <v>1</v>
      </c>
      <c r="N215" s="216" t="s">
        <v>42</v>
      </c>
      <c r="O215" s="72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9" t="s">
        <v>134</v>
      </c>
      <c r="AT215" s="219" t="s">
        <v>130</v>
      </c>
      <c r="AU215" s="219" t="s">
        <v>87</v>
      </c>
      <c r="AY215" s="18" t="s">
        <v>128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8" t="s">
        <v>85</v>
      </c>
      <c r="BK215" s="220">
        <f>ROUND(I215*H215,2)</f>
        <v>0</v>
      </c>
      <c r="BL215" s="18" t="s">
        <v>134</v>
      </c>
      <c r="BM215" s="219" t="s">
        <v>385</v>
      </c>
    </row>
    <row r="216" spans="2:51" s="13" customFormat="1" ht="12">
      <c r="B216" s="221"/>
      <c r="C216" s="222"/>
      <c r="D216" s="223" t="s">
        <v>135</v>
      </c>
      <c r="E216" s="224" t="s">
        <v>1</v>
      </c>
      <c r="F216" s="225" t="s">
        <v>355</v>
      </c>
      <c r="G216" s="222"/>
      <c r="H216" s="226">
        <v>9.381</v>
      </c>
      <c r="I216" s="227"/>
      <c r="J216" s="222"/>
      <c r="K216" s="222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135</v>
      </c>
      <c r="AU216" s="232" t="s">
        <v>87</v>
      </c>
      <c r="AV216" s="13" t="s">
        <v>87</v>
      </c>
      <c r="AW216" s="13" t="s">
        <v>33</v>
      </c>
      <c r="AX216" s="13" t="s">
        <v>77</v>
      </c>
      <c r="AY216" s="232" t="s">
        <v>128</v>
      </c>
    </row>
    <row r="217" spans="2:51" s="13" customFormat="1" ht="12">
      <c r="B217" s="221"/>
      <c r="C217" s="222"/>
      <c r="D217" s="223" t="s">
        <v>135</v>
      </c>
      <c r="E217" s="224" t="s">
        <v>1</v>
      </c>
      <c r="F217" s="225" t="s">
        <v>321</v>
      </c>
      <c r="G217" s="222"/>
      <c r="H217" s="226">
        <v>22.638</v>
      </c>
      <c r="I217" s="227"/>
      <c r="J217" s="222"/>
      <c r="K217" s="222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135</v>
      </c>
      <c r="AU217" s="232" t="s">
        <v>87</v>
      </c>
      <c r="AV217" s="13" t="s">
        <v>87</v>
      </c>
      <c r="AW217" s="13" t="s">
        <v>33</v>
      </c>
      <c r="AX217" s="13" t="s">
        <v>77</v>
      </c>
      <c r="AY217" s="232" t="s">
        <v>128</v>
      </c>
    </row>
    <row r="218" spans="2:51" s="13" customFormat="1" ht="12">
      <c r="B218" s="221"/>
      <c r="C218" s="222"/>
      <c r="D218" s="223" t="s">
        <v>135</v>
      </c>
      <c r="E218" s="224" t="s">
        <v>1</v>
      </c>
      <c r="F218" s="225" t="s">
        <v>332</v>
      </c>
      <c r="G218" s="222"/>
      <c r="H218" s="226">
        <v>5.51</v>
      </c>
      <c r="I218" s="227"/>
      <c r="J218" s="222"/>
      <c r="K218" s="222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135</v>
      </c>
      <c r="AU218" s="232" t="s">
        <v>87</v>
      </c>
      <c r="AV218" s="13" t="s">
        <v>87</v>
      </c>
      <c r="AW218" s="13" t="s">
        <v>33</v>
      </c>
      <c r="AX218" s="13" t="s">
        <v>77</v>
      </c>
      <c r="AY218" s="232" t="s">
        <v>128</v>
      </c>
    </row>
    <row r="219" spans="2:51" s="14" customFormat="1" ht="12">
      <c r="B219" s="233"/>
      <c r="C219" s="234"/>
      <c r="D219" s="223" t="s">
        <v>135</v>
      </c>
      <c r="E219" s="235" t="s">
        <v>1</v>
      </c>
      <c r="F219" s="236" t="s">
        <v>137</v>
      </c>
      <c r="G219" s="234"/>
      <c r="H219" s="237">
        <v>37.529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135</v>
      </c>
      <c r="AU219" s="243" t="s">
        <v>87</v>
      </c>
      <c r="AV219" s="14" t="s">
        <v>134</v>
      </c>
      <c r="AW219" s="14" t="s">
        <v>33</v>
      </c>
      <c r="AX219" s="14" t="s">
        <v>85</v>
      </c>
      <c r="AY219" s="243" t="s">
        <v>128</v>
      </c>
    </row>
    <row r="220" spans="1:65" s="2" customFormat="1" ht="21.75" customHeight="1">
      <c r="A220" s="35"/>
      <c r="B220" s="36"/>
      <c r="C220" s="207" t="s">
        <v>201</v>
      </c>
      <c r="D220" s="207" t="s">
        <v>130</v>
      </c>
      <c r="E220" s="208" t="s">
        <v>386</v>
      </c>
      <c r="F220" s="209" t="s">
        <v>387</v>
      </c>
      <c r="G220" s="210" t="s">
        <v>142</v>
      </c>
      <c r="H220" s="211">
        <v>510.3</v>
      </c>
      <c r="I220" s="212"/>
      <c r="J220" s="213">
        <f>ROUND(I220*H220,2)</f>
        <v>0</v>
      </c>
      <c r="K220" s="214"/>
      <c r="L220" s="40"/>
      <c r="M220" s="215" t="s">
        <v>1</v>
      </c>
      <c r="N220" s="216" t="s">
        <v>42</v>
      </c>
      <c r="O220" s="72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9" t="s">
        <v>134</v>
      </c>
      <c r="AT220" s="219" t="s">
        <v>130</v>
      </c>
      <c r="AU220" s="219" t="s">
        <v>87</v>
      </c>
      <c r="AY220" s="18" t="s">
        <v>128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8" t="s">
        <v>85</v>
      </c>
      <c r="BK220" s="220">
        <f>ROUND(I220*H220,2)</f>
        <v>0</v>
      </c>
      <c r="BL220" s="18" t="s">
        <v>134</v>
      </c>
      <c r="BM220" s="219" t="s">
        <v>388</v>
      </c>
    </row>
    <row r="221" spans="2:51" s="13" customFormat="1" ht="12">
      <c r="B221" s="221"/>
      <c r="C221" s="222"/>
      <c r="D221" s="223" t="s">
        <v>135</v>
      </c>
      <c r="E221" s="224" t="s">
        <v>1</v>
      </c>
      <c r="F221" s="225" t="s">
        <v>389</v>
      </c>
      <c r="G221" s="222"/>
      <c r="H221" s="226">
        <v>510.3</v>
      </c>
      <c r="I221" s="227"/>
      <c r="J221" s="222"/>
      <c r="K221" s="222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135</v>
      </c>
      <c r="AU221" s="232" t="s">
        <v>87</v>
      </c>
      <c r="AV221" s="13" t="s">
        <v>87</v>
      </c>
      <c r="AW221" s="13" t="s">
        <v>33</v>
      </c>
      <c r="AX221" s="13" t="s">
        <v>85</v>
      </c>
      <c r="AY221" s="232" t="s">
        <v>128</v>
      </c>
    </row>
    <row r="222" spans="1:65" s="2" customFormat="1" ht="21.75" customHeight="1">
      <c r="A222" s="35"/>
      <c r="B222" s="36"/>
      <c r="C222" s="207" t="s">
        <v>252</v>
      </c>
      <c r="D222" s="207" t="s">
        <v>130</v>
      </c>
      <c r="E222" s="208" t="s">
        <v>390</v>
      </c>
      <c r="F222" s="209" t="s">
        <v>391</v>
      </c>
      <c r="G222" s="210" t="s">
        <v>142</v>
      </c>
      <c r="H222" s="211">
        <v>21.56</v>
      </c>
      <c r="I222" s="212"/>
      <c r="J222" s="213">
        <f>ROUND(I222*H222,2)</f>
        <v>0</v>
      </c>
      <c r="K222" s="214"/>
      <c r="L222" s="40"/>
      <c r="M222" s="215" t="s">
        <v>1</v>
      </c>
      <c r="N222" s="216" t="s">
        <v>42</v>
      </c>
      <c r="O222" s="72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9" t="s">
        <v>134</v>
      </c>
      <c r="AT222" s="219" t="s">
        <v>130</v>
      </c>
      <c r="AU222" s="219" t="s">
        <v>87</v>
      </c>
      <c r="AY222" s="18" t="s">
        <v>128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8" t="s">
        <v>85</v>
      </c>
      <c r="BK222" s="220">
        <f>ROUND(I222*H222,2)</f>
        <v>0</v>
      </c>
      <c r="BL222" s="18" t="s">
        <v>134</v>
      </c>
      <c r="BM222" s="219" t="s">
        <v>392</v>
      </c>
    </row>
    <row r="223" spans="2:51" s="13" customFormat="1" ht="12">
      <c r="B223" s="221"/>
      <c r="C223" s="222"/>
      <c r="D223" s="223" t="s">
        <v>135</v>
      </c>
      <c r="E223" s="224" t="s">
        <v>1</v>
      </c>
      <c r="F223" s="225" t="s">
        <v>393</v>
      </c>
      <c r="G223" s="222"/>
      <c r="H223" s="226">
        <v>21.56</v>
      </c>
      <c r="I223" s="227"/>
      <c r="J223" s="222"/>
      <c r="K223" s="222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135</v>
      </c>
      <c r="AU223" s="232" t="s">
        <v>87</v>
      </c>
      <c r="AV223" s="13" t="s">
        <v>87</v>
      </c>
      <c r="AW223" s="13" t="s">
        <v>33</v>
      </c>
      <c r="AX223" s="13" t="s">
        <v>85</v>
      </c>
      <c r="AY223" s="232" t="s">
        <v>128</v>
      </c>
    </row>
    <row r="224" spans="1:65" s="2" customFormat="1" ht="21.75" customHeight="1">
      <c r="A224" s="35"/>
      <c r="B224" s="36"/>
      <c r="C224" s="207" t="s">
        <v>204</v>
      </c>
      <c r="D224" s="207" t="s">
        <v>130</v>
      </c>
      <c r="E224" s="208" t="s">
        <v>394</v>
      </c>
      <c r="F224" s="209" t="s">
        <v>395</v>
      </c>
      <c r="G224" s="210" t="s">
        <v>142</v>
      </c>
      <c r="H224" s="211">
        <v>510.3</v>
      </c>
      <c r="I224" s="212"/>
      <c r="J224" s="213">
        <f>ROUND(I224*H224,2)</f>
        <v>0</v>
      </c>
      <c r="K224" s="214"/>
      <c r="L224" s="40"/>
      <c r="M224" s="215" t="s">
        <v>1</v>
      </c>
      <c r="N224" s="216" t="s">
        <v>42</v>
      </c>
      <c r="O224" s="72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9" t="s">
        <v>134</v>
      </c>
      <c r="AT224" s="219" t="s">
        <v>130</v>
      </c>
      <c r="AU224" s="219" t="s">
        <v>87</v>
      </c>
      <c r="AY224" s="18" t="s">
        <v>128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18" t="s">
        <v>85</v>
      </c>
      <c r="BK224" s="220">
        <f>ROUND(I224*H224,2)</f>
        <v>0</v>
      </c>
      <c r="BL224" s="18" t="s">
        <v>134</v>
      </c>
      <c r="BM224" s="219" t="s">
        <v>396</v>
      </c>
    </row>
    <row r="225" spans="1:65" s="2" customFormat="1" ht="16.5" customHeight="1">
      <c r="A225" s="35"/>
      <c r="B225" s="36"/>
      <c r="C225" s="268" t="s">
        <v>397</v>
      </c>
      <c r="D225" s="268" t="s">
        <v>398</v>
      </c>
      <c r="E225" s="269" t="s">
        <v>399</v>
      </c>
      <c r="F225" s="270" t="s">
        <v>400</v>
      </c>
      <c r="G225" s="271" t="s">
        <v>401</v>
      </c>
      <c r="H225" s="272">
        <v>7.655</v>
      </c>
      <c r="I225" s="273"/>
      <c r="J225" s="274">
        <f>ROUND(I225*H225,2)</f>
        <v>0</v>
      </c>
      <c r="K225" s="275"/>
      <c r="L225" s="276"/>
      <c r="M225" s="277" t="s">
        <v>1</v>
      </c>
      <c r="N225" s="278" t="s">
        <v>42</v>
      </c>
      <c r="O225" s="72"/>
      <c r="P225" s="217">
        <f>O225*H225</f>
        <v>0</v>
      </c>
      <c r="Q225" s="217">
        <v>0.001</v>
      </c>
      <c r="R225" s="217">
        <f>Q225*H225</f>
        <v>0.007655</v>
      </c>
      <c r="S225" s="217">
        <v>0</v>
      </c>
      <c r="T225" s="218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9" t="s">
        <v>154</v>
      </c>
      <c r="AT225" s="219" t="s">
        <v>398</v>
      </c>
      <c r="AU225" s="219" t="s">
        <v>87</v>
      </c>
      <c r="AY225" s="18" t="s">
        <v>128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18" t="s">
        <v>85</v>
      </c>
      <c r="BK225" s="220">
        <f>ROUND(I225*H225,2)</f>
        <v>0</v>
      </c>
      <c r="BL225" s="18" t="s">
        <v>134</v>
      </c>
      <c r="BM225" s="219" t="s">
        <v>402</v>
      </c>
    </row>
    <row r="226" spans="2:51" s="13" customFormat="1" ht="12">
      <c r="B226" s="221"/>
      <c r="C226" s="222"/>
      <c r="D226" s="223" t="s">
        <v>135</v>
      </c>
      <c r="E226" s="222"/>
      <c r="F226" s="225" t="s">
        <v>403</v>
      </c>
      <c r="G226" s="222"/>
      <c r="H226" s="226">
        <v>7.655</v>
      </c>
      <c r="I226" s="227"/>
      <c r="J226" s="222"/>
      <c r="K226" s="222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135</v>
      </c>
      <c r="AU226" s="232" t="s">
        <v>87</v>
      </c>
      <c r="AV226" s="13" t="s">
        <v>87</v>
      </c>
      <c r="AW226" s="13" t="s">
        <v>4</v>
      </c>
      <c r="AX226" s="13" t="s">
        <v>85</v>
      </c>
      <c r="AY226" s="232" t="s">
        <v>128</v>
      </c>
    </row>
    <row r="227" spans="1:65" s="2" customFormat="1" ht="21.75" customHeight="1">
      <c r="A227" s="35"/>
      <c r="B227" s="36"/>
      <c r="C227" s="207" t="s">
        <v>208</v>
      </c>
      <c r="D227" s="207" t="s">
        <v>130</v>
      </c>
      <c r="E227" s="208" t="s">
        <v>404</v>
      </c>
      <c r="F227" s="209" t="s">
        <v>405</v>
      </c>
      <c r="G227" s="210" t="s">
        <v>142</v>
      </c>
      <c r="H227" s="211">
        <v>21.56</v>
      </c>
      <c r="I227" s="212"/>
      <c r="J227" s="213">
        <f>ROUND(I227*H227,2)</f>
        <v>0</v>
      </c>
      <c r="K227" s="214"/>
      <c r="L227" s="40"/>
      <c r="M227" s="215" t="s">
        <v>1</v>
      </c>
      <c r="N227" s="216" t="s">
        <v>42</v>
      </c>
      <c r="O227" s="72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9" t="s">
        <v>134</v>
      </c>
      <c r="AT227" s="219" t="s">
        <v>130</v>
      </c>
      <c r="AU227" s="219" t="s">
        <v>87</v>
      </c>
      <c r="AY227" s="18" t="s">
        <v>128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8" t="s">
        <v>85</v>
      </c>
      <c r="BK227" s="220">
        <f>ROUND(I227*H227,2)</f>
        <v>0</v>
      </c>
      <c r="BL227" s="18" t="s">
        <v>134</v>
      </c>
      <c r="BM227" s="219" t="s">
        <v>406</v>
      </c>
    </row>
    <row r="228" spans="1:65" s="2" customFormat="1" ht="16.5" customHeight="1">
      <c r="A228" s="35"/>
      <c r="B228" s="36"/>
      <c r="C228" s="268" t="s">
        <v>407</v>
      </c>
      <c r="D228" s="268" t="s">
        <v>398</v>
      </c>
      <c r="E228" s="269" t="s">
        <v>399</v>
      </c>
      <c r="F228" s="270" t="s">
        <v>400</v>
      </c>
      <c r="G228" s="271" t="s">
        <v>401</v>
      </c>
      <c r="H228" s="272">
        <v>0.323</v>
      </c>
      <c r="I228" s="273"/>
      <c r="J228" s="274">
        <f>ROUND(I228*H228,2)</f>
        <v>0</v>
      </c>
      <c r="K228" s="275"/>
      <c r="L228" s="276"/>
      <c r="M228" s="277" t="s">
        <v>1</v>
      </c>
      <c r="N228" s="278" t="s">
        <v>42</v>
      </c>
      <c r="O228" s="72"/>
      <c r="P228" s="217">
        <f>O228*H228</f>
        <v>0</v>
      </c>
      <c r="Q228" s="217">
        <v>0.001</v>
      </c>
      <c r="R228" s="217">
        <f>Q228*H228</f>
        <v>0.000323</v>
      </c>
      <c r="S228" s="217">
        <v>0</v>
      </c>
      <c r="T228" s="218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9" t="s">
        <v>154</v>
      </c>
      <c r="AT228" s="219" t="s">
        <v>398</v>
      </c>
      <c r="AU228" s="219" t="s">
        <v>87</v>
      </c>
      <c r="AY228" s="18" t="s">
        <v>128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8" t="s">
        <v>85</v>
      </c>
      <c r="BK228" s="220">
        <f>ROUND(I228*H228,2)</f>
        <v>0</v>
      </c>
      <c r="BL228" s="18" t="s">
        <v>134</v>
      </c>
      <c r="BM228" s="219" t="s">
        <v>408</v>
      </c>
    </row>
    <row r="229" spans="2:51" s="13" customFormat="1" ht="12">
      <c r="B229" s="221"/>
      <c r="C229" s="222"/>
      <c r="D229" s="223" t="s">
        <v>135</v>
      </c>
      <c r="E229" s="222"/>
      <c r="F229" s="225" t="s">
        <v>409</v>
      </c>
      <c r="G229" s="222"/>
      <c r="H229" s="226">
        <v>0.323</v>
      </c>
      <c r="I229" s="227"/>
      <c r="J229" s="222"/>
      <c r="K229" s="222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135</v>
      </c>
      <c r="AU229" s="232" t="s">
        <v>87</v>
      </c>
      <c r="AV229" s="13" t="s">
        <v>87</v>
      </c>
      <c r="AW229" s="13" t="s">
        <v>4</v>
      </c>
      <c r="AX229" s="13" t="s">
        <v>85</v>
      </c>
      <c r="AY229" s="232" t="s">
        <v>128</v>
      </c>
    </row>
    <row r="230" spans="1:65" s="2" customFormat="1" ht="16.5" customHeight="1">
      <c r="A230" s="35"/>
      <c r="B230" s="36"/>
      <c r="C230" s="207" t="s">
        <v>211</v>
      </c>
      <c r="D230" s="207" t="s">
        <v>130</v>
      </c>
      <c r="E230" s="208" t="s">
        <v>410</v>
      </c>
      <c r="F230" s="209" t="s">
        <v>411</v>
      </c>
      <c r="G230" s="210" t="s">
        <v>142</v>
      </c>
      <c r="H230" s="211">
        <v>531.86</v>
      </c>
      <c r="I230" s="212"/>
      <c r="J230" s="213">
        <f>ROUND(I230*H230,2)</f>
        <v>0</v>
      </c>
      <c r="K230" s="214"/>
      <c r="L230" s="40"/>
      <c r="M230" s="215" t="s">
        <v>1</v>
      </c>
      <c r="N230" s="216" t="s">
        <v>42</v>
      </c>
      <c r="O230" s="72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9" t="s">
        <v>134</v>
      </c>
      <c r="AT230" s="219" t="s">
        <v>130</v>
      </c>
      <c r="AU230" s="219" t="s">
        <v>87</v>
      </c>
      <c r="AY230" s="18" t="s">
        <v>128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8" t="s">
        <v>85</v>
      </c>
      <c r="BK230" s="220">
        <f>ROUND(I230*H230,2)</f>
        <v>0</v>
      </c>
      <c r="BL230" s="18" t="s">
        <v>134</v>
      </c>
      <c r="BM230" s="219" t="s">
        <v>412</v>
      </c>
    </row>
    <row r="231" spans="2:51" s="13" customFormat="1" ht="12">
      <c r="B231" s="221"/>
      <c r="C231" s="222"/>
      <c r="D231" s="223" t="s">
        <v>135</v>
      </c>
      <c r="E231" s="224" t="s">
        <v>1</v>
      </c>
      <c r="F231" s="225" t="s">
        <v>413</v>
      </c>
      <c r="G231" s="222"/>
      <c r="H231" s="226">
        <v>531.86</v>
      </c>
      <c r="I231" s="227"/>
      <c r="J231" s="222"/>
      <c r="K231" s="222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135</v>
      </c>
      <c r="AU231" s="232" t="s">
        <v>87</v>
      </c>
      <c r="AV231" s="13" t="s">
        <v>87</v>
      </c>
      <c r="AW231" s="13" t="s">
        <v>33</v>
      </c>
      <c r="AX231" s="13" t="s">
        <v>85</v>
      </c>
      <c r="AY231" s="232" t="s">
        <v>128</v>
      </c>
    </row>
    <row r="232" spans="1:65" s="2" customFormat="1" ht="21.75" customHeight="1">
      <c r="A232" s="35"/>
      <c r="B232" s="36"/>
      <c r="C232" s="207" t="s">
        <v>414</v>
      </c>
      <c r="D232" s="207" t="s">
        <v>130</v>
      </c>
      <c r="E232" s="208" t="s">
        <v>415</v>
      </c>
      <c r="F232" s="209" t="s">
        <v>416</v>
      </c>
      <c r="G232" s="210" t="s">
        <v>142</v>
      </c>
      <c r="H232" s="211">
        <v>510.3</v>
      </c>
      <c r="I232" s="212"/>
      <c r="J232" s="213">
        <f>ROUND(I232*H232,2)</f>
        <v>0</v>
      </c>
      <c r="K232" s="214"/>
      <c r="L232" s="40"/>
      <c r="M232" s="215" t="s">
        <v>1</v>
      </c>
      <c r="N232" s="216" t="s">
        <v>42</v>
      </c>
      <c r="O232" s="72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9" t="s">
        <v>134</v>
      </c>
      <c r="AT232" s="219" t="s">
        <v>130</v>
      </c>
      <c r="AU232" s="219" t="s">
        <v>87</v>
      </c>
      <c r="AY232" s="18" t="s">
        <v>128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18" t="s">
        <v>85</v>
      </c>
      <c r="BK232" s="220">
        <f>ROUND(I232*H232,2)</f>
        <v>0</v>
      </c>
      <c r="BL232" s="18" t="s">
        <v>134</v>
      </c>
      <c r="BM232" s="219" t="s">
        <v>417</v>
      </c>
    </row>
    <row r="233" spans="2:51" s="13" customFormat="1" ht="12">
      <c r="B233" s="221"/>
      <c r="C233" s="222"/>
      <c r="D233" s="223" t="s">
        <v>135</v>
      </c>
      <c r="E233" s="224" t="s">
        <v>1</v>
      </c>
      <c r="F233" s="225" t="s">
        <v>389</v>
      </c>
      <c r="G233" s="222"/>
      <c r="H233" s="226">
        <v>510.3</v>
      </c>
      <c r="I233" s="227"/>
      <c r="J233" s="222"/>
      <c r="K233" s="222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135</v>
      </c>
      <c r="AU233" s="232" t="s">
        <v>87</v>
      </c>
      <c r="AV233" s="13" t="s">
        <v>87</v>
      </c>
      <c r="AW233" s="13" t="s">
        <v>33</v>
      </c>
      <c r="AX233" s="13" t="s">
        <v>85</v>
      </c>
      <c r="AY233" s="232" t="s">
        <v>128</v>
      </c>
    </row>
    <row r="234" spans="1:65" s="2" customFormat="1" ht="16.5" customHeight="1">
      <c r="A234" s="35"/>
      <c r="B234" s="36"/>
      <c r="C234" s="268" t="s">
        <v>217</v>
      </c>
      <c r="D234" s="268" t="s">
        <v>398</v>
      </c>
      <c r="E234" s="269" t="s">
        <v>418</v>
      </c>
      <c r="F234" s="270" t="s">
        <v>419</v>
      </c>
      <c r="G234" s="271" t="s">
        <v>133</v>
      </c>
      <c r="H234" s="272">
        <v>29.597</v>
      </c>
      <c r="I234" s="273"/>
      <c r="J234" s="274">
        <f>ROUND(I234*H234,2)</f>
        <v>0</v>
      </c>
      <c r="K234" s="275"/>
      <c r="L234" s="276"/>
      <c r="M234" s="277" t="s">
        <v>1</v>
      </c>
      <c r="N234" s="278" t="s">
        <v>42</v>
      </c>
      <c r="O234" s="72"/>
      <c r="P234" s="217">
        <f>O234*H234</f>
        <v>0</v>
      </c>
      <c r="Q234" s="217">
        <v>0.21</v>
      </c>
      <c r="R234" s="217">
        <f>Q234*H234</f>
        <v>6.21537</v>
      </c>
      <c r="S234" s="217">
        <v>0</v>
      </c>
      <c r="T234" s="218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9" t="s">
        <v>154</v>
      </c>
      <c r="AT234" s="219" t="s">
        <v>398</v>
      </c>
      <c r="AU234" s="219" t="s">
        <v>87</v>
      </c>
      <c r="AY234" s="18" t="s">
        <v>128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18" t="s">
        <v>85</v>
      </c>
      <c r="BK234" s="220">
        <f>ROUND(I234*H234,2)</f>
        <v>0</v>
      </c>
      <c r="BL234" s="18" t="s">
        <v>134</v>
      </c>
      <c r="BM234" s="219" t="s">
        <v>420</v>
      </c>
    </row>
    <row r="235" spans="2:51" s="13" customFormat="1" ht="12">
      <c r="B235" s="221"/>
      <c r="C235" s="222"/>
      <c r="D235" s="223" t="s">
        <v>135</v>
      </c>
      <c r="E235" s="222"/>
      <c r="F235" s="225" t="s">
        <v>421</v>
      </c>
      <c r="G235" s="222"/>
      <c r="H235" s="226">
        <v>29.597</v>
      </c>
      <c r="I235" s="227"/>
      <c r="J235" s="222"/>
      <c r="K235" s="222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135</v>
      </c>
      <c r="AU235" s="232" t="s">
        <v>87</v>
      </c>
      <c r="AV235" s="13" t="s">
        <v>87</v>
      </c>
      <c r="AW235" s="13" t="s">
        <v>4</v>
      </c>
      <c r="AX235" s="13" t="s">
        <v>85</v>
      </c>
      <c r="AY235" s="232" t="s">
        <v>128</v>
      </c>
    </row>
    <row r="236" spans="1:65" s="2" customFormat="1" ht="21.75" customHeight="1">
      <c r="A236" s="35"/>
      <c r="B236" s="36"/>
      <c r="C236" s="207" t="s">
        <v>422</v>
      </c>
      <c r="D236" s="207" t="s">
        <v>130</v>
      </c>
      <c r="E236" s="208" t="s">
        <v>423</v>
      </c>
      <c r="F236" s="209" t="s">
        <v>424</v>
      </c>
      <c r="G236" s="210" t="s">
        <v>142</v>
      </c>
      <c r="H236" s="211">
        <v>21.56</v>
      </c>
      <c r="I236" s="212"/>
      <c r="J236" s="213">
        <f>ROUND(I236*H236,2)</f>
        <v>0</v>
      </c>
      <c r="K236" s="214"/>
      <c r="L236" s="40"/>
      <c r="M236" s="215" t="s">
        <v>1</v>
      </c>
      <c r="N236" s="216" t="s">
        <v>42</v>
      </c>
      <c r="O236" s="72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9" t="s">
        <v>134</v>
      </c>
      <c r="AT236" s="219" t="s">
        <v>130</v>
      </c>
      <c r="AU236" s="219" t="s">
        <v>87</v>
      </c>
      <c r="AY236" s="18" t="s">
        <v>128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8" t="s">
        <v>85</v>
      </c>
      <c r="BK236" s="220">
        <f>ROUND(I236*H236,2)</f>
        <v>0</v>
      </c>
      <c r="BL236" s="18" t="s">
        <v>134</v>
      </c>
      <c r="BM236" s="219" t="s">
        <v>425</v>
      </c>
    </row>
    <row r="237" spans="2:51" s="13" customFormat="1" ht="12">
      <c r="B237" s="221"/>
      <c r="C237" s="222"/>
      <c r="D237" s="223" t="s">
        <v>135</v>
      </c>
      <c r="E237" s="224" t="s">
        <v>1</v>
      </c>
      <c r="F237" s="225" t="s">
        <v>393</v>
      </c>
      <c r="G237" s="222"/>
      <c r="H237" s="226">
        <v>21.56</v>
      </c>
      <c r="I237" s="227"/>
      <c r="J237" s="222"/>
      <c r="K237" s="222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135</v>
      </c>
      <c r="AU237" s="232" t="s">
        <v>87</v>
      </c>
      <c r="AV237" s="13" t="s">
        <v>87</v>
      </c>
      <c r="AW237" s="13" t="s">
        <v>33</v>
      </c>
      <c r="AX237" s="13" t="s">
        <v>85</v>
      </c>
      <c r="AY237" s="232" t="s">
        <v>128</v>
      </c>
    </row>
    <row r="238" spans="1:65" s="2" customFormat="1" ht="16.5" customHeight="1">
      <c r="A238" s="35"/>
      <c r="B238" s="36"/>
      <c r="C238" s="268" t="s">
        <v>220</v>
      </c>
      <c r="D238" s="268" t="s">
        <v>398</v>
      </c>
      <c r="E238" s="269" t="s">
        <v>418</v>
      </c>
      <c r="F238" s="270" t="s">
        <v>419</v>
      </c>
      <c r="G238" s="271" t="s">
        <v>133</v>
      </c>
      <c r="H238" s="272">
        <v>1.25</v>
      </c>
      <c r="I238" s="273"/>
      <c r="J238" s="274">
        <f>ROUND(I238*H238,2)</f>
        <v>0</v>
      </c>
      <c r="K238" s="275"/>
      <c r="L238" s="276"/>
      <c r="M238" s="277" t="s">
        <v>1</v>
      </c>
      <c r="N238" s="278" t="s">
        <v>42</v>
      </c>
      <c r="O238" s="72"/>
      <c r="P238" s="217">
        <f>O238*H238</f>
        <v>0</v>
      </c>
      <c r="Q238" s="217">
        <v>0.21</v>
      </c>
      <c r="R238" s="217">
        <f>Q238*H238</f>
        <v>0.2625</v>
      </c>
      <c r="S238" s="217">
        <v>0</v>
      </c>
      <c r="T238" s="218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9" t="s">
        <v>154</v>
      </c>
      <c r="AT238" s="219" t="s">
        <v>398</v>
      </c>
      <c r="AU238" s="219" t="s">
        <v>87</v>
      </c>
      <c r="AY238" s="18" t="s">
        <v>128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18" t="s">
        <v>85</v>
      </c>
      <c r="BK238" s="220">
        <f>ROUND(I238*H238,2)</f>
        <v>0</v>
      </c>
      <c r="BL238" s="18" t="s">
        <v>134</v>
      </c>
      <c r="BM238" s="219" t="s">
        <v>426</v>
      </c>
    </row>
    <row r="239" spans="2:51" s="13" customFormat="1" ht="12">
      <c r="B239" s="221"/>
      <c r="C239" s="222"/>
      <c r="D239" s="223" t="s">
        <v>135</v>
      </c>
      <c r="E239" s="222"/>
      <c r="F239" s="225" t="s">
        <v>427</v>
      </c>
      <c r="G239" s="222"/>
      <c r="H239" s="226">
        <v>1.25</v>
      </c>
      <c r="I239" s="227"/>
      <c r="J239" s="222"/>
      <c r="K239" s="222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135</v>
      </c>
      <c r="AU239" s="232" t="s">
        <v>87</v>
      </c>
      <c r="AV239" s="13" t="s">
        <v>87</v>
      </c>
      <c r="AW239" s="13" t="s">
        <v>4</v>
      </c>
      <c r="AX239" s="13" t="s">
        <v>85</v>
      </c>
      <c r="AY239" s="232" t="s">
        <v>128</v>
      </c>
    </row>
    <row r="240" spans="1:65" s="2" customFormat="1" ht="16.5" customHeight="1">
      <c r="A240" s="35"/>
      <c r="B240" s="36"/>
      <c r="C240" s="207" t="s">
        <v>428</v>
      </c>
      <c r="D240" s="207" t="s">
        <v>130</v>
      </c>
      <c r="E240" s="208" t="s">
        <v>429</v>
      </c>
      <c r="F240" s="209" t="s">
        <v>430</v>
      </c>
      <c r="G240" s="210" t="s">
        <v>142</v>
      </c>
      <c r="H240" s="211">
        <v>510.3</v>
      </c>
      <c r="I240" s="212"/>
      <c r="J240" s="213">
        <f>ROUND(I240*H240,2)</f>
        <v>0</v>
      </c>
      <c r="K240" s="214"/>
      <c r="L240" s="40"/>
      <c r="M240" s="215" t="s">
        <v>1</v>
      </c>
      <c r="N240" s="216" t="s">
        <v>42</v>
      </c>
      <c r="O240" s="72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9" t="s">
        <v>134</v>
      </c>
      <c r="AT240" s="219" t="s">
        <v>130</v>
      </c>
      <c r="AU240" s="219" t="s">
        <v>87</v>
      </c>
      <c r="AY240" s="18" t="s">
        <v>128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8" t="s">
        <v>85</v>
      </c>
      <c r="BK240" s="220">
        <f>ROUND(I240*H240,2)</f>
        <v>0</v>
      </c>
      <c r="BL240" s="18" t="s">
        <v>134</v>
      </c>
      <c r="BM240" s="219" t="s">
        <v>431</v>
      </c>
    </row>
    <row r="241" spans="1:65" s="2" customFormat="1" ht="16.5" customHeight="1">
      <c r="A241" s="35"/>
      <c r="B241" s="36"/>
      <c r="C241" s="207" t="s">
        <v>224</v>
      </c>
      <c r="D241" s="207" t="s">
        <v>130</v>
      </c>
      <c r="E241" s="208" t="s">
        <v>432</v>
      </c>
      <c r="F241" s="209" t="s">
        <v>433</v>
      </c>
      <c r="G241" s="210" t="s">
        <v>142</v>
      </c>
      <c r="H241" s="211">
        <v>21.56</v>
      </c>
      <c r="I241" s="212"/>
      <c r="J241" s="213">
        <f>ROUND(I241*H241,2)</f>
        <v>0</v>
      </c>
      <c r="K241" s="214"/>
      <c r="L241" s="40"/>
      <c r="M241" s="215" t="s">
        <v>1</v>
      </c>
      <c r="N241" s="216" t="s">
        <v>42</v>
      </c>
      <c r="O241" s="72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9" t="s">
        <v>134</v>
      </c>
      <c r="AT241" s="219" t="s">
        <v>130</v>
      </c>
      <c r="AU241" s="219" t="s">
        <v>87</v>
      </c>
      <c r="AY241" s="18" t="s">
        <v>128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8" t="s">
        <v>85</v>
      </c>
      <c r="BK241" s="220">
        <f>ROUND(I241*H241,2)</f>
        <v>0</v>
      </c>
      <c r="BL241" s="18" t="s">
        <v>134</v>
      </c>
      <c r="BM241" s="219" t="s">
        <v>434</v>
      </c>
    </row>
    <row r="242" spans="1:65" s="2" customFormat="1" ht="16.5" customHeight="1">
      <c r="A242" s="35"/>
      <c r="B242" s="36"/>
      <c r="C242" s="207" t="s">
        <v>435</v>
      </c>
      <c r="D242" s="207" t="s">
        <v>130</v>
      </c>
      <c r="E242" s="208" t="s">
        <v>436</v>
      </c>
      <c r="F242" s="209" t="s">
        <v>437</v>
      </c>
      <c r="G242" s="210" t="s">
        <v>142</v>
      </c>
      <c r="H242" s="211">
        <v>1020.6</v>
      </c>
      <c r="I242" s="212"/>
      <c r="J242" s="213">
        <f>ROUND(I242*H242,2)</f>
        <v>0</v>
      </c>
      <c r="K242" s="214"/>
      <c r="L242" s="40"/>
      <c r="M242" s="215" t="s">
        <v>1</v>
      </c>
      <c r="N242" s="216" t="s">
        <v>42</v>
      </c>
      <c r="O242" s="72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9" t="s">
        <v>134</v>
      </c>
      <c r="AT242" s="219" t="s">
        <v>130</v>
      </c>
      <c r="AU242" s="219" t="s">
        <v>87</v>
      </c>
      <c r="AY242" s="18" t="s">
        <v>128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18" t="s">
        <v>85</v>
      </c>
      <c r="BK242" s="220">
        <f>ROUND(I242*H242,2)</f>
        <v>0</v>
      </c>
      <c r="BL242" s="18" t="s">
        <v>134</v>
      </c>
      <c r="BM242" s="219" t="s">
        <v>438</v>
      </c>
    </row>
    <row r="243" spans="2:51" s="13" customFormat="1" ht="12">
      <c r="B243" s="221"/>
      <c r="C243" s="222"/>
      <c r="D243" s="223" t="s">
        <v>135</v>
      </c>
      <c r="E243" s="224" t="s">
        <v>1</v>
      </c>
      <c r="F243" s="225" t="s">
        <v>439</v>
      </c>
      <c r="G243" s="222"/>
      <c r="H243" s="226">
        <v>1020.6</v>
      </c>
      <c r="I243" s="227"/>
      <c r="J243" s="222"/>
      <c r="K243" s="222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135</v>
      </c>
      <c r="AU243" s="232" t="s">
        <v>87</v>
      </c>
      <c r="AV243" s="13" t="s">
        <v>87</v>
      </c>
      <c r="AW243" s="13" t="s">
        <v>33</v>
      </c>
      <c r="AX243" s="13" t="s">
        <v>85</v>
      </c>
      <c r="AY243" s="232" t="s">
        <v>128</v>
      </c>
    </row>
    <row r="244" spans="1:65" s="2" customFormat="1" ht="16.5" customHeight="1">
      <c r="A244" s="35"/>
      <c r="B244" s="36"/>
      <c r="C244" s="207" t="s">
        <v>228</v>
      </c>
      <c r="D244" s="207" t="s">
        <v>130</v>
      </c>
      <c r="E244" s="208" t="s">
        <v>440</v>
      </c>
      <c r="F244" s="209" t="s">
        <v>441</v>
      </c>
      <c r="G244" s="210" t="s">
        <v>142</v>
      </c>
      <c r="H244" s="211">
        <v>43.12</v>
      </c>
      <c r="I244" s="212"/>
      <c r="J244" s="213">
        <f>ROUND(I244*H244,2)</f>
        <v>0</v>
      </c>
      <c r="K244" s="214"/>
      <c r="L244" s="40"/>
      <c r="M244" s="215" t="s">
        <v>1</v>
      </c>
      <c r="N244" s="216" t="s">
        <v>42</v>
      </c>
      <c r="O244" s="72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9" t="s">
        <v>134</v>
      </c>
      <c r="AT244" s="219" t="s">
        <v>130</v>
      </c>
      <c r="AU244" s="219" t="s">
        <v>87</v>
      </c>
      <c r="AY244" s="18" t="s">
        <v>128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18" t="s">
        <v>85</v>
      </c>
      <c r="BK244" s="220">
        <f>ROUND(I244*H244,2)</f>
        <v>0</v>
      </c>
      <c r="BL244" s="18" t="s">
        <v>134</v>
      </c>
      <c r="BM244" s="219" t="s">
        <v>442</v>
      </c>
    </row>
    <row r="245" spans="2:51" s="13" customFormat="1" ht="12">
      <c r="B245" s="221"/>
      <c r="C245" s="222"/>
      <c r="D245" s="223" t="s">
        <v>135</v>
      </c>
      <c r="E245" s="224" t="s">
        <v>1</v>
      </c>
      <c r="F245" s="225" t="s">
        <v>443</v>
      </c>
      <c r="G245" s="222"/>
      <c r="H245" s="226">
        <v>43.12</v>
      </c>
      <c r="I245" s="227"/>
      <c r="J245" s="222"/>
      <c r="K245" s="222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135</v>
      </c>
      <c r="AU245" s="232" t="s">
        <v>87</v>
      </c>
      <c r="AV245" s="13" t="s">
        <v>87</v>
      </c>
      <c r="AW245" s="13" t="s">
        <v>33</v>
      </c>
      <c r="AX245" s="13" t="s">
        <v>85</v>
      </c>
      <c r="AY245" s="232" t="s">
        <v>128</v>
      </c>
    </row>
    <row r="246" spans="1:65" s="2" customFormat="1" ht="21.75" customHeight="1">
      <c r="A246" s="35"/>
      <c r="B246" s="36"/>
      <c r="C246" s="207" t="s">
        <v>444</v>
      </c>
      <c r="D246" s="207" t="s">
        <v>130</v>
      </c>
      <c r="E246" s="208" t="s">
        <v>445</v>
      </c>
      <c r="F246" s="209" t="s">
        <v>446</v>
      </c>
      <c r="G246" s="210" t="s">
        <v>142</v>
      </c>
      <c r="H246" s="211">
        <v>510.3</v>
      </c>
      <c r="I246" s="212"/>
      <c r="J246" s="213">
        <f>ROUND(I246*H246,2)</f>
        <v>0</v>
      </c>
      <c r="K246" s="214"/>
      <c r="L246" s="40"/>
      <c r="M246" s="215" t="s">
        <v>1</v>
      </c>
      <c r="N246" s="216" t="s">
        <v>42</v>
      </c>
      <c r="O246" s="72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9" t="s">
        <v>134</v>
      </c>
      <c r="AT246" s="219" t="s">
        <v>130</v>
      </c>
      <c r="AU246" s="219" t="s">
        <v>87</v>
      </c>
      <c r="AY246" s="18" t="s">
        <v>128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8" t="s">
        <v>85</v>
      </c>
      <c r="BK246" s="220">
        <f>ROUND(I246*H246,2)</f>
        <v>0</v>
      </c>
      <c r="BL246" s="18" t="s">
        <v>134</v>
      </c>
      <c r="BM246" s="219" t="s">
        <v>447</v>
      </c>
    </row>
    <row r="247" spans="1:65" s="2" customFormat="1" ht="21.75" customHeight="1">
      <c r="A247" s="35"/>
      <c r="B247" s="36"/>
      <c r="C247" s="207" t="s">
        <v>233</v>
      </c>
      <c r="D247" s="207" t="s">
        <v>130</v>
      </c>
      <c r="E247" s="208" t="s">
        <v>448</v>
      </c>
      <c r="F247" s="209" t="s">
        <v>449</v>
      </c>
      <c r="G247" s="210" t="s">
        <v>142</v>
      </c>
      <c r="H247" s="211">
        <v>21.56</v>
      </c>
      <c r="I247" s="212"/>
      <c r="J247" s="213">
        <f>ROUND(I247*H247,2)</f>
        <v>0</v>
      </c>
      <c r="K247" s="214"/>
      <c r="L247" s="40"/>
      <c r="M247" s="215" t="s">
        <v>1</v>
      </c>
      <c r="N247" s="216" t="s">
        <v>42</v>
      </c>
      <c r="O247" s="72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9" t="s">
        <v>134</v>
      </c>
      <c r="AT247" s="219" t="s">
        <v>130</v>
      </c>
      <c r="AU247" s="219" t="s">
        <v>87</v>
      </c>
      <c r="AY247" s="18" t="s">
        <v>128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8" t="s">
        <v>85</v>
      </c>
      <c r="BK247" s="220">
        <f>ROUND(I247*H247,2)</f>
        <v>0</v>
      </c>
      <c r="BL247" s="18" t="s">
        <v>134</v>
      </c>
      <c r="BM247" s="219" t="s">
        <v>450</v>
      </c>
    </row>
    <row r="248" spans="1:65" s="2" customFormat="1" ht="21.75" customHeight="1">
      <c r="A248" s="35"/>
      <c r="B248" s="36"/>
      <c r="C248" s="207" t="s">
        <v>451</v>
      </c>
      <c r="D248" s="207" t="s">
        <v>130</v>
      </c>
      <c r="E248" s="208" t="s">
        <v>452</v>
      </c>
      <c r="F248" s="209" t="s">
        <v>453</v>
      </c>
      <c r="G248" s="210" t="s">
        <v>142</v>
      </c>
      <c r="H248" s="211">
        <v>510.3</v>
      </c>
      <c r="I248" s="212"/>
      <c r="J248" s="213">
        <f>ROUND(I248*H248,2)</f>
        <v>0</v>
      </c>
      <c r="K248" s="214"/>
      <c r="L248" s="40"/>
      <c r="M248" s="215" t="s">
        <v>1</v>
      </c>
      <c r="N248" s="216" t="s">
        <v>42</v>
      </c>
      <c r="O248" s="72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9" t="s">
        <v>134</v>
      </c>
      <c r="AT248" s="219" t="s">
        <v>130</v>
      </c>
      <c r="AU248" s="219" t="s">
        <v>87</v>
      </c>
      <c r="AY248" s="18" t="s">
        <v>128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8" t="s">
        <v>85</v>
      </c>
      <c r="BK248" s="220">
        <f>ROUND(I248*H248,2)</f>
        <v>0</v>
      </c>
      <c r="BL248" s="18" t="s">
        <v>134</v>
      </c>
      <c r="BM248" s="219" t="s">
        <v>454</v>
      </c>
    </row>
    <row r="249" spans="1:65" s="2" customFormat="1" ht="21.75" customHeight="1">
      <c r="A249" s="35"/>
      <c r="B249" s="36"/>
      <c r="C249" s="207" t="s">
        <v>237</v>
      </c>
      <c r="D249" s="207" t="s">
        <v>130</v>
      </c>
      <c r="E249" s="208" t="s">
        <v>455</v>
      </c>
      <c r="F249" s="209" t="s">
        <v>456</v>
      </c>
      <c r="G249" s="210" t="s">
        <v>142</v>
      </c>
      <c r="H249" s="211">
        <v>21.56</v>
      </c>
      <c r="I249" s="212"/>
      <c r="J249" s="213">
        <f>ROUND(I249*H249,2)</f>
        <v>0</v>
      </c>
      <c r="K249" s="214"/>
      <c r="L249" s="40"/>
      <c r="M249" s="215" t="s">
        <v>1</v>
      </c>
      <c r="N249" s="216" t="s">
        <v>42</v>
      </c>
      <c r="O249" s="72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9" t="s">
        <v>134</v>
      </c>
      <c r="AT249" s="219" t="s">
        <v>130</v>
      </c>
      <c r="AU249" s="219" t="s">
        <v>87</v>
      </c>
      <c r="AY249" s="18" t="s">
        <v>128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8" t="s">
        <v>85</v>
      </c>
      <c r="BK249" s="220">
        <f>ROUND(I249*H249,2)</f>
        <v>0</v>
      </c>
      <c r="BL249" s="18" t="s">
        <v>134</v>
      </c>
      <c r="BM249" s="219" t="s">
        <v>457</v>
      </c>
    </row>
    <row r="250" spans="1:65" s="2" customFormat="1" ht="21.75" customHeight="1">
      <c r="A250" s="35"/>
      <c r="B250" s="36"/>
      <c r="C250" s="207" t="s">
        <v>458</v>
      </c>
      <c r="D250" s="207" t="s">
        <v>130</v>
      </c>
      <c r="E250" s="208" t="s">
        <v>459</v>
      </c>
      <c r="F250" s="209" t="s">
        <v>460</v>
      </c>
      <c r="G250" s="210" t="s">
        <v>180</v>
      </c>
      <c r="H250" s="211">
        <v>0.015</v>
      </c>
      <c r="I250" s="212"/>
      <c r="J250" s="213">
        <f>ROUND(I250*H250,2)</f>
        <v>0</v>
      </c>
      <c r="K250" s="214"/>
      <c r="L250" s="40"/>
      <c r="M250" s="215" t="s">
        <v>1</v>
      </c>
      <c r="N250" s="216" t="s">
        <v>42</v>
      </c>
      <c r="O250" s="72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9" t="s">
        <v>134</v>
      </c>
      <c r="AT250" s="219" t="s">
        <v>130</v>
      </c>
      <c r="AU250" s="219" t="s">
        <v>87</v>
      </c>
      <c r="AY250" s="18" t="s">
        <v>128</v>
      </c>
      <c r="BE250" s="220">
        <f>IF(N250="základní",J250,0)</f>
        <v>0</v>
      </c>
      <c r="BF250" s="220">
        <f>IF(N250="snížená",J250,0)</f>
        <v>0</v>
      </c>
      <c r="BG250" s="220">
        <f>IF(N250="zákl. přenesená",J250,0)</f>
        <v>0</v>
      </c>
      <c r="BH250" s="220">
        <f>IF(N250="sníž. přenesená",J250,0)</f>
        <v>0</v>
      </c>
      <c r="BI250" s="220">
        <f>IF(N250="nulová",J250,0)</f>
        <v>0</v>
      </c>
      <c r="BJ250" s="18" t="s">
        <v>85</v>
      </c>
      <c r="BK250" s="220">
        <f>ROUND(I250*H250,2)</f>
        <v>0</v>
      </c>
      <c r="BL250" s="18" t="s">
        <v>134</v>
      </c>
      <c r="BM250" s="219" t="s">
        <v>461</v>
      </c>
    </row>
    <row r="251" spans="2:51" s="13" customFormat="1" ht="12">
      <c r="B251" s="221"/>
      <c r="C251" s="222"/>
      <c r="D251" s="223" t="s">
        <v>135</v>
      </c>
      <c r="E251" s="224" t="s">
        <v>1</v>
      </c>
      <c r="F251" s="225" t="s">
        <v>462</v>
      </c>
      <c r="G251" s="222"/>
      <c r="H251" s="226">
        <v>0.015</v>
      </c>
      <c r="I251" s="227"/>
      <c r="J251" s="222"/>
      <c r="K251" s="222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135</v>
      </c>
      <c r="AU251" s="232" t="s">
        <v>87</v>
      </c>
      <c r="AV251" s="13" t="s">
        <v>87</v>
      </c>
      <c r="AW251" s="13" t="s">
        <v>33</v>
      </c>
      <c r="AX251" s="13" t="s">
        <v>85</v>
      </c>
      <c r="AY251" s="232" t="s">
        <v>128</v>
      </c>
    </row>
    <row r="252" spans="1:65" s="2" customFormat="1" ht="16.5" customHeight="1">
      <c r="A252" s="35"/>
      <c r="B252" s="36"/>
      <c r="C252" s="268" t="s">
        <v>241</v>
      </c>
      <c r="D252" s="268" t="s">
        <v>398</v>
      </c>
      <c r="E252" s="269" t="s">
        <v>463</v>
      </c>
      <c r="F252" s="270" t="s">
        <v>464</v>
      </c>
      <c r="G252" s="271" t="s">
        <v>401</v>
      </c>
      <c r="H252" s="272">
        <v>15</v>
      </c>
      <c r="I252" s="273"/>
      <c r="J252" s="274">
        <f>ROUND(I252*H252,2)</f>
        <v>0</v>
      </c>
      <c r="K252" s="275"/>
      <c r="L252" s="276"/>
      <c r="M252" s="277" t="s">
        <v>1</v>
      </c>
      <c r="N252" s="278" t="s">
        <v>42</v>
      </c>
      <c r="O252" s="72"/>
      <c r="P252" s="217">
        <f>O252*H252</f>
        <v>0</v>
      </c>
      <c r="Q252" s="217">
        <v>0.001</v>
      </c>
      <c r="R252" s="217">
        <f>Q252*H252</f>
        <v>0.015</v>
      </c>
      <c r="S252" s="217">
        <v>0</v>
      </c>
      <c r="T252" s="218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9" t="s">
        <v>154</v>
      </c>
      <c r="AT252" s="219" t="s">
        <v>398</v>
      </c>
      <c r="AU252" s="219" t="s">
        <v>87</v>
      </c>
      <c r="AY252" s="18" t="s">
        <v>128</v>
      </c>
      <c r="BE252" s="220">
        <f>IF(N252="základní",J252,0)</f>
        <v>0</v>
      </c>
      <c r="BF252" s="220">
        <f>IF(N252="snížená",J252,0)</f>
        <v>0</v>
      </c>
      <c r="BG252" s="220">
        <f>IF(N252="zákl. přenesená",J252,0)</f>
        <v>0</v>
      </c>
      <c r="BH252" s="220">
        <f>IF(N252="sníž. přenesená",J252,0)</f>
        <v>0</v>
      </c>
      <c r="BI252" s="220">
        <f>IF(N252="nulová",J252,0)</f>
        <v>0</v>
      </c>
      <c r="BJ252" s="18" t="s">
        <v>85</v>
      </c>
      <c r="BK252" s="220">
        <f>ROUND(I252*H252,2)</f>
        <v>0</v>
      </c>
      <c r="BL252" s="18" t="s">
        <v>134</v>
      </c>
      <c r="BM252" s="219" t="s">
        <v>465</v>
      </c>
    </row>
    <row r="253" spans="2:51" s="13" customFormat="1" ht="12">
      <c r="B253" s="221"/>
      <c r="C253" s="222"/>
      <c r="D253" s="223" t="s">
        <v>135</v>
      </c>
      <c r="E253" s="222"/>
      <c r="F253" s="225" t="s">
        <v>466</v>
      </c>
      <c r="G253" s="222"/>
      <c r="H253" s="226">
        <v>15</v>
      </c>
      <c r="I253" s="227"/>
      <c r="J253" s="222"/>
      <c r="K253" s="222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135</v>
      </c>
      <c r="AU253" s="232" t="s">
        <v>87</v>
      </c>
      <c r="AV253" s="13" t="s">
        <v>87</v>
      </c>
      <c r="AW253" s="13" t="s">
        <v>4</v>
      </c>
      <c r="AX253" s="13" t="s">
        <v>85</v>
      </c>
      <c r="AY253" s="232" t="s">
        <v>128</v>
      </c>
    </row>
    <row r="254" spans="1:65" s="2" customFormat="1" ht="21.75" customHeight="1">
      <c r="A254" s="35"/>
      <c r="B254" s="36"/>
      <c r="C254" s="207" t="s">
        <v>467</v>
      </c>
      <c r="D254" s="207" t="s">
        <v>130</v>
      </c>
      <c r="E254" s="208" t="s">
        <v>468</v>
      </c>
      <c r="F254" s="209" t="s">
        <v>469</v>
      </c>
      <c r="G254" s="210" t="s">
        <v>180</v>
      </c>
      <c r="H254" s="211">
        <v>0.001</v>
      </c>
      <c r="I254" s="212"/>
      <c r="J254" s="213">
        <f>ROUND(I254*H254,2)</f>
        <v>0</v>
      </c>
      <c r="K254" s="214"/>
      <c r="L254" s="40"/>
      <c r="M254" s="215" t="s">
        <v>1</v>
      </c>
      <c r="N254" s="216" t="s">
        <v>42</v>
      </c>
      <c r="O254" s="72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9" t="s">
        <v>134</v>
      </c>
      <c r="AT254" s="219" t="s">
        <v>130</v>
      </c>
      <c r="AU254" s="219" t="s">
        <v>87</v>
      </c>
      <c r="AY254" s="18" t="s">
        <v>128</v>
      </c>
      <c r="BE254" s="220">
        <f>IF(N254="základní",J254,0)</f>
        <v>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18" t="s">
        <v>85</v>
      </c>
      <c r="BK254" s="220">
        <f>ROUND(I254*H254,2)</f>
        <v>0</v>
      </c>
      <c r="BL254" s="18" t="s">
        <v>134</v>
      </c>
      <c r="BM254" s="219" t="s">
        <v>470</v>
      </c>
    </row>
    <row r="255" spans="2:51" s="13" customFormat="1" ht="12">
      <c r="B255" s="221"/>
      <c r="C255" s="222"/>
      <c r="D255" s="223" t="s">
        <v>135</v>
      </c>
      <c r="E255" s="224" t="s">
        <v>1</v>
      </c>
      <c r="F255" s="225" t="s">
        <v>471</v>
      </c>
      <c r="G255" s="222"/>
      <c r="H255" s="226">
        <v>0.001</v>
      </c>
      <c r="I255" s="227"/>
      <c r="J255" s="222"/>
      <c r="K255" s="222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135</v>
      </c>
      <c r="AU255" s="232" t="s">
        <v>87</v>
      </c>
      <c r="AV255" s="13" t="s">
        <v>87</v>
      </c>
      <c r="AW255" s="13" t="s">
        <v>33</v>
      </c>
      <c r="AX255" s="13" t="s">
        <v>85</v>
      </c>
      <c r="AY255" s="232" t="s">
        <v>128</v>
      </c>
    </row>
    <row r="256" spans="1:65" s="2" customFormat="1" ht="16.5" customHeight="1">
      <c r="A256" s="35"/>
      <c r="B256" s="36"/>
      <c r="C256" s="268" t="s">
        <v>248</v>
      </c>
      <c r="D256" s="268" t="s">
        <v>398</v>
      </c>
      <c r="E256" s="269" t="s">
        <v>463</v>
      </c>
      <c r="F256" s="270" t="s">
        <v>464</v>
      </c>
      <c r="G256" s="271" t="s">
        <v>401</v>
      </c>
      <c r="H256" s="272">
        <v>1</v>
      </c>
      <c r="I256" s="273"/>
      <c r="J256" s="274">
        <f>ROUND(I256*H256,2)</f>
        <v>0</v>
      </c>
      <c r="K256" s="275"/>
      <c r="L256" s="276"/>
      <c r="M256" s="277" t="s">
        <v>1</v>
      </c>
      <c r="N256" s="278" t="s">
        <v>42</v>
      </c>
      <c r="O256" s="72"/>
      <c r="P256" s="217">
        <f>O256*H256</f>
        <v>0</v>
      </c>
      <c r="Q256" s="217">
        <v>0.001</v>
      </c>
      <c r="R256" s="217">
        <f>Q256*H256</f>
        <v>0.001</v>
      </c>
      <c r="S256" s="217">
        <v>0</v>
      </c>
      <c r="T256" s="218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9" t="s">
        <v>154</v>
      </c>
      <c r="AT256" s="219" t="s">
        <v>398</v>
      </c>
      <c r="AU256" s="219" t="s">
        <v>87</v>
      </c>
      <c r="AY256" s="18" t="s">
        <v>128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18" t="s">
        <v>85</v>
      </c>
      <c r="BK256" s="220">
        <f>ROUND(I256*H256,2)</f>
        <v>0</v>
      </c>
      <c r="BL256" s="18" t="s">
        <v>134</v>
      </c>
      <c r="BM256" s="219" t="s">
        <v>472</v>
      </c>
    </row>
    <row r="257" spans="2:51" s="13" customFormat="1" ht="12">
      <c r="B257" s="221"/>
      <c r="C257" s="222"/>
      <c r="D257" s="223" t="s">
        <v>135</v>
      </c>
      <c r="E257" s="222"/>
      <c r="F257" s="225" t="s">
        <v>473</v>
      </c>
      <c r="G257" s="222"/>
      <c r="H257" s="226">
        <v>1</v>
      </c>
      <c r="I257" s="227"/>
      <c r="J257" s="222"/>
      <c r="K257" s="222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135</v>
      </c>
      <c r="AU257" s="232" t="s">
        <v>87</v>
      </c>
      <c r="AV257" s="13" t="s">
        <v>87</v>
      </c>
      <c r="AW257" s="13" t="s">
        <v>4</v>
      </c>
      <c r="AX257" s="13" t="s">
        <v>85</v>
      </c>
      <c r="AY257" s="232" t="s">
        <v>128</v>
      </c>
    </row>
    <row r="258" spans="2:63" s="12" customFormat="1" ht="22.9" customHeight="1">
      <c r="B258" s="192"/>
      <c r="C258" s="193"/>
      <c r="D258" s="194" t="s">
        <v>76</v>
      </c>
      <c r="E258" s="205" t="s">
        <v>87</v>
      </c>
      <c r="F258" s="205" t="s">
        <v>474</v>
      </c>
      <c r="G258" s="193"/>
      <c r="H258" s="193"/>
      <c r="I258" s="196"/>
      <c r="J258" s="206">
        <f>BK258</f>
        <v>0</v>
      </c>
      <c r="K258" s="193"/>
      <c r="L258" s="197"/>
      <c r="M258" s="198"/>
      <c r="N258" s="199"/>
      <c r="O258" s="199"/>
      <c r="P258" s="200">
        <f>SUM(P259:P313)</f>
        <v>0</v>
      </c>
      <c r="Q258" s="199"/>
      <c r="R258" s="200">
        <f>SUM(R259:R313)</f>
        <v>632.29648674</v>
      </c>
      <c r="S258" s="199"/>
      <c r="T258" s="201">
        <f>SUM(T259:T313)</f>
        <v>0</v>
      </c>
      <c r="AR258" s="202" t="s">
        <v>85</v>
      </c>
      <c r="AT258" s="203" t="s">
        <v>76</v>
      </c>
      <c r="AU258" s="203" t="s">
        <v>85</v>
      </c>
      <c r="AY258" s="202" t="s">
        <v>128</v>
      </c>
      <c r="BK258" s="204">
        <f>SUM(BK259:BK313)</f>
        <v>0</v>
      </c>
    </row>
    <row r="259" spans="1:65" s="2" customFormat="1" ht="21.75" customHeight="1">
      <c r="A259" s="35"/>
      <c r="B259" s="36"/>
      <c r="C259" s="207" t="s">
        <v>475</v>
      </c>
      <c r="D259" s="207" t="s">
        <v>130</v>
      </c>
      <c r="E259" s="208" t="s">
        <v>476</v>
      </c>
      <c r="F259" s="209" t="s">
        <v>477</v>
      </c>
      <c r="G259" s="210" t="s">
        <v>133</v>
      </c>
      <c r="H259" s="211">
        <v>12.501</v>
      </c>
      <c r="I259" s="212"/>
      <c r="J259" s="213">
        <f>ROUND(I259*H259,2)</f>
        <v>0</v>
      </c>
      <c r="K259" s="214"/>
      <c r="L259" s="40"/>
      <c r="M259" s="215" t="s">
        <v>1</v>
      </c>
      <c r="N259" s="216" t="s">
        <v>42</v>
      </c>
      <c r="O259" s="72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9" t="s">
        <v>134</v>
      </c>
      <c r="AT259" s="219" t="s">
        <v>130</v>
      </c>
      <c r="AU259" s="219" t="s">
        <v>87</v>
      </c>
      <c r="AY259" s="18" t="s">
        <v>128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18" t="s">
        <v>85</v>
      </c>
      <c r="BK259" s="220">
        <f>ROUND(I259*H259,2)</f>
        <v>0</v>
      </c>
      <c r="BL259" s="18" t="s">
        <v>134</v>
      </c>
      <c r="BM259" s="219" t="s">
        <v>478</v>
      </c>
    </row>
    <row r="260" spans="2:51" s="13" customFormat="1" ht="12">
      <c r="B260" s="221"/>
      <c r="C260" s="222"/>
      <c r="D260" s="223" t="s">
        <v>135</v>
      </c>
      <c r="E260" s="224" t="s">
        <v>1</v>
      </c>
      <c r="F260" s="225" t="s">
        <v>479</v>
      </c>
      <c r="G260" s="222"/>
      <c r="H260" s="226">
        <v>12.501</v>
      </c>
      <c r="I260" s="227"/>
      <c r="J260" s="222"/>
      <c r="K260" s="222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135</v>
      </c>
      <c r="AU260" s="232" t="s">
        <v>87</v>
      </c>
      <c r="AV260" s="13" t="s">
        <v>87</v>
      </c>
      <c r="AW260" s="13" t="s">
        <v>33</v>
      </c>
      <c r="AX260" s="13" t="s">
        <v>85</v>
      </c>
      <c r="AY260" s="232" t="s">
        <v>128</v>
      </c>
    </row>
    <row r="261" spans="1:65" s="2" customFormat="1" ht="21.75" customHeight="1">
      <c r="A261" s="35"/>
      <c r="B261" s="36"/>
      <c r="C261" s="207" t="s">
        <v>256</v>
      </c>
      <c r="D261" s="207" t="s">
        <v>130</v>
      </c>
      <c r="E261" s="208" t="s">
        <v>480</v>
      </c>
      <c r="F261" s="209" t="s">
        <v>481</v>
      </c>
      <c r="G261" s="210" t="s">
        <v>142</v>
      </c>
      <c r="H261" s="211">
        <v>148.16</v>
      </c>
      <c r="I261" s="212"/>
      <c r="J261" s="213">
        <f>ROUND(I261*H261,2)</f>
        <v>0</v>
      </c>
      <c r="K261" s="214"/>
      <c r="L261" s="40"/>
      <c r="M261" s="215" t="s">
        <v>1</v>
      </c>
      <c r="N261" s="216" t="s">
        <v>42</v>
      </c>
      <c r="O261" s="72"/>
      <c r="P261" s="217">
        <f>O261*H261</f>
        <v>0</v>
      </c>
      <c r="Q261" s="217">
        <v>0.00031</v>
      </c>
      <c r="R261" s="217">
        <f>Q261*H261</f>
        <v>0.0459296</v>
      </c>
      <c r="S261" s="217">
        <v>0</v>
      </c>
      <c r="T261" s="218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9" t="s">
        <v>134</v>
      </c>
      <c r="AT261" s="219" t="s">
        <v>130</v>
      </c>
      <c r="AU261" s="219" t="s">
        <v>87</v>
      </c>
      <c r="AY261" s="18" t="s">
        <v>128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18" t="s">
        <v>85</v>
      </c>
      <c r="BK261" s="220">
        <f>ROUND(I261*H261,2)</f>
        <v>0</v>
      </c>
      <c r="BL261" s="18" t="s">
        <v>134</v>
      </c>
      <c r="BM261" s="219" t="s">
        <v>482</v>
      </c>
    </row>
    <row r="262" spans="2:51" s="13" customFormat="1" ht="12">
      <c r="B262" s="221"/>
      <c r="C262" s="222"/>
      <c r="D262" s="223" t="s">
        <v>135</v>
      </c>
      <c r="E262" s="224" t="s">
        <v>1</v>
      </c>
      <c r="F262" s="225" t="s">
        <v>483</v>
      </c>
      <c r="G262" s="222"/>
      <c r="H262" s="226">
        <v>148.16</v>
      </c>
      <c r="I262" s="227"/>
      <c r="J262" s="222"/>
      <c r="K262" s="222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135</v>
      </c>
      <c r="AU262" s="232" t="s">
        <v>87</v>
      </c>
      <c r="AV262" s="13" t="s">
        <v>87</v>
      </c>
      <c r="AW262" s="13" t="s">
        <v>33</v>
      </c>
      <c r="AX262" s="13" t="s">
        <v>85</v>
      </c>
      <c r="AY262" s="232" t="s">
        <v>128</v>
      </c>
    </row>
    <row r="263" spans="1:65" s="2" customFormat="1" ht="21.75" customHeight="1">
      <c r="A263" s="35"/>
      <c r="B263" s="36"/>
      <c r="C263" s="268" t="s">
        <v>484</v>
      </c>
      <c r="D263" s="268" t="s">
        <v>398</v>
      </c>
      <c r="E263" s="269" t="s">
        <v>485</v>
      </c>
      <c r="F263" s="270" t="s">
        <v>486</v>
      </c>
      <c r="G263" s="271" t="s">
        <v>142</v>
      </c>
      <c r="H263" s="272">
        <v>162.976</v>
      </c>
      <c r="I263" s="273"/>
      <c r="J263" s="274">
        <f>ROUND(I263*H263,2)</f>
        <v>0</v>
      </c>
      <c r="K263" s="275"/>
      <c r="L263" s="276"/>
      <c r="M263" s="277" t="s">
        <v>1</v>
      </c>
      <c r="N263" s="278" t="s">
        <v>42</v>
      </c>
      <c r="O263" s="72"/>
      <c r="P263" s="217">
        <f>O263*H263</f>
        <v>0</v>
      </c>
      <c r="Q263" s="217">
        <v>0.0003</v>
      </c>
      <c r="R263" s="217">
        <f>Q263*H263</f>
        <v>0.04889279999999999</v>
      </c>
      <c r="S263" s="217">
        <v>0</v>
      </c>
      <c r="T263" s="218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9" t="s">
        <v>154</v>
      </c>
      <c r="AT263" s="219" t="s">
        <v>398</v>
      </c>
      <c r="AU263" s="219" t="s">
        <v>87</v>
      </c>
      <c r="AY263" s="18" t="s">
        <v>128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8" t="s">
        <v>85</v>
      </c>
      <c r="BK263" s="220">
        <f>ROUND(I263*H263,2)</f>
        <v>0</v>
      </c>
      <c r="BL263" s="18" t="s">
        <v>134</v>
      </c>
      <c r="BM263" s="219" t="s">
        <v>487</v>
      </c>
    </row>
    <row r="264" spans="2:51" s="13" customFormat="1" ht="12">
      <c r="B264" s="221"/>
      <c r="C264" s="222"/>
      <c r="D264" s="223" t="s">
        <v>135</v>
      </c>
      <c r="E264" s="222"/>
      <c r="F264" s="225" t="s">
        <v>488</v>
      </c>
      <c r="G264" s="222"/>
      <c r="H264" s="226">
        <v>162.976</v>
      </c>
      <c r="I264" s="227"/>
      <c r="J264" s="222"/>
      <c r="K264" s="222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135</v>
      </c>
      <c r="AU264" s="232" t="s">
        <v>87</v>
      </c>
      <c r="AV264" s="13" t="s">
        <v>87</v>
      </c>
      <c r="AW264" s="13" t="s">
        <v>4</v>
      </c>
      <c r="AX264" s="13" t="s">
        <v>85</v>
      </c>
      <c r="AY264" s="232" t="s">
        <v>128</v>
      </c>
    </row>
    <row r="265" spans="1:65" s="2" customFormat="1" ht="21.75" customHeight="1">
      <c r="A265" s="35"/>
      <c r="B265" s="36"/>
      <c r="C265" s="207" t="s">
        <v>489</v>
      </c>
      <c r="D265" s="207" t="s">
        <v>130</v>
      </c>
      <c r="E265" s="208" t="s">
        <v>490</v>
      </c>
      <c r="F265" s="209" t="s">
        <v>491</v>
      </c>
      <c r="G265" s="210" t="s">
        <v>255</v>
      </c>
      <c r="H265" s="211">
        <v>92.6</v>
      </c>
      <c r="I265" s="212"/>
      <c r="J265" s="213">
        <f>ROUND(I265*H265,2)</f>
        <v>0</v>
      </c>
      <c r="K265" s="214"/>
      <c r="L265" s="40"/>
      <c r="M265" s="215" t="s">
        <v>1</v>
      </c>
      <c r="N265" s="216" t="s">
        <v>42</v>
      </c>
      <c r="O265" s="72"/>
      <c r="P265" s="217">
        <f>O265*H265</f>
        <v>0</v>
      </c>
      <c r="Q265" s="217">
        <v>0.00116</v>
      </c>
      <c r="R265" s="217">
        <f>Q265*H265</f>
        <v>0.107416</v>
      </c>
      <c r="S265" s="217">
        <v>0</v>
      </c>
      <c r="T265" s="218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9" t="s">
        <v>134</v>
      </c>
      <c r="AT265" s="219" t="s">
        <v>130</v>
      </c>
      <c r="AU265" s="219" t="s">
        <v>87</v>
      </c>
      <c r="AY265" s="18" t="s">
        <v>128</v>
      </c>
      <c r="BE265" s="220">
        <f>IF(N265="základní",J265,0)</f>
        <v>0</v>
      </c>
      <c r="BF265" s="220">
        <f>IF(N265="snížená",J265,0)</f>
        <v>0</v>
      </c>
      <c r="BG265" s="220">
        <f>IF(N265="zákl. přenesená",J265,0)</f>
        <v>0</v>
      </c>
      <c r="BH265" s="220">
        <f>IF(N265="sníž. přenesená",J265,0)</f>
        <v>0</v>
      </c>
      <c r="BI265" s="220">
        <f>IF(N265="nulová",J265,0)</f>
        <v>0</v>
      </c>
      <c r="BJ265" s="18" t="s">
        <v>85</v>
      </c>
      <c r="BK265" s="220">
        <f>ROUND(I265*H265,2)</f>
        <v>0</v>
      </c>
      <c r="BL265" s="18" t="s">
        <v>134</v>
      </c>
      <c r="BM265" s="219" t="s">
        <v>492</v>
      </c>
    </row>
    <row r="266" spans="2:51" s="13" customFormat="1" ht="12">
      <c r="B266" s="221"/>
      <c r="C266" s="222"/>
      <c r="D266" s="223" t="s">
        <v>135</v>
      </c>
      <c r="E266" s="224" t="s">
        <v>1</v>
      </c>
      <c r="F266" s="225" t="s">
        <v>493</v>
      </c>
      <c r="G266" s="222"/>
      <c r="H266" s="226">
        <v>92.6</v>
      </c>
      <c r="I266" s="227"/>
      <c r="J266" s="222"/>
      <c r="K266" s="222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135</v>
      </c>
      <c r="AU266" s="232" t="s">
        <v>87</v>
      </c>
      <c r="AV266" s="13" t="s">
        <v>87</v>
      </c>
      <c r="AW266" s="13" t="s">
        <v>33</v>
      </c>
      <c r="AX266" s="13" t="s">
        <v>85</v>
      </c>
      <c r="AY266" s="232" t="s">
        <v>128</v>
      </c>
    </row>
    <row r="267" spans="1:65" s="2" customFormat="1" ht="21.75" customHeight="1">
      <c r="A267" s="35"/>
      <c r="B267" s="36"/>
      <c r="C267" s="207" t="s">
        <v>494</v>
      </c>
      <c r="D267" s="207" t="s">
        <v>130</v>
      </c>
      <c r="E267" s="208" t="s">
        <v>495</v>
      </c>
      <c r="F267" s="209" t="s">
        <v>496</v>
      </c>
      <c r="G267" s="210" t="s">
        <v>133</v>
      </c>
      <c r="H267" s="211">
        <v>65.722</v>
      </c>
      <c r="I267" s="212"/>
      <c r="J267" s="213">
        <f>ROUND(I267*H267,2)</f>
        <v>0</v>
      </c>
      <c r="K267" s="214"/>
      <c r="L267" s="40"/>
      <c r="M267" s="215" t="s">
        <v>1</v>
      </c>
      <c r="N267" s="216" t="s">
        <v>42</v>
      </c>
      <c r="O267" s="72"/>
      <c r="P267" s="217">
        <f>O267*H267</f>
        <v>0</v>
      </c>
      <c r="Q267" s="217">
        <v>2.16</v>
      </c>
      <c r="R267" s="217">
        <f>Q267*H267</f>
        <v>141.95952</v>
      </c>
      <c r="S267" s="217">
        <v>0</v>
      </c>
      <c r="T267" s="218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9" t="s">
        <v>134</v>
      </c>
      <c r="AT267" s="219" t="s">
        <v>130</v>
      </c>
      <c r="AU267" s="219" t="s">
        <v>87</v>
      </c>
      <c r="AY267" s="18" t="s">
        <v>128</v>
      </c>
      <c r="BE267" s="220">
        <f>IF(N267="základní",J267,0)</f>
        <v>0</v>
      </c>
      <c r="BF267" s="220">
        <f>IF(N267="snížená",J267,0)</f>
        <v>0</v>
      </c>
      <c r="BG267" s="220">
        <f>IF(N267="zákl. přenesená",J267,0)</f>
        <v>0</v>
      </c>
      <c r="BH267" s="220">
        <f>IF(N267="sníž. přenesená",J267,0)</f>
        <v>0</v>
      </c>
      <c r="BI267" s="220">
        <f>IF(N267="nulová",J267,0)</f>
        <v>0</v>
      </c>
      <c r="BJ267" s="18" t="s">
        <v>85</v>
      </c>
      <c r="BK267" s="220">
        <f>ROUND(I267*H267,2)</f>
        <v>0</v>
      </c>
      <c r="BL267" s="18" t="s">
        <v>134</v>
      </c>
      <c r="BM267" s="219" t="s">
        <v>497</v>
      </c>
    </row>
    <row r="268" spans="2:51" s="13" customFormat="1" ht="12">
      <c r="B268" s="221"/>
      <c r="C268" s="222"/>
      <c r="D268" s="223" t="s">
        <v>135</v>
      </c>
      <c r="E268" s="224" t="s">
        <v>1</v>
      </c>
      <c r="F268" s="225" t="s">
        <v>498</v>
      </c>
      <c r="G268" s="222"/>
      <c r="H268" s="226">
        <v>72.198</v>
      </c>
      <c r="I268" s="227"/>
      <c r="J268" s="222"/>
      <c r="K268" s="222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135</v>
      </c>
      <c r="AU268" s="232" t="s">
        <v>87</v>
      </c>
      <c r="AV268" s="13" t="s">
        <v>87</v>
      </c>
      <c r="AW268" s="13" t="s">
        <v>33</v>
      </c>
      <c r="AX268" s="13" t="s">
        <v>77</v>
      </c>
      <c r="AY268" s="232" t="s">
        <v>128</v>
      </c>
    </row>
    <row r="269" spans="2:51" s="13" customFormat="1" ht="12">
      <c r="B269" s="221"/>
      <c r="C269" s="222"/>
      <c r="D269" s="223" t="s">
        <v>135</v>
      </c>
      <c r="E269" s="224" t="s">
        <v>1</v>
      </c>
      <c r="F269" s="225" t="s">
        <v>499</v>
      </c>
      <c r="G269" s="222"/>
      <c r="H269" s="226">
        <v>-2.816</v>
      </c>
      <c r="I269" s="227"/>
      <c r="J269" s="222"/>
      <c r="K269" s="222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135</v>
      </c>
      <c r="AU269" s="232" t="s">
        <v>87</v>
      </c>
      <c r="AV269" s="13" t="s">
        <v>87</v>
      </c>
      <c r="AW269" s="13" t="s">
        <v>33</v>
      </c>
      <c r="AX269" s="13" t="s">
        <v>77</v>
      </c>
      <c r="AY269" s="232" t="s">
        <v>128</v>
      </c>
    </row>
    <row r="270" spans="2:51" s="13" customFormat="1" ht="12">
      <c r="B270" s="221"/>
      <c r="C270" s="222"/>
      <c r="D270" s="223" t="s">
        <v>135</v>
      </c>
      <c r="E270" s="224" t="s">
        <v>1</v>
      </c>
      <c r="F270" s="225" t="s">
        <v>500</v>
      </c>
      <c r="G270" s="222"/>
      <c r="H270" s="226">
        <v>-3.927</v>
      </c>
      <c r="I270" s="227"/>
      <c r="J270" s="222"/>
      <c r="K270" s="222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135</v>
      </c>
      <c r="AU270" s="232" t="s">
        <v>87</v>
      </c>
      <c r="AV270" s="13" t="s">
        <v>87</v>
      </c>
      <c r="AW270" s="13" t="s">
        <v>33</v>
      </c>
      <c r="AX270" s="13" t="s">
        <v>77</v>
      </c>
      <c r="AY270" s="232" t="s">
        <v>128</v>
      </c>
    </row>
    <row r="271" spans="2:51" s="13" customFormat="1" ht="12">
      <c r="B271" s="221"/>
      <c r="C271" s="222"/>
      <c r="D271" s="223" t="s">
        <v>135</v>
      </c>
      <c r="E271" s="224" t="s">
        <v>1</v>
      </c>
      <c r="F271" s="225" t="s">
        <v>501</v>
      </c>
      <c r="G271" s="222"/>
      <c r="H271" s="226">
        <v>0.267</v>
      </c>
      <c r="I271" s="227"/>
      <c r="J271" s="222"/>
      <c r="K271" s="222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135</v>
      </c>
      <c r="AU271" s="232" t="s">
        <v>87</v>
      </c>
      <c r="AV271" s="13" t="s">
        <v>87</v>
      </c>
      <c r="AW271" s="13" t="s">
        <v>33</v>
      </c>
      <c r="AX271" s="13" t="s">
        <v>77</v>
      </c>
      <c r="AY271" s="232" t="s">
        <v>128</v>
      </c>
    </row>
    <row r="272" spans="2:51" s="14" customFormat="1" ht="12">
      <c r="B272" s="233"/>
      <c r="C272" s="234"/>
      <c r="D272" s="223" t="s">
        <v>135</v>
      </c>
      <c r="E272" s="235" t="s">
        <v>1</v>
      </c>
      <c r="F272" s="236" t="s">
        <v>137</v>
      </c>
      <c r="G272" s="234"/>
      <c r="H272" s="237">
        <v>65.722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135</v>
      </c>
      <c r="AU272" s="243" t="s">
        <v>87</v>
      </c>
      <c r="AV272" s="14" t="s">
        <v>134</v>
      </c>
      <c r="AW272" s="14" t="s">
        <v>33</v>
      </c>
      <c r="AX272" s="14" t="s">
        <v>85</v>
      </c>
      <c r="AY272" s="243" t="s">
        <v>128</v>
      </c>
    </row>
    <row r="273" spans="1:65" s="2" customFormat="1" ht="21.75" customHeight="1">
      <c r="A273" s="35"/>
      <c r="B273" s="36"/>
      <c r="C273" s="207" t="s">
        <v>502</v>
      </c>
      <c r="D273" s="207" t="s">
        <v>130</v>
      </c>
      <c r="E273" s="208" t="s">
        <v>503</v>
      </c>
      <c r="F273" s="209" t="s">
        <v>504</v>
      </c>
      <c r="G273" s="210" t="s">
        <v>133</v>
      </c>
      <c r="H273" s="211">
        <v>78.77</v>
      </c>
      <c r="I273" s="212"/>
      <c r="J273" s="213">
        <f>ROUND(I273*H273,2)</f>
        <v>0</v>
      </c>
      <c r="K273" s="214"/>
      <c r="L273" s="40"/>
      <c r="M273" s="215" t="s">
        <v>1</v>
      </c>
      <c r="N273" s="216" t="s">
        <v>42</v>
      </c>
      <c r="O273" s="72"/>
      <c r="P273" s="217">
        <f>O273*H273</f>
        <v>0</v>
      </c>
      <c r="Q273" s="217">
        <v>2.45329</v>
      </c>
      <c r="R273" s="217">
        <f>Q273*H273</f>
        <v>193.2456533</v>
      </c>
      <c r="S273" s="217">
        <v>0</v>
      </c>
      <c r="T273" s="218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9" t="s">
        <v>134</v>
      </c>
      <c r="AT273" s="219" t="s">
        <v>130</v>
      </c>
      <c r="AU273" s="219" t="s">
        <v>87</v>
      </c>
      <c r="AY273" s="18" t="s">
        <v>128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18" t="s">
        <v>85</v>
      </c>
      <c r="BK273" s="220">
        <f>ROUND(I273*H273,2)</f>
        <v>0</v>
      </c>
      <c r="BL273" s="18" t="s">
        <v>134</v>
      </c>
      <c r="BM273" s="219" t="s">
        <v>505</v>
      </c>
    </row>
    <row r="274" spans="2:51" s="13" customFormat="1" ht="12">
      <c r="B274" s="221"/>
      <c r="C274" s="222"/>
      <c r="D274" s="223" t="s">
        <v>135</v>
      </c>
      <c r="E274" s="224" t="s">
        <v>1</v>
      </c>
      <c r="F274" s="225" t="s">
        <v>506</v>
      </c>
      <c r="G274" s="222"/>
      <c r="H274" s="226">
        <v>77.854</v>
      </c>
      <c r="I274" s="227"/>
      <c r="J274" s="222"/>
      <c r="K274" s="222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135</v>
      </c>
      <c r="AU274" s="232" t="s">
        <v>87</v>
      </c>
      <c r="AV274" s="13" t="s">
        <v>87</v>
      </c>
      <c r="AW274" s="13" t="s">
        <v>33</v>
      </c>
      <c r="AX274" s="13" t="s">
        <v>77</v>
      </c>
      <c r="AY274" s="232" t="s">
        <v>128</v>
      </c>
    </row>
    <row r="275" spans="2:51" s="13" customFormat="1" ht="12">
      <c r="B275" s="221"/>
      <c r="C275" s="222"/>
      <c r="D275" s="223" t="s">
        <v>135</v>
      </c>
      <c r="E275" s="224" t="s">
        <v>1</v>
      </c>
      <c r="F275" s="225" t="s">
        <v>507</v>
      </c>
      <c r="G275" s="222"/>
      <c r="H275" s="226">
        <v>-0.208</v>
      </c>
      <c r="I275" s="227"/>
      <c r="J275" s="222"/>
      <c r="K275" s="222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135</v>
      </c>
      <c r="AU275" s="232" t="s">
        <v>87</v>
      </c>
      <c r="AV275" s="13" t="s">
        <v>87</v>
      </c>
      <c r="AW275" s="13" t="s">
        <v>33</v>
      </c>
      <c r="AX275" s="13" t="s">
        <v>77</v>
      </c>
      <c r="AY275" s="232" t="s">
        <v>128</v>
      </c>
    </row>
    <row r="276" spans="2:51" s="13" customFormat="1" ht="12">
      <c r="B276" s="221"/>
      <c r="C276" s="222"/>
      <c r="D276" s="223" t="s">
        <v>135</v>
      </c>
      <c r="E276" s="224" t="s">
        <v>1</v>
      </c>
      <c r="F276" s="225" t="s">
        <v>508</v>
      </c>
      <c r="G276" s="222"/>
      <c r="H276" s="226">
        <v>0.59</v>
      </c>
      <c r="I276" s="227"/>
      <c r="J276" s="222"/>
      <c r="K276" s="222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135</v>
      </c>
      <c r="AU276" s="232" t="s">
        <v>87</v>
      </c>
      <c r="AV276" s="13" t="s">
        <v>87</v>
      </c>
      <c r="AW276" s="13" t="s">
        <v>33</v>
      </c>
      <c r="AX276" s="13" t="s">
        <v>77</v>
      </c>
      <c r="AY276" s="232" t="s">
        <v>128</v>
      </c>
    </row>
    <row r="277" spans="2:51" s="13" customFormat="1" ht="12">
      <c r="B277" s="221"/>
      <c r="C277" s="222"/>
      <c r="D277" s="223" t="s">
        <v>135</v>
      </c>
      <c r="E277" s="224" t="s">
        <v>1</v>
      </c>
      <c r="F277" s="225" t="s">
        <v>509</v>
      </c>
      <c r="G277" s="222"/>
      <c r="H277" s="226">
        <v>0.534</v>
      </c>
      <c r="I277" s="227"/>
      <c r="J277" s="222"/>
      <c r="K277" s="222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135</v>
      </c>
      <c r="AU277" s="232" t="s">
        <v>87</v>
      </c>
      <c r="AV277" s="13" t="s">
        <v>87</v>
      </c>
      <c r="AW277" s="13" t="s">
        <v>33</v>
      </c>
      <c r="AX277" s="13" t="s">
        <v>77</v>
      </c>
      <c r="AY277" s="232" t="s">
        <v>128</v>
      </c>
    </row>
    <row r="278" spans="2:51" s="14" customFormat="1" ht="12">
      <c r="B278" s="233"/>
      <c r="C278" s="234"/>
      <c r="D278" s="223" t="s">
        <v>135</v>
      </c>
      <c r="E278" s="235" t="s">
        <v>1</v>
      </c>
      <c r="F278" s="236" t="s">
        <v>137</v>
      </c>
      <c r="G278" s="234"/>
      <c r="H278" s="237">
        <v>78.77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135</v>
      </c>
      <c r="AU278" s="243" t="s">
        <v>87</v>
      </c>
      <c r="AV278" s="14" t="s">
        <v>134</v>
      </c>
      <c r="AW278" s="14" t="s">
        <v>33</v>
      </c>
      <c r="AX278" s="14" t="s">
        <v>85</v>
      </c>
      <c r="AY278" s="243" t="s">
        <v>128</v>
      </c>
    </row>
    <row r="279" spans="1:65" s="2" customFormat="1" ht="16.5" customHeight="1">
      <c r="A279" s="35"/>
      <c r="B279" s="36"/>
      <c r="C279" s="207" t="s">
        <v>510</v>
      </c>
      <c r="D279" s="207" t="s">
        <v>130</v>
      </c>
      <c r="E279" s="208" t="s">
        <v>511</v>
      </c>
      <c r="F279" s="209" t="s">
        <v>512</v>
      </c>
      <c r="G279" s="210" t="s">
        <v>142</v>
      </c>
      <c r="H279" s="211">
        <v>14.3</v>
      </c>
      <c r="I279" s="212"/>
      <c r="J279" s="213">
        <f>ROUND(I279*H279,2)</f>
        <v>0</v>
      </c>
      <c r="K279" s="214"/>
      <c r="L279" s="40"/>
      <c r="M279" s="215" t="s">
        <v>1</v>
      </c>
      <c r="N279" s="216" t="s">
        <v>42</v>
      </c>
      <c r="O279" s="72"/>
      <c r="P279" s="217">
        <f>O279*H279</f>
        <v>0</v>
      </c>
      <c r="Q279" s="217">
        <v>0.00247</v>
      </c>
      <c r="R279" s="217">
        <f>Q279*H279</f>
        <v>0.035321</v>
      </c>
      <c r="S279" s="217">
        <v>0</v>
      </c>
      <c r="T279" s="218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9" t="s">
        <v>134</v>
      </c>
      <c r="AT279" s="219" t="s">
        <v>130</v>
      </c>
      <c r="AU279" s="219" t="s">
        <v>87</v>
      </c>
      <c r="AY279" s="18" t="s">
        <v>128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8" t="s">
        <v>85</v>
      </c>
      <c r="BK279" s="220">
        <f>ROUND(I279*H279,2)</f>
        <v>0</v>
      </c>
      <c r="BL279" s="18" t="s">
        <v>134</v>
      </c>
      <c r="BM279" s="219" t="s">
        <v>513</v>
      </c>
    </row>
    <row r="280" spans="2:51" s="13" customFormat="1" ht="12">
      <c r="B280" s="221"/>
      <c r="C280" s="222"/>
      <c r="D280" s="223" t="s">
        <v>135</v>
      </c>
      <c r="E280" s="224" t="s">
        <v>1</v>
      </c>
      <c r="F280" s="225" t="s">
        <v>514</v>
      </c>
      <c r="G280" s="222"/>
      <c r="H280" s="226">
        <v>14.3</v>
      </c>
      <c r="I280" s="227"/>
      <c r="J280" s="222"/>
      <c r="K280" s="222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135</v>
      </c>
      <c r="AU280" s="232" t="s">
        <v>87</v>
      </c>
      <c r="AV280" s="13" t="s">
        <v>87</v>
      </c>
      <c r="AW280" s="13" t="s">
        <v>33</v>
      </c>
      <c r="AX280" s="13" t="s">
        <v>85</v>
      </c>
      <c r="AY280" s="232" t="s">
        <v>128</v>
      </c>
    </row>
    <row r="281" spans="1:65" s="2" customFormat="1" ht="16.5" customHeight="1">
      <c r="A281" s="35"/>
      <c r="B281" s="36"/>
      <c r="C281" s="207" t="s">
        <v>515</v>
      </c>
      <c r="D281" s="207" t="s">
        <v>130</v>
      </c>
      <c r="E281" s="208" t="s">
        <v>516</v>
      </c>
      <c r="F281" s="209" t="s">
        <v>517</v>
      </c>
      <c r="G281" s="210" t="s">
        <v>142</v>
      </c>
      <c r="H281" s="211">
        <v>14.3</v>
      </c>
      <c r="I281" s="212"/>
      <c r="J281" s="213">
        <f>ROUND(I281*H281,2)</f>
        <v>0</v>
      </c>
      <c r="K281" s="214"/>
      <c r="L281" s="40"/>
      <c r="M281" s="215" t="s">
        <v>1</v>
      </c>
      <c r="N281" s="216" t="s">
        <v>42</v>
      </c>
      <c r="O281" s="72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9" t="s">
        <v>134</v>
      </c>
      <c r="AT281" s="219" t="s">
        <v>130</v>
      </c>
      <c r="AU281" s="219" t="s">
        <v>87</v>
      </c>
      <c r="AY281" s="18" t="s">
        <v>128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18" t="s">
        <v>85</v>
      </c>
      <c r="BK281" s="220">
        <f>ROUND(I281*H281,2)</f>
        <v>0</v>
      </c>
      <c r="BL281" s="18" t="s">
        <v>134</v>
      </c>
      <c r="BM281" s="219" t="s">
        <v>518</v>
      </c>
    </row>
    <row r="282" spans="1:65" s="2" customFormat="1" ht="16.5" customHeight="1">
      <c r="A282" s="35"/>
      <c r="B282" s="36"/>
      <c r="C282" s="207" t="s">
        <v>519</v>
      </c>
      <c r="D282" s="207" t="s">
        <v>130</v>
      </c>
      <c r="E282" s="208" t="s">
        <v>520</v>
      </c>
      <c r="F282" s="209" t="s">
        <v>521</v>
      </c>
      <c r="G282" s="210" t="s">
        <v>180</v>
      </c>
      <c r="H282" s="211">
        <v>3.498</v>
      </c>
      <c r="I282" s="212"/>
      <c r="J282" s="213">
        <f>ROUND(I282*H282,2)</f>
        <v>0</v>
      </c>
      <c r="K282" s="214"/>
      <c r="L282" s="40"/>
      <c r="M282" s="215" t="s">
        <v>1</v>
      </c>
      <c r="N282" s="216" t="s">
        <v>42</v>
      </c>
      <c r="O282" s="72"/>
      <c r="P282" s="217">
        <f>O282*H282</f>
        <v>0</v>
      </c>
      <c r="Q282" s="217">
        <v>1.06277</v>
      </c>
      <c r="R282" s="217">
        <f>Q282*H282</f>
        <v>3.71756946</v>
      </c>
      <c r="S282" s="217">
        <v>0</v>
      </c>
      <c r="T282" s="218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9" t="s">
        <v>134</v>
      </c>
      <c r="AT282" s="219" t="s">
        <v>130</v>
      </c>
      <c r="AU282" s="219" t="s">
        <v>87</v>
      </c>
      <c r="AY282" s="18" t="s">
        <v>128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18" t="s">
        <v>85</v>
      </c>
      <c r="BK282" s="220">
        <f>ROUND(I282*H282,2)</f>
        <v>0</v>
      </c>
      <c r="BL282" s="18" t="s">
        <v>134</v>
      </c>
      <c r="BM282" s="219" t="s">
        <v>522</v>
      </c>
    </row>
    <row r="283" spans="2:51" s="13" customFormat="1" ht="12">
      <c r="B283" s="221"/>
      <c r="C283" s="222"/>
      <c r="D283" s="223" t="s">
        <v>135</v>
      </c>
      <c r="E283" s="224" t="s">
        <v>1</v>
      </c>
      <c r="F283" s="225" t="s">
        <v>523</v>
      </c>
      <c r="G283" s="222"/>
      <c r="H283" s="226">
        <v>3.457</v>
      </c>
      <c r="I283" s="227"/>
      <c r="J283" s="222"/>
      <c r="K283" s="222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135</v>
      </c>
      <c r="AU283" s="232" t="s">
        <v>87</v>
      </c>
      <c r="AV283" s="13" t="s">
        <v>87</v>
      </c>
      <c r="AW283" s="13" t="s">
        <v>33</v>
      </c>
      <c r="AX283" s="13" t="s">
        <v>77</v>
      </c>
      <c r="AY283" s="232" t="s">
        <v>128</v>
      </c>
    </row>
    <row r="284" spans="2:51" s="13" customFormat="1" ht="22.5">
      <c r="B284" s="221"/>
      <c r="C284" s="222"/>
      <c r="D284" s="223" t="s">
        <v>135</v>
      </c>
      <c r="E284" s="224" t="s">
        <v>1</v>
      </c>
      <c r="F284" s="225" t="s">
        <v>524</v>
      </c>
      <c r="G284" s="222"/>
      <c r="H284" s="226">
        <v>-0.009</v>
      </c>
      <c r="I284" s="227"/>
      <c r="J284" s="222"/>
      <c r="K284" s="222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135</v>
      </c>
      <c r="AU284" s="232" t="s">
        <v>87</v>
      </c>
      <c r="AV284" s="13" t="s">
        <v>87</v>
      </c>
      <c r="AW284" s="13" t="s">
        <v>33</v>
      </c>
      <c r="AX284" s="13" t="s">
        <v>77</v>
      </c>
      <c r="AY284" s="232" t="s">
        <v>128</v>
      </c>
    </row>
    <row r="285" spans="2:51" s="13" customFormat="1" ht="12">
      <c r="B285" s="221"/>
      <c r="C285" s="222"/>
      <c r="D285" s="223" t="s">
        <v>135</v>
      </c>
      <c r="E285" s="224" t="s">
        <v>1</v>
      </c>
      <c r="F285" s="225" t="s">
        <v>525</v>
      </c>
      <c r="G285" s="222"/>
      <c r="H285" s="226">
        <v>0.026</v>
      </c>
      <c r="I285" s="227"/>
      <c r="J285" s="222"/>
      <c r="K285" s="222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135</v>
      </c>
      <c r="AU285" s="232" t="s">
        <v>87</v>
      </c>
      <c r="AV285" s="13" t="s">
        <v>87</v>
      </c>
      <c r="AW285" s="13" t="s">
        <v>33</v>
      </c>
      <c r="AX285" s="13" t="s">
        <v>77</v>
      </c>
      <c r="AY285" s="232" t="s">
        <v>128</v>
      </c>
    </row>
    <row r="286" spans="2:51" s="13" customFormat="1" ht="12">
      <c r="B286" s="221"/>
      <c r="C286" s="222"/>
      <c r="D286" s="223" t="s">
        <v>135</v>
      </c>
      <c r="E286" s="224" t="s">
        <v>1</v>
      </c>
      <c r="F286" s="225" t="s">
        <v>526</v>
      </c>
      <c r="G286" s="222"/>
      <c r="H286" s="226">
        <v>0.024</v>
      </c>
      <c r="I286" s="227"/>
      <c r="J286" s="222"/>
      <c r="K286" s="222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135</v>
      </c>
      <c r="AU286" s="232" t="s">
        <v>87</v>
      </c>
      <c r="AV286" s="13" t="s">
        <v>87</v>
      </c>
      <c r="AW286" s="13" t="s">
        <v>33</v>
      </c>
      <c r="AX286" s="13" t="s">
        <v>77</v>
      </c>
      <c r="AY286" s="232" t="s">
        <v>128</v>
      </c>
    </row>
    <row r="287" spans="2:51" s="14" customFormat="1" ht="12">
      <c r="B287" s="233"/>
      <c r="C287" s="234"/>
      <c r="D287" s="223" t="s">
        <v>135</v>
      </c>
      <c r="E287" s="235" t="s">
        <v>1</v>
      </c>
      <c r="F287" s="236" t="s">
        <v>137</v>
      </c>
      <c r="G287" s="234"/>
      <c r="H287" s="237">
        <v>3.498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135</v>
      </c>
      <c r="AU287" s="243" t="s">
        <v>87</v>
      </c>
      <c r="AV287" s="14" t="s">
        <v>134</v>
      </c>
      <c r="AW287" s="14" t="s">
        <v>33</v>
      </c>
      <c r="AX287" s="14" t="s">
        <v>85</v>
      </c>
      <c r="AY287" s="243" t="s">
        <v>128</v>
      </c>
    </row>
    <row r="288" spans="1:65" s="2" customFormat="1" ht="16.5" customHeight="1">
      <c r="A288" s="35"/>
      <c r="B288" s="36"/>
      <c r="C288" s="207" t="s">
        <v>527</v>
      </c>
      <c r="D288" s="207" t="s">
        <v>130</v>
      </c>
      <c r="E288" s="208" t="s">
        <v>528</v>
      </c>
      <c r="F288" s="209" t="s">
        <v>529</v>
      </c>
      <c r="G288" s="210" t="s">
        <v>133</v>
      </c>
      <c r="H288" s="211">
        <v>13.344</v>
      </c>
      <c r="I288" s="212"/>
      <c r="J288" s="213">
        <f>ROUND(I288*H288,2)</f>
        <v>0</v>
      </c>
      <c r="K288" s="214"/>
      <c r="L288" s="40"/>
      <c r="M288" s="215" t="s">
        <v>1</v>
      </c>
      <c r="N288" s="216" t="s">
        <v>42</v>
      </c>
      <c r="O288" s="72"/>
      <c r="P288" s="217">
        <f>O288*H288</f>
        <v>0</v>
      </c>
      <c r="Q288" s="217">
        <v>2.45329</v>
      </c>
      <c r="R288" s="217">
        <f>Q288*H288</f>
        <v>32.736701759999995</v>
      </c>
      <c r="S288" s="217">
        <v>0</v>
      </c>
      <c r="T288" s="218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9" t="s">
        <v>134</v>
      </c>
      <c r="AT288" s="219" t="s">
        <v>130</v>
      </c>
      <c r="AU288" s="219" t="s">
        <v>87</v>
      </c>
      <c r="AY288" s="18" t="s">
        <v>128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18" t="s">
        <v>85</v>
      </c>
      <c r="BK288" s="220">
        <f>ROUND(I288*H288,2)</f>
        <v>0</v>
      </c>
      <c r="BL288" s="18" t="s">
        <v>134</v>
      </c>
      <c r="BM288" s="219" t="s">
        <v>530</v>
      </c>
    </row>
    <row r="289" spans="2:51" s="13" customFormat="1" ht="12">
      <c r="B289" s="221"/>
      <c r="C289" s="222"/>
      <c r="D289" s="223" t="s">
        <v>135</v>
      </c>
      <c r="E289" s="224" t="s">
        <v>1</v>
      </c>
      <c r="F289" s="225" t="s">
        <v>531</v>
      </c>
      <c r="G289" s="222"/>
      <c r="H289" s="226">
        <v>13.344</v>
      </c>
      <c r="I289" s="227"/>
      <c r="J289" s="222"/>
      <c r="K289" s="222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135</v>
      </c>
      <c r="AU289" s="232" t="s">
        <v>87</v>
      </c>
      <c r="AV289" s="13" t="s">
        <v>87</v>
      </c>
      <c r="AW289" s="13" t="s">
        <v>33</v>
      </c>
      <c r="AX289" s="13" t="s">
        <v>85</v>
      </c>
      <c r="AY289" s="232" t="s">
        <v>128</v>
      </c>
    </row>
    <row r="290" spans="1:65" s="2" customFormat="1" ht="21.75" customHeight="1">
      <c r="A290" s="35"/>
      <c r="B290" s="36"/>
      <c r="C290" s="207" t="s">
        <v>532</v>
      </c>
      <c r="D290" s="207" t="s">
        <v>130</v>
      </c>
      <c r="E290" s="208" t="s">
        <v>533</v>
      </c>
      <c r="F290" s="209" t="s">
        <v>534</v>
      </c>
      <c r="G290" s="210" t="s">
        <v>133</v>
      </c>
      <c r="H290" s="211">
        <v>58.854</v>
      </c>
      <c r="I290" s="212"/>
      <c r="J290" s="213">
        <f>ROUND(I290*H290,2)</f>
        <v>0</v>
      </c>
      <c r="K290" s="214"/>
      <c r="L290" s="40"/>
      <c r="M290" s="215" t="s">
        <v>1</v>
      </c>
      <c r="N290" s="216" t="s">
        <v>42</v>
      </c>
      <c r="O290" s="72"/>
      <c r="P290" s="217">
        <f>O290*H290</f>
        <v>0</v>
      </c>
      <c r="Q290" s="217">
        <v>2.45329</v>
      </c>
      <c r="R290" s="217">
        <f>Q290*H290</f>
        <v>144.38592966</v>
      </c>
      <c r="S290" s="217">
        <v>0</v>
      </c>
      <c r="T290" s="218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9" t="s">
        <v>134</v>
      </c>
      <c r="AT290" s="219" t="s">
        <v>130</v>
      </c>
      <c r="AU290" s="219" t="s">
        <v>87</v>
      </c>
      <c r="AY290" s="18" t="s">
        <v>128</v>
      </c>
      <c r="BE290" s="220">
        <f>IF(N290="základní",J290,0)</f>
        <v>0</v>
      </c>
      <c r="BF290" s="220">
        <f>IF(N290="snížená",J290,0)</f>
        <v>0</v>
      </c>
      <c r="BG290" s="220">
        <f>IF(N290="zákl. přenesená",J290,0)</f>
        <v>0</v>
      </c>
      <c r="BH290" s="220">
        <f>IF(N290="sníž. přenesená",J290,0)</f>
        <v>0</v>
      </c>
      <c r="BI290" s="220">
        <f>IF(N290="nulová",J290,0)</f>
        <v>0</v>
      </c>
      <c r="BJ290" s="18" t="s">
        <v>85</v>
      </c>
      <c r="BK290" s="220">
        <f>ROUND(I290*H290,2)</f>
        <v>0</v>
      </c>
      <c r="BL290" s="18" t="s">
        <v>134</v>
      </c>
      <c r="BM290" s="219" t="s">
        <v>535</v>
      </c>
    </row>
    <row r="291" spans="2:51" s="13" customFormat="1" ht="12">
      <c r="B291" s="221"/>
      <c r="C291" s="222"/>
      <c r="D291" s="223" t="s">
        <v>135</v>
      </c>
      <c r="E291" s="224" t="s">
        <v>1</v>
      </c>
      <c r="F291" s="225" t="s">
        <v>536</v>
      </c>
      <c r="G291" s="222"/>
      <c r="H291" s="226">
        <v>7.406</v>
      </c>
      <c r="I291" s="227"/>
      <c r="J291" s="222"/>
      <c r="K291" s="222"/>
      <c r="L291" s="228"/>
      <c r="M291" s="229"/>
      <c r="N291" s="230"/>
      <c r="O291" s="230"/>
      <c r="P291" s="230"/>
      <c r="Q291" s="230"/>
      <c r="R291" s="230"/>
      <c r="S291" s="230"/>
      <c r="T291" s="231"/>
      <c r="AT291" s="232" t="s">
        <v>135</v>
      </c>
      <c r="AU291" s="232" t="s">
        <v>87</v>
      </c>
      <c r="AV291" s="13" t="s">
        <v>87</v>
      </c>
      <c r="AW291" s="13" t="s">
        <v>33</v>
      </c>
      <c r="AX291" s="13" t="s">
        <v>77</v>
      </c>
      <c r="AY291" s="232" t="s">
        <v>128</v>
      </c>
    </row>
    <row r="292" spans="2:51" s="13" customFormat="1" ht="33.75">
      <c r="B292" s="221"/>
      <c r="C292" s="222"/>
      <c r="D292" s="223" t="s">
        <v>135</v>
      </c>
      <c r="E292" s="224" t="s">
        <v>1</v>
      </c>
      <c r="F292" s="225" t="s">
        <v>537</v>
      </c>
      <c r="G292" s="222"/>
      <c r="H292" s="226">
        <v>45.312</v>
      </c>
      <c r="I292" s="227"/>
      <c r="J292" s="222"/>
      <c r="K292" s="222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135</v>
      </c>
      <c r="AU292" s="232" t="s">
        <v>87</v>
      </c>
      <c r="AV292" s="13" t="s">
        <v>87</v>
      </c>
      <c r="AW292" s="13" t="s">
        <v>33</v>
      </c>
      <c r="AX292" s="13" t="s">
        <v>77</v>
      </c>
      <c r="AY292" s="232" t="s">
        <v>128</v>
      </c>
    </row>
    <row r="293" spans="2:51" s="13" customFormat="1" ht="12">
      <c r="B293" s="221"/>
      <c r="C293" s="222"/>
      <c r="D293" s="223" t="s">
        <v>135</v>
      </c>
      <c r="E293" s="224" t="s">
        <v>1</v>
      </c>
      <c r="F293" s="225" t="s">
        <v>538</v>
      </c>
      <c r="G293" s="222"/>
      <c r="H293" s="226">
        <v>6.136</v>
      </c>
      <c r="I293" s="227"/>
      <c r="J293" s="222"/>
      <c r="K293" s="222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135</v>
      </c>
      <c r="AU293" s="232" t="s">
        <v>87</v>
      </c>
      <c r="AV293" s="13" t="s">
        <v>87</v>
      </c>
      <c r="AW293" s="13" t="s">
        <v>33</v>
      </c>
      <c r="AX293" s="13" t="s">
        <v>77</v>
      </c>
      <c r="AY293" s="232" t="s">
        <v>128</v>
      </c>
    </row>
    <row r="294" spans="2:51" s="14" customFormat="1" ht="12">
      <c r="B294" s="233"/>
      <c r="C294" s="234"/>
      <c r="D294" s="223" t="s">
        <v>135</v>
      </c>
      <c r="E294" s="235" t="s">
        <v>1</v>
      </c>
      <c r="F294" s="236" t="s">
        <v>137</v>
      </c>
      <c r="G294" s="234"/>
      <c r="H294" s="237">
        <v>58.854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135</v>
      </c>
      <c r="AU294" s="243" t="s">
        <v>87</v>
      </c>
      <c r="AV294" s="14" t="s">
        <v>134</v>
      </c>
      <c r="AW294" s="14" t="s">
        <v>33</v>
      </c>
      <c r="AX294" s="14" t="s">
        <v>85</v>
      </c>
      <c r="AY294" s="243" t="s">
        <v>128</v>
      </c>
    </row>
    <row r="295" spans="1:65" s="2" customFormat="1" ht="16.5" customHeight="1">
      <c r="A295" s="35"/>
      <c r="B295" s="36"/>
      <c r="C295" s="207" t="s">
        <v>539</v>
      </c>
      <c r="D295" s="207" t="s">
        <v>130</v>
      </c>
      <c r="E295" s="208" t="s">
        <v>540</v>
      </c>
      <c r="F295" s="209" t="s">
        <v>541</v>
      </c>
      <c r="G295" s="210" t="s">
        <v>142</v>
      </c>
      <c r="H295" s="211">
        <v>37.242</v>
      </c>
      <c r="I295" s="212"/>
      <c r="J295" s="213">
        <f>ROUND(I295*H295,2)</f>
        <v>0</v>
      </c>
      <c r="K295" s="214"/>
      <c r="L295" s="40"/>
      <c r="M295" s="215" t="s">
        <v>1</v>
      </c>
      <c r="N295" s="216" t="s">
        <v>42</v>
      </c>
      <c r="O295" s="72"/>
      <c r="P295" s="217">
        <f>O295*H295</f>
        <v>0</v>
      </c>
      <c r="Q295" s="217">
        <v>0.00269</v>
      </c>
      <c r="R295" s="217">
        <f>Q295*H295</f>
        <v>0.10018098</v>
      </c>
      <c r="S295" s="217">
        <v>0</v>
      </c>
      <c r="T295" s="218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9" t="s">
        <v>134</v>
      </c>
      <c r="AT295" s="219" t="s">
        <v>130</v>
      </c>
      <c r="AU295" s="219" t="s">
        <v>87</v>
      </c>
      <c r="AY295" s="18" t="s">
        <v>128</v>
      </c>
      <c r="BE295" s="220">
        <f>IF(N295="základní",J295,0)</f>
        <v>0</v>
      </c>
      <c r="BF295" s="220">
        <f>IF(N295="snížená",J295,0)</f>
        <v>0</v>
      </c>
      <c r="BG295" s="220">
        <f>IF(N295="zákl. přenesená",J295,0)</f>
        <v>0</v>
      </c>
      <c r="BH295" s="220">
        <f>IF(N295="sníž. přenesená",J295,0)</f>
        <v>0</v>
      </c>
      <c r="BI295" s="220">
        <f>IF(N295="nulová",J295,0)</f>
        <v>0</v>
      </c>
      <c r="BJ295" s="18" t="s">
        <v>85</v>
      </c>
      <c r="BK295" s="220">
        <f>ROUND(I295*H295,2)</f>
        <v>0</v>
      </c>
      <c r="BL295" s="18" t="s">
        <v>134</v>
      </c>
      <c r="BM295" s="219" t="s">
        <v>542</v>
      </c>
    </row>
    <row r="296" spans="2:51" s="13" customFormat="1" ht="12">
      <c r="B296" s="221"/>
      <c r="C296" s="222"/>
      <c r="D296" s="223" t="s">
        <v>135</v>
      </c>
      <c r="E296" s="224" t="s">
        <v>1</v>
      </c>
      <c r="F296" s="225" t="s">
        <v>543</v>
      </c>
      <c r="G296" s="222"/>
      <c r="H296" s="226">
        <v>21.312</v>
      </c>
      <c r="I296" s="227"/>
      <c r="J296" s="222"/>
      <c r="K296" s="222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135</v>
      </c>
      <c r="AU296" s="232" t="s">
        <v>87</v>
      </c>
      <c r="AV296" s="13" t="s">
        <v>87</v>
      </c>
      <c r="AW296" s="13" t="s">
        <v>33</v>
      </c>
      <c r="AX296" s="13" t="s">
        <v>77</v>
      </c>
      <c r="AY296" s="232" t="s">
        <v>128</v>
      </c>
    </row>
    <row r="297" spans="2:51" s="13" customFormat="1" ht="12">
      <c r="B297" s="221"/>
      <c r="C297" s="222"/>
      <c r="D297" s="223" t="s">
        <v>135</v>
      </c>
      <c r="E297" s="224" t="s">
        <v>1</v>
      </c>
      <c r="F297" s="225" t="s">
        <v>544</v>
      </c>
      <c r="G297" s="222"/>
      <c r="H297" s="226">
        <v>15.93</v>
      </c>
      <c r="I297" s="227"/>
      <c r="J297" s="222"/>
      <c r="K297" s="222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135</v>
      </c>
      <c r="AU297" s="232" t="s">
        <v>87</v>
      </c>
      <c r="AV297" s="13" t="s">
        <v>87</v>
      </c>
      <c r="AW297" s="13" t="s">
        <v>33</v>
      </c>
      <c r="AX297" s="13" t="s">
        <v>77</v>
      </c>
      <c r="AY297" s="232" t="s">
        <v>128</v>
      </c>
    </row>
    <row r="298" spans="2:51" s="14" customFormat="1" ht="12">
      <c r="B298" s="233"/>
      <c r="C298" s="234"/>
      <c r="D298" s="223" t="s">
        <v>135</v>
      </c>
      <c r="E298" s="235" t="s">
        <v>1</v>
      </c>
      <c r="F298" s="236" t="s">
        <v>137</v>
      </c>
      <c r="G298" s="234"/>
      <c r="H298" s="237">
        <v>37.242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135</v>
      </c>
      <c r="AU298" s="243" t="s">
        <v>87</v>
      </c>
      <c r="AV298" s="14" t="s">
        <v>134</v>
      </c>
      <c r="AW298" s="14" t="s">
        <v>33</v>
      </c>
      <c r="AX298" s="14" t="s">
        <v>85</v>
      </c>
      <c r="AY298" s="243" t="s">
        <v>128</v>
      </c>
    </row>
    <row r="299" spans="1:65" s="2" customFormat="1" ht="16.5" customHeight="1">
      <c r="A299" s="35"/>
      <c r="B299" s="36"/>
      <c r="C299" s="207" t="s">
        <v>545</v>
      </c>
      <c r="D299" s="207" t="s">
        <v>130</v>
      </c>
      <c r="E299" s="208" t="s">
        <v>546</v>
      </c>
      <c r="F299" s="209" t="s">
        <v>547</v>
      </c>
      <c r="G299" s="210" t="s">
        <v>142</v>
      </c>
      <c r="H299" s="211">
        <v>37.242</v>
      </c>
      <c r="I299" s="212"/>
      <c r="J299" s="213">
        <f>ROUND(I299*H299,2)</f>
        <v>0</v>
      </c>
      <c r="K299" s="214"/>
      <c r="L299" s="40"/>
      <c r="M299" s="215" t="s">
        <v>1</v>
      </c>
      <c r="N299" s="216" t="s">
        <v>42</v>
      </c>
      <c r="O299" s="72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9" t="s">
        <v>134</v>
      </c>
      <c r="AT299" s="219" t="s">
        <v>130</v>
      </c>
      <c r="AU299" s="219" t="s">
        <v>87</v>
      </c>
      <c r="AY299" s="18" t="s">
        <v>128</v>
      </c>
      <c r="BE299" s="220">
        <f>IF(N299="základní",J299,0)</f>
        <v>0</v>
      </c>
      <c r="BF299" s="220">
        <f>IF(N299="snížená",J299,0)</f>
        <v>0</v>
      </c>
      <c r="BG299" s="220">
        <f>IF(N299="zákl. přenesená",J299,0)</f>
        <v>0</v>
      </c>
      <c r="BH299" s="220">
        <f>IF(N299="sníž. přenesená",J299,0)</f>
        <v>0</v>
      </c>
      <c r="BI299" s="220">
        <f>IF(N299="nulová",J299,0)</f>
        <v>0</v>
      </c>
      <c r="BJ299" s="18" t="s">
        <v>85</v>
      </c>
      <c r="BK299" s="220">
        <f>ROUND(I299*H299,2)</f>
        <v>0</v>
      </c>
      <c r="BL299" s="18" t="s">
        <v>134</v>
      </c>
      <c r="BM299" s="219" t="s">
        <v>548</v>
      </c>
    </row>
    <row r="300" spans="1:65" s="2" customFormat="1" ht="16.5" customHeight="1">
      <c r="A300" s="35"/>
      <c r="B300" s="36"/>
      <c r="C300" s="207" t="s">
        <v>549</v>
      </c>
      <c r="D300" s="207" t="s">
        <v>130</v>
      </c>
      <c r="E300" s="208" t="s">
        <v>550</v>
      </c>
      <c r="F300" s="209" t="s">
        <v>551</v>
      </c>
      <c r="G300" s="210" t="s">
        <v>180</v>
      </c>
      <c r="H300" s="211">
        <v>0.719</v>
      </c>
      <c r="I300" s="212"/>
      <c r="J300" s="213">
        <f>ROUND(I300*H300,2)</f>
        <v>0</v>
      </c>
      <c r="K300" s="214"/>
      <c r="L300" s="40"/>
      <c r="M300" s="215" t="s">
        <v>1</v>
      </c>
      <c r="N300" s="216" t="s">
        <v>42</v>
      </c>
      <c r="O300" s="72"/>
      <c r="P300" s="217">
        <f>O300*H300</f>
        <v>0</v>
      </c>
      <c r="Q300" s="217">
        <v>1.06277</v>
      </c>
      <c r="R300" s="217">
        <f>Q300*H300</f>
        <v>0.76413163</v>
      </c>
      <c r="S300" s="217">
        <v>0</v>
      </c>
      <c r="T300" s="218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9" t="s">
        <v>134</v>
      </c>
      <c r="AT300" s="219" t="s">
        <v>130</v>
      </c>
      <c r="AU300" s="219" t="s">
        <v>87</v>
      </c>
      <c r="AY300" s="18" t="s">
        <v>128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8" t="s">
        <v>85</v>
      </c>
      <c r="BK300" s="220">
        <f>ROUND(I300*H300,2)</f>
        <v>0</v>
      </c>
      <c r="BL300" s="18" t="s">
        <v>134</v>
      </c>
      <c r="BM300" s="219" t="s">
        <v>552</v>
      </c>
    </row>
    <row r="301" spans="2:51" s="13" customFormat="1" ht="22.5">
      <c r="B301" s="221"/>
      <c r="C301" s="222"/>
      <c r="D301" s="223" t="s">
        <v>135</v>
      </c>
      <c r="E301" s="224" t="s">
        <v>1</v>
      </c>
      <c r="F301" s="225" t="s">
        <v>553</v>
      </c>
      <c r="G301" s="222"/>
      <c r="H301" s="226">
        <v>0.078</v>
      </c>
      <c r="I301" s="227"/>
      <c r="J301" s="222"/>
      <c r="K301" s="222"/>
      <c r="L301" s="228"/>
      <c r="M301" s="229"/>
      <c r="N301" s="230"/>
      <c r="O301" s="230"/>
      <c r="P301" s="230"/>
      <c r="Q301" s="230"/>
      <c r="R301" s="230"/>
      <c r="S301" s="230"/>
      <c r="T301" s="231"/>
      <c r="AT301" s="232" t="s">
        <v>135</v>
      </c>
      <c r="AU301" s="232" t="s">
        <v>87</v>
      </c>
      <c r="AV301" s="13" t="s">
        <v>87</v>
      </c>
      <c r="AW301" s="13" t="s">
        <v>33</v>
      </c>
      <c r="AX301" s="13" t="s">
        <v>77</v>
      </c>
      <c r="AY301" s="232" t="s">
        <v>128</v>
      </c>
    </row>
    <row r="302" spans="2:51" s="13" customFormat="1" ht="22.5">
      <c r="B302" s="221"/>
      <c r="C302" s="222"/>
      <c r="D302" s="223" t="s">
        <v>135</v>
      </c>
      <c r="E302" s="224" t="s">
        <v>1</v>
      </c>
      <c r="F302" s="225" t="s">
        <v>554</v>
      </c>
      <c r="G302" s="222"/>
      <c r="H302" s="226">
        <v>0.435</v>
      </c>
      <c r="I302" s="227"/>
      <c r="J302" s="222"/>
      <c r="K302" s="222"/>
      <c r="L302" s="228"/>
      <c r="M302" s="229"/>
      <c r="N302" s="230"/>
      <c r="O302" s="230"/>
      <c r="P302" s="230"/>
      <c r="Q302" s="230"/>
      <c r="R302" s="230"/>
      <c r="S302" s="230"/>
      <c r="T302" s="231"/>
      <c r="AT302" s="232" t="s">
        <v>135</v>
      </c>
      <c r="AU302" s="232" t="s">
        <v>87</v>
      </c>
      <c r="AV302" s="13" t="s">
        <v>87</v>
      </c>
      <c r="AW302" s="13" t="s">
        <v>33</v>
      </c>
      <c r="AX302" s="13" t="s">
        <v>77</v>
      </c>
      <c r="AY302" s="232" t="s">
        <v>128</v>
      </c>
    </row>
    <row r="303" spans="2:51" s="13" customFormat="1" ht="22.5">
      <c r="B303" s="221"/>
      <c r="C303" s="222"/>
      <c r="D303" s="223" t="s">
        <v>135</v>
      </c>
      <c r="E303" s="224" t="s">
        <v>1</v>
      </c>
      <c r="F303" s="225" t="s">
        <v>555</v>
      </c>
      <c r="G303" s="222"/>
      <c r="H303" s="226">
        <v>0.043</v>
      </c>
      <c r="I303" s="227"/>
      <c r="J303" s="222"/>
      <c r="K303" s="222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135</v>
      </c>
      <c r="AU303" s="232" t="s">
        <v>87</v>
      </c>
      <c r="AV303" s="13" t="s">
        <v>87</v>
      </c>
      <c r="AW303" s="13" t="s">
        <v>33</v>
      </c>
      <c r="AX303" s="13" t="s">
        <v>77</v>
      </c>
      <c r="AY303" s="232" t="s">
        <v>128</v>
      </c>
    </row>
    <row r="304" spans="2:51" s="13" customFormat="1" ht="12">
      <c r="B304" s="221"/>
      <c r="C304" s="222"/>
      <c r="D304" s="223" t="s">
        <v>135</v>
      </c>
      <c r="E304" s="224" t="s">
        <v>1</v>
      </c>
      <c r="F304" s="225" t="s">
        <v>556</v>
      </c>
      <c r="G304" s="222"/>
      <c r="H304" s="226">
        <v>0.064</v>
      </c>
      <c r="I304" s="227"/>
      <c r="J304" s="222"/>
      <c r="K304" s="222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135</v>
      </c>
      <c r="AU304" s="232" t="s">
        <v>87</v>
      </c>
      <c r="AV304" s="13" t="s">
        <v>87</v>
      </c>
      <c r="AW304" s="13" t="s">
        <v>33</v>
      </c>
      <c r="AX304" s="13" t="s">
        <v>77</v>
      </c>
      <c r="AY304" s="232" t="s">
        <v>128</v>
      </c>
    </row>
    <row r="305" spans="2:51" s="13" customFormat="1" ht="12">
      <c r="B305" s="221"/>
      <c r="C305" s="222"/>
      <c r="D305" s="223" t="s">
        <v>135</v>
      </c>
      <c r="E305" s="224" t="s">
        <v>1</v>
      </c>
      <c r="F305" s="225" t="s">
        <v>557</v>
      </c>
      <c r="G305" s="222"/>
      <c r="H305" s="226">
        <v>0.099</v>
      </c>
      <c r="I305" s="227"/>
      <c r="J305" s="222"/>
      <c r="K305" s="222"/>
      <c r="L305" s="228"/>
      <c r="M305" s="229"/>
      <c r="N305" s="230"/>
      <c r="O305" s="230"/>
      <c r="P305" s="230"/>
      <c r="Q305" s="230"/>
      <c r="R305" s="230"/>
      <c r="S305" s="230"/>
      <c r="T305" s="231"/>
      <c r="AT305" s="232" t="s">
        <v>135</v>
      </c>
      <c r="AU305" s="232" t="s">
        <v>87</v>
      </c>
      <c r="AV305" s="13" t="s">
        <v>87</v>
      </c>
      <c r="AW305" s="13" t="s">
        <v>33</v>
      </c>
      <c r="AX305" s="13" t="s">
        <v>77</v>
      </c>
      <c r="AY305" s="232" t="s">
        <v>128</v>
      </c>
    </row>
    <row r="306" spans="2:51" s="14" customFormat="1" ht="12">
      <c r="B306" s="233"/>
      <c r="C306" s="234"/>
      <c r="D306" s="223" t="s">
        <v>135</v>
      </c>
      <c r="E306" s="235" t="s">
        <v>1</v>
      </c>
      <c r="F306" s="236" t="s">
        <v>137</v>
      </c>
      <c r="G306" s="234"/>
      <c r="H306" s="237">
        <v>0.719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135</v>
      </c>
      <c r="AU306" s="243" t="s">
        <v>87</v>
      </c>
      <c r="AV306" s="14" t="s">
        <v>134</v>
      </c>
      <c r="AW306" s="14" t="s">
        <v>33</v>
      </c>
      <c r="AX306" s="14" t="s">
        <v>85</v>
      </c>
      <c r="AY306" s="243" t="s">
        <v>128</v>
      </c>
    </row>
    <row r="307" spans="1:65" s="2" customFormat="1" ht="21.75" customHeight="1">
      <c r="A307" s="35"/>
      <c r="B307" s="36"/>
      <c r="C307" s="207" t="s">
        <v>558</v>
      </c>
      <c r="D307" s="207" t="s">
        <v>130</v>
      </c>
      <c r="E307" s="208" t="s">
        <v>559</v>
      </c>
      <c r="F307" s="209" t="s">
        <v>560</v>
      </c>
      <c r="G307" s="210" t="s">
        <v>133</v>
      </c>
      <c r="H307" s="211">
        <v>46.714</v>
      </c>
      <c r="I307" s="212"/>
      <c r="J307" s="213">
        <f>ROUND(I307*H307,2)</f>
        <v>0</v>
      </c>
      <c r="K307" s="214"/>
      <c r="L307" s="40"/>
      <c r="M307" s="215" t="s">
        <v>1</v>
      </c>
      <c r="N307" s="216" t="s">
        <v>42</v>
      </c>
      <c r="O307" s="72"/>
      <c r="P307" s="217">
        <f>O307*H307</f>
        <v>0</v>
      </c>
      <c r="Q307" s="217">
        <v>2.45329</v>
      </c>
      <c r="R307" s="217">
        <f>Q307*H307</f>
        <v>114.60298906</v>
      </c>
      <c r="S307" s="217">
        <v>0</v>
      </c>
      <c r="T307" s="218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9" t="s">
        <v>134</v>
      </c>
      <c r="AT307" s="219" t="s">
        <v>130</v>
      </c>
      <c r="AU307" s="219" t="s">
        <v>87</v>
      </c>
      <c r="AY307" s="18" t="s">
        <v>128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18" t="s">
        <v>85</v>
      </c>
      <c r="BK307" s="220">
        <f>ROUND(I307*H307,2)</f>
        <v>0</v>
      </c>
      <c r="BL307" s="18" t="s">
        <v>134</v>
      </c>
      <c r="BM307" s="219" t="s">
        <v>561</v>
      </c>
    </row>
    <row r="308" spans="2:51" s="13" customFormat="1" ht="33.75">
      <c r="B308" s="221"/>
      <c r="C308" s="222"/>
      <c r="D308" s="223" t="s">
        <v>135</v>
      </c>
      <c r="E308" s="224" t="s">
        <v>1</v>
      </c>
      <c r="F308" s="225" t="s">
        <v>562</v>
      </c>
      <c r="G308" s="222"/>
      <c r="H308" s="226">
        <v>46.714</v>
      </c>
      <c r="I308" s="227"/>
      <c r="J308" s="222"/>
      <c r="K308" s="222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135</v>
      </c>
      <c r="AU308" s="232" t="s">
        <v>87</v>
      </c>
      <c r="AV308" s="13" t="s">
        <v>87</v>
      </c>
      <c r="AW308" s="13" t="s">
        <v>33</v>
      </c>
      <c r="AX308" s="13" t="s">
        <v>85</v>
      </c>
      <c r="AY308" s="232" t="s">
        <v>128</v>
      </c>
    </row>
    <row r="309" spans="1:65" s="2" customFormat="1" ht="16.5" customHeight="1">
      <c r="A309" s="35"/>
      <c r="B309" s="36"/>
      <c r="C309" s="207" t="s">
        <v>563</v>
      </c>
      <c r="D309" s="207" t="s">
        <v>130</v>
      </c>
      <c r="E309" s="208" t="s">
        <v>564</v>
      </c>
      <c r="F309" s="209" t="s">
        <v>565</v>
      </c>
      <c r="G309" s="210" t="s">
        <v>142</v>
      </c>
      <c r="H309" s="211">
        <v>15.36</v>
      </c>
      <c r="I309" s="212"/>
      <c r="J309" s="213">
        <f>ROUND(I309*H309,2)</f>
        <v>0</v>
      </c>
      <c r="K309" s="214"/>
      <c r="L309" s="40"/>
      <c r="M309" s="215" t="s">
        <v>1</v>
      </c>
      <c r="N309" s="216" t="s">
        <v>42</v>
      </c>
      <c r="O309" s="72"/>
      <c r="P309" s="217">
        <f>O309*H309</f>
        <v>0</v>
      </c>
      <c r="Q309" s="217">
        <v>0.00264</v>
      </c>
      <c r="R309" s="217">
        <f>Q309*H309</f>
        <v>0.0405504</v>
      </c>
      <c r="S309" s="217">
        <v>0</v>
      </c>
      <c r="T309" s="218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9" t="s">
        <v>134</v>
      </c>
      <c r="AT309" s="219" t="s">
        <v>130</v>
      </c>
      <c r="AU309" s="219" t="s">
        <v>87</v>
      </c>
      <c r="AY309" s="18" t="s">
        <v>128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18" t="s">
        <v>85</v>
      </c>
      <c r="BK309" s="220">
        <f>ROUND(I309*H309,2)</f>
        <v>0</v>
      </c>
      <c r="BL309" s="18" t="s">
        <v>134</v>
      </c>
      <c r="BM309" s="219" t="s">
        <v>566</v>
      </c>
    </row>
    <row r="310" spans="2:51" s="13" customFormat="1" ht="12">
      <c r="B310" s="221"/>
      <c r="C310" s="222"/>
      <c r="D310" s="223" t="s">
        <v>135</v>
      </c>
      <c r="E310" s="224" t="s">
        <v>1</v>
      </c>
      <c r="F310" s="225" t="s">
        <v>567</v>
      </c>
      <c r="G310" s="222"/>
      <c r="H310" s="226">
        <v>15.36</v>
      </c>
      <c r="I310" s="227"/>
      <c r="J310" s="222"/>
      <c r="K310" s="222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135</v>
      </c>
      <c r="AU310" s="232" t="s">
        <v>87</v>
      </c>
      <c r="AV310" s="13" t="s">
        <v>87</v>
      </c>
      <c r="AW310" s="13" t="s">
        <v>33</v>
      </c>
      <c r="AX310" s="13" t="s">
        <v>85</v>
      </c>
      <c r="AY310" s="232" t="s">
        <v>128</v>
      </c>
    </row>
    <row r="311" spans="1:65" s="2" customFormat="1" ht="16.5" customHeight="1">
      <c r="A311" s="35"/>
      <c r="B311" s="36"/>
      <c r="C311" s="207" t="s">
        <v>568</v>
      </c>
      <c r="D311" s="207" t="s">
        <v>130</v>
      </c>
      <c r="E311" s="208" t="s">
        <v>569</v>
      </c>
      <c r="F311" s="209" t="s">
        <v>570</v>
      </c>
      <c r="G311" s="210" t="s">
        <v>142</v>
      </c>
      <c r="H311" s="211">
        <v>15.36</v>
      </c>
      <c r="I311" s="212"/>
      <c r="J311" s="213">
        <f>ROUND(I311*H311,2)</f>
        <v>0</v>
      </c>
      <c r="K311" s="214"/>
      <c r="L311" s="40"/>
      <c r="M311" s="215" t="s">
        <v>1</v>
      </c>
      <c r="N311" s="216" t="s">
        <v>42</v>
      </c>
      <c r="O311" s="72"/>
      <c r="P311" s="217">
        <f>O311*H311</f>
        <v>0</v>
      </c>
      <c r="Q311" s="217">
        <v>0</v>
      </c>
      <c r="R311" s="217">
        <f>Q311*H311</f>
        <v>0</v>
      </c>
      <c r="S311" s="217">
        <v>0</v>
      </c>
      <c r="T311" s="218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9" t="s">
        <v>134</v>
      </c>
      <c r="AT311" s="219" t="s">
        <v>130</v>
      </c>
      <c r="AU311" s="219" t="s">
        <v>87</v>
      </c>
      <c r="AY311" s="18" t="s">
        <v>128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18" t="s">
        <v>85</v>
      </c>
      <c r="BK311" s="220">
        <f>ROUND(I311*H311,2)</f>
        <v>0</v>
      </c>
      <c r="BL311" s="18" t="s">
        <v>134</v>
      </c>
      <c r="BM311" s="219" t="s">
        <v>571</v>
      </c>
    </row>
    <row r="312" spans="1:65" s="2" customFormat="1" ht="16.5" customHeight="1">
      <c r="A312" s="35"/>
      <c r="B312" s="36"/>
      <c r="C312" s="207" t="s">
        <v>572</v>
      </c>
      <c r="D312" s="207" t="s">
        <v>130</v>
      </c>
      <c r="E312" s="208" t="s">
        <v>573</v>
      </c>
      <c r="F312" s="209" t="s">
        <v>574</v>
      </c>
      <c r="G312" s="210" t="s">
        <v>180</v>
      </c>
      <c r="H312" s="211">
        <v>0.477</v>
      </c>
      <c r="I312" s="212"/>
      <c r="J312" s="213">
        <f>ROUND(I312*H312,2)</f>
        <v>0</v>
      </c>
      <c r="K312" s="214"/>
      <c r="L312" s="40"/>
      <c r="M312" s="215" t="s">
        <v>1</v>
      </c>
      <c r="N312" s="216" t="s">
        <v>42</v>
      </c>
      <c r="O312" s="72"/>
      <c r="P312" s="217">
        <f>O312*H312</f>
        <v>0</v>
      </c>
      <c r="Q312" s="217">
        <v>1.06017</v>
      </c>
      <c r="R312" s="217">
        <f>Q312*H312</f>
        <v>0.50570109</v>
      </c>
      <c r="S312" s="217">
        <v>0</v>
      </c>
      <c r="T312" s="218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9" t="s">
        <v>134</v>
      </c>
      <c r="AT312" s="219" t="s">
        <v>130</v>
      </c>
      <c r="AU312" s="219" t="s">
        <v>87</v>
      </c>
      <c r="AY312" s="18" t="s">
        <v>128</v>
      </c>
      <c r="BE312" s="220">
        <f>IF(N312="základní",J312,0)</f>
        <v>0</v>
      </c>
      <c r="BF312" s="220">
        <f>IF(N312="snížená",J312,0)</f>
        <v>0</v>
      </c>
      <c r="BG312" s="220">
        <f>IF(N312="zákl. přenesená",J312,0)</f>
        <v>0</v>
      </c>
      <c r="BH312" s="220">
        <f>IF(N312="sníž. přenesená",J312,0)</f>
        <v>0</v>
      </c>
      <c r="BI312" s="220">
        <f>IF(N312="nulová",J312,0)</f>
        <v>0</v>
      </c>
      <c r="BJ312" s="18" t="s">
        <v>85</v>
      </c>
      <c r="BK312" s="220">
        <f>ROUND(I312*H312,2)</f>
        <v>0</v>
      </c>
      <c r="BL312" s="18" t="s">
        <v>134</v>
      </c>
      <c r="BM312" s="219" t="s">
        <v>575</v>
      </c>
    </row>
    <row r="313" spans="2:51" s="13" customFormat="1" ht="12">
      <c r="B313" s="221"/>
      <c r="C313" s="222"/>
      <c r="D313" s="223" t="s">
        <v>135</v>
      </c>
      <c r="E313" s="224" t="s">
        <v>1</v>
      </c>
      <c r="F313" s="225" t="s">
        <v>576</v>
      </c>
      <c r="G313" s="222"/>
      <c r="H313" s="226">
        <v>0.477</v>
      </c>
      <c r="I313" s="227"/>
      <c r="J313" s="222"/>
      <c r="K313" s="222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135</v>
      </c>
      <c r="AU313" s="232" t="s">
        <v>87</v>
      </c>
      <c r="AV313" s="13" t="s">
        <v>87</v>
      </c>
      <c r="AW313" s="13" t="s">
        <v>33</v>
      </c>
      <c r="AX313" s="13" t="s">
        <v>85</v>
      </c>
      <c r="AY313" s="232" t="s">
        <v>128</v>
      </c>
    </row>
    <row r="314" spans="2:63" s="12" customFormat="1" ht="22.9" customHeight="1">
      <c r="B314" s="192"/>
      <c r="C314" s="193"/>
      <c r="D314" s="194" t="s">
        <v>76</v>
      </c>
      <c r="E314" s="205" t="s">
        <v>144</v>
      </c>
      <c r="F314" s="205" t="s">
        <v>577</v>
      </c>
      <c r="G314" s="193"/>
      <c r="H314" s="193"/>
      <c r="I314" s="196"/>
      <c r="J314" s="206">
        <f>BK314</f>
        <v>0</v>
      </c>
      <c r="K314" s="193"/>
      <c r="L314" s="197"/>
      <c r="M314" s="198"/>
      <c r="N314" s="199"/>
      <c r="O314" s="199"/>
      <c r="P314" s="200">
        <f>SUM(P315:P380)</f>
        <v>0</v>
      </c>
      <c r="Q314" s="199"/>
      <c r="R314" s="200">
        <f>SUM(R315:R380)</f>
        <v>165.61635500999995</v>
      </c>
      <c r="S314" s="199"/>
      <c r="T314" s="201">
        <f>SUM(T315:T380)</f>
        <v>0</v>
      </c>
      <c r="AR314" s="202" t="s">
        <v>85</v>
      </c>
      <c r="AT314" s="203" t="s">
        <v>76</v>
      </c>
      <c r="AU314" s="203" t="s">
        <v>85</v>
      </c>
      <c r="AY314" s="202" t="s">
        <v>128</v>
      </c>
      <c r="BK314" s="204">
        <f>SUM(BK315:BK380)</f>
        <v>0</v>
      </c>
    </row>
    <row r="315" spans="1:65" s="2" customFormat="1" ht="21.75" customHeight="1">
      <c r="A315" s="35"/>
      <c r="B315" s="36"/>
      <c r="C315" s="207" t="s">
        <v>578</v>
      </c>
      <c r="D315" s="207" t="s">
        <v>130</v>
      </c>
      <c r="E315" s="208" t="s">
        <v>579</v>
      </c>
      <c r="F315" s="209" t="s">
        <v>580</v>
      </c>
      <c r="G315" s="210" t="s">
        <v>142</v>
      </c>
      <c r="H315" s="211">
        <v>17.152</v>
      </c>
      <c r="I315" s="212"/>
      <c r="J315" s="213">
        <f>ROUND(I315*H315,2)</f>
        <v>0</v>
      </c>
      <c r="K315" s="214"/>
      <c r="L315" s="40"/>
      <c r="M315" s="215" t="s">
        <v>1</v>
      </c>
      <c r="N315" s="216" t="s">
        <v>42</v>
      </c>
      <c r="O315" s="72"/>
      <c r="P315" s="217">
        <f>O315*H315</f>
        <v>0</v>
      </c>
      <c r="Q315" s="217">
        <v>0.34662</v>
      </c>
      <c r="R315" s="217">
        <f>Q315*H315</f>
        <v>5.94522624</v>
      </c>
      <c r="S315" s="217">
        <v>0</v>
      </c>
      <c r="T315" s="218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9" t="s">
        <v>134</v>
      </c>
      <c r="AT315" s="219" t="s">
        <v>130</v>
      </c>
      <c r="AU315" s="219" t="s">
        <v>87</v>
      </c>
      <c r="AY315" s="18" t="s">
        <v>128</v>
      </c>
      <c r="BE315" s="220">
        <f>IF(N315="základní",J315,0)</f>
        <v>0</v>
      </c>
      <c r="BF315" s="220">
        <f>IF(N315="snížená",J315,0)</f>
        <v>0</v>
      </c>
      <c r="BG315" s="220">
        <f>IF(N315="zákl. přenesená",J315,0)</f>
        <v>0</v>
      </c>
      <c r="BH315" s="220">
        <f>IF(N315="sníž. přenesená",J315,0)</f>
        <v>0</v>
      </c>
      <c r="BI315" s="220">
        <f>IF(N315="nulová",J315,0)</f>
        <v>0</v>
      </c>
      <c r="BJ315" s="18" t="s">
        <v>85</v>
      </c>
      <c r="BK315" s="220">
        <f>ROUND(I315*H315,2)</f>
        <v>0</v>
      </c>
      <c r="BL315" s="18" t="s">
        <v>134</v>
      </c>
      <c r="BM315" s="219" t="s">
        <v>581</v>
      </c>
    </row>
    <row r="316" spans="2:51" s="13" customFormat="1" ht="12">
      <c r="B316" s="221"/>
      <c r="C316" s="222"/>
      <c r="D316" s="223" t="s">
        <v>135</v>
      </c>
      <c r="E316" s="224" t="s">
        <v>1</v>
      </c>
      <c r="F316" s="225" t="s">
        <v>582</v>
      </c>
      <c r="G316" s="222"/>
      <c r="H316" s="226">
        <v>17.152</v>
      </c>
      <c r="I316" s="227"/>
      <c r="J316" s="222"/>
      <c r="K316" s="222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135</v>
      </c>
      <c r="AU316" s="232" t="s">
        <v>87</v>
      </c>
      <c r="AV316" s="13" t="s">
        <v>87</v>
      </c>
      <c r="AW316" s="13" t="s">
        <v>33</v>
      </c>
      <c r="AX316" s="13" t="s">
        <v>85</v>
      </c>
      <c r="AY316" s="232" t="s">
        <v>128</v>
      </c>
    </row>
    <row r="317" spans="1:65" s="2" customFormat="1" ht="16.5" customHeight="1">
      <c r="A317" s="35"/>
      <c r="B317" s="36"/>
      <c r="C317" s="207" t="s">
        <v>583</v>
      </c>
      <c r="D317" s="207" t="s">
        <v>130</v>
      </c>
      <c r="E317" s="208" t="s">
        <v>584</v>
      </c>
      <c r="F317" s="209" t="s">
        <v>585</v>
      </c>
      <c r="G317" s="210" t="s">
        <v>180</v>
      </c>
      <c r="H317" s="211">
        <v>0.12</v>
      </c>
      <c r="I317" s="212"/>
      <c r="J317" s="213">
        <f>ROUND(I317*H317,2)</f>
        <v>0</v>
      </c>
      <c r="K317" s="214"/>
      <c r="L317" s="40"/>
      <c r="M317" s="215" t="s">
        <v>1</v>
      </c>
      <c r="N317" s="216" t="s">
        <v>42</v>
      </c>
      <c r="O317" s="72"/>
      <c r="P317" s="217">
        <f>O317*H317</f>
        <v>0</v>
      </c>
      <c r="Q317" s="217">
        <v>1.04881</v>
      </c>
      <c r="R317" s="217">
        <f>Q317*H317</f>
        <v>0.1258572</v>
      </c>
      <c r="S317" s="217">
        <v>0</v>
      </c>
      <c r="T317" s="218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9" t="s">
        <v>134</v>
      </c>
      <c r="AT317" s="219" t="s">
        <v>130</v>
      </c>
      <c r="AU317" s="219" t="s">
        <v>87</v>
      </c>
      <c r="AY317" s="18" t="s">
        <v>128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18" t="s">
        <v>85</v>
      </c>
      <c r="BK317" s="220">
        <f>ROUND(I317*H317,2)</f>
        <v>0</v>
      </c>
      <c r="BL317" s="18" t="s">
        <v>134</v>
      </c>
      <c r="BM317" s="219" t="s">
        <v>586</v>
      </c>
    </row>
    <row r="318" spans="1:65" s="2" customFormat="1" ht="21.75" customHeight="1">
      <c r="A318" s="35"/>
      <c r="B318" s="36"/>
      <c r="C318" s="207" t="s">
        <v>587</v>
      </c>
      <c r="D318" s="207" t="s">
        <v>130</v>
      </c>
      <c r="E318" s="208" t="s">
        <v>588</v>
      </c>
      <c r="F318" s="209" t="s">
        <v>589</v>
      </c>
      <c r="G318" s="210" t="s">
        <v>142</v>
      </c>
      <c r="H318" s="211">
        <v>18.25</v>
      </c>
      <c r="I318" s="212"/>
      <c r="J318" s="213">
        <f>ROUND(I318*H318,2)</f>
        <v>0</v>
      </c>
      <c r="K318" s="214"/>
      <c r="L318" s="40"/>
      <c r="M318" s="215" t="s">
        <v>1</v>
      </c>
      <c r="N318" s="216" t="s">
        <v>42</v>
      </c>
      <c r="O318" s="72"/>
      <c r="P318" s="217">
        <f>O318*H318</f>
        <v>0</v>
      </c>
      <c r="Q318" s="217">
        <v>0.22158</v>
      </c>
      <c r="R318" s="217">
        <f>Q318*H318</f>
        <v>4.043835</v>
      </c>
      <c r="S318" s="217">
        <v>0</v>
      </c>
      <c r="T318" s="218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9" t="s">
        <v>134</v>
      </c>
      <c r="AT318" s="219" t="s">
        <v>130</v>
      </c>
      <c r="AU318" s="219" t="s">
        <v>87</v>
      </c>
      <c r="AY318" s="18" t="s">
        <v>128</v>
      </c>
      <c r="BE318" s="220">
        <f>IF(N318="základní",J318,0)</f>
        <v>0</v>
      </c>
      <c r="BF318" s="220">
        <f>IF(N318="snížená",J318,0)</f>
        <v>0</v>
      </c>
      <c r="BG318" s="220">
        <f>IF(N318="zákl. přenesená",J318,0)</f>
        <v>0</v>
      </c>
      <c r="BH318" s="220">
        <f>IF(N318="sníž. přenesená",J318,0)</f>
        <v>0</v>
      </c>
      <c r="BI318" s="220">
        <f>IF(N318="nulová",J318,0)</f>
        <v>0</v>
      </c>
      <c r="BJ318" s="18" t="s">
        <v>85</v>
      </c>
      <c r="BK318" s="220">
        <f>ROUND(I318*H318,2)</f>
        <v>0</v>
      </c>
      <c r="BL318" s="18" t="s">
        <v>134</v>
      </c>
      <c r="BM318" s="219" t="s">
        <v>590</v>
      </c>
    </row>
    <row r="319" spans="2:51" s="13" customFormat="1" ht="12">
      <c r="B319" s="221"/>
      <c r="C319" s="222"/>
      <c r="D319" s="223" t="s">
        <v>135</v>
      </c>
      <c r="E319" s="224" t="s">
        <v>1</v>
      </c>
      <c r="F319" s="225" t="s">
        <v>591</v>
      </c>
      <c r="G319" s="222"/>
      <c r="H319" s="226">
        <v>20.75</v>
      </c>
      <c r="I319" s="227"/>
      <c r="J319" s="222"/>
      <c r="K319" s="222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135</v>
      </c>
      <c r="AU319" s="232" t="s">
        <v>87</v>
      </c>
      <c r="AV319" s="13" t="s">
        <v>87</v>
      </c>
      <c r="AW319" s="13" t="s">
        <v>33</v>
      </c>
      <c r="AX319" s="13" t="s">
        <v>77</v>
      </c>
      <c r="AY319" s="232" t="s">
        <v>128</v>
      </c>
    </row>
    <row r="320" spans="2:51" s="13" customFormat="1" ht="12">
      <c r="B320" s="221"/>
      <c r="C320" s="222"/>
      <c r="D320" s="223" t="s">
        <v>135</v>
      </c>
      <c r="E320" s="224" t="s">
        <v>1</v>
      </c>
      <c r="F320" s="225" t="s">
        <v>592</v>
      </c>
      <c r="G320" s="222"/>
      <c r="H320" s="226">
        <v>-2.5</v>
      </c>
      <c r="I320" s="227"/>
      <c r="J320" s="222"/>
      <c r="K320" s="222"/>
      <c r="L320" s="228"/>
      <c r="M320" s="229"/>
      <c r="N320" s="230"/>
      <c r="O320" s="230"/>
      <c r="P320" s="230"/>
      <c r="Q320" s="230"/>
      <c r="R320" s="230"/>
      <c r="S320" s="230"/>
      <c r="T320" s="231"/>
      <c r="AT320" s="232" t="s">
        <v>135</v>
      </c>
      <c r="AU320" s="232" t="s">
        <v>87</v>
      </c>
      <c r="AV320" s="13" t="s">
        <v>87</v>
      </c>
      <c r="AW320" s="13" t="s">
        <v>33</v>
      </c>
      <c r="AX320" s="13" t="s">
        <v>77</v>
      </c>
      <c r="AY320" s="232" t="s">
        <v>128</v>
      </c>
    </row>
    <row r="321" spans="2:51" s="14" customFormat="1" ht="12">
      <c r="B321" s="233"/>
      <c r="C321" s="234"/>
      <c r="D321" s="223" t="s">
        <v>135</v>
      </c>
      <c r="E321" s="235" t="s">
        <v>1</v>
      </c>
      <c r="F321" s="236" t="s">
        <v>137</v>
      </c>
      <c r="G321" s="234"/>
      <c r="H321" s="237">
        <v>18.25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135</v>
      </c>
      <c r="AU321" s="243" t="s">
        <v>87</v>
      </c>
      <c r="AV321" s="14" t="s">
        <v>134</v>
      </c>
      <c r="AW321" s="14" t="s">
        <v>33</v>
      </c>
      <c r="AX321" s="14" t="s">
        <v>85</v>
      </c>
      <c r="AY321" s="243" t="s">
        <v>128</v>
      </c>
    </row>
    <row r="322" spans="1:65" s="2" customFormat="1" ht="21.75" customHeight="1">
      <c r="A322" s="35"/>
      <c r="B322" s="36"/>
      <c r="C322" s="207" t="s">
        <v>593</v>
      </c>
      <c r="D322" s="207" t="s">
        <v>130</v>
      </c>
      <c r="E322" s="208" t="s">
        <v>594</v>
      </c>
      <c r="F322" s="209" t="s">
        <v>595</v>
      </c>
      <c r="G322" s="210" t="s">
        <v>142</v>
      </c>
      <c r="H322" s="211">
        <v>201.356</v>
      </c>
      <c r="I322" s="212"/>
      <c r="J322" s="213">
        <f>ROUND(I322*H322,2)</f>
        <v>0</v>
      </c>
      <c r="K322" s="214"/>
      <c r="L322" s="40"/>
      <c r="M322" s="215" t="s">
        <v>1</v>
      </c>
      <c r="N322" s="216" t="s">
        <v>42</v>
      </c>
      <c r="O322" s="72"/>
      <c r="P322" s="217">
        <f>O322*H322</f>
        <v>0</v>
      </c>
      <c r="Q322" s="217">
        <v>0.25933</v>
      </c>
      <c r="R322" s="217">
        <f>Q322*H322</f>
        <v>52.21765148</v>
      </c>
      <c r="S322" s="217">
        <v>0</v>
      </c>
      <c r="T322" s="218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9" t="s">
        <v>134</v>
      </c>
      <c r="AT322" s="219" t="s">
        <v>130</v>
      </c>
      <c r="AU322" s="219" t="s">
        <v>87</v>
      </c>
      <c r="AY322" s="18" t="s">
        <v>128</v>
      </c>
      <c r="BE322" s="220">
        <f>IF(N322="základní",J322,0)</f>
        <v>0</v>
      </c>
      <c r="BF322" s="220">
        <f>IF(N322="snížená",J322,0)</f>
        <v>0</v>
      </c>
      <c r="BG322" s="220">
        <f>IF(N322="zákl. přenesená",J322,0)</f>
        <v>0</v>
      </c>
      <c r="BH322" s="220">
        <f>IF(N322="sníž. přenesená",J322,0)</f>
        <v>0</v>
      </c>
      <c r="BI322" s="220">
        <f>IF(N322="nulová",J322,0)</f>
        <v>0</v>
      </c>
      <c r="BJ322" s="18" t="s">
        <v>85</v>
      </c>
      <c r="BK322" s="220">
        <f>ROUND(I322*H322,2)</f>
        <v>0</v>
      </c>
      <c r="BL322" s="18" t="s">
        <v>134</v>
      </c>
      <c r="BM322" s="219" t="s">
        <v>596</v>
      </c>
    </row>
    <row r="323" spans="2:51" s="13" customFormat="1" ht="12">
      <c r="B323" s="221"/>
      <c r="C323" s="222"/>
      <c r="D323" s="223" t="s">
        <v>135</v>
      </c>
      <c r="E323" s="224" t="s">
        <v>1</v>
      </c>
      <c r="F323" s="225" t="s">
        <v>597</v>
      </c>
      <c r="G323" s="222"/>
      <c r="H323" s="226">
        <v>188.38</v>
      </c>
      <c r="I323" s="227"/>
      <c r="J323" s="222"/>
      <c r="K323" s="222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135</v>
      </c>
      <c r="AU323" s="232" t="s">
        <v>87</v>
      </c>
      <c r="AV323" s="13" t="s">
        <v>87</v>
      </c>
      <c r="AW323" s="13" t="s">
        <v>33</v>
      </c>
      <c r="AX323" s="13" t="s">
        <v>77</v>
      </c>
      <c r="AY323" s="232" t="s">
        <v>128</v>
      </c>
    </row>
    <row r="324" spans="2:51" s="13" customFormat="1" ht="12">
      <c r="B324" s="221"/>
      <c r="C324" s="222"/>
      <c r="D324" s="223" t="s">
        <v>135</v>
      </c>
      <c r="E324" s="224" t="s">
        <v>1</v>
      </c>
      <c r="F324" s="225" t="s">
        <v>598</v>
      </c>
      <c r="G324" s="222"/>
      <c r="H324" s="226">
        <v>28.081</v>
      </c>
      <c r="I324" s="227"/>
      <c r="J324" s="222"/>
      <c r="K324" s="222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135</v>
      </c>
      <c r="AU324" s="232" t="s">
        <v>87</v>
      </c>
      <c r="AV324" s="13" t="s">
        <v>87</v>
      </c>
      <c r="AW324" s="13" t="s">
        <v>33</v>
      </c>
      <c r="AX324" s="13" t="s">
        <v>77</v>
      </c>
      <c r="AY324" s="232" t="s">
        <v>128</v>
      </c>
    </row>
    <row r="325" spans="2:51" s="13" customFormat="1" ht="12">
      <c r="B325" s="221"/>
      <c r="C325" s="222"/>
      <c r="D325" s="223" t="s">
        <v>135</v>
      </c>
      <c r="E325" s="224" t="s">
        <v>1</v>
      </c>
      <c r="F325" s="225" t="s">
        <v>599</v>
      </c>
      <c r="G325" s="222"/>
      <c r="H325" s="226">
        <v>-15.105</v>
      </c>
      <c r="I325" s="227"/>
      <c r="J325" s="222"/>
      <c r="K325" s="222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135</v>
      </c>
      <c r="AU325" s="232" t="s">
        <v>87</v>
      </c>
      <c r="AV325" s="13" t="s">
        <v>87</v>
      </c>
      <c r="AW325" s="13" t="s">
        <v>33</v>
      </c>
      <c r="AX325" s="13" t="s">
        <v>77</v>
      </c>
      <c r="AY325" s="232" t="s">
        <v>128</v>
      </c>
    </row>
    <row r="326" spans="2:51" s="14" customFormat="1" ht="12">
      <c r="B326" s="233"/>
      <c r="C326" s="234"/>
      <c r="D326" s="223" t="s">
        <v>135</v>
      </c>
      <c r="E326" s="235" t="s">
        <v>1</v>
      </c>
      <c r="F326" s="236" t="s">
        <v>137</v>
      </c>
      <c r="G326" s="234"/>
      <c r="H326" s="237">
        <v>201.356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135</v>
      </c>
      <c r="AU326" s="243" t="s">
        <v>87</v>
      </c>
      <c r="AV326" s="14" t="s">
        <v>134</v>
      </c>
      <c r="AW326" s="14" t="s">
        <v>33</v>
      </c>
      <c r="AX326" s="14" t="s">
        <v>85</v>
      </c>
      <c r="AY326" s="243" t="s">
        <v>128</v>
      </c>
    </row>
    <row r="327" spans="1:65" s="2" customFormat="1" ht="16.5" customHeight="1">
      <c r="A327" s="35"/>
      <c r="B327" s="36"/>
      <c r="C327" s="207" t="s">
        <v>600</v>
      </c>
      <c r="D327" s="207" t="s">
        <v>130</v>
      </c>
      <c r="E327" s="208" t="s">
        <v>601</v>
      </c>
      <c r="F327" s="209" t="s">
        <v>602</v>
      </c>
      <c r="G327" s="210" t="s">
        <v>133</v>
      </c>
      <c r="H327" s="211">
        <v>39.234</v>
      </c>
      <c r="I327" s="212"/>
      <c r="J327" s="213">
        <f>ROUND(I327*H327,2)</f>
        <v>0</v>
      </c>
      <c r="K327" s="214"/>
      <c r="L327" s="40"/>
      <c r="M327" s="215" t="s">
        <v>1</v>
      </c>
      <c r="N327" s="216" t="s">
        <v>42</v>
      </c>
      <c r="O327" s="72"/>
      <c r="P327" s="217">
        <f>O327*H327</f>
        <v>0</v>
      </c>
      <c r="Q327" s="217">
        <v>1.818</v>
      </c>
      <c r="R327" s="217">
        <f>Q327*H327</f>
        <v>71.32741200000001</v>
      </c>
      <c r="S327" s="217">
        <v>0</v>
      </c>
      <c r="T327" s="218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9" t="s">
        <v>134</v>
      </c>
      <c r="AT327" s="219" t="s">
        <v>130</v>
      </c>
      <c r="AU327" s="219" t="s">
        <v>87</v>
      </c>
      <c r="AY327" s="18" t="s">
        <v>128</v>
      </c>
      <c r="BE327" s="220">
        <f>IF(N327="základní",J327,0)</f>
        <v>0</v>
      </c>
      <c r="BF327" s="220">
        <f>IF(N327="snížená",J327,0)</f>
        <v>0</v>
      </c>
      <c r="BG327" s="220">
        <f>IF(N327="zákl. přenesená",J327,0)</f>
        <v>0</v>
      </c>
      <c r="BH327" s="220">
        <f>IF(N327="sníž. přenesená",J327,0)</f>
        <v>0</v>
      </c>
      <c r="BI327" s="220">
        <f>IF(N327="nulová",J327,0)</f>
        <v>0</v>
      </c>
      <c r="BJ327" s="18" t="s">
        <v>85</v>
      </c>
      <c r="BK327" s="220">
        <f>ROUND(I327*H327,2)</f>
        <v>0</v>
      </c>
      <c r="BL327" s="18" t="s">
        <v>134</v>
      </c>
      <c r="BM327" s="219" t="s">
        <v>603</v>
      </c>
    </row>
    <row r="328" spans="2:51" s="13" customFormat="1" ht="12">
      <c r="B328" s="221"/>
      <c r="C328" s="222"/>
      <c r="D328" s="223" t="s">
        <v>135</v>
      </c>
      <c r="E328" s="224" t="s">
        <v>1</v>
      </c>
      <c r="F328" s="225" t="s">
        <v>604</v>
      </c>
      <c r="G328" s="222"/>
      <c r="H328" s="226">
        <v>8.125</v>
      </c>
      <c r="I328" s="227"/>
      <c r="J328" s="222"/>
      <c r="K328" s="222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135</v>
      </c>
      <c r="AU328" s="232" t="s">
        <v>87</v>
      </c>
      <c r="AV328" s="13" t="s">
        <v>87</v>
      </c>
      <c r="AW328" s="13" t="s">
        <v>33</v>
      </c>
      <c r="AX328" s="13" t="s">
        <v>77</v>
      </c>
      <c r="AY328" s="232" t="s">
        <v>128</v>
      </c>
    </row>
    <row r="329" spans="2:51" s="13" customFormat="1" ht="12">
      <c r="B329" s="221"/>
      <c r="C329" s="222"/>
      <c r="D329" s="223" t="s">
        <v>135</v>
      </c>
      <c r="E329" s="224" t="s">
        <v>1</v>
      </c>
      <c r="F329" s="225" t="s">
        <v>605</v>
      </c>
      <c r="G329" s="222"/>
      <c r="H329" s="226">
        <v>31.109</v>
      </c>
      <c r="I329" s="227"/>
      <c r="J329" s="222"/>
      <c r="K329" s="222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135</v>
      </c>
      <c r="AU329" s="232" t="s">
        <v>87</v>
      </c>
      <c r="AV329" s="13" t="s">
        <v>87</v>
      </c>
      <c r="AW329" s="13" t="s">
        <v>33</v>
      </c>
      <c r="AX329" s="13" t="s">
        <v>77</v>
      </c>
      <c r="AY329" s="232" t="s">
        <v>128</v>
      </c>
    </row>
    <row r="330" spans="2:51" s="14" customFormat="1" ht="12">
      <c r="B330" s="233"/>
      <c r="C330" s="234"/>
      <c r="D330" s="223" t="s">
        <v>135</v>
      </c>
      <c r="E330" s="235" t="s">
        <v>1</v>
      </c>
      <c r="F330" s="236" t="s">
        <v>137</v>
      </c>
      <c r="G330" s="234"/>
      <c r="H330" s="237">
        <v>39.234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135</v>
      </c>
      <c r="AU330" s="243" t="s">
        <v>87</v>
      </c>
      <c r="AV330" s="14" t="s">
        <v>134</v>
      </c>
      <c r="AW330" s="14" t="s">
        <v>33</v>
      </c>
      <c r="AX330" s="14" t="s">
        <v>85</v>
      </c>
      <c r="AY330" s="243" t="s">
        <v>128</v>
      </c>
    </row>
    <row r="331" spans="1:65" s="2" customFormat="1" ht="21.75" customHeight="1">
      <c r="A331" s="35"/>
      <c r="B331" s="36"/>
      <c r="C331" s="207" t="s">
        <v>606</v>
      </c>
      <c r="D331" s="207" t="s">
        <v>130</v>
      </c>
      <c r="E331" s="208" t="s">
        <v>607</v>
      </c>
      <c r="F331" s="209" t="s">
        <v>608</v>
      </c>
      <c r="G331" s="210" t="s">
        <v>142</v>
      </c>
      <c r="H331" s="211">
        <v>392.341</v>
      </c>
      <c r="I331" s="212"/>
      <c r="J331" s="213">
        <f>ROUND(I331*H331,2)</f>
        <v>0</v>
      </c>
      <c r="K331" s="214"/>
      <c r="L331" s="40"/>
      <c r="M331" s="215" t="s">
        <v>1</v>
      </c>
      <c r="N331" s="216" t="s">
        <v>42</v>
      </c>
      <c r="O331" s="72"/>
      <c r="P331" s="217">
        <f>O331*H331</f>
        <v>0</v>
      </c>
      <c r="Q331" s="217">
        <v>0.00275</v>
      </c>
      <c r="R331" s="217">
        <f>Q331*H331</f>
        <v>1.07893775</v>
      </c>
      <c r="S331" s="217">
        <v>0</v>
      </c>
      <c r="T331" s="218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9" t="s">
        <v>134</v>
      </c>
      <c r="AT331" s="219" t="s">
        <v>130</v>
      </c>
      <c r="AU331" s="219" t="s">
        <v>87</v>
      </c>
      <c r="AY331" s="18" t="s">
        <v>128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8" t="s">
        <v>85</v>
      </c>
      <c r="BK331" s="220">
        <f>ROUND(I331*H331,2)</f>
        <v>0</v>
      </c>
      <c r="BL331" s="18" t="s">
        <v>134</v>
      </c>
      <c r="BM331" s="219" t="s">
        <v>609</v>
      </c>
    </row>
    <row r="332" spans="2:51" s="13" customFormat="1" ht="12">
      <c r="B332" s="221"/>
      <c r="C332" s="222"/>
      <c r="D332" s="223" t="s">
        <v>135</v>
      </c>
      <c r="E332" s="224" t="s">
        <v>1</v>
      </c>
      <c r="F332" s="225" t="s">
        <v>610</v>
      </c>
      <c r="G332" s="222"/>
      <c r="H332" s="226">
        <v>81.255</v>
      </c>
      <c r="I332" s="227"/>
      <c r="J332" s="222"/>
      <c r="K332" s="222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135</v>
      </c>
      <c r="AU332" s="232" t="s">
        <v>87</v>
      </c>
      <c r="AV332" s="13" t="s">
        <v>87</v>
      </c>
      <c r="AW332" s="13" t="s">
        <v>33</v>
      </c>
      <c r="AX332" s="13" t="s">
        <v>77</v>
      </c>
      <c r="AY332" s="232" t="s">
        <v>128</v>
      </c>
    </row>
    <row r="333" spans="2:51" s="13" customFormat="1" ht="12">
      <c r="B333" s="221"/>
      <c r="C333" s="222"/>
      <c r="D333" s="223" t="s">
        <v>135</v>
      </c>
      <c r="E333" s="224" t="s">
        <v>1</v>
      </c>
      <c r="F333" s="225" t="s">
        <v>611</v>
      </c>
      <c r="G333" s="222"/>
      <c r="H333" s="226">
        <v>311.086</v>
      </c>
      <c r="I333" s="227"/>
      <c r="J333" s="222"/>
      <c r="K333" s="222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135</v>
      </c>
      <c r="AU333" s="232" t="s">
        <v>87</v>
      </c>
      <c r="AV333" s="13" t="s">
        <v>87</v>
      </c>
      <c r="AW333" s="13" t="s">
        <v>33</v>
      </c>
      <c r="AX333" s="13" t="s">
        <v>77</v>
      </c>
      <c r="AY333" s="232" t="s">
        <v>128</v>
      </c>
    </row>
    <row r="334" spans="2:51" s="14" customFormat="1" ht="12">
      <c r="B334" s="233"/>
      <c r="C334" s="234"/>
      <c r="D334" s="223" t="s">
        <v>135</v>
      </c>
      <c r="E334" s="235" t="s">
        <v>1</v>
      </c>
      <c r="F334" s="236" t="s">
        <v>137</v>
      </c>
      <c r="G334" s="234"/>
      <c r="H334" s="237">
        <v>392.341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135</v>
      </c>
      <c r="AU334" s="243" t="s">
        <v>87</v>
      </c>
      <c r="AV334" s="14" t="s">
        <v>134</v>
      </c>
      <c r="AW334" s="14" t="s">
        <v>33</v>
      </c>
      <c r="AX334" s="14" t="s">
        <v>85</v>
      </c>
      <c r="AY334" s="243" t="s">
        <v>128</v>
      </c>
    </row>
    <row r="335" spans="1:65" s="2" customFormat="1" ht="21.75" customHeight="1">
      <c r="A335" s="35"/>
      <c r="B335" s="36"/>
      <c r="C335" s="207" t="s">
        <v>612</v>
      </c>
      <c r="D335" s="207" t="s">
        <v>130</v>
      </c>
      <c r="E335" s="208" t="s">
        <v>613</v>
      </c>
      <c r="F335" s="209" t="s">
        <v>614</v>
      </c>
      <c r="G335" s="210" t="s">
        <v>142</v>
      </c>
      <c r="H335" s="211">
        <v>392.341</v>
      </c>
      <c r="I335" s="212"/>
      <c r="J335" s="213">
        <f>ROUND(I335*H335,2)</f>
        <v>0</v>
      </c>
      <c r="K335" s="214"/>
      <c r="L335" s="40"/>
      <c r="M335" s="215" t="s">
        <v>1</v>
      </c>
      <c r="N335" s="216" t="s">
        <v>42</v>
      </c>
      <c r="O335" s="72"/>
      <c r="P335" s="217">
        <f>O335*H335</f>
        <v>0</v>
      </c>
      <c r="Q335" s="217">
        <v>0</v>
      </c>
      <c r="R335" s="217">
        <f>Q335*H335</f>
        <v>0</v>
      </c>
      <c r="S335" s="217">
        <v>0</v>
      </c>
      <c r="T335" s="218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9" t="s">
        <v>134</v>
      </c>
      <c r="AT335" s="219" t="s">
        <v>130</v>
      </c>
      <c r="AU335" s="219" t="s">
        <v>87</v>
      </c>
      <c r="AY335" s="18" t="s">
        <v>128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8" t="s">
        <v>85</v>
      </c>
      <c r="BK335" s="220">
        <f>ROUND(I335*H335,2)</f>
        <v>0</v>
      </c>
      <c r="BL335" s="18" t="s">
        <v>134</v>
      </c>
      <c r="BM335" s="219" t="s">
        <v>615</v>
      </c>
    </row>
    <row r="336" spans="1:65" s="2" customFormat="1" ht="21.75" customHeight="1">
      <c r="A336" s="35"/>
      <c r="B336" s="36"/>
      <c r="C336" s="207" t="s">
        <v>616</v>
      </c>
      <c r="D336" s="207" t="s">
        <v>130</v>
      </c>
      <c r="E336" s="208" t="s">
        <v>617</v>
      </c>
      <c r="F336" s="209" t="s">
        <v>618</v>
      </c>
      <c r="G336" s="210" t="s">
        <v>142</v>
      </c>
      <c r="H336" s="211">
        <v>392.341</v>
      </c>
      <c r="I336" s="212"/>
      <c r="J336" s="213">
        <f>ROUND(I336*H336,2)</f>
        <v>0</v>
      </c>
      <c r="K336" s="214"/>
      <c r="L336" s="40"/>
      <c r="M336" s="215" t="s">
        <v>1</v>
      </c>
      <c r="N336" s="216" t="s">
        <v>42</v>
      </c>
      <c r="O336" s="72"/>
      <c r="P336" s="217">
        <f>O336*H336</f>
        <v>0</v>
      </c>
      <c r="Q336" s="217">
        <v>0.0025</v>
      </c>
      <c r="R336" s="217">
        <f>Q336*H336</f>
        <v>0.9808525</v>
      </c>
      <c r="S336" s="217">
        <v>0</v>
      </c>
      <c r="T336" s="218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9" t="s">
        <v>134</v>
      </c>
      <c r="AT336" s="219" t="s">
        <v>130</v>
      </c>
      <c r="AU336" s="219" t="s">
        <v>87</v>
      </c>
      <c r="AY336" s="18" t="s">
        <v>128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18" t="s">
        <v>85</v>
      </c>
      <c r="BK336" s="220">
        <f>ROUND(I336*H336,2)</f>
        <v>0</v>
      </c>
      <c r="BL336" s="18" t="s">
        <v>134</v>
      </c>
      <c r="BM336" s="219" t="s">
        <v>619</v>
      </c>
    </row>
    <row r="337" spans="1:65" s="2" customFormat="1" ht="16.5" customHeight="1">
      <c r="A337" s="35"/>
      <c r="B337" s="36"/>
      <c r="C337" s="207" t="s">
        <v>620</v>
      </c>
      <c r="D337" s="207" t="s">
        <v>130</v>
      </c>
      <c r="E337" s="208" t="s">
        <v>584</v>
      </c>
      <c r="F337" s="209" t="s">
        <v>585</v>
      </c>
      <c r="G337" s="210" t="s">
        <v>180</v>
      </c>
      <c r="H337" s="211">
        <v>2.099</v>
      </c>
      <c r="I337" s="212"/>
      <c r="J337" s="213">
        <f>ROUND(I337*H337,2)</f>
        <v>0</v>
      </c>
      <c r="K337" s="214"/>
      <c r="L337" s="40"/>
      <c r="M337" s="215" t="s">
        <v>1</v>
      </c>
      <c r="N337" s="216" t="s">
        <v>42</v>
      </c>
      <c r="O337" s="72"/>
      <c r="P337" s="217">
        <f>O337*H337</f>
        <v>0</v>
      </c>
      <c r="Q337" s="217">
        <v>1.04881</v>
      </c>
      <c r="R337" s="217">
        <f>Q337*H337</f>
        <v>2.2014521900000004</v>
      </c>
      <c r="S337" s="217">
        <v>0</v>
      </c>
      <c r="T337" s="218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9" t="s">
        <v>134</v>
      </c>
      <c r="AT337" s="219" t="s">
        <v>130</v>
      </c>
      <c r="AU337" s="219" t="s">
        <v>87</v>
      </c>
      <c r="AY337" s="18" t="s">
        <v>128</v>
      </c>
      <c r="BE337" s="220">
        <f>IF(N337="základní",J337,0)</f>
        <v>0</v>
      </c>
      <c r="BF337" s="220">
        <f>IF(N337="snížená",J337,0)</f>
        <v>0</v>
      </c>
      <c r="BG337" s="220">
        <f>IF(N337="zákl. přenesená",J337,0)</f>
        <v>0</v>
      </c>
      <c r="BH337" s="220">
        <f>IF(N337="sníž. přenesená",J337,0)</f>
        <v>0</v>
      </c>
      <c r="BI337" s="220">
        <f>IF(N337="nulová",J337,0)</f>
        <v>0</v>
      </c>
      <c r="BJ337" s="18" t="s">
        <v>85</v>
      </c>
      <c r="BK337" s="220">
        <f>ROUND(I337*H337,2)</f>
        <v>0</v>
      </c>
      <c r="BL337" s="18" t="s">
        <v>134</v>
      </c>
      <c r="BM337" s="219" t="s">
        <v>621</v>
      </c>
    </row>
    <row r="338" spans="2:51" s="16" customFormat="1" ht="12">
      <c r="B338" s="279"/>
      <c r="C338" s="280"/>
      <c r="D338" s="223" t="s">
        <v>135</v>
      </c>
      <c r="E338" s="281" t="s">
        <v>1</v>
      </c>
      <c r="F338" s="282" t="s">
        <v>622</v>
      </c>
      <c r="G338" s="280"/>
      <c r="H338" s="281" t="s">
        <v>1</v>
      </c>
      <c r="I338" s="283"/>
      <c r="J338" s="280"/>
      <c r="K338" s="280"/>
      <c r="L338" s="284"/>
      <c r="M338" s="285"/>
      <c r="N338" s="286"/>
      <c r="O338" s="286"/>
      <c r="P338" s="286"/>
      <c r="Q338" s="286"/>
      <c r="R338" s="286"/>
      <c r="S338" s="286"/>
      <c r="T338" s="287"/>
      <c r="AT338" s="288" t="s">
        <v>135</v>
      </c>
      <c r="AU338" s="288" t="s">
        <v>87</v>
      </c>
      <c r="AV338" s="16" t="s">
        <v>85</v>
      </c>
      <c r="AW338" s="16" t="s">
        <v>33</v>
      </c>
      <c r="AX338" s="16" t="s">
        <v>77</v>
      </c>
      <c r="AY338" s="288" t="s">
        <v>128</v>
      </c>
    </row>
    <row r="339" spans="2:51" s="13" customFormat="1" ht="12">
      <c r="B339" s="221"/>
      <c r="C339" s="222"/>
      <c r="D339" s="223" t="s">
        <v>135</v>
      </c>
      <c r="E339" s="224" t="s">
        <v>1</v>
      </c>
      <c r="F339" s="225" t="s">
        <v>623</v>
      </c>
      <c r="G339" s="222"/>
      <c r="H339" s="226">
        <v>0.683</v>
      </c>
      <c r="I339" s="227"/>
      <c r="J339" s="222"/>
      <c r="K339" s="222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135</v>
      </c>
      <c r="AU339" s="232" t="s">
        <v>87</v>
      </c>
      <c r="AV339" s="13" t="s">
        <v>87</v>
      </c>
      <c r="AW339" s="13" t="s">
        <v>33</v>
      </c>
      <c r="AX339" s="13" t="s">
        <v>77</v>
      </c>
      <c r="AY339" s="232" t="s">
        <v>128</v>
      </c>
    </row>
    <row r="340" spans="2:51" s="13" customFormat="1" ht="12">
      <c r="B340" s="221"/>
      <c r="C340" s="222"/>
      <c r="D340" s="223" t="s">
        <v>135</v>
      </c>
      <c r="E340" s="224" t="s">
        <v>1</v>
      </c>
      <c r="F340" s="225" t="s">
        <v>624</v>
      </c>
      <c r="G340" s="222"/>
      <c r="H340" s="226">
        <v>1.416</v>
      </c>
      <c r="I340" s="227"/>
      <c r="J340" s="222"/>
      <c r="K340" s="222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135</v>
      </c>
      <c r="AU340" s="232" t="s">
        <v>87</v>
      </c>
      <c r="AV340" s="13" t="s">
        <v>87</v>
      </c>
      <c r="AW340" s="13" t="s">
        <v>33</v>
      </c>
      <c r="AX340" s="13" t="s">
        <v>77</v>
      </c>
      <c r="AY340" s="232" t="s">
        <v>128</v>
      </c>
    </row>
    <row r="341" spans="2:51" s="14" customFormat="1" ht="12">
      <c r="B341" s="233"/>
      <c r="C341" s="234"/>
      <c r="D341" s="223" t="s">
        <v>135</v>
      </c>
      <c r="E341" s="235" t="s">
        <v>1</v>
      </c>
      <c r="F341" s="236" t="s">
        <v>137</v>
      </c>
      <c r="G341" s="234"/>
      <c r="H341" s="237">
        <v>2.099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135</v>
      </c>
      <c r="AU341" s="243" t="s">
        <v>87</v>
      </c>
      <c r="AV341" s="14" t="s">
        <v>134</v>
      </c>
      <c r="AW341" s="14" t="s">
        <v>33</v>
      </c>
      <c r="AX341" s="14" t="s">
        <v>85</v>
      </c>
      <c r="AY341" s="243" t="s">
        <v>128</v>
      </c>
    </row>
    <row r="342" spans="1:65" s="2" customFormat="1" ht="16.5" customHeight="1">
      <c r="A342" s="35"/>
      <c r="B342" s="36"/>
      <c r="C342" s="207" t="s">
        <v>625</v>
      </c>
      <c r="D342" s="207" t="s">
        <v>130</v>
      </c>
      <c r="E342" s="208" t="s">
        <v>626</v>
      </c>
      <c r="F342" s="209" t="s">
        <v>627</v>
      </c>
      <c r="G342" s="210" t="s">
        <v>180</v>
      </c>
      <c r="H342" s="211">
        <v>4.845</v>
      </c>
      <c r="I342" s="212"/>
      <c r="J342" s="213">
        <f>ROUND(I342*H342,2)</f>
        <v>0</v>
      </c>
      <c r="K342" s="214"/>
      <c r="L342" s="40"/>
      <c r="M342" s="215" t="s">
        <v>1</v>
      </c>
      <c r="N342" s="216" t="s">
        <v>42</v>
      </c>
      <c r="O342" s="72"/>
      <c r="P342" s="217">
        <f>O342*H342</f>
        <v>0</v>
      </c>
      <c r="Q342" s="217">
        <v>1.06277</v>
      </c>
      <c r="R342" s="217">
        <f>Q342*H342</f>
        <v>5.1491206499999995</v>
      </c>
      <c r="S342" s="217">
        <v>0</v>
      </c>
      <c r="T342" s="218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9" t="s">
        <v>134</v>
      </c>
      <c r="AT342" s="219" t="s">
        <v>130</v>
      </c>
      <c r="AU342" s="219" t="s">
        <v>87</v>
      </c>
      <c r="AY342" s="18" t="s">
        <v>128</v>
      </c>
      <c r="BE342" s="220">
        <f>IF(N342="základní",J342,0)</f>
        <v>0</v>
      </c>
      <c r="BF342" s="220">
        <f>IF(N342="snížená",J342,0)</f>
        <v>0</v>
      </c>
      <c r="BG342" s="220">
        <f>IF(N342="zákl. přenesená",J342,0)</f>
        <v>0</v>
      </c>
      <c r="BH342" s="220">
        <f>IF(N342="sníž. přenesená",J342,0)</f>
        <v>0</v>
      </c>
      <c r="BI342" s="220">
        <f>IF(N342="nulová",J342,0)</f>
        <v>0</v>
      </c>
      <c r="BJ342" s="18" t="s">
        <v>85</v>
      </c>
      <c r="BK342" s="220">
        <f>ROUND(I342*H342,2)</f>
        <v>0</v>
      </c>
      <c r="BL342" s="18" t="s">
        <v>134</v>
      </c>
      <c r="BM342" s="219" t="s">
        <v>628</v>
      </c>
    </row>
    <row r="343" spans="2:51" s="13" customFormat="1" ht="12">
      <c r="B343" s="221"/>
      <c r="C343" s="222"/>
      <c r="D343" s="223" t="s">
        <v>135</v>
      </c>
      <c r="E343" s="224" t="s">
        <v>1</v>
      </c>
      <c r="F343" s="225" t="s">
        <v>629</v>
      </c>
      <c r="G343" s="222"/>
      <c r="H343" s="226">
        <v>1.003</v>
      </c>
      <c r="I343" s="227"/>
      <c r="J343" s="222"/>
      <c r="K343" s="222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135</v>
      </c>
      <c r="AU343" s="232" t="s">
        <v>87</v>
      </c>
      <c r="AV343" s="13" t="s">
        <v>87</v>
      </c>
      <c r="AW343" s="13" t="s">
        <v>33</v>
      </c>
      <c r="AX343" s="13" t="s">
        <v>77</v>
      </c>
      <c r="AY343" s="232" t="s">
        <v>128</v>
      </c>
    </row>
    <row r="344" spans="2:51" s="13" customFormat="1" ht="12">
      <c r="B344" s="221"/>
      <c r="C344" s="222"/>
      <c r="D344" s="223" t="s">
        <v>135</v>
      </c>
      <c r="E344" s="224" t="s">
        <v>1</v>
      </c>
      <c r="F344" s="225" t="s">
        <v>630</v>
      </c>
      <c r="G344" s="222"/>
      <c r="H344" s="226">
        <v>3.842</v>
      </c>
      <c r="I344" s="227"/>
      <c r="J344" s="222"/>
      <c r="K344" s="222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135</v>
      </c>
      <c r="AU344" s="232" t="s">
        <v>87</v>
      </c>
      <c r="AV344" s="13" t="s">
        <v>87</v>
      </c>
      <c r="AW344" s="13" t="s">
        <v>33</v>
      </c>
      <c r="AX344" s="13" t="s">
        <v>77</v>
      </c>
      <c r="AY344" s="232" t="s">
        <v>128</v>
      </c>
    </row>
    <row r="345" spans="2:51" s="14" customFormat="1" ht="12">
      <c r="B345" s="233"/>
      <c r="C345" s="234"/>
      <c r="D345" s="223" t="s">
        <v>135</v>
      </c>
      <c r="E345" s="235" t="s">
        <v>1</v>
      </c>
      <c r="F345" s="236" t="s">
        <v>137</v>
      </c>
      <c r="G345" s="234"/>
      <c r="H345" s="237">
        <v>4.845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135</v>
      </c>
      <c r="AU345" s="243" t="s">
        <v>87</v>
      </c>
      <c r="AV345" s="14" t="s">
        <v>134</v>
      </c>
      <c r="AW345" s="14" t="s">
        <v>33</v>
      </c>
      <c r="AX345" s="14" t="s">
        <v>85</v>
      </c>
      <c r="AY345" s="243" t="s">
        <v>128</v>
      </c>
    </row>
    <row r="346" spans="1:65" s="2" customFormat="1" ht="16.5" customHeight="1">
      <c r="A346" s="35"/>
      <c r="B346" s="36"/>
      <c r="C346" s="207" t="s">
        <v>631</v>
      </c>
      <c r="D346" s="207" t="s">
        <v>130</v>
      </c>
      <c r="E346" s="208" t="s">
        <v>632</v>
      </c>
      <c r="F346" s="209" t="s">
        <v>633</v>
      </c>
      <c r="G346" s="210" t="s">
        <v>634</v>
      </c>
      <c r="H346" s="211">
        <v>3</v>
      </c>
      <c r="I346" s="212"/>
      <c r="J346" s="213">
        <f>ROUND(I346*H346,2)</f>
        <v>0</v>
      </c>
      <c r="K346" s="214"/>
      <c r="L346" s="40"/>
      <c r="M346" s="215" t="s">
        <v>1</v>
      </c>
      <c r="N346" s="216" t="s">
        <v>42</v>
      </c>
      <c r="O346" s="72"/>
      <c r="P346" s="217">
        <f>O346*H346</f>
        <v>0</v>
      </c>
      <c r="Q346" s="217">
        <v>0.00688</v>
      </c>
      <c r="R346" s="217">
        <f>Q346*H346</f>
        <v>0.02064</v>
      </c>
      <c r="S346" s="217">
        <v>0</v>
      </c>
      <c r="T346" s="218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9" t="s">
        <v>134</v>
      </c>
      <c r="AT346" s="219" t="s">
        <v>130</v>
      </c>
      <c r="AU346" s="219" t="s">
        <v>87</v>
      </c>
      <c r="AY346" s="18" t="s">
        <v>128</v>
      </c>
      <c r="BE346" s="220">
        <f>IF(N346="základní",J346,0)</f>
        <v>0</v>
      </c>
      <c r="BF346" s="220">
        <f>IF(N346="snížená",J346,0)</f>
        <v>0</v>
      </c>
      <c r="BG346" s="220">
        <f>IF(N346="zákl. přenesená",J346,0)</f>
        <v>0</v>
      </c>
      <c r="BH346" s="220">
        <f>IF(N346="sníž. přenesená",J346,0)</f>
        <v>0</v>
      </c>
      <c r="BI346" s="220">
        <f>IF(N346="nulová",J346,0)</f>
        <v>0</v>
      </c>
      <c r="BJ346" s="18" t="s">
        <v>85</v>
      </c>
      <c r="BK346" s="220">
        <f>ROUND(I346*H346,2)</f>
        <v>0</v>
      </c>
      <c r="BL346" s="18" t="s">
        <v>134</v>
      </c>
      <c r="BM346" s="219" t="s">
        <v>635</v>
      </c>
    </row>
    <row r="347" spans="1:65" s="2" customFormat="1" ht="16.5" customHeight="1">
      <c r="A347" s="35"/>
      <c r="B347" s="36"/>
      <c r="C347" s="268" t="s">
        <v>636</v>
      </c>
      <c r="D347" s="268" t="s">
        <v>398</v>
      </c>
      <c r="E347" s="269" t="s">
        <v>637</v>
      </c>
      <c r="F347" s="270" t="s">
        <v>638</v>
      </c>
      <c r="G347" s="271" t="s">
        <v>634</v>
      </c>
      <c r="H347" s="272">
        <v>3</v>
      </c>
      <c r="I347" s="273"/>
      <c r="J347" s="274">
        <f>ROUND(I347*H347,2)</f>
        <v>0</v>
      </c>
      <c r="K347" s="275"/>
      <c r="L347" s="276"/>
      <c r="M347" s="277" t="s">
        <v>1</v>
      </c>
      <c r="N347" s="278" t="s">
        <v>42</v>
      </c>
      <c r="O347" s="72"/>
      <c r="P347" s="217">
        <f>O347*H347</f>
        <v>0</v>
      </c>
      <c r="Q347" s="217">
        <v>0.036</v>
      </c>
      <c r="R347" s="217">
        <f>Q347*H347</f>
        <v>0.10799999999999998</v>
      </c>
      <c r="S347" s="217">
        <v>0</v>
      </c>
      <c r="T347" s="218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9" t="s">
        <v>154</v>
      </c>
      <c r="AT347" s="219" t="s">
        <v>398</v>
      </c>
      <c r="AU347" s="219" t="s">
        <v>87</v>
      </c>
      <c r="AY347" s="18" t="s">
        <v>128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8" t="s">
        <v>85</v>
      </c>
      <c r="BK347" s="220">
        <f>ROUND(I347*H347,2)</f>
        <v>0</v>
      </c>
      <c r="BL347" s="18" t="s">
        <v>134</v>
      </c>
      <c r="BM347" s="219" t="s">
        <v>639</v>
      </c>
    </row>
    <row r="348" spans="1:65" s="2" customFormat="1" ht="16.5" customHeight="1">
      <c r="A348" s="35"/>
      <c r="B348" s="36"/>
      <c r="C348" s="207" t="s">
        <v>640</v>
      </c>
      <c r="D348" s="207" t="s">
        <v>130</v>
      </c>
      <c r="E348" s="208" t="s">
        <v>641</v>
      </c>
      <c r="F348" s="209" t="s">
        <v>642</v>
      </c>
      <c r="G348" s="210" t="s">
        <v>634</v>
      </c>
      <c r="H348" s="211">
        <v>3</v>
      </c>
      <c r="I348" s="212"/>
      <c r="J348" s="213">
        <f>ROUND(I348*H348,2)</f>
        <v>0</v>
      </c>
      <c r="K348" s="214"/>
      <c r="L348" s="40"/>
      <c r="M348" s="215" t="s">
        <v>1</v>
      </c>
      <c r="N348" s="216" t="s">
        <v>42</v>
      </c>
      <c r="O348" s="72"/>
      <c r="P348" s="217">
        <f>O348*H348</f>
        <v>0</v>
      </c>
      <c r="Q348" s="217">
        <v>0.01147</v>
      </c>
      <c r="R348" s="217">
        <f>Q348*H348</f>
        <v>0.034409999999999996</v>
      </c>
      <c r="S348" s="217">
        <v>0</v>
      </c>
      <c r="T348" s="218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9" t="s">
        <v>134</v>
      </c>
      <c r="AT348" s="219" t="s">
        <v>130</v>
      </c>
      <c r="AU348" s="219" t="s">
        <v>87</v>
      </c>
      <c r="AY348" s="18" t="s">
        <v>128</v>
      </c>
      <c r="BE348" s="220">
        <f>IF(N348="základní",J348,0)</f>
        <v>0</v>
      </c>
      <c r="BF348" s="220">
        <f>IF(N348="snížená",J348,0)</f>
        <v>0</v>
      </c>
      <c r="BG348" s="220">
        <f>IF(N348="zákl. přenesená",J348,0)</f>
        <v>0</v>
      </c>
      <c r="BH348" s="220">
        <f>IF(N348="sníž. přenesená",J348,0)</f>
        <v>0</v>
      </c>
      <c r="BI348" s="220">
        <f>IF(N348="nulová",J348,0)</f>
        <v>0</v>
      </c>
      <c r="BJ348" s="18" t="s">
        <v>85</v>
      </c>
      <c r="BK348" s="220">
        <f>ROUND(I348*H348,2)</f>
        <v>0</v>
      </c>
      <c r="BL348" s="18" t="s">
        <v>134</v>
      </c>
      <c r="BM348" s="219" t="s">
        <v>643</v>
      </c>
    </row>
    <row r="349" spans="1:65" s="2" customFormat="1" ht="16.5" customHeight="1">
      <c r="A349" s="35"/>
      <c r="B349" s="36"/>
      <c r="C349" s="268" t="s">
        <v>644</v>
      </c>
      <c r="D349" s="268" t="s">
        <v>398</v>
      </c>
      <c r="E349" s="269" t="s">
        <v>645</v>
      </c>
      <c r="F349" s="270" t="s">
        <v>646</v>
      </c>
      <c r="G349" s="271" t="s">
        <v>634</v>
      </c>
      <c r="H349" s="272">
        <v>3</v>
      </c>
      <c r="I349" s="273"/>
      <c r="J349" s="274">
        <f>ROUND(I349*H349,2)</f>
        <v>0</v>
      </c>
      <c r="K349" s="275"/>
      <c r="L349" s="276"/>
      <c r="M349" s="277" t="s">
        <v>1</v>
      </c>
      <c r="N349" s="278" t="s">
        <v>42</v>
      </c>
      <c r="O349" s="72"/>
      <c r="P349" s="217">
        <f>O349*H349</f>
        <v>0</v>
      </c>
      <c r="Q349" s="217">
        <v>0.099</v>
      </c>
      <c r="R349" s="217">
        <f>Q349*H349</f>
        <v>0.29700000000000004</v>
      </c>
      <c r="S349" s="217">
        <v>0</v>
      </c>
      <c r="T349" s="218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9" t="s">
        <v>154</v>
      </c>
      <c r="AT349" s="219" t="s">
        <v>398</v>
      </c>
      <c r="AU349" s="219" t="s">
        <v>87</v>
      </c>
      <c r="AY349" s="18" t="s">
        <v>128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8" t="s">
        <v>85</v>
      </c>
      <c r="BK349" s="220">
        <f>ROUND(I349*H349,2)</f>
        <v>0</v>
      </c>
      <c r="BL349" s="18" t="s">
        <v>134</v>
      </c>
      <c r="BM349" s="219" t="s">
        <v>647</v>
      </c>
    </row>
    <row r="350" spans="1:65" s="2" customFormat="1" ht="21.75" customHeight="1">
      <c r="A350" s="35"/>
      <c r="B350" s="36"/>
      <c r="C350" s="207" t="s">
        <v>648</v>
      </c>
      <c r="D350" s="207" t="s">
        <v>130</v>
      </c>
      <c r="E350" s="208" t="s">
        <v>649</v>
      </c>
      <c r="F350" s="209" t="s">
        <v>650</v>
      </c>
      <c r="G350" s="210" t="s">
        <v>255</v>
      </c>
      <c r="H350" s="211">
        <v>3.75</v>
      </c>
      <c r="I350" s="212"/>
      <c r="J350" s="213">
        <f>ROUND(I350*H350,2)</f>
        <v>0</v>
      </c>
      <c r="K350" s="214"/>
      <c r="L350" s="40"/>
      <c r="M350" s="215" t="s">
        <v>1</v>
      </c>
      <c r="N350" s="216" t="s">
        <v>42</v>
      </c>
      <c r="O350" s="72"/>
      <c r="P350" s="217">
        <f>O350*H350</f>
        <v>0</v>
      </c>
      <c r="Q350" s="217">
        <v>0.00034</v>
      </c>
      <c r="R350" s="217">
        <f>Q350*H350</f>
        <v>0.001275</v>
      </c>
      <c r="S350" s="217">
        <v>0</v>
      </c>
      <c r="T350" s="218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9" t="s">
        <v>134</v>
      </c>
      <c r="AT350" s="219" t="s">
        <v>130</v>
      </c>
      <c r="AU350" s="219" t="s">
        <v>87</v>
      </c>
      <c r="AY350" s="18" t="s">
        <v>128</v>
      </c>
      <c r="BE350" s="220">
        <f>IF(N350="základní",J350,0)</f>
        <v>0</v>
      </c>
      <c r="BF350" s="220">
        <f>IF(N350="snížená",J350,0)</f>
        <v>0</v>
      </c>
      <c r="BG350" s="220">
        <f>IF(N350="zákl. přenesená",J350,0)</f>
        <v>0</v>
      </c>
      <c r="BH350" s="220">
        <f>IF(N350="sníž. přenesená",J350,0)</f>
        <v>0</v>
      </c>
      <c r="BI350" s="220">
        <f>IF(N350="nulová",J350,0)</f>
        <v>0</v>
      </c>
      <c r="BJ350" s="18" t="s">
        <v>85</v>
      </c>
      <c r="BK350" s="220">
        <f>ROUND(I350*H350,2)</f>
        <v>0</v>
      </c>
      <c r="BL350" s="18" t="s">
        <v>134</v>
      </c>
      <c r="BM350" s="219" t="s">
        <v>651</v>
      </c>
    </row>
    <row r="351" spans="2:51" s="13" customFormat="1" ht="12">
      <c r="B351" s="221"/>
      <c r="C351" s="222"/>
      <c r="D351" s="223" t="s">
        <v>135</v>
      </c>
      <c r="E351" s="224" t="s">
        <v>1</v>
      </c>
      <c r="F351" s="225" t="s">
        <v>652</v>
      </c>
      <c r="G351" s="222"/>
      <c r="H351" s="226">
        <v>3.75</v>
      </c>
      <c r="I351" s="227"/>
      <c r="J351" s="222"/>
      <c r="K351" s="222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135</v>
      </c>
      <c r="AU351" s="232" t="s">
        <v>87</v>
      </c>
      <c r="AV351" s="13" t="s">
        <v>87</v>
      </c>
      <c r="AW351" s="13" t="s">
        <v>33</v>
      </c>
      <c r="AX351" s="13" t="s">
        <v>85</v>
      </c>
      <c r="AY351" s="232" t="s">
        <v>128</v>
      </c>
    </row>
    <row r="352" spans="1:65" s="2" customFormat="1" ht="33" customHeight="1">
      <c r="A352" s="35"/>
      <c r="B352" s="36"/>
      <c r="C352" s="207" t="s">
        <v>653</v>
      </c>
      <c r="D352" s="207" t="s">
        <v>130</v>
      </c>
      <c r="E352" s="208" t="s">
        <v>654</v>
      </c>
      <c r="F352" s="209" t="s">
        <v>655</v>
      </c>
      <c r="G352" s="210" t="s">
        <v>180</v>
      </c>
      <c r="H352" s="211">
        <v>0.179</v>
      </c>
      <c r="I352" s="212"/>
      <c r="J352" s="213">
        <f>ROUND(I352*H352,2)</f>
        <v>0</v>
      </c>
      <c r="K352" s="214"/>
      <c r="L352" s="40"/>
      <c r="M352" s="215" t="s">
        <v>1</v>
      </c>
      <c r="N352" s="216" t="s">
        <v>42</v>
      </c>
      <c r="O352" s="72"/>
      <c r="P352" s="217">
        <f>O352*H352</f>
        <v>0</v>
      </c>
      <c r="Q352" s="217">
        <v>0</v>
      </c>
      <c r="R352" s="217">
        <f>Q352*H352</f>
        <v>0</v>
      </c>
      <c r="S352" s="217">
        <v>0</v>
      </c>
      <c r="T352" s="218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9" t="s">
        <v>134</v>
      </c>
      <c r="AT352" s="219" t="s">
        <v>130</v>
      </c>
      <c r="AU352" s="219" t="s">
        <v>87</v>
      </c>
      <c r="AY352" s="18" t="s">
        <v>128</v>
      </c>
      <c r="BE352" s="220">
        <f>IF(N352="základní",J352,0)</f>
        <v>0</v>
      </c>
      <c r="BF352" s="220">
        <f>IF(N352="snížená",J352,0)</f>
        <v>0</v>
      </c>
      <c r="BG352" s="220">
        <f>IF(N352="zákl. přenesená",J352,0)</f>
        <v>0</v>
      </c>
      <c r="BH352" s="220">
        <f>IF(N352="sníž. přenesená",J352,0)</f>
        <v>0</v>
      </c>
      <c r="BI352" s="220">
        <f>IF(N352="nulová",J352,0)</f>
        <v>0</v>
      </c>
      <c r="BJ352" s="18" t="s">
        <v>85</v>
      </c>
      <c r="BK352" s="220">
        <f>ROUND(I352*H352,2)</f>
        <v>0</v>
      </c>
      <c r="BL352" s="18" t="s">
        <v>134</v>
      </c>
      <c r="BM352" s="219" t="s">
        <v>656</v>
      </c>
    </row>
    <row r="353" spans="1:65" s="2" customFormat="1" ht="16.5" customHeight="1">
      <c r="A353" s="35"/>
      <c r="B353" s="36"/>
      <c r="C353" s="268" t="s">
        <v>657</v>
      </c>
      <c r="D353" s="268" t="s">
        <v>398</v>
      </c>
      <c r="E353" s="269" t="s">
        <v>658</v>
      </c>
      <c r="F353" s="270" t="s">
        <v>659</v>
      </c>
      <c r="G353" s="271" t="s">
        <v>180</v>
      </c>
      <c r="H353" s="272">
        <v>0.179</v>
      </c>
      <c r="I353" s="273"/>
      <c r="J353" s="274">
        <f>ROUND(I353*H353,2)</f>
        <v>0</v>
      </c>
      <c r="K353" s="275"/>
      <c r="L353" s="276"/>
      <c r="M353" s="277" t="s">
        <v>1</v>
      </c>
      <c r="N353" s="278" t="s">
        <v>42</v>
      </c>
      <c r="O353" s="72"/>
      <c r="P353" s="217">
        <f>O353*H353</f>
        <v>0</v>
      </c>
      <c r="Q353" s="217">
        <v>1</v>
      </c>
      <c r="R353" s="217">
        <f>Q353*H353</f>
        <v>0.179</v>
      </c>
      <c r="S353" s="217">
        <v>0</v>
      </c>
      <c r="T353" s="218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9" t="s">
        <v>154</v>
      </c>
      <c r="AT353" s="219" t="s">
        <v>398</v>
      </c>
      <c r="AU353" s="219" t="s">
        <v>87</v>
      </c>
      <c r="AY353" s="18" t="s">
        <v>128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18" t="s">
        <v>85</v>
      </c>
      <c r="BK353" s="220">
        <f>ROUND(I353*H353,2)</f>
        <v>0</v>
      </c>
      <c r="BL353" s="18" t="s">
        <v>134</v>
      </c>
      <c r="BM353" s="219" t="s">
        <v>660</v>
      </c>
    </row>
    <row r="354" spans="2:51" s="13" customFormat="1" ht="12">
      <c r="B354" s="221"/>
      <c r="C354" s="222"/>
      <c r="D354" s="223" t="s">
        <v>135</v>
      </c>
      <c r="E354" s="224" t="s">
        <v>1</v>
      </c>
      <c r="F354" s="225" t="s">
        <v>661</v>
      </c>
      <c r="G354" s="222"/>
      <c r="H354" s="226">
        <v>0.179</v>
      </c>
      <c r="I354" s="227"/>
      <c r="J354" s="222"/>
      <c r="K354" s="222"/>
      <c r="L354" s="228"/>
      <c r="M354" s="229"/>
      <c r="N354" s="230"/>
      <c r="O354" s="230"/>
      <c r="P354" s="230"/>
      <c r="Q354" s="230"/>
      <c r="R354" s="230"/>
      <c r="S354" s="230"/>
      <c r="T354" s="231"/>
      <c r="AT354" s="232" t="s">
        <v>135</v>
      </c>
      <c r="AU354" s="232" t="s">
        <v>87</v>
      </c>
      <c r="AV354" s="13" t="s">
        <v>87</v>
      </c>
      <c r="AW354" s="13" t="s">
        <v>33</v>
      </c>
      <c r="AX354" s="13" t="s">
        <v>85</v>
      </c>
      <c r="AY354" s="232" t="s">
        <v>128</v>
      </c>
    </row>
    <row r="355" spans="1:65" s="2" customFormat="1" ht="16.5" customHeight="1">
      <c r="A355" s="35"/>
      <c r="B355" s="36"/>
      <c r="C355" s="268" t="s">
        <v>662</v>
      </c>
      <c r="D355" s="268" t="s">
        <v>398</v>
      </c>
      <c r="E355" s="269" t="s">
        <v>663</v>
      </c>
      <c r="F355" s="270" t="s">
        <v>664</v>
      </c>
      <c r="G355" s="271" t="s">
        <v>180</v>
      </c>
      <c r="H355" s="272">
        <v>0.1</v>
      </c>
      <c r="I355" s="273"/>
      <c r="J355" s="274">
        <f>ROUND(I355*H355,2)</f>
        <v>0</v>
      </c>
      <c r="K355" s="275"/>
      <c r="L355" s="276"/>
      <c r="M355" s="277" t="s">
        <v>1</v>
      </c>
      <c r="N355" s="278" t="s">
        <v>42</v>
      </c>
      <c r="O355" s="72"/>
      <c r="P355" s="217">
        <f>O355*H355</f>
        <v>0</v>
      </c>
      <c r="Q355" s="217">
        <v>1</v>
      </c>
      <c r="R355" s="217">
        <f>Q355*H355</f>
        <v>0.1</v>
      </c>
      <c r="S355" s="217">
        <v>0</v>
      </c>
      <c r="T355" s="218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9" t="s">
        <v>154</v>
      </c>
      <c r="AT355" s="219" t="s">
        <v>398</v>
      </c>
      <c r="AU355" s="219" t="s">
        <v>87</v>
      </c>
      <c r="AY355" s="18" t="s">
        <v>128</v>
      </c>
      <c r="BE355" s="220">
        <f>IF(N355="základní",J355,0)</f>
        <v>0</v>
      </c>
      <c r="BF355" s="220">
        <f>IF(N355="snížená",J355,0)</f>
        <v>0</v>
      </c>
      <c r="BG355" s="220">
        <f>IF(N355="zákl. přenesená",J355,0)</f>
        <v>0</v>
      </c>
      <c r="BH355" s="220">
        <f>IF(N355="sníž. přenesená",J355,0)</f>
        <v>0</v>
      </c>
      <c r="BI355" s="220">
        <f>IF(N355="nulová",J355,0)</f>
        <v>0</v>
      </c>
      <c r="BJ355" s="18" t="s">
        <v>85</v>
      </c>
      <c r="BK355" s="220">
        <f>ROUND(I355*H355,2)</f>
        <v>0</v>
      </c>
      <c r="BL355" s="18" t="s">
        <v>134</v>
      </c>
      <c r="BM355" s="219" t="s">
        <v>665</v>
      </c>
    </row>
    <row r="356" spans="1:65" s="2" customFormat="1" ht="21.75" customHeight="1">
      <c r="A356" s="35"/>
      <c r="B356" s="36"/>
      <c r="C356" s="268" t="s">
        <v>666</v>
      </c>
      <c r="D356" s="268" t="s">
        <v>398</v>
      </c>
      <c r="E356" s="269" t="s">
        <v>667</v>
      </c>
      <c r="F356" s="270" t="s">
        <v>668</v>
      </c>
      <c r="G356" s="271" t="s">
        <v>634</v>
      </c>
      <c r="H356" s="272">
        <v>1</v>
      </c>
      <c r="I356" s="273"/>
      <c r="J356" s="274">
        <f>ROUND(I356*H356,2)</f>
        <v>0</v>
      </c>
      <c r="K356" s="275"/>
      <c r="L356" s="276"/>
      <c r="M356" s="277" t="s">
        <v>1</v>
      </c>
      <c r="N356" s="278" t="s">
        <v>42</v>
      </c>
      <c r="O356" s="72"/>
      <c r="P356" s="217">
        <f>O356*H356</f>
        <v>0</v>
      </c>
      <c r="Q356" s="217">
        <v>0.009</v>
      </c>
      <c r="R356" s="217">
        <f>Q356*H356</f>
        <v>0.009</v>
      </c>
      <c r="S356" s="217">
        <v>0</v>
      </c>
      <c r="T356" s="218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9" t="s">
        <v>154</v>
      </c>
      <c r="AT356" s="219" t="s">
        <v>398</v>
      </c>
      <c r="AU356" s="219" t="s">
        <v>87</v>
      </c>
      <c r="AY356" s="18" t="s">
        <v>128</v>
      </c>
      <c r="BE356" s="220">
        <f>IF(N356="základní",J356,0)</f>
        <v>0</v>
      </c>
      <c r="BF356" s="220">
        <f>IF(N356="snížená",J356,0)</f>
        <v>0</v>
      </c>
      <c r="BG356" s="220">
        <f>IF(N356="zákl. přenesená",J356,0)</f>
        <v>0</v>
      </c>
      <c r="BH356" s="220">
        <f>IF(N356="sníž. přenesená",J356,0)</f>
        <v>0</v>
      </c>
      <c r="BI356" s="220">
        <f>IF(N356="nulová",J356,0)</f>
        <v>0</v>
      </c>
      <c r="BJ356" s="18" t="s">
        <v>85</v>
      </c>
      <c r="BK356" s="220">
        <f>ROUND(I356*H356,2)</f>
        <v>0</v>
      </c>
      <c r="BL356" s="18" t="s">
        <v>134</v>
      </c>
      <c r="BM356" s="219" t="s">
        <v>669</v>
      </c>
    </row>
    <row r="357" spans="1:65" s="2" customFormat="1" ht="21.75" customHeight="1">
      <c r="A357" s="35"/>
      <c r="B357" s="36"/>
      <c r="C357" s="268" t="s">
        <v>670</v>
      </c>
      <c r="D357" s="268" t="s">
        <v>398</v>
      </c>
      <c r="E357" s="269" t="s">
        <v>671</v>
      </c>
      <c r="F357" s="270" t="s">
        <v>672</v>
      </c>
      <c r="G357" s="271" t="s">
        <v>634</v>
      </c>
      <c r="H357" s="272">
        <v>1</v>
      </c>
      <c r="I357" s="273"/>
      <c r="J357" s="274">
        <f>ROUND(I357*H357,2)</f>
        <v>0</v>
      </c>
      <c r="K357" s="275"/>
      <c r="L357" s="276"/>
      <c r="M357" s="277" t="s">
        <v>1</v>
      </c>
      <c r="N357" s="278" t="s">
        <v>42</v>
      </c>
      <c r="O357" s="72"/>
      <c r="P357" s="217">
        <f>O357*H357</f>
        <v>0</v>
      </c>
      <c r="Q357" s="217">
        <v>0.011</v>
      </c>
      <c r="R357" s="217">
        <f>Q357*H357</f>
        <v>0.011</v>
      </c>
      <c r="S357" s="217">
        <v>0</v>
      </c>
      <c r="T357" s="218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9" t="s">
        <v>154</v>
      </c>
      <c r="AT357" s="219" t="s">
        <v>398</v>
      </c>
      <c r="AU357" s="219" t="s">
        <v>87</v>
      </c>
      <c r="AY357" s="18" t="s">
        <v>128</v>
      </c>
      <c r="BE357" s="220">
        <f>IF(N357="základní",J357,0)</f>
        <v>0</v>
      </c>
      <c r="BF357" s="220">
        <f>IF(N357="snížená",J357,0)</f>
        <v>0</v>
      </c>
      <c r="BG357" s="220">
        <f>IF(N357="zákl. přenesená",J357,0)</f>
        <v>0</v>
      </c>
      <c r="BH357" s="220">
        <f>IF(N357="sníž. přenesená",J357,0)</f>
        <v>0</v>
      </c>
      <c r="BI357" s="220">
        <f>IF(N357="nulová",J357,0)</f>
        <v>0</v>
      </c>
      <c r="BJ357" s="18" t="s">
        <v>85</v>
      </c>
      <c r="BK357" s="220">
        <f>ROUND(I357*H357,2)</f>
        <v>0</v>
      </c>
      <c r="BL357" s="18" t="s">
        <v>134</v>
      </c>
      <c r="BM357" s="219" t="s">
        <v>673</v>
      </c>
    </row>
    <row r="358" spans="1:65" s="2" customFormat="1" ht="21.75" customHeight="1">
      <c r="A358" s="35"/>
      <c r="B358" s="36"/>
      <c r="C358" s="207" t="s">
        <v>674</v>
      </c>
      <c r="D358" s="207" t="s">
        <v>130</v>
      </c>
      <c r="E358" s="208" t="s">
        <v>675</v>
      </c>
      <c r="F358" s="209" t="s">
        <v>676</v>
      </c>
      <c r="G358" s="210" t="s">
        <v>180</v>
      </c>
      <c r="H358" s="211">
        <v>6.03</v>
      </c>
      <c r="I358" s="212"/>
      <c r="J358" s="213">
        <f>ROUND(I358*H358,2)</f>
        <v>0</v>
      </c>
      <c r="K358" s="214"/>
      <c r="L358" s="40"/>
      <c r="M358" s="215" t="s">
        <v>1</v>
      </c>
      <c r="N358" s="216" t="s">
        <v>42</v>
      </c>
      <c r="O358" s="72"/>
      <c r="P358" s="217">
        <f>O358*H358</f>
        <v>0</v>
      </c>
      <c r="Q358" s="217">
        <v>0</v>
      </c>
      <c r="R358" s="217">
        <f>Q358*H358</f>
        <v>0</v>
      </c>
      <c r="S358" s="217">
        <v>0</v>
      </c>
      <c r="T358" s="218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9" t="s">
        <v>134</v>
      </c>
      <c r="AT358" s="219" t="s">
        <v>130</v>
      </c>
      <c r="AU358" s="219" t="s">
        <v>87</v>
      </c>
      <c r="AY358" s="18" t="s">
        <v>128</v>
      </c>
      <c r="BE358" s="220">
        <f>IF(N358="základní",J358,0)</f>
        <v>0</v>
      </c>
      <c r="BF358" s="220">
        <f>IF(N358="snížená",J358,0)</f>
        <v>0</v>
      </c>
      <c r="BG358" s="220">
        <f>IF(N358="zákl. přenesená",J358,0)</f>
        <v>0</v>
      </c>
      <c r="BH358" s="220">
        <f>IF(N358="sníž. přenesená",J358,0)</f>
        <v>0</v>
      </c>
      <c r="BI358" s="220">
        <f>IF(N358="nulová",J358,0)</f>
        <v>0</v>
      </c>
      <c r="BJ358" s="18" t="s">
        <v>85</v>
      </c>
      <c r="BK358" s="220">
        <f>ROUND(I358*H358,2)</f>
        <v>0</v>
      </c>
      <c r="BL358" s="18" t="s">
        <v>134</v>
      </c>
      <c r="BM358" s="219" t="s">
        <v>677</v>
      </c>
    </row>
    <row r="359" spans="1:65" s="2" customFormat="1" ht="16.5" customHeight="1">
      <c r="A359" s="35"/>
      <c r="B359" s="36"/>
      <c r="C359" s="268" t="s">
        <v>678</v>
      </c>
      <c r="D359" s="268" t="s">
        <v>398</v>
      </c>
      <c r="E359" s="269" t="s">
        <v>679</v>
      </c>
      <c r="F359" s="270" t="s">
        <v>680</v>
      </c>
      <c r="G359" s="271" t="s">
        <v>180</v>
      </c>
      <c r="H359" s="272">
        <v>5.482</v>
      </c>
      <c r="I359" s="273"/>
      <c r="J359" s="274">
        <f>ROUND(I359*H359,2)</f>
        <v>0</v>
      </c>
      <c r="K359" s="275"/>
      <c r="L359" s="276"/>
      <c r="M359" s="277" t="s">
        <v>1</v>
      </c>
      <c r="N359" s="278" t="s">
        <v>42</v>
      </c>
      <c r="O359" s="72"/>
      <c r="P359" s="217">
        <f>O359*H359</f>
        <v>0</v>
      </c>
      <c r="Q359" s="217">
        <v>1</v>
      </c>
      <c r="R359" s="217">
        <f>Q359*H359</f>
        <v>5.482</v>
      </c>
      <c r="S359" s="217">
        <v>0</v>
      </c>
      <c r="T359" s="218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9" t="s">
        <v>154</v>
      </c>
      <c r="AT359" s="219" t="s">
        <v>398</v>
      </c>
      <c r="AU359" s="219" t="s">
        <v>87</v>
      </c>
      <c r="AY359" s="18" t="s">
        <v>128</v>
      </c>
      <c r="BE359" s="220">
        <f>IF(N359="základní",J359,0)</f>
        <v>0</v>
      </c>
      <c r="BF359" s="220">
        <f>IF(N359="snížená",J359,0)</f>
        <v>0</v>
      </c>
      <c r="BG359" s="220">
        <f>IF(N359="zákl. přenesená",J359,0)</f>
        <v>0</v>
      </c>
      <c r="BH359" s="220">
        <f>IF(N359="sníž. přenesená",J359,0)</f>
        <v>0</v>
      </c>
      <c r="BI359" s="220">
        <f>IF(N359="nulová",J359,0)</f>
        <v>0</v>
      </c>
      <c r="BJ359" s="18" t="s">
        <v>85</v>
      </c>
      <c r="BK359" s="220">
        <f>ROUND(I359*H359,2)</f>
        <v>0</v>
      </c>
      <c r="BL359" s="18" t="s">
        <v>134</v>
      </c>
      <c r="BM359" s="219" t="s">
        <v>681</v>
      </c>
    </row>
    <row r="360" spans="2:51" s="13" customFormat="1" ht="12">
      <c r="B360" s="221"/>
      <c r="C360" s="222"/>
      <c r="D360" s="223" t="s">
        <v>135</v>
      </c>
      <c r="E360" s="224" t="s">
        <v>1</v>
      </c>
      <c r="F360" s="225" t="s">
        <v>682</v>
      </c>
      <c r="G360" s="222"/>
      <c r="H360" s="226">
        <v>3.655</v>
      </c>
      <c r="I360" s="227"/>
      <c r="J360" s="222"/>
      <c r="K360" s="222"/>
      <c r="L360" s="228"/>
      <c r="M360" s="229"/>
      <c r="N360" s="230"/>
      <c r="O360" s="230"/>
      <c r="P360" s="230"/>
      <c r="Q360" s="230"/>
      <c r="R360" s="230"/>
      <c r="S360" s="230"/>
      <c r="T360" s="231"/>
      <c r="AT360" s="232" t="s">
        <v>135</v>
      </c>
      <c r="AU360" s="232" t="s">
        <v>87</v>
      </c>
      <c r="AV360" s="13" t="s">
        <v>87</v>
      </c>
      <c r="AW360" s="13" t="s">
        <v>33</v>
      </c>
      <c r="AX360" s="13" t="s">
        <v>77</v>
      </c>
      <c r="AY360" s="232" t="s">
        <v>128</v>
      </c>
    </row>
    <row r="361" spans="2:51" s="13" customFormat="1" ht="12">
      <c r="B361" s="221"/>
      <c r="C361" s="222"/>
      <c r="D361" s="223" t="s">
        <v>135</v>
      </c>
      <c r="E361" s="224" t="s">
        <v>1</v>
      </c>
      <c r="F361" s="225" t="s">
        <v>683</v>
      </c>
      <c r="G361" s="222"/>
      <c r="H361" s="226">
        <v>1.827</v>
      </c>
      <c r="I361" s="227"/>
      <c r="J361" s="222"/>
      <c r="K361" s="222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135</v>
      </c>
      <c r="AU361" s="232" t="s">
        <v>87</v>
      </c>
      <c r="AV361" s="13" t="s">
        <v>87</v>
      </c>
      <c r="AW361" s="13" t="s">
        <v>33</v>
      </c>
      <c r="AX361" s="13" t="s">
        <v>77</v>
      </c>
      <c r="AY361" s="232" t="s">
        <v>128</v>
      </c>
    </row>
    <row r="362" spans="2:51" s="14" customFormat="1" ht="12">
      <c r="B362" s="233"/>
      <c r="C362" s="234"/>
      <c r="D362" s="223" t="s">
        <v>135</v>
      </c>
      <c r="E362" s="235" t="s">
        <v>1</v>
      </c>
      <c r="F362" s="236" t="s">
        <v>137</v>
      </c>
      <c r="G362" s="234"/>
      <c r="H362" s="237">
        <v>5.482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135</v>
      </c>
      <c r="AU362" s="243" t="s">
        <v>87</v>
      </c>
      <c r="AV362" s="14" t="s">
        <v>134</v>
      </c>
      <c r="AW362" s="14" t="s">
        <v>33</v>
      </c>
      <c r="AX362" s="14" t="s">
        <v>85</v>
      </c>
      <c r="AY362" s="243" t="s">
        <v>128</v>
      </c>
    </row>
    <row r="363" spans="1:65" s="2" customFormat="1" ht="16.5" customHeight="1">
      <c r="A363" s="35"/>
      <c r="B363" s="36"/>
      <c r="C363" s="268" t="s">
        <v>684</v>
      </c>
      <c r="D363" s="268" t="s">
        <v>398</v>
      </c>
      <c r="E363" s="269" t="s">
        <v>663</v>
      </c>
      <c r="F363" s="270" t="s">
        <v>664</v>
      </c>
      <c r="G363" s="271" t="s">
        <v>180</v>
      </c>
      <c r="H363" s="272">
        <v>0.548</v>
      </c>
      <c r="I363" s="273"/>
      <c r="J363" s="274">
        <f>ROUND(I363*H363,2)</f>
        <v>0</v>
      </c>
      <c r="K363" s="275"/>
      <c r="L363" s="276"/>
      <c r="M363" s="277" t="s">
        <v>1</v>
      </c>
      <c r="N363" s="278" t="s">
        <v>42</v>
      </c>
      <c r="O363" s="72"/>
      <c r="P363" s="217">
        <f>O363*H363</f>
        <v>0</v>
      </c>
      <c r="Q363" s="217">
        <v>1</v>
      </c>
      <c r="R363" s="217">
        <f>Q363*H363</f>
        <v>0.548</v>
      </c>
      <c r="S363" s="217">
        <v>0</v>
      </c>
      <c r="T363" s="218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9" t="s">
        <v>154</v>
      </c>
      <c r="AT363" s="219" t="s">
        <v>398</v>
      </c>
      <c r="AU363" s="219" t="s">
        <v>87</v>
      </c>
      <c r="AY363" s="18" t="s">
        <v>128</v>
      </c>
      <c r="BE363" s="220">
        <f>IF(N363="základní",J363,0)</f>
        <v>0</v>
      </c>
      <c r="BF363" s="220">
        <f>IF(N363="snížená",J363,0)</f>
        <v>0</v>
      </c>
      <c r="BG363" s="220">
        <f>IF(N363="zákl. přenesená",J363,0)</f>
        <v>0</v>
      </c>
      <c r="BH363" s="220">
        <f>IF(N363="sníž. přenesená",J363,0)</f>
        <v>0</v>
      </c>
      <c r="BI363" s="220">
        <f>IF(N363="nulová",J363,0)</f>
        <v>0</v>
      </c>
      <c r="BJ363" s="18" t="s">
        <v>85</v>
      </c>
      <c r="BK363" s="220">
        <f>ROUND(I363*H363,2)</f>
        <v>0</v>
      </c>
      <c r="BL363" s="18" t="s">
        <v>134</v>
      </c>
      <c r="BM363" s="219" t="s">
        <v>685</v>
      </c>
    </row>
    <row r="364" spans="2:51" s="13" customFormat="1" ht="12">
      <c r="B364" s="221"/>
      <c r="C364" s="222"/>
      <c r="D364" s="223" t="s">
        <v>135</v>
      </c>
      <c r="E364" s="224" t="s">
        <v>1</v>
      </c>
      <c r="F364" s="225" t="s">
        <v>686</v>
      </c>
      <c r="G364" s="222"/>
      <c r="H364" s="226">
        <v>0.548</v>
      </c>
      <c r="I364" s="227"/>
      <c r="J364" s="222"/>
      <c r="K364" s="222"/>
      <c r="L364" s="228"/>
      <c r="M364" s="229"/>
      <c r="N364" s="230"/>
      <c r="O364" s="230"/>
      <c r="P364" s="230"/>
      <c r="Q364" s="230"/>
      <c r="R364" s="230"/>
      <c r="S364" s="230"/>
      <c r="T364" s="231"/>
      <c r="AT364" s="232" t="s">
        <v>135</v>
      </c>
      <c r="AU364" s="232" t="s">
        <v>87</v>
      </c>
      <c r="AV364" s="13" t="s">
        <v>87</v>
      </c>
      <c r="AW364" s="13" t="s">
        <v>33</v>
      </c>
      <c r="AX364" s="13" t="s">
        <v>85</v>
      </c>
      <c r="AY364" s="232" t="s">
        <v>128</v>
      </c>
    </row>
    <row r="365" spans="1:65" s="2" customFormat="1" ht="21.75" customHeight="1">
      <c r="A365" s="35"/>
      <c r="B365" s="36"/>
      <c r="C365" s="207" t="s">
        <v>687</v>
      </c>
      <c r="D365" s="207" t="s">
        <v>130</v>
      </c>
      <c r="E365" s="208" t="s">
        <v>688</v>
      </c>
      <c r="F365" s="209" t="s">
        <v>689</v>
      </c>
      <c r="G365" s="210" t="s">
        <v>634</v>
      </c>
      <c r="H365" s="211">
        <v>38</v>
      </c>
      <c r="I365" s="212"/>
      <c r="J365" s="213">
        <f>ROUND(I365*H365,2)</f>
        <v>0</v>
      </c>
      <c r="K365" s="214"/>
      <c r="L365" s="40"/>
      <c r="M365" s="215" t="s">
        <v>1</v>
      </c>
      <c r="N365" s="216" t="s">
        <v>42</v>
      </c>
      <c r="O365" s="72"/>
      <c r="P365" s="217">
        <f>O365*H365</f>
        <v>0</v>
      </c>
      <c r="Q365" s="217">
        <v>0.17489</v>
      </c>
      <c r="R365" s="217">
        <f>Q365*H365</f>
        <v>6.64582</v>
      </c>
      <c r="S365" s="217">
        <v>0</v>
      </c>
      <c r="T365" s="218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9" t="s">
        <v>134</v>
      </c>
      <c r="AT365" s="219" t="s">
        <v>130</v>
      </c>
      <c r="AU365" s="219" t="s">
        <v>87</v>
      </c>
      <c r="AY365" s="18" t="s">
        <v>128</v>
      </c>
      <c r="BE365" s="220">
        <f>IF(N365="základní",J365,0)</f>
        <v>0</v>
      </c>
      <c r="BF365" s="220">
        <f>IF(N365="snížená",J365,0)</f>
        <v>0</v>
      </c>
      <c r="BG365" s="220">
        <f>IF(N365="zákl. přenesená",J365,0)</f>
        <v>0</v>
      </c>
      <c r="BH365" s="220">
        <f>IF(N365="sníž. přenesená",J365,0)</f>
        <v>0</v>
      </c>
      <c r="BI365" s="220">
        <f>IF(N365="nulová",J365,0)</f>
        <v>0</v>
      </c>
      <c r="BJ365" s="18" t="s">
        <v>85</v>
      </c>
      <c r="BK365" s="220">
        <f>ROUND(I365*H365,2)</f>
        <v>0</v>
      </c>
      <c r="BL365" s="18" t="s">
        <v>134</v>
      </c>
      <c r="BM365" s="219" t="s">
        <v>690</v>
      </c>
    </row>
    <row r="366" spans="2:51" s="13" customFormat="1" ht="12">
      <c r="B366" s="221"/>
      <c r="C366" s="222"/>
      <c r="D366" s="223" t="s">
        <v>135</v>
      </c>
      <c r="E366" s="224" t="s">
        <v>1</v>
      </c>
      <c r="F366" s="225" t="s">
        <v>691</v>
      </c>
      <c r="G366" s="222"/>
      <c r="H366" s="226">
        <v>38</v>
      </c>
      <c r="I366" s="227"/>
      <c r="J366" s="222"/>
      <c r="K366" s="222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135</v>
      </c>
      <c r="AU366" s="232" t="s">
        <v>87</v>
      </c>
      <c r="AV366" s="13" t="s">
        <v>87</v>
      </c>
      <c r="AW366" s="13" t="s">
        <v>33</v>
      </c>
      <c r="AX366" s="13" t="s">
        <v>85</v>
      </c>
      <c r="AY366" s="232" t="s">
        <v>128</v>
      </c>
    </row>
    <row r="367" spans="1:65" s="2" customFormat="1" ht="21.75" customHeight="1">
      <c r="A367" s="35"/>
      <c r="B367" s="36"/>
      <c r="C367" s="268" t="s">
        <v>692</v>
      </c>
      <c r="D367" s="268" t="s">
        <v>398</v>
      </c>
      <c r="E367" s="269" t="s">
        <v>693</v>
      </c>
      <c r="F367" s="270" t="s">
        <v>694</v>
      </c>
      <c r="G367" s="271" t="s">
        <v>634</v>
      </c>
      <c r="H367" s="272">
        <v>30</v>
      </c>
      <c r="I367" s="273"/>
      <c r="J367" s="274">
        <f>ROUND(I367*H367,2)</f>
        <v>0</v>
      </c>
      <c r="K367" s="275"/>
      <c r="L367" s="276"/>
      <c r="M367" s="277" t="s">
        <v>1</v>
      </c>
      <c r="N367" s="278" t="s">
        <v>42</v>
      </c>
      <c r="O367" s="72"/>
      <c r="P367" s="217">
        <f>O367*H367</f>
        <v>0</v>
      </c>
      <c r="Q367" s="217">
        <v>0.0071</v>
      </c>
      <c r="R367" s="217">
        <f>Q367*H367</f>
        <v>0.21300000000000002</v>
      </c>
      <c r="S367" s="217">
        <v>0</v>
      </c>
      <c r="T367" s="218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9" t="s">
        <v>154</v>
      </c>
      <c r="AT367" s="219" t="s">
        <v>398</v>
      </c>
      <c r="AU367" s="219" t="s">
        <v>87</v>
      </c>
      <c r="AY367" s="18" t="s">
        <v>128</v>
      </c>
      <c r="BE367" s="220">
        <f>IF(N367="základní",J367,0)</f>
        <v>0</v>
      </c>
      <c r="BF367" s="220">
        <f>IF(N367="snížená",J367,0)</f>
        <v>0</v>
      </c>
      <c r="BG367" s="220">
        <f>IF(N367="zákl. přenesená",J367,0)</f>
        <v>0</v>
      </c>
      <c r="BH367" s="220">
        <f>IF(N367="sníž. přenesená",J367,0)</f>
        <v>0</v>
      </c>
      <c r="BI367" s="220">
        <f>IF(N367="nulová",J367,0)</f>
        <v>0</v>
      </c>
      <c r="BJ367" s="18" t="s">
        <v>85</v>
      </c>
      <c r="BK367" s="220">
        <f>ROUND(I367*H367,2)</f>
        <v>0</v>
      </c>
      <c r="BL367" s="18" t="s">
        <v>134</v>
      </c>
      <c r="BM367" s="219" t="s">
        <v>695</v>
      </c>
    </row>
    <row r="368" spans="1:65" s="2" customFormat="1" ht="33" customHeight="1">
      <c r="A368" s="35"/>
      <c r="B368" s="36"/>
      <c r="C368" s="268" t="s">
        <v>696</v>
      </c>
      <c r="D368" s="268" t="s">
        <v>398</v>
      </c>
      <c r="E368" s="269" t="s">
        <v>697</v>
      </c>
      <c r="F368" s="270" t="s">
        <v>698</v>
      </c>
      <c r="G368" s="271" t="s">
        <v>634</v>
      </c>
      <c r="H368" s="272">
        <v>8</v>
      </c>
      <c r="I368" s="273"/>
      <c r="J368" s="274">
        <f>ROUND(I368*H368,2)</f>
        <v>0</v>
      </c>
      <c r="K368" s="275"/>
      <c r="L368" s="276"/>
      <c r="M368" s="277" t="s">
        <v>1</v>
      </c>
      <c r="N368" s="278" t="s">
        <v>42</v>
      </c>
      <c r="O368" s="72"/>
      <c r="P368" s="217">
        <f>O368*H368</f>
        <v>0</v>
      </c>
      <c r="Q368" s="217">
        <v>0.0027</v>
      </c>
      <c r="R368" s="217">
        <f>Q368*H368</f>
        <v>0.0216</v>
      </c>
      <c r="S368" s="217">
        <v>0</v>
      </c>
      <c r="T368" s="218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19" t="s">
        <v>154</v>
      </c>
      <c r="AT368" s="219" t="s">
        <v>398</v>
      </c>
      <c r="AU368" s="219" t="s">
        <v>87</v>
      </c>
      <c r="AY368" s="18" t="s">
        <v>128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8" t="s">
        <v>85</v>
      </c>
      <c r="BK368" s="220">
        <f>ROUND(I368*H368,2)</f>
        <v>0</v>
      </c>
      <c r="BL368" s="18" t="s">
        <v>134</v>
      </c>
      <c r="BM368" s="219" t="s">
        <v>699</v>
      </c>
    </row>
    <row r="369" spans="1:65" s="2" customFormat="1" ht="21.75" customHeight="1">
      <c r="A369" s="35"/>
      <c r="B369" s="36"/>
      <c r="C369" s="268" t="s">
        <v>700</v>
      </c>
      <c r="D369" s="268" t="s">
        <v>398</v>
      </c>
      <c r="E369" s="269" t="s">
        <v>701</v>
      </c>
      <c r="F369" s="270" t="s">
        <v>702</v>
      </c>
      <c r="G369" s="271" t="s">
        <v>634</v>
      </c>
      <c r="H369" s="272">
        <v>8</v>
      </c>
      <c r="I369" s="273"/>
      <c r="J369" s="274">
        <f>ROUND(I369*H369,2)</f>
        <v>0</v>
      </c>
      <c r="K369" s="275"/>
      <c r="L369" s="276"/>
      <c r="M369" s="277" t="s">
        <v>1</v>
      </c>
      <c r="N369" s="278" t="s">
        <v>42</v>
      </c>
      <c r="O369" s="72"/>
      <c r="P369" s="217">
        <f>O369*H369</f>
        <v>0</v>
      </c>
      <c r="Q369" s="217">
        <v>0.0001</v>
      </c>
      <c r="R369" s="217">
        <f>Q369*H369</f>
        <v>0.0008</v>
      </c>
      <c r="S369" s="217">
        <v>0</v>
      </c>
      <c r="T369" s="218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9" t="s">
        <v>154</v>
      </c>
      <c r="AT369" s="219" t="s">
        <v>398</v>
      </c>
      <c r="AU369" s="219" t="s">
        <v>87</v>
      </c>
      <c r="AY369" s="18" t="s">
        <v>128</v>
      </c>
      <c r="BE369" s="220">
        <f>IF(N369="základní",J369,0)</f>
        <v>0</v>
      </c>
      <c r="BF369" s="220">
        <f>IF(N369="snížená",J369,0)</f>
        <v>0</v>
      </c>
      <c r="BG369" s="220">
        <f>IF(N369="zákl. přenesená",J369,0)</f>
        <v>0</v>
      </c>
      <c r="BH369" s="220">
        <f>IF(N369="sníž. přenesená",J369,0)</f>
        <v>0</v>
      </c>
      <c r="BI369" s="220">
        <f>IF(N369="nulová",J369,0)</f>
        <v>0</v>
      </c>
      <c r="BJ369" s="18" t="s">
        <v>85</v>
      </c>
      <c r="BK369" s="220">
        <f>ROUND(I369*H369,2)</f>
        <v>0</v>
      </c>
      <c r="BL369" s="18" t="s">
        <v>134</v>
      </c>
      <c r="BM369" s="219" t="s">
        <v>703</v>
      </c>
    </row>
    <row r="370" spans="1:65" s="2" customFormat="1" ht="16.5" customHeight="1">
      <c r="A370" s="35"/>
      <c r="B370" s="36"/>
      <c r="C370" s="268" t="s">
        <v>704</v>
      </c>
      <c r="D370" s="268" t="s">
        <v>398</v>
      </c>
      <c r="E370" s="269" t="s">
        <v>705</v>
      </c>
      <c r="F370" s="270" t="s">
        <v>706</v>
      </c>
      <c r="G370" s="271" t="s">
        <v>634</v>
      </c>
      <c r="H370" s="272">
        <v>8</v>
      </c>
      <c r="I370" s="273"/>
      <c r="J370" s="274">
        <f>ROUND(I370*H370,2)</f>
        <v>0</v>
      </c>
      <c r="K370" s="275"/>
      <c r="L370" s="276"/>
      <c r="M370" s="277" t="s">
        <v>1</v>
      </c>
      <c r="N370" s="278" t="s">
        <v>42</v>
      </c>
      <c r="O370" s="72"/>
      <c r="P370" s="217">
        <f>O370*H370</f>
        <v>0</v>
      </c>
      <c r="Q370" s="217">
        <v>0.0001</v>
      </c>
      <c r="R370" s="217">
        <f>Q370*H370</f>
        <v>0.0008</v>
      </c>
      <c r="S370" s="217">
        <v>0</v>
      </c>
      <c r="T370" s="218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9" t="s">
        <v>154</v>
      </c>
      <c r="AT370" s="219" t="s">
        <v>398</v>
      </c>
      <c r="AU370" s="219" t="s">
        <v>87</v>
      </c>
      <c r="AY370" s="18" t="s">
        <v>128</v>
      </c>
      <c r="BE370" s="220">
        <f>IF(N370="základní",J370,0)</f>
        <v>0</v>
      </c>
      <c r="BF370" s="220">
        <f>IF(N370="snížená",J370,0)</f>
        <v>0</v>
      </c>
      <c r="BG370" s="220">
        <f>IF(N370="zákl. přenesená",J370,0)</f>
        <v>0</v>
      </c>
      <c r="BH370" s="220">
        <f>IF(N370="sníž. přenesená",J370,0)</f>
        <v>0</v>
      </c>
      <c r="BI370" s="220">
        <f>IF(N370="nulová",J370,0)</f>
        <v>0</v>
      </c>
      <c r="BJ370" s="18" t="s">
        <v>85</v>
      </c>
      <c r="BK370" s="220">
        <f>ROUND(I370*H370,2)</f>
        <v>0</v>
      </c>
      <c r="BL370" s="18" t="s">
        <v>134</v>
      </c>
      <c r="BM370" s="219" t="s">
        <v>707</v>
      </c>
    </row>
    <row r="371" spans="1:65" s="2" customFormat="1" ht="21.75" customHeight="1">
      <c r="A371" s="35"/>
      <c r="B371" s="36"/>
      <c r="C371" s="207" t="s">
        <v>708</v>
      </c>
      <c r="D371" s="207" t="s">
        <v>130</v>
      </c>
      <c r="E371" s="208" t="s">
        <v>709</v>
      </c>
      <c r="F371" s="209" t="s">
        <v>710</v>
      </c>
      <c r="G371" s="210" t="s">
        <v>142</v>
      </c>
      <c r="H371" s="211">
        <v>302.515</v>
      </c>
      <c r="I371" s="212"/>
      <c r="J371" s="213">
        <f>ROUND(I371*H371,2)</f>
        <v>0</v>
      </c>
      <c r="K371" s="214"/>
      <c r="L371" s="40"/>
      <c r="M371" s="215" t="s">
        <v>1</v>
      </c>
      <c r="N371" s="216" t="s">
        <v>42</v>
      </c>
      <c r="O371" s="72"/>
      <c r="P371" s="217">
        <f>O371*H371</f>
        <v>0</v>
      </c>
      <c r="Q371" s="217">
        <v>0</v>
      </c>
      <c r="R371" s="217">
        <f>Q371*H371</f>
        <v>0</v>
      </c>
      <c r="S371" s="217">
        <v>0</v>
      </c>
      <c r="T371" s="218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9" t="s">
        <v>134</v>
      </c>
      <c r="AT371" s="219" t="s">
        <v>130</v>
      </c>
      <c r="AU371" s="219" t="s">
        <v>87</v>
      </c>
      <c r="AY371" s="18" t="s">
        <v>128</v>
      </c>
      <c r="BE371" s="220">
        <f>IF(N371="základní",J371,0)</f>
        <v>0</v>
      </c>
      <c r="BF371" s="220">
        <f>IF(N371="snížená",J371,0)</f>
        <v>0</v>
      </c>
      <c r="BG371" s="220">
        <f>IF(N371="zákl. přenesená",J371,0)</f>
        <v>0</v>
      </c>
      <c r="BH371" s="220">
        <f>IF(N371="sníž. přenesená",J371,0)</f>
        <v>0</v>
      </c>
      <c r="BI371" s="220">
        <f>IF(N371="nulová",J371,0)</f>
        <v>0</v>
      </c>
      <c r="BJ371" s="18" t="s">
        <v>85</v>
      </c>
      <c r="BK371" s="220">
        <f>ROUND(I371*H371,2)</f>
        <v>0</v>
      </c>
      <c r="BL371" s="18" t="s">
        <v>134</v>
      </c>
      <c r="BM371" s="219" t="s">
        <v>711</v>
      </c>
    </row>
    <row r="372" spans="2:51" s="13" customFormat="1" ht="12">
      <c r="B372" s="221"/>
      <c r="C372" s="222"/>
      <c r="D372" s="223" t="s">
        <v>135</v>
      </c>
      <c r="E372" s="224" t="s">
        <v>1</v>
      </c>
      <c r="F372" s="225" t="s">
        <v>712</v>
      </c>
      <c r="G372" s="222"/>
      <c r="H372" s="226">
        <v>342.465</v>
      </c>
      <c r="I372" s="227"/>
      <c r="J372" s="222"/>
      <c r="K372" s="222"/>
      <c r="L372" s="228"/>
      <c r="M372" s="229"/>
      <c r="N372" s="230"/>
      <c r="O372" s="230"/>
      <c r="P372" s="230"/>
      <c r="Q372" s="230"/>
      <c r="R372" s="230"/>
      <c r="S372" s="230"/>
      <c r="T372" s="231"/>
      <c r="AT372" s="232" t="s">
        <v>135</v>
      </c>
      <c r="AU372" s="232" t="s">
        <v>87</v>
      </c>
      <c r="AV372" s="13" t="s">
        <v>87</v>
      </c>
      <c r="AW372" s="13" t="s">
        <v>33</v>
      </c>
      <c r="AX372" s="13" t="s">
        <v>77</v>
      </c>
      <c r="AY372" s="232" t="s">
        <v>128</v>
      </c>
    </row>
    <row r="373" spans="2:51" s="13" customFormat="1" ht="12">
      <c r="B373" s="221"/>
      <c r="C373" s="222"/>
      <c r="D373" s="223" t="s">
        <v>135</v>
      </c>
      <c r="E373" s="224" t="s">
        <v>1</v>
      </c>
      <c r="F373" s="225" t="s">
        <v>713</v>
      </c>
      <c r="G373" s="222"/>
      <c r="H373" s="226">
        <v>-39.95</v>
      </c>
      <c r="I373" s="227"/>
      <c r="J373" s="222"/>
      <c r="K373" s="222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135</v>
      </c>
      <c r="AU373" s="232" t="s">
        <v>87</v>
      </c>
      <c r="AV373" s="13" t="s">
        <v>87</v>
      </c>
      <c r="AW373" s="13" t="s">
        <v>33</v>
      </c>
      <c r="AX373" s="13" t="s">
        <v>77</v>
      </c>
      <c r="AY373" s="232" t="s">
        <v>128</v>
      </c>
    </row>
    <row r="374" spans="2:51" s="14" customFormat="1" ht="12">
      <c r="B374" s="233"/>
      <c r="C374" s="234"/>
      <c r="D374" s="223" t="s">
        <v>135</v>
      </c>
      <c r="E374" s="235" t="s">
        <v>1</v>
      </c>
      <c r="F374" s="236" t="s">
        <v>137</v>
      </c>
      <c r="G374" s="234"/>
      <c r="H374" s="237">
        <v>302.515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135</v>
      </c>
      <c r="AU374" s="243" t="s">
        <v>87</v>
      </c>
      <c r="AV374" s="14" t="s">
        <v>134</v>
      </c>
      <c r="AW374" s="14" t="s">
        <v>33</v>
      </c>
      <c r="AX374" s="14" t="s">
        <v>85</v>
      </c>
      <c r="AY374" s="243" t="s">
        <v>128</v>
      </c>
    </row>
    <row r="375" spans="1:65" s="2" customFormat="1" ht="33" customHeight="1">
      <c r="A375" s="35"/>
      <c r="B375" s="36"/>
      <c r="C375" s="268" t="s">
        <v>714</v>
      </c>
      <c r="D375" s="268" t="s">
        <v>398</v>
      </c>
      <c r="E375" s="269" t="s">
        <v>715</v>
      </c>
      <c r="F375" s="270" t="s">
        <v>716</v>
      </c>
      <c r="G375" s="271" t="s">
        <v>142</v>
      </c>
      <c r="H375" s="272">
        <v>302.515</v>
      </c>
      <c r="I375" s="273"/>
      <c r="J375" s="274">
        <f>ROUND(I375*H375,2)</f>
        <v>0</v>
      </c>
      <c r="K375" s="275"/>
      <c r="L375" s="276"/>
      <c r="M375" s="277" t="s">
        <v>1</v>
      </c>
      <c r="N375" s="278" t="s">
        <v>42</v>
      </c>
      <c r="O375" s="72"/>
      <c r="P375" s="217">
        <f>O375*H375</f>
        <v>0</v>
      </c>
      <c r="Q375" s="217">
        <v>0.011</v>
      </c>
      <c r="R375" s="217">
        <f>Q375*H375</f>
        <v>3.3276649999999997</v>
      </c>
      <c r="S375" s="217">
        <v>0</v>
      </c>
      <c r="T375" s="218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9" t="s">
        <v>154</v>
      </c>
      <c r="AT375" s="219" t="s">
        <v>398</v>
      </c>
      <c r="AU375" s="219" t="s">
        <v>87</v>
      </c>
      <c r="AY375" s="18" t="s">
        <v>128</v>
      </c>
      <c r="BE375" s="220">
        <f>IF(N375="základní",J375,0)</f>
        <v>0</v>
      </c>
      <c r="BF375" s="220">
        <f>IF(N375="snížená",J375,0)</f>
        <v>0</v>
      </c>
      <c r="BG375" s="220">
        <f>IF(N375="zákl. přenesená",J375,0)</f>
        <v>0</v>
      </c>
      <c r="BH375" s="220">
        <f>IF(N375="sníž. přenesená",J375,0)</f>
        <v>0</v>
      </c>
      <c r="BI375" s="220">
        <f>IF(N375="nulová",J375,0)</f>
        <v>0</v>
      </c>
      <c r="BJ375" s="18" t="s">
        <v>85</v>
      </c>
      <c r="BK375" s="220">
        <f>ROUND(I375*H375,2)</f>
        <v>0</v>
      </c>
      <c r="BL375" s="18" t="s">
        <v>134</v>
      </c>
      <c r="BM375" s="219" t="s">
        <v>717</v>
      </c>
    </row>
    <row r="376" spans="2:51" s="13" customFormat="1" ht="12">
      <c r="B376" s="221"/>
      <c r="C376" s="222"/>
      <c r="D376" s="223" t="s">
        <v>135</v>
      </c>
      <c r="E376" s="224" t="s">
        <v>1</v>
      </c>
      <c r="F376" s="225" t="s">
        <v>718</v>
      </c>
      <c r="G376" s="222"/>
      <c r="H376" s="226">
        <v>302.515</v>
      </c>
      <c r="I376" s="227"/>
      <c r="J376" s="222"/>
      <c r="K376" s="222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135</v>
      </c>
      <c r="AU376" s="232" t="s">
        <v>87</v>
      </c>
      <c r="AV376" s="13" t="s">
        <v>87</v>
      </c>
      <c r="AW376" s="13" t="s">
        <v>33</v>
      </c>
      <c r="AX376" s="13" t="s">
        <v>85</v>
      </c>
      <c r="AY376" s="232" t="s">
        <v>128</v>
      </c>
    </row>
    <row r="377" spans="1:65" s="2" customFormat="1" ht="33" customHeight="1">
      <c r="A377" s="35"/>
      <c r="B377" s="36"/>
      <c r="C377" s="207" t="s">
        <v>719</v>
      </c>
      <c r="D377" s="207" t="s">
        <v>130</v>
      </c>
      <c r="E377" s="208" t="s">
        <v>720</v>
      </c>
      <c r="F377" s="209" t="s">
        <v>721</v>
      </c>
      <c r="G377" s="210" t="s">
        <v>200</v>
      </c>
      <c r="H377" s="211">
        <v>1</v>
      </c>
      <c r="I377" s="212"/>
      <c r="J377" s="213">
        <f>ROUND(I377*H377,2)</f>
        <v>0</v>
      </c>
      <c r="K377" s="214"/>
      <c r="L377" s="40"/>
      <c r="M377" s="215" t="s">
        <v>1</v>
      </c>
      <c r="N377" s="216" t="s">
        <v>42</v>
      </c>
      <c r="O377" s="72"/>
      <c r="P377" s="217">
        <f>O377*H377</f>
        <v>0</v>
      </c>
      <c r="Q377" s="217">
        <v>0.3</v>
      </c>
      <c r="R377" s="217">
        <f>Q377*H377</f>
        <v>0.3</v>
      </c>
      <c r="S377" s="217">
        <v>0</v>
      </c>
      <c r="T377" s="218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9" t="s">
        <v>134</v>
      </c>
      <c r="AT377" s="219" t="s">
        <v>130</v>
      </c>
      <c r="AU377" s="219" t="s">
        <v>87</v>
      </c>
      <c r="AY377" s="18" t="s">
        <v>128</v>
      </c>
      <c r="BE377" s="220">
        <f>IF(N377="základní",J377,0)</f>
        <v>0</v>
      </c>
      <c r="BF377" s="220">
        <f>IF(N377="snížená",J377,0)</f>
        <v>0</v>
      </c>
      <c r="BG377" s="220">
        <f>IF(N377="zákl. přenesená",J377,0)</f>
        <v>0</v>
      </c>
      <c r="BH377" s="220">
        <f>IF(N377="sníž. přenesená",J377,0)</f>
        <v>0</v>
      </c>
      <c r="BI377" s="220">
        <f>IF(N377="nulová",J377,0)</f>
        <v>0</v>
      </c>
      <c r="BJ377" s="18" t="s">
        <v>85</v>
      </c>
      <c r="BK377" s="220">
        <f>ROUND(I377*H377,2)</f>
        <v>0</v>
      </c>
      <c r="BL377" s="18" t="s">
        <v>134</v>
      </c>
      <c r="BM377" s="219" t="s">
        <v>722</v>
      </c>
    </row>
    <row r="378" spans="1:65" s="2" customFormat="1" ht="21.75" customHeight="1">
      <c r="A378" s="35"/>
      <c r="B378" s="36"/>
      <c r="C378" s="207" t="s">
        <v>723</v>
      </c>
      <c r="D378" s="207" t="s">
        <v>130</v>
      </c>
      <c r="E378" s="208" t="s">
        <v>724</v>
      </c>
      <c r="F378" s="209" t="s">
        <v>725</v>
      </c>
      <c r="G378" s="210" t="s">
        <v>255</v>
      </c>
      <c r="H378" s="211">
        <v>86</v>
      </c>
      <c r="I378" s="212"/>
      <c r="J378" s="213">
        <f>ROUND(I378*H378,2)</f>
        <v>0</v>
      </c>
      <c r="K378" s="214"/>
      <c r="L378" s="40"/>
      <c r="M378" s="215" t="s">
        <v>1</v>
      </c>
      <c r="N378" s="216" t="s">
        <v>42</v>
      </c>
      <c r="O378" s="72"/>
      <c r="P378" s="217">
        <f>O378*H378</f>
        <v>0</v>
      </c>
      <c r="Q378" s="217">
        <v>0</v>
      </c>
      <c r="R378" s="217">
        <f>Q378*H378</f>
        <v>0</v>
      </c>
      <c r="S378" s="217">
        <v>0</v>
      </c>
      <c r="T378" s="218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9" t="s">
        <v>134</v>
      </c>
      <c r="AT378" s="219" t="s">
        <v>130</v>
      </c>
      <c r="AU378" s="219" t="s">
        <v>87</v>
      </c>
      <c r="AY378" s="18" t="s">
        <v>128</v>
      </c>
      <c r="BE378" s="220">
        <f>IF(N378="základní",J378,0)</f>
        <v>0</v>
      </c>
      <c r="BF378" s="220">
        <f>IF(N378="snížená",J378,0)</f>
        <v>0</v>
      </c>
      <c r="BG378" s="220">
        <f>IF(N378="zákl. přenesená",J378,0)</f>
        <v>0</v>
      </c>
      <c r="BH378" s="220">
        <f>IF(N378="sníž. přenesená",J378,0)</f>
        <v>0</v>
      </c>
      <c r="BI378" s="220">
        <f>IF(N378="nulová",J378,0)</f>
        <v>0</v>
      </c>
      <c r="BJ378" s="18" t="s">
        <v>85</v>
      </c>
      <c r="BK378" s="220">
        <f>ROUND(I378*H378,2)</f>
        <v>0</v>
      </c>
      <c r="BL378" s="18" t="s">
        <v>134</v>
      </c>
      <c r="BM378" s="219" t="s">
        <v>726</v>
      </c>
    </row>
    <row r="379" spans="2:51" s="13" customFormat="1" ht="12">
      <c r="B379" s="221"/>
      <c r="C379" s="222"/>
      <c r="D379" s="223" t="s">
        <v>135</v>
      </c>
      <c r="E379" s="224" t="s">
        <v>1</v>
      </c>
      <c r="F379" s="225" t="s">
        <v>727</v>
      </c>
      <c r="G379" s="222"/>
      <c r="H379" s="226">
        <v>86</v>
      </c>
      <c r="I379" s="227"/>
      <c r="J379" s="222"/>
      <c r="K379" s="222"/>
      <c r="L379" s="228"/>
      <c r="M379" s="229"/>
      <c r="N379" s="230"/>
      <c r="O379" s="230"/>
      <c r="P379" s="230"/>
      <c r="Q379" s="230"/>
      <c r="R379" s="230"/>
      <c r="S379" s="230"/>
      <c r="T379" s="231"/>
      <c r="AT379" s="232" t="s">
        <v>135</v>
      </c>
      <c r="AU379" s="232" t="s">
        <v>87</v>
      </c>
      <c r="AV379" s="13" t="s">
        <v>87</v>
      </c>
      <c r="AW379" s="13" t="s">
        <v>33</v>
      </c>
      <c r="AX379" s="13" t="s">
        <v>85</v>
      </c>
      <c r="AY379" s="232" t="s">
        <v>128</v>
      </c>
    </row>
    <row r="380" spans="1:65" s="2" customFormat="1" ht="33" customHeight="1">
      <c r="A380" s="35"/>
      <c r="B380" s="36"/>
      <c r="C380" s="268" t="s">
        <v>728</v>
      </c>
      <c r="D380" s="268" t="s">
        <v>398</v>
      </c>
      <c r="E380" s="269" t="s">
        <v>729</v>
      </c>
      <c r="F380" s="270" t="s">
        <v>730</v>
      </c>
      <c r="G380" s="271" t="s">
        <v>255</v>
      </c>
      <c r="H380" s="272">
        <v>86</v>
      </c>
      <c r="I380" s="273"/>
      <c r="J380" s="274">
        <f>ROUND(I380*H380,2)</f>
        <v>0</v>
      </c>
      <c r="K380" s="275"/>
      <c r="L380" s="276"/>
      <c r="M380" s="277" t="s">
        <v>1</v>
      </c>
      <c r="N380" s="278" t="s">
        <v>42</v>
      </c>
      <c r="O380" s="72"/>
      <c r="P380" s="217">
        <f>O380*H380</f>
        <v>0</v>
      </c>
      <c r="Q380" s="217">
        <v>0.061</v>
      </c>
      <c r="R380" s="217">
        <f>Q380*H380</f>
        <v>5.2459999999999996</v>
      </c>
      <c r="S380" s="217">
        <v>0</v>
      </c>
      <c r="T380" s="218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9" t="s">
        <v>154</v>
      </c>
      <c r="AT380" s="219" t="s">
        <v>398</v>
      </c>
      <c r="AU380" s="219" t="s">
        <v>87</v>
      </c>
      <c r="AY380" s="18" t="s">
        <v>128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8" t="s">
        <v>85</v>
      </c>
      <c r="BK380" s="220">
        <f>ROUND(I380*H380,2)</f>
        <v>0</v>
      </c>
      <c r="BL380" s="18" t="s">
        <v>134</v>
      </c>
      <c r="BM380" s="219" t="s">
        <v>731</v>
      </c>
    </row>
    <row r="381" spans="2:63" s="12" customFormat="1" ht="22.9" customHeight="1">
      <c r="B381" s="192"/>
      <c r="C381" s="193"/>
      <c r="D381" s="194" t="s">
        <v>76</v>
      </c>
      <c r="E381" s="205" t="s">
        <v>134</v>
      </c>
      <c r="F381" s="205" t="s">
        <v>732</v>
      </c>
      <c r="G381" s="193"/>
      <c r="H381" s="193"/>
      <c r="I381" s="196"/>
      <c r="J381" s="206">
        <f>BK381</f>
        <v>0</v>
      </c>
      <c r="K381" s="193"/>
      <c r="L381" s="197"/>
      <c r="M381" s="198"/>
      <c r="N381" s="199"/>
      <c r="O381" s="199"/>
      <c r="P381" s="200">
        <f>SUM(P382:P393)</f>
        <v>0</v>
      </c>
      <c r="Q381" s="199"/>
      <c r="R381" s="200">
        <f>SUM(R382:R393)</f>
        <v>20.32829756</v>
      </c>
      <c r="S381" s="199"/>
      <c r="T381" s="201">
        <f>SUM(T382:T393)</f>
        <v>0</v>
      </c>
      <c r="AR381" s="202" t="s">
        <v>85</v>
      </c>
      <c r="AT381" s="203" t="s">
        <v>76</v>
      </c>
      <c r="AU381" s="203" t="s">
        <v>85</v>
      </c>
      <c r="AY381" s="202" t="s">
        <v>128</v>
      </c>
      <c r="BK381" s="204">
        <f>SUM(BK382:BK393)</f>
        <v>0</v>
      </c>
    </row>
    <row r="382" spans="1:65" s="2" customFormat="1" ht="16.5" customHeight="1">
      <c r="A382" s="35"/>
      <c r="B382" s="36"/>
      <c r="C382" s="207" t="s">
        <v>733</v>
      </c>
      <c r="D382" s="207" t="s">
        <v>130</v>
      </c>
      <c r="E382" s="208" t="s">
        <v>734</v>
      </c>
      <c r="F382" s="209" t="s">
        <v>735</v>
      </c>
      <c r="G382" s="210" t="s">
        <v>133</v>
      </c>
      <c r="H382" s="211">
        <v>4.048</v>
      </c>
      <c r="I382" s="212"/>
      <c r="J382" s="213">
        <f>ROUND(I382*H382,2)</f>
        <v>0</v>
      </c>
      <c r="K382" s="214"/>
      <c r="L382" s="40"/>
      <c r="M382" s="215" t="s">
        <v>1</v>
      </c>
      <c r="N382" s="216" t="s">
        <v>42</v>
      </c>
      <c r="O382" s="72"/>
      <c r="P382" s="217">
        <f>O382*H382</f>
        <v>0</v>
      </c>
      <c r="Q382" s="217">
        <v>2.4534</v>
      </c>
      <c r="R382" s="217">
        <f>Q382*H382</f>
        <v>9.9313632</v>
      </c>
      <c r="S382" s="217">
        <v>0</v>
      </c>
      <c r="T382" s="218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9" t="s">
        <v>134</v>
      </c>
      <c r="AT382" s="219" t="s">
        <v>130</v>
      </c>
      <c r="AU382" s="219" t="s">
        <v>87</v>
      </c>
      <c r="AY382" s="18" t="s">
        <v>128</v>
      </c>
      <c r="BE382" s="220">
        <f>IF(N382="základní",J382,0)</f>
        <v>0</v>
      </c>
      <c r="BF382" s="220">
        <f>IF(N382="snížená",J382,0)</f>
        <v>0</v>
      </c>
      <c r="BG382" s="220">
        <f>IF(N382="zákl. přenesená",J382,0)</f>
        <v>0</v>
      </c>
      <c r="BH382" s="220">
        <f>IF(N382="sníž. přenesená",J382,0)</f>
        <v>0</v>
      </c>
      <c r="BI382" s="220">
        <f>IF(N382="nulová",J382,0)</f>
        <v>0</v>
      </c>
      <c r="BJ382" s="18" t="s">
        <v>85</v>
      </c>
      <c r="BK382" s="220">
        <f>ROUND(I382*H382,2)</f>
        <v>0</v>
      </c>
      <c r="BL382" s="18" t="s">
        <v>134</v>
      </c>
      <c r="BM382" s="219" t="s">
        <v>736</v>
      </c>
    </row>
    <row r="383" spans="2:51" s="13" customFormat="1" ht="12">
      <c r="B383" s="221"/>
      <c r="C383" s="222"/>
      <c r="D383" s="223" t="s">
        <v>135</v>
      </c>
      <c r="E383" s="224" t="s">
        <v>1</v>
      </c>
      <c r="F383" s="225" t="s">
        <v>737</v>
      </c>
      <c r="G383" s="222"/>
      <c r="H383" s="226">
        <v>4.048</v>
      </c>
      <c r="I383" s="227"/>
      <c r="J383" s="222"/>
      <c r="K383" s="222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135</v>
      </c>
      <c r="AU383" s="232" t="s">
        <v>87</v>
      </c>
      <c r="AV383" s="13" t="s">
        <v>87</v>
      </c>
      <c r="AW383" s="13" t="s">
        <v>33</v>
      </c>
      <c r="AX383" s="13" t="s">
        <v>85</v>
      </c>
      <c r="AY383" s="232" t="s">
        <v>128</v>
      </c>
    </row>
    <row r="384" spans="1:65" s="2" customFormat="1" ht="16.5" customHeight="1">
      <c r="A384" s="35"/>
      <c r="B384" s="36"/>
      <c r="C384" s="207" t="s">
        <v>738</v>
      </c>
      <c r="D384" s="207" t="s">
        <v>130</v>
      </c>
      <c r="E384" s="208" t="s">
        <v>739</v>
      </c>
      <c r="F384" s="209" t="s">
        <v>740</v>
      </c>
      <c r="G384" s="210" t="s">
        <v>142</v>
      </c>
      <c r="H384" s="211">
        <v>58.88</v>
      </c>
      <c r="I384" s="212"/>
      <c r="J384" s="213">
        <f>ROUND(I384*H384,2)</f>
        <v>0</v>
      </c>
      <c r="K384" s="214"/>
      <c r="L384" s="40"/>
      <c r="M384" s="215" t="s">
        <v>1</v>
      </c>
      <c r="N384" s="216" t="s">
        <v>42</v>
      </c>
      <c r="O384" s="72"/>
      <c r="P384" s="217">
        <f>O384*H384</f>
        <v>0</v>
      </c>
      <c r="Q384" s="217">
        <v>0.00519</v>
      </c>
      <c r="R384" s="217">
        <f>Q384*H384</f>
        <v>0.3055872</v>
      </c>
      <c r="S384" s="217">
        <v>0</v>
      </c>
      <c r="T384" s="218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9" t="s">
        <v>134</v>
      </c>
      <c r="AT384" s="219" t="s">
        <v>130</v>
      </c>
      <c r="AU384" s="219" t="s">
        <v>87</v>
      </c>
      <c r="AY384" s="18" t="s">
        <v>128</v>
      </c>
      <c r="BE384" s="220">
        <f>IF(N384="základní",J384,0)</f>
        <v>0</v>
      </c>
      <c r="BF384" s="220">
        <f>IF(N384="snížená",J384,0)</f>
        <v>0</v>
      </c>
      <c r="BG384" s="220">
        <f>IF(N384="zákl. přenesená",J384,0)</f>
        <v>0</v>
      </c>
      <c r="BH384" s="220">
        <f>IF(N384="sníž. přenesená",J384,0)</f>
        <v>0</v>
      </c>
      <c r="BI384" s="220">
        <f>IF(N384="nulová",J384,0)</f>
        <v>0</v>
      </c>
      <c r="BJ384" s="18" t="s">
        <v>85</v>
      </c>
      <c r="BK384" s="220">
        <f>ROUND(I384*H384,2)</f>
        <v>0</v>
      </c>
      <c r="BL384" s="18" t="s">
        <v>134</v>
      </c>
      <c r="BM384" s="219" t="s">
        <v>741</v>
      </c>
    </row>
    <row r="385" spans="2:51" s="13" customFormat="1" ht="12">
      <c r="B385" s="221"/>
      <c r="C385" s="222"/>
      <c r="D385" s="223" t="s">
        <v>135</v>
      </c>
      <c r="E385" s="224" t="s">
        <v>1</v>
      </c>
      <c r="F385" s="225" t="s">
        <v>742</v>
      </c>
      <c r="G385" s="222"/>
      <c r="H385" s="226">
        <v>58.88</v>
      </c>
      <c r="I385" s="227"/>
      <c r="J385" s="222"/>
      <c r="K385" s="222"/>
      <c r="L385" s="228"/>
      <c r="M385" s="229"/>
      <c r="N385" s="230"/>
      <c r="O385" s="230"/>
      <c r="P385" s="230"/>
      <c r="Q385" s="230"/>
      <c r="R385" s="230"/>
      <c r="S385" s="230"/>
      <c r="T385" s="231"/>
      <c r="AT385" s="232" t="s">
        <v>135</v>
      </c>
      <c r="AU385" s="232" t="s">
        <v>87</v>
      </c>
      <c r="AV385" s="13" t="s">
        <v>87</v>
      </c>
      <c r="AW385" s="13" t="s">
        <v>33</v>
      </c>
      <c r="AX385" s="13" t="s">
        <v>85</v>
      </c>
      <c r="AY385" s="232" t="s">
        <v>128</v>
      </c>
    </row>
    <row r="386" spans="1:65" s="2" customFormat="1" ht="16.5" customHeight="1">
      <c r="A386" s="35"/>
      <c r="B386" s="36"/>
      <c r="C386" s="207" t="s">
        <v>743</v>
      </c>
      <c r="D386" s="207" t="s">
        <v>130</v>
      </c>
      <c r="E386" s="208" t="s">
        <v>744</v>
      </c>
      <c r="F386" s="209" t="s">
        <v>745</v>
      </c>
      <c r="G386" s="210" t="s">
        <v>142</v>
      </c>
      <c r="H386" s="211">
        <v>58.88</v>
      </c>
      <c r="I386" s="212"/>
      <c r="J386" s="213">
        <f>ROUND(I386*H386,2)</f>
        <v>0</v>
      </c>
      <c r="K386" s="214"/>
      <c r="L386" s="40"/>
      <c r="M386" s="215" t="s">
        <v>1</v>
      </c>
      <c r="N386" s="216" t="s">
        <v>42</v>
      </c>
      <c r="O386" s="72"/>
      <c r="P386" s="217">
        <f>O386*H386</f>
        <v>0</v>
      </c>
      <c r="Q386" s="217">
        <v>0</v>
      </c>
      <c r="R386" s="217">
        <f>Q386*H386</f>
        <v>0</v>
      </c>
      <c r="S386" s="217">
        <v>0</v>
      </c>
      <c r="T386" s="218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19" t="s">
        <v>134</v>
      </c>
      <c r="AT386" s="219" t="s">
        <v>130</v>
      </c>
      <c r="AU386" s="219" t="s">
        <v>87</v>
      </c>
      <c r="AY386" s="18" t="s">
        <v>128</v>
      </c>
      <c r="BE386" s="220">
        <f>IF(N386="základní",J386,0)</f>
        <v>0</v>
      </c>
      <c r="BF386" s="220">
        <f>IF(N386="snížená",J386,0)</f>
        <v>0</v>
      </c>
      <c r="BG386" s="220">
        <f>IF(N386="zákl. přenesená",J386,0)</f>
        <v>0</v>
      </c>
      <c r="BH386" s="220">
        <f>IF(N386="sníž. přenesená",J386,0)</f>
        <v>0</v>
      </c>
      <c r="BI386" s="220">
        <f>IF(N386="nulová",J386,0)</f>
        <v>0</v>
      </c>
      <c r="BJ386" s="18" t="s">
        <v>85</v>
      </c>
      <c r="BK386" s="220">
        <f>ROUND(I386*H386,2)</f>
        <v>0</v>
      </c>
      <c r="BL386" s="18" t="s">
        <v>134</v>
      </c>
      <c r="BM386" s="219" t="s">
        <v>746</v>
      </c>
    </row>
    <row r="387" spans="1:65" s="2" customFormat="1" ht="21.75" customHeight="1">
      <c r="A387" s="35"/>
      <c r="B387" s="36"/>
      <c r="C387" s="207" t="s">
        <v>747</v>
      </c>
      <c r="D387" s="207" t="s">
        <v>130</v>
      </c>
      <c r="E387" s="208" t="s">
        <v>748</v>
      </c>
      <c r="F387" s="209" t="s">
        <v>749</v>
      </c>
      <c r="G387" s="210" t="s">
        <v>180</v>
      </c>
      <c r="H387" s="211">
        <v>0.296</v>
      </c>
      <c r="I387" s="212"/>
      <c r="J387" s="213">
        <f>ROUND(I387*H387,2)</f>
        <v>0</v>
      </c>
      <c r="K387" s="214"/>
      <c r="L387" s="40"/>
      <c r="M387" s="215" t="s">
        <v>1</v>
      </c>
      <c r="N387" s="216" t="s">
        <v>42</v>
      </c>
      <c r="O387" s="72"/>
      <c r="P387" s="217">
        <f>O387*H387</f>
        <v>0</v>
      </c>
      <c r="Q387" s="217">
        <v>1.05256</v>
      </c>
      <c r="R387" s="217">
        <f>Q387*H387</f>
        <v>0.31155775999999996</v>
      </c>
      <c r="S387" s="217">
        <v>0</v>
      </c>
      <c r="T387" s="218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9" t="s">
        <v>134</v>
      </c>
      <c r="AT387" s="219" t="s">
        <v>130</v>
      </c>
      <c r="AU387" s="219" t="s">
        <v>87</v>
      </c>
      <c r="AY387" s="18" t="s">
        <v>128</v>
      </c>
      <c r="BE387" s="220">
        <f>IF(N387="základní",J387,0)</f>
        <v>0</v>
      </c>
      <c r="BF387" s="220">
        <f>IF(N387="snížená",J387,0)</f>
        <v>0</v>
      </c>
      <c r="BG387" s="220">
        <f>IF(N387="zákl. přenesená",J387,0)</f>
        <v>0</v>
      </c>
      <c r="BH387" s="220">
        <f>IF(N387="sníž. přenesená",J387,0)</f>
        <v>0</v>
      </c>
      <c r="BI387" s="220">
        <f>IF(N387="nulová",J387,0)</f>
        <v>0</v>
      </c>
      <c r="BJ387" s="18" t="s">
        <v>85</v>
      </c>
      <c r="BK387" s="220">
        <f>ROUND(I387*H387,2)</f>
        <v>0</v>
      </c>
      <c r="BL387" s="18" t="s">
        <v>134</v>
      </c>
      <c r="BM387" s="219" t="s">
        <v>750</v>
      </c>
    </row>
    <row r="388" spans="2:51" s="13" customFormat="1" ht="12">
      <c r="B388" s="221"/>
      <c r="C388" s="222"/>
      <c r="D388" s="223" t="s">
        <v>135</v>
      </c>
      <c r="E388" s="224" t="s">
        <v>1</v>
      </c>
      <c r="F388" s="225" t="s">
        <v>751</v>
      </c>
      <c r="G388" s="222"/>
      <c r="H388" s="226">
        <v>0.296</v>
      </c>
      <c r="I388" s="227"/>
      <c r="J388" s="222"/>
      <c r="K388" s="222"/>
      <c r="L388" s="228"/>
      <c r="M388" s="229"/>
      <c r="N388" s="230"/>
      <c r="O388" s="230"/>
      <c r="P388" s="230"/>
      <c r="Q388" s="230"/>
      <c r="R388" s="230"/>
      <c r="S388" s="230"/>
      <c r="T388" s="231"/>
      <c r="AT388" s="232" t="s">
        <v>135</v>
      </c>
      <c r="AU388" s="232" t="s">
        <v>87</v>
      </c>
      <c r="AV388" s="13" t="s">
        <v>87</v>
      </c>
      <c r="AW388" s="13" t="s">
        <v>33</v>
      </c>
      <c r="AX388" s="13" t="s">
        <v>85</v>
      </c>
      <c r="AY388" s="232" t="s">
        <v>128</v>
      </c>
    </row>
    <row r="389" spans="1:65" s="2" customFormat="1" ht="21.75" customHeight="1">
      <c r="A389" s="35"/>
      <c r="B389" s="36"/>
      <c r="C389" s="207" t="s">
        <v>752</v>
      </c>
      <c r="D389" s="207" t="s">
        <v>130</v>
      </c>
      <c r="E389" s="208" t="s">
        <v>753</v>
      </c>
      <c r="F389" s="209" t="s">
        <v>754</v>
      </c>
      <c r="G389" s="210" t="s">
        <v>142</v>
      </c>
      <c r="H389" s="211">
        <v>907.302</v>
      </c>
      <c r="I389" s="212"/>
      <c r="J389" s="213">
        <f>ROUND(I389*H389,2)</f>
        <v>0</v>
      </c>
      <c r="K389" s="214"/>
      <c r="L389" s="40"/>
      <c r="M389" s="215" t="s">
        <v>1</v>
      </c>
      <c r="N389" s="216" t="s">
        <v>42</v>
      </c>
      <c r="O389" s="72"/>
      <c r="P389" s="217">
        <f>O389*H389</f>
        <v>0</v>
      </c>
      <c r="Q389" s="217">
        <v>0</v>
      </c>
      <c r="R389" s="217">
        <f>Q389*H389</f>
        <v>0</v>
      </c>
      <c r="S389" s="217">
        <v>0</v>
      </c>
      <c r="T389" s="218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9" t="s">
        <v>134</v>
      </c>
      <c r="AT389" s="219" t="s">
        <v>130</v>
      </c>
      <c r="AU389" s="219" t="s">
        <v>87</v>
      </c>
      <c r="AY389" s="18" t="s">
        <v>128</v>
      </c>
      <c r="BE389" s="220">
        <f>IF(N389="základní",J389,0)</f>
        <v>0</v>
      </c>
      <c r="BF389" s="220">
        <f>IF(N389="snížená",J389,0)</f>
        <v>0</v>
      </c>
      <c r="BG389" s="220">
        <f>IF(N389="zákl. přenesená",J389,0)</f>
        <v>0</v>
      </c>
      <c r="BH389" s="220">
        <f>IF(N389="sníž. přenesená",J389,0)</f>
        <v>0</v>
      </c>
      <c r="BI389" s="220">
        <f>IF(N389="nulová",J389,0)</f>
        <v>0</v>
      </c>
      <c r="BJ389" s="18" t="s">
        <v>85</v>
      </c>
      <c r="BK389" s="220">
        <f>ROUND(I389*H389,2)</f>
        <v>0</v>
      </c>
      <c r="BL389" s="18" t="s">
        <v>134</v>
      </c>
      <c r="BM389" s="219" t="s">
        <v>755</v>
      </c>
    </row>
    <row r="390" spans="1:65" s="2" customFormat="1" ht="33" customHeight="1">
      <c r="A390" s="35"/>
      <c r="B390" s="36"/>
      <c r="C390" s="268" t="s">
        <v>756</v>
      </c>
      <c r="D390" s="268" t="s">
        <v>398</v>
      </c>
      <c r="E390" s="269" t="s">
        <v>757</v>
      </c>
      <c r="F390" s="270" t="s">
        <v>758</v>
      </c>
      <c r="G390" s="271" t="s">
        <v>142</v>
      </c>
      <c r="H390" s="272">
        <v>95.4</v>
      </c>
      <c r="I390" s="273"/>
      <c r="J390" s="274">
        <f>ROUND(I390*H390,2)</f>
        <v>0</v>
      </c>
      <c r="K390" s="275"/>
      <c r="L390" s="276"/>
      <c r="M390" s="277" t="s">
        <v>1</v>
      </c>
      <c r="N390" s="278" t="s">
        <v>42</v>
      </c>
      <c r="O390" s="72"/>
      <c r="P390" s="217">
        <f>O390*H390</f>
        <v>0</v>
      </c>
      <c r="Q390" s="217">
        <v>0.0121</v>
      </c>
      <c r="R390" s="217">
        <f>Q390*H390</f>
        <v>1.1543400000000001</v>
      </c>
      <c r="S390" s="217">
        <v>0</v>
      </c>
      <c r="T390" s="218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19" t="s">
        <v>154</v>
      </c>
      <c r="AT390" s="219" t="s">
        <v>398</v>
      </c>
      <c r="AU390" s="219" t="s">
        <v>87</v>
      </c>
      <c r="AY390" s="18" t="s">
        <v>128</v>
      </c>
      <c r="BE390" s="220">
        <f>IF(N390="základní",J390,0)</f>
        <v>0</v>
      </c>
      <c r="BF390" s="220">
        <f>IF(N390="snížená",J390,0)</f>
        <v>0</v>
      </c>
      <c r="BG390" s="220">
        <f>IF(N390="zákl. přenesená",J390,0)</f>
        <v>0</v>
      </c>
      <c r="BH390" s="220">
        <f>IF(N390="sníž. přenesená",J390,0)</f>
        <v>0</v>
      </c>
      <c r="BI390" s="220">
        <f>IF(N390="nulová",J390,0)</f>
        <v>0</v>
      </c>
      <c r="BJ390" s="18" t="s">
        <v>85</v>
      </c>
      <c r="BK390" s="220">
        <f>ROUND(I390*H390,2)</f>
        <v>0</v>
      </c>
      <c r="BL390" s="18" t="s">
        <v>134</v>
      </c>
      <c r="BM390" s="219" t="s">
        <v>759</v>
      </c>
    </row>
    <row r="391" spans="1:65" s="2" customFormat="1" ht="21.75" customHeight="1">
      <c r="A391" s="35"/>
      <c r="B391" s="36"/>
      <c r="C391" s="268" t="s">
        <v>760</v>
      </c>
      <c r="D391" s="268" t="s">
        <v>398</v>
      </c>
      <c r="E391" s="269" t="s">
        <v>761</v>
      </c>
      <c r="F391" s="270" t="s">
        <v>762</v>
      </c>
      <c r="G391" s="271" t="s">
        <v>142</v>
      </c>
      <c r="H391" s="272">
        <v>811.902</v>
      </c>
      <c r="I391" s="273"/>
      <c r="J391" s="274">
        <f>ROUND(I391*H391,2)</f>
        <v>0</v>
      </c>
      <c r="K391" s="275"/>
      <c r="L391" s="276"/>
      <c r="M391" s="277" t="s">
        <v>1</v>
      </c>
      <c r="N391" s="278" t="s">
        <v>42</v>
      </c>
      <c r="O391" s="72"/>
      <c r="P391" s="217">
        <f>O391*H391</f>
        <v>0</v>
      </c>
      <c r="Q391" s="217">
        <v>0.0097</v>
      </c>
      <c r="R391" s="217">
        <f>Q391*H391</f>
        <v>7.875449400000001</v>
      </c>
      <c r="S391" s="217">
        <v>0</v>
      </c>
      <c r="T391" s="218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9" t="s">
        <v>154</v>
      </c>
      <c r="AT391" s="219" t="s">
        <v>398</v>
      </c>
      <c r="AU391" s="219" t="s">
        <v>87</v>
      </c>
      <c r="AY391" s="18" t="s">
        <v>128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18" t="s">
        <v>85</v>
      </c>
      <c r="BK391" s="220">
        <f>ROUND(I391*H391,2)</f>
        <v>0</v>
      </c>
      <c r="BL391" s="18" t="s">
        <v>134</v>
      </c>
      <c r="BM391" s="219" t="s">
        <v>763</v>
      </c>
    </row>
    <row r="392" spans="2:51" s="13" customFormat="1" ht="12">
      <c r="B392" s="221"/>
      <c r="C392" s="222"/>
      <c r="D392" s="223" t="s">
        <v>135</v>
      </c>
      <c r="E392" s="224" t="s">
        <v>1</v>
      </c>
      <c r="F392" s="225" t="s">
        <v>764</v>
      </c>
      <c r="G392" s="222"/>
      <c r="H392" s="226">
        <v>811.902</v>
      </c>
      <c r="I392" s="227"/>
      <c r="J392" s="222"/>
      <c r="K392" s="222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135</v>
      </c>
      <c r="AU392" s="232" t="s">
        <v>87</v>
      </c>
      <c r="AV392" s="13" t="s">
        <v>87</v>
      </c>
      <c r="AW392" s="13" t="s">
        <v>33</v>
      </c>
      <c r="AX392" s="13" t="s">
        <v>85</v>
      </c>
      <c r="AY392" s="232" t="s">
        <v>128</v>
      </c>
    </row>
    <row r="393" spans="1:65" s="2" customFormat="1" ht="33" customHeight="1">
      <c r="A393" s="35"/>
      <c r="B393" s="36"/>
      <c r="C393" s="207" t="s">
        <v>765</v>
      </c>
      <c r="D393" s="207" t="s">
        <v>130</v>
      </c>
      <c r="E393" s="208" t="s">
        <v>766</v>
      </c>
      <c r="F393" s="209" t="s">
        <v>767</v>
      </c>
      <c r="G393" s="210" t="s">
        <v>200</v>
      </c>
      <c r="H393" s="211">
        <v>1</v>
      </c>
      <c r="I393" s="212"/>
      <c r="J393" s="213">
        <f>ROUND(I393*H393,2)</f>
        <v>0</v>
      </c>
      <c r="K393" s="214"/>
      <c r="L393" s="40"/>
      <c r="M393" s="215" t="s">
        <v>1</v>
      </c>
      <c r="N393" s="216" t="s">
        <v>42</v>
      </c>
      <c r="O393" s="72"/>
      <c r="P393" s="217">
        <f>O393*H393</f>
        <v>0</v>
      </c>
      <c r="Q393" s="217">
        <v>0.75</v>
      </c>
      <c r="R393" s="217">
        <f>Q393*H393</f>
        <v>0.75</v>
      </c>
      <c r="S393" s="217">
        <v>0</v>
      </c>
      <c r="T393" s="218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9" t="s">
        <v>134</v>
      </c>
      <c r="AT393" s="219" t="s">
        <v>130</v>
      </c>
      <c r="AU393" s="219" t="s">
        <v>87</v>
      </c>
      <c r="AY393" s="18" t="s">
        <v>128</v>
      </c>
      <c r="BE393" s="220">
        <f>IF(N393="základní",J393,0)</f>
        <v>0</v>
      </c>
      <c r="BF393" s="220">
        <f>IF(N393="snížená",J393,0)</f>
        <v>0</v>
      </c>
      <c r="BG393" s="220">
        <f>IF(N393="zákl. přenesená",J393,0)</f>
        <v>0</v>
      </c>
      <c r="BH393" s="220">
        <f>IF(N393="sníž. přenesená",J393,0)</f>
        <v>0</v>
      </c>
      <c r="BI393" s="220">
        <f>IF(N393="nulová",J393,0)</f>
        <v>0</v>
      </c>
      <c r="BJ393" s="18" t="s">
        <v>85</v>
      </c>
      <c r="BK393" s="220">
        <f>ROUND(I393*H393,2)</f>
        <v>0</v>
      </c>
      <c r="BL393" s="18" t="s">
        <v>134</v>
      </c>
      <c r="BM393" s="219" t="s">
        <v>768</v>
      </c>
    </row>
    <row r="394" spans="2:63" s="12" customFormat="1" ht="22.9" customHeight="1">
      <c r="B394" s="192"/>
      <c r="C394" s="193"/>
      <c r="D394" s="194" t="s">
        <v>76</v>
      </c>
      <c r="E394" s="205" t="s">
        <v>158</v>
      </c>
      <c r="F394" s="205" t="s">
        <v>769</v>
      </c>
      <c r="G394" s="193"/>
      <c r="H394" s="193"/>
      <c r="I394" s="196"/>
      <c r="J394" s="206">
        <f>BK394</f>
        <v>0</v>
      </c>
      <c r="K394" s="193"/>
      <c r="L394" s="197"/>
      <c r="M394" s="198"/>
      <c r="N394" s="199"/>
      <c r="O394" s="199"/>
      <c r="P394" s="200">
        <f>SUM(P395:P429)</f>
        <v>0</v>
      </c>
      <c r="Q394" s="199"/>
      <c r="R394" s="200">
        <f>SUM(R395:R429)</f>
        <v>110.9420312</v>
      </c>
      <c r="S394" s="199"/>
      <c r="T394" s="201">
        <f>SUM(T395:T429)</f>
        <v>0</v>
      </c>
      <c r="AR394" s="202" t="s">
        <v>85</v>
      </c>
      <c r="AT394" s="203" t="s">
        <v>76</v>
      </c>
      <c r="AU394" s="203" t="s">
        <v>85</v>
      </c>
      <c r="AY394" s="202" t="s">
        <v>128</v>
      </c>
      <c r="BK394" s="204">
        <f>SUM(BK395:BK429)</f>
        <v>0</v>
      </c>
    </row>
    <row r="395" spans="1:65" s="2" customFormat="1" ht="21.75" customHeight="1">
      <c r="A395" s="35"/>
      <c r="B395" s="36"/>
      <c r="C395" s="207" t="s">
        <v>770</v>
      </c>
      <c r="D395" s="207" t="s">
        <v>130</v>
      </c>
      <c r="E395" s="208" t="s">
        <v>771</v>
      </c>
      <c r="F395" s="209" t="s">
        <v>772</v>
      </c>
      <c r="G395" s="210" t="s">
        <v>142</v>
      </c>
      <c r="H395" s="211">
        <v>172.48</v>
      </c>
      <c r="I395" s="212"/>
      <c r="J395" s="213">
        <f>ROUND(I395*H395,2)</f>
        <v>0</v>
      </c>
      <c r="K395" s="214"/>
      <c r="L395" s="40"/>
      <c r="M395" s="215" t="s">
        <v>1</v>
      </c>
      <c r="N395" s="216" t="s">
        <v>42</v>
      </c>
      <c r="O395" s="72"/>
      <c r="P395" s="217">
        <f>O395*H395</f>
        <v>0</v>
      </c>
      <c r="Q395" s="217">
        <v>0</v>
      </c>
      <c r="R395" s="217">
        <f>Q395*H395</f>
        <v>0</v>
      </c>
      <c r="S395" s="217">
        <v>0</v>
      </c>
      <c r="T395" s="218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19" t="s">
        <v>134</v>
      </c>
      <c r="AT395" s="219" t="s">
        <v>130</v>
      </c>
      <c r="AU395" s="219" t="s">
        <v>87</v>
      </c>
      <c r="AY395" s="18" t="s">
        <v>128</v>
      </c>
      <c r="BE395" s="220">
        <f>IF(N395="základní",J395,0)</f>
        <v>0</v>
      </c>
      <c r="BF395" s="220">
        <f>IF(N395="snížená",J395,0)</f>
        <v>0</v>
      </c>
      <c r="BG395" s="220">
        <f>IF(N395="zákl. přenesená",J395,0)</f>
        <v>0</v>
      </c>
      <c r="BH395" s="220">
        <f>IF(N395="sníž. přenesená",J395,0)</f>
        <v>0</v>
      </c>
      <c r="BI395" s="220">
        <f>IF(N395="nulová",J395,0)</f>
        <v>0</v>
      </c>
      <c r="BJ395" s="18" t="s">
        <v>85</v>
      </c>
      <c r="BK395" s="220">
        <f>ROUND(I395*H395,2)</f>
        <v>0</v>
      </c>
      <c r="BL395" s="18" t="s">
        <v>134</v>
      </c>
      <c r="BM395" s="219" t="s">
        <v>773</v>
      </c>
    </row>
    <row r="396" spans="2:51" s="13" customFormat="1" ht="12">
      <c r="B396" s="221"/>
      <c r="C396" s="222"/>
      <c r="D396" s="223" t="s">
        <v>135</v>
      </c>
      <c r="E396" s="224" t="s">
        <v>1</v>
      </c>
      <c r="F396" s="225" t="s">
        <v>774</v>
      </c>
      <c r="G396" s="222"/>
      <c r="H396" s="226">
        <v>172.48</v>
      </c>
      <c r="I396" s="227"/>
      <c r="J396" s="222"/>
      <c r="K396" s="222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135</v>
      </c>
      <c r="AU396" s="232" t="s">
        <v>87</v>
      </c>
      <c r="AV396" s="13" t="s">
        <v>87</v>
      </c>
      <c r="AW396" s="13" t="s">
        <v>33</v>
      </c>
      <c r="AX396" s="13" t="s">
        <v>85</v>
      </c>
      <c r="AY396" s="232" t="s">
        <v>128</v>
      </c>
    </row>
    <row r="397" spans="1:65" s="2" customFormat="1" ht="21.75" customHeight="1">
      <c r="A397" s="35"/>
      <c r="B397" s="36"/>
      <c r="C397" s="207" t="s">
        <v>775</v>
      </c>
      <c r="D397" s="207" t="s">
        <v>130</v>
      </c>
      <c r="E397" s="208" t="s">
        <v>776</v>
      </c>
      <c r="F397" s="209" t="s">
        <v>777</v>
      </c>
      <c r="G397" s="210" t="s">
        <v>142</v>
      </c>
      <c r="H397" s="211">
        <v>172.48</v>
      </c>
      <c r="I397" s="212"/>
      <c r="J397" s="213">
        <f>ROUND(I397*H397,2)</f>
        <v>0</v>
      </c>
      <c r="K397" s="214"/>
      <c r="L397" s="40"/>
      <c r="M397" s="215" t="s">
        <v>1</v>
      </c>
      <c r="N397" s="216" t="s">
        <v>42</v>
      </c>
      <c r="O397" s="72"/>
      <c r="P397" s="217">
        <f>O397*H397</f>
        <v>0</v>
      </c>
      <c r="Q397" s="217">
        <v>0</v>
      </c>
      <c r="R397" s="217">
        <f>Q397*H397</f>
        <v>0</v>
      </c>
      <c r="S397" s="217">
        <v>0</v>
      </c>
      <c r="T397" s="218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9" t="s">
        <v>134</v>
      </c>
      <c r="AT397" s="219" t="s">
        <v>130</v>
      </c>
      <c r="AU397" s="219" t="s">
        <v>87</v>
      </c>
      <c r="AY397" s="18" t="s">
        <v>128</v>
      </c>
      <c r="BE397" s="220">
        <f>IF(N397="základní",J397,0)</f>
        <v>0</v>
      </c>
      <c r="BF397" s="220">
        <f>IF(N397="snížená",J397,0)</f>
        <v>0</v>
      </c>
      <c r="BG397" s="220">
        <f>IF(N397="zákl. přenesená",J397,0)</f>
        <v>0</v>
      </c>
      <c r="BH397" s="220">
        <f>IF(N397="sníž. přenesená",J397,0)</f>
        <v>0</v>
      </c>
      <c r="BI397" s="220">
        <f>IF(N397="nulová",J397,0)</f>
        <v>0</v>
      </c>
      <c r="BJ397" s="18" t="s">
        <v>85</v>
      </c>
      <c r="BK397" s="220">
        <f>ROUND(I397*H397,2)</f>
        <v>0</v>
      </c>
      <c r="BL397" s="18" t="s">
        <v>134</v>
      </c>
      <c r="BM397" s="219" t="s">
        <v>778</v>
      </c>
    </row>
    <row r="398" spans="2:51" s="13" customFormat="1" ht="12">
      <c r="B398" s="221"/>
      <c r="C398" s="222"/>
      <c r="D398" s="223" t="s">
        <v>135</v>
      </c>
      <c r="E398" s="224" t="s">
        <v>1</v>
      </c>
      <c r="F398" s="225" t="s">
        <v>774</v>
      </c>
      <c r="G398" s="222"/>
      <c r="H398" s="226">
        <v>172.48</v>
      </c>
      <c r="I398" s="227"/>
      <c r="J398" s="222"/>
      <c r="K398" s="222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135</v>
      </c>
      <c r="AU398" s="232" t="s">
        <v>87</v>
      </c>
      <c r="AV398" s="13" t="s">
        <v>87</v>
      </c>
      <c r="AW398" s="13" t="s">
        <v>33</v>
      </c>
      <c r="AX398" s="13" t="s">
        <v>85</v>
      </c>
      <c r="AY398" s="232" t="s">
        <v>128</v>
      </c>
    </row>
    <row r="399" spans="1:65" s="2" customFormat="1" ht="16.5" customHeight="1">
      <c r="A399" s="35"/>
      <c r="B399" s="36"/>
      <c r="C399" s="207" t="s">
        <v>779</v>
      </c>
      <c r="D399" s="207" t="s">
        <v>130</v>
      </c>
      <c r="E399" s="208" t="s">
        <v>780</v>
      </c>
      <c r="F399" s="209" t="s">
        <v>781</v>
      </c>
      <c r="G399" s="210" t="s">
        <v>142</v>
      </c>
      <c r="H399" s="211">
        <v>434.58</v>
      </c>
      <c r="I399" s="212"/>
      <c r="J399" s="213">
        <f>ROUND(I399*H399,2)</f>
        <v>0</v>
      </c>
      <c r="K399" s="214"/>
      <c r="L399" s="40"/>
      <c r="M399" s="215" t="s">
        <v>1</v>
      </c>
      <c r="N399" s="216" t="s">
        <v>42</v>
      </c>
      <c r="O399" s="72"/>
      <c r="P399" s="217">
        <f>O399*H399</f>
        <v>0</v>
      </c>
      <c r="Q399" s="217">
        <v>0</v>
      </c>
      <c r="R399" s="217">
        <f>Q399*H399</f>
        <v>0</v>
      </c>
      <c r="S399" s="217">
        <v>0</v>
      </c>
      <c r="T399" s="218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19" t="s">
        <v>134</v>
      </c>
      <c r="AT399" s="219" t="s">
        <v>130</v>
      </c>
      <c r="AU399" s="219" t="s">
        <v>87</v>
      </c>
      <c r="AY399" s="18" t="s">
        <v>128</v>
      </c>
      <c r="BE399" s="220">
        <f>IF(N399="základní",J399,0)</f>
        <v>0</v>
      </c>
      <c r="BF399" s="220">
        <f>IF(N399="snížená",J399,0)</f>
        <v>0</v>
      </c>
      <c r="BG399" s="220">
        <f>IF(N399="zákl. přenesená",J399,0)</f>
        <v>0</v>
      </c>
      <c r="BH399" s="220">
        <f>IF(N399="sníž. přenesená",J399,0)</f>
        <v>0</v>
      </c>
      <c r="BI399" s="220">
        <f>IF(N399="nulová",J399,0)</f>
        <v>0</v>
      </c>
      <c r="BJ399" s="18" t="s">
        <v>85</v>
      </c>
      <c r="BK399" s="220">
        <f>ROUND(I399*H399,2)</f>
        <v>0</v>
      </c>
      <c r="BL399" s="18" t="s">
        <v>134</v>
      </c>
      <c r="BM399" s="219" t="s">
        <v>782</v>
      </c>
    </row>
    <row r="400" spans="2:51" s="13" customFormat="1" ht="12">
      <c r="B400" s="221"/>
      <c r="C400" s="222"/>
      <c r="D400" s="223" t="s">
        <v>135</v>
      </c>
      <c r="E400" s="224" t="s">
        <v>1</v>
      </c>
      <c r="F400" s="225" t="s">
        <v>783</v>
      </c>
      <c r="G400" s="222"/>
      <c r="H400" s="226">
        <v>224.28</v>
      </c>
      <c r="I400" s="227"/>
      <c r="J400" s="222"/>
      <c r="K400" s="222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135</v>
      </c>
      <c r="AU400" s="232" t="s">
        <v>87</v>
      </c>
      <c r="AV400" s="13" t="s">
        <v>87</v>
      </c>
      <c r="AW400" s="13" t="s">
        <v>33</v>
      </c>
      <c r="AX400" s="13" t="s">
        <v>77</v>
      </c>
      <c r="AY400" s="232" t="s">
        <v>128</v>
      </c>
    </row>
    <row r="401" spans="2:51" s="13" customFormat="1" ht="12">
      <c r="B401" s="221"/>
      <c r="C401" s="222"/>
      <c r="D401" s="223" t="s">
        <v>135</v>
      </c>
      <c r="E401" s="224" t="s">
        <v>1</v>
      </c>
      <c r="F401" s="225" t="s">
        <v>784</v>
      </c>
      <c r="G401" s="222"/>
      <c r="H401" s="226">
        <v>190</v>
      </c>
      <c r="I401" s="227"/>
      <c r="J401" s="222"/>
      <c r="K401" s="222"/>
      <c r="L401" s="228"/>
      <c r="M401" s="229"/>
      <c r="N401" s="230"/>
      <c r="O401" s="230"/>
      <c r="P401" s="230"/>
      <c r="Q401" s="230"/>
      <c r="R401" s="230"/>
      <c r="S401" s="230"/>
      <c r="T401" s="231"/>
      <c r="AT401" s="232" t="s">
        <v>135</v>
      </c>
      <c r="AU401" s="232" t="s">
        <v>87</v>
      </c>
      <c r="AV401" s="13" t="s">
        <v>87</v>
      </c>
      <c r="AW401" s="13" t="s">
        <v>33</v>
      </c>
      <c r="AX401" s="13" t="s">
        <v>77</v>
      </c>
      <c r="AY401" s="232" t="s">
        <v>128</v>
      </c>
    </row>
    <row r="402" spans="2:51" s="13" customFormat="1" ht="12">
      <c r="B402" s="221"/>
      <c r="C402" s="222"/>
      <c r="D402" s="223" t="s">
        <v>135</v>
      </c>
      <c r="E402" s="224" t="s">
        <v>1</v>
      </c>
      <c r="F402" s="225" t="s">
        <v>785</v>
      </c>
      <c r="G402" s="222"/>
      <c r="H402" s="226">
        <v>20.3</v>
      </c>
      <c r="I402" s="227"/>
      <c r="J402" s="222"/>
      <c r="K402" s="222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135</v>
      </c>
      <c r="AU402" s="232" t="s">
        <v>87</v>
      </c>
      <c r="AV402" s="13" t="s">
        <v>87</v>
      </c>
      <c r="AW402" s="13" t="s">
        <v>33</v>
      </c>
      <c r="AX402" s="13" t="s">
        <v>77</v>
      </c>
      <c r="AY402" s="232" t="s">
        <v>128</v>
      </c>
    </row>
    <row r="403" spans="2:51" s="14" customFormat="1" ht="12">
      <c r="B403" s="233"/>
      <c r="C403" s="234"/>
      <c r="D403" s="223" t="s">
        <v>135</v>
      </c>
      <c r="E403" s="235" t="s">
        <v>1</v>
      </c>
      <c r="F403" s="236" t="s">
        <v>137</v>
      </c>
      <c r="G403" s="234"/>
      <c r="H403" s="237">
        <v>434.58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135</v>
      </c>
      <c r="AU403" s="243" t="s">
        <v>87</v>
      </c>
      <c r="AV403" s="14" t="s">
        <v>134</v>
      </c>
      <c r="AW403" s="14" t="s">
        <v>33</v>
      </c>
      <c r="AX403" s="14" t="s">
        <v>85</v>
      </c>
      <c r="AY403" s="243" t="s">
        <v>128</v>
      </c>
    </row>
    <row r="404" spans="1:65" s="2" customFormat="1" ht="16.5" customHeight="1">
      <c r="A404" s="35"/>
      <c r="B404" s="36"/>
      <c r="C404" s="207" t="s">
        <v>786</v>
      </c>
      <c r="D404" s="207" t="s">
        <v>130</v>
      </c>
      <c r="E404" s="208" t="s">
        <v>787</v>
      </c>
      <c r="F404" s="209" t="s">
        <v>788</v>
      </c>
      <c r="G404" s="210" t="s">
        <v>142</v>
      </c>
      <c r="H404" s="211">
        <v>467.6</v>
      </c>
      <c r="I404" s="212"/>
      <c r="J404" s="213">
        <f>ROUND(I404*H404,2)</f>
        <v>0</v>
      </c>
      <c r="K404" s="214"/>
      <c r="L404" s="40"/>
      <c r="M404" s="215" t="s">
        <v>1</v>
      </c>
      <c r="N404" s="216" t="s">
        <v>42</v>
      </c>
      <c r="O404" s="72"/>
      <c r="P404" s="217">
        <f>O404*H404</f>
        <v>0</v>
      </c>
      <c r="Q404" s="217">
        <v>0</v>
      </c>
      <c r="R404" s="217">
        <f>Q404*H404</f>
        <v>0</v>
      </c>
      <c r="S404" s="217">
        <v>0</v>
      </c>
      <c r="T404" s="218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19" t="s">
        <v>134</v>
      </c>
      <c r="AT404" s="219" t="s">
        <v>130</v>
      </c>
      <c r="AU404" s="219" t="s">
        <v>87</v>
      </c>
      <c r="AY404" s="18" t="s">
        <v>128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18" t="s">
        <v>85</v>
      </c>
      <c r="BK404" s="220">
        <f>ROUND(I404*H404,2)</f>
        <v>0</v>
      </c>
      <c r="BL404" s="18" t="s">
        <v>134</v>
      </c>
      <c r="BM404" s="219" t="s">
        <v>789</v>
      </c>
    </row>
    <row r="405" spans="2:51" s="13" customFormat="1" ht="12">
      <c r="B405" s="221"/>
      <c r="C405" s="222"/>
      <c r="D405" s="223" t="s">
        <v>135</v>
      </c>
      <c r="E405" s="224" t="s">
        <v>1</v>
      </c>
      <c r="F405" s="225" t="s">
        <v>790</v>
      </c>
      <c r="G405" s="222"/>
      <c r="H405" s="226">
        <v>467.6</v>
      </c>
      <c r="I405" s="227"/>
      <c r="J405" s="222"/>
      <c r="K405" s="222"/>
      <c r="L405" s="228"/>
      <c r="M405" s="229"/>
      <c r="N405" s="230"/>
      <c r="O405" s="230"/>
      <c r="P405" s="230"/>
      <c r="Q405" s="230"/>
      <c r="R405" s="230"/>
      <c r="S405" s="230"/>
      <c r="T405" s="231"/>
      <c r="AT405" s="232" t="s">
        <v>135</v>
      </c>
      <c r="AU405" s="232" t="s">
        <v>87</v>
      </c>
      <c r="AV405" s="13" t="s">
        <v>87</v>
      </c>
      <c r="AW405" s="13" t="s">
        <v>33</v>
      </c>
      <c r="AX405" s="13" t="s">
        <v>85</v>
      </c>
      <c r="AY405" s="232" t="s">
        <v>128</v>
      </c>
    </row>
    <row r="406" spans="1:65" s="2" customFormat="1" ht="16.5" customHeight="1">
      <c r="A406" s="35"/>
      <c r="B406" s="36"/>
      <c r="C406" s="207" t="s">
        <v>791</v>
      </c>
      <c r="D406" s="207" t="s">
        <v>130</v>
      </c>
      <c r="E406" s="208" t="s">
        <v>792</v>
      </c>
      <c r="F406" s="209" t="s">
        <v>793</v>
      </c>
      <c r="G406" s="210" t="s">
        <v>142</v>
      </c>
      <c r="H406" s="211">
        <v>467.6</v>
      </c>
      <c r="I406" s="212"/>
      <c r="J406" s="213">
        <f>ROUND(I406*H406,2)</f>
        <v>0</v>
      </c>
      <c r="K406" s="214"/>
      <c r="L406" s="40"/>
      <c r="M406" s="215" t="s">
        <v>1</v>
      </c>
      <c r="N406" s="216" t="s">
        <v>42</v>
      </c>
      <c r="O406" s="72"/>
      <c r="P406" s="217">
        <f>O406*H406</f>
        <v>0</v>
      </c>
      <c r="Q406" s="217">
        <v>0</v>
      </c>
      <c r="R406" s="217">
        <f>Q406*H406</f>
        <v>0</v>
      </c>
      <c r="S406" s="217">
        <v>0</v>
      </c>
      <c r="T406" s="218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19" t="s">
        <v>134</v>
      </c>
      <c r="AT406" s="219" t="s">
        <v>130</v>
      </c>
      <c r="AU406" s="219" t="s">
        <v>87</v>
      </c>
      <c r="AY406" s="18" t="s">
        <v>128</v>
      </c>
      <c r="BE406" s="220">
        <f>IF(N406="základní",J406,0)</f>
        <v>0</v>
      </c>
      <c r="BF406" s="220">
        <f>IF(N406="snížená",J406,0)</f>
        <v>0</v>
      </c>
      <c r="BG406" s="220">
        <f>IF(N406="zákl. přenesená",J406,0)</f>
        <v>0</v>
      </c>
      <c r="BH406" s="220">
        <f>IF(N406="sníž. přenesená",J406,0)</f>
        <v>0</v>
      </c>
      <c r="BI406" s="220">
        <f>IF(N406="nulová",J406,0)</f>
        <v>0</v>
      </c>
      <c r="BJ406" s="18" t="s">
        <v>85</v>
      </c>
      <c r="BK406" s="220">
        <f>ROUND(I406*H406,2)</f>
        <v>0</v>
      </c>
      <c r="BL406" s="18" t="s">
        <v>134</v>
      </c>
      <c r="BM406" s="219" t="s">
        <v>794</v>
      </c>
    </row>
    <row r="407" spans="2:51" s="13" customFormat="1" ht="12">
      <c r="B407" s="221"/>
      <c r="C407" s="222"/>
      <c r="D407" s="223" t="s">
        <v>135</v>
      </c>
      <c r="E407" s="224" t="s">
        <v>1</v>
      </c>
      <c r="F407" s="225" t="s">
        <v>790</v>
      </c>
      <c r="G407" s="222"/>
      <c r="H407" s="226">
        <v>467.6</v>
      </c>
      <c r="I407" s="227"/>
      <c r="J407" s="222"/>
      <c r="K407" s="222"/>
      <c r="L407" s="228"/>
      <c r="M407" s="229"/>
      <c r="N407" s="230"/>
      <c r="O407" s="230"/>
      <c r="P407" s="230"/>
      <c r="Q407" s="230"/>
      <c r="R407" s="230"/>
      <c r="S407" s="230"/>
      <c r="T407" s="231"/>
      <c r="AT407" s="232" t="s">
        <v>135</v>
      </c>
      <c r="AU407" s="232" t="s">
        <v>87</v>
      </c>
      <c r="AV407" s="13" t="s">
        <v>87</v>
      </c>
      <c r="AW407" s="13" t="s">
        <v>33</v>
      </c>
      <c r="AX407" s="13" t="s">
        <v>85</v>
      </c>
      <c r="AY407" s="232" t="s">
        <v>128</v>
      </c>
    </row>
    <row r="408" spans="1:65" s="2" customFormat="1" ht="21.75" customHeight="1">
      <c r="A408" s="35"/>
      <c r="B408" s="36"/>
      <c r="C408" s="207" t="s">
        <v>795</v>
      </c>
      <c r="D408" s="207" t="s">
        <v>130</v>
      </c>
      <c r="E408" s="208" t="s">
        <v>796</v>
      </c>
      <c r="F408" s="209" t="s">
        <v>797</v>
      </c>
      <c r="G408" s="210" t="s">
        <v>142</v>
      </c>
      <c r="H408" s="211">
        <v>190</v>
      </c>
      <c r="I408" s="212"/>
      <c r="J408" s="213">
        <f>ROUND(I408*H408,2)</f>
        <v>0</v>
      </c>
      <c r="K408" s="214"/>
      <c r="L408" s="40"/>
      <c r="M408" s="215" t="s">
        <v>1</v>
      </c>
      <c r="N408" s="216" t="s">
        <v>42</v>
      </c>
      <c r="O408" s="72"/>
      <c r="P408" s="217">
        <f>O408*H408</f>
        <v>0</v>
      </c>
      <c r="Q408" s="217">
        <v>0</v>
      </c>
      <c r="R408" s="217">
        <f>Q408*H408</f>
        <v>0</v>
      </c>
      <c r="S408" s="217">
        <v>0</v>
      </c>
      <c r="T408" s="218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9" t="s">
        <v>134</v>
      </c>
      <c r="AT408" s="219" t="s">
        <v>130</v>
      </c>
      <c r="AU408" s="219" t="s">
        <v>87</v>
      </c>
      <c r="AY408" s="18" t="s">
        <v>128</v>
      </c>
      <c r="BE408" s="220">
        <f>IF(N408="základní",J408,0)</f>
        <v>0</v>
      </c>
      <c r="BF408" s="220">
        <f>IF(N408="snížená",J408,0)</f>
        <v>0</v>
      </c>
      <c r="BG408" s="220">
        <f>IF(N408="zákl. přenesená",J408,0)</f>
        <v>0</v>
      </c>
      <c r="BH408" s="220">
        <f>IF(N408="sníž. přenesená",J408,0)</f>
        <v>0</v>
      </c>
      <c r="BI408" s="220">
        <f>IF(N408="nulová",J408,0)</f>
        <v>0</v>
      </c>
      <c r="BJ408" s="18" t="s">
        <v>85</v>
      </c>
      <c r="BK408" s="220">
        <f>ROUND(I408*H408,2)</f>
        <v>0</v>
      </c>
      <c r="BL408" s="18" t="s">
        <v>134</v>
      </c>
      <c r="BM408" s="219" t="s">
        <v>798</v>
      </c>
    </row>
    <row r="409" spans="2:51" s="13" customFormat="1" ht="12">
      <c r="B409" s="221"/>
      <c r="C409" s="222"/>
      <c r="D409" s="223" t="s">
        <v>135</v>
      </c>
      <c r="E409" s="224" t="s">
        <v>1</v>
      </c>
      <c r="F409" s="225" t="s">
        <v>784</v>
      </c>
      <c r="G409" s="222"/>
      <c r="H409" s="226">
        <v>190</v>
      </c>
      <c r="I409" s="227"/>
      <c r="J409" s="222"/>
      <c r="K409" s="222"/>
      <c r="L409" s="228"/>
      <c r="M409" s="229"/>
      <c r="N409" s="230"/>
      <c r="O409" s="230"/>
      <c r="P409" s="230"/>
      <c r="Q409" s="230"/>
      <c r="R409" s="230"/>
      <c r="S409" s="230"/>
      <c r="T409" s="231"/>
      <c r="AT409" s="232" t="s">
        <v>135</v>
      </c>
      <c r="AU409" s="232" t="s">
        <v>87</v>
      </c>
      <c r="AV409" s="13" t="s">
        <v>87</v>
      </c>
      <c r="AW409" s="13" t="s">
        <v>33</v>
      </c>
      <c r="AX409" s="13" t="s">
        <v>85</v>
      </c>
      <c r="AY409" s="232" t="s">
        <v>128</v>
      </c>
    </row>
    <row r="410" spans="1:65" s="2" customFormat="1" ht="21.75" customHeight="1">
      <c r="A410" s="35"/>
      <c r="B410" s="36"/>
      <c r="C410" s="207" t="s">
        <v>799</v>
      </c>
      <c r="D410" s="207" t="s">
        <v>130</v>
      </c>
      <c r="E410" s="208" t="s">
        <v>800</v>
      </c>
      <c r="F410" s="209" t="s">
        <v>801</v>
      </c>
      <c r="G410" s="210" t="s">
        <v>142</v>
      </c>
      <c r="H410" s="211">
        <v>190</v>
      </c>
      <c r="I410" s="212"/>
      <c r="J410" s="213">
        <f>ROUND(I410*H410,2)</f>
        <v>0</v>
      </c>
      <c r="K410" s="214"/>
      <c r="L410" s="40"/>
      <c r="M410" s="215" t="s">
        <v>1</v>
      </c>
      <c r="N410" s="216" t="s">
        <v>42</v>
      </c>
      <c r="O410" s="72"/>
      <c r="P410" s="217">
        <f>O410*H410</f>
        <v>0</v>
      </c>
      <c r="Q410" s="217">
        <v>0</v>
      </c>
      <c r="R410" s="217">
        <f>Q410*H410</f>
        <v>0</v>
      </c>
      <c r="S410" s="217">
        <v>0</v>
      </c>
      <c r="T410" s="218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9" t="s">
        <v>134</v>
      </c>
      <c r="AT410" s="219" t="s">
        <v>130</v>
      </c>
      <c r="AU410" s="219" t="s">
        <v>87</v>
      </c>
      <c r="AY410" s="18" t="s">
        <v>128</v>
      </c>
      <c r="BE410" s="220">
        <f>IF(N410="základní",J410,0)</f>
        <v>0</v>
      </c>
      <c r="BF410" s="220">
        <f>IF(N410="snížená",J410,0)</f>
        <v>0</v>
      </c>
      <c r="BG410" s="220">
        <f>IF(N410="zákl. přenesená",J410,0)</f>
        <v>0</v>
      </c>
      <c r="BH410" s="220">
        <f>IF(N410="sníž. přenesená",J410,0)</f>
        <v>0</v>
      </c>
      <c r="BI410" s="220">
        <f>IF(N410="nulová",J410,0)</f>
        <v>0</v>
      </c>
      <c r="BJ410" s="18" t="s">
        <v>85</v>
      </c>
      <c r="BK410" s="220">
        <f>ROUND(I410*H410,2)</f>
        <v>0</v>
      </c>
      <c r="BL410" s="18" t="s">
        <v>134</v>
      </c>
      <c r="BM410" s="219" t="s">
        <v>802</v>
      </c>
    </row>
    <row r="411" spans="2:51" s="13" customFormat="1" ht="12">
      <c r="B411" s="221"/>
      <c r="C411" s="222"/>
      <c r="D411" s="223" t="s">
        <v>135</v>
      </c>
      <c r="E411" s="224" t="s">
        <v>1</v>
      </c>
      <c r="F411" s="225" t="s">
        <v>784</v>
      </c>
      <c r="G411" s="222"/>
      <c r="H411" s="226">
        <v>190</v>
      </c>
      <c r="I411" s="227"/>
      <c r="J411" s="222"/>
      <c r="K411" s="222"/>
      <c r="L411" s="228"/>
      <c r="M411" s="229"/>
      <c r="N411" s="230"/>
      <c r="O411" s="230"/>
      <c r="P411" s="230"/>
      <c r="Q411" s="230"/>
      <c r="R411" s="230"/>
      <c r="S411" s="230"/>
      <c r="T411" s="231"/>
      <c r="AT411" s="232" t="s">
        <v>135</v>
      </c>
      <c r="AU411" s="232" t="s">
        <v>87</v>
      </c>
      <c r="AV411" s="13" t="s">
        <v>87</v>
      </c>
      <c r="AW411" s="13" t="s">
        <v>33</v>
      </c>
      <c r="AX411" s="13" t="s">
        <v>85</v>
      </c>
      <c r="AY411" s="232" t="s">
        <v>128</v>
      </c>
    </row>
    <row r="412" spans="1:65" s="2" customFormat="1" ht="21.75" customHeight="1">
      <c r="A412" s="35"/>
      <c r="B412" s="36"/>
      <c r="C412" s="207" t="s">
        <v>803</v>
      </c>
      <c r="D412" s="207" t="s">
        <v>130</v>
      </c>
      <c r="E412" s="208" t="s">
        <v>804</v>
      </c>
      <c r="F412" s="209" t="s">
        <v>805</v>
      </c>
      <c r="G412" s="210" t="s">
        <v>142</v>
      </c>
      <c r="H412" s="211">
        <v>224.28</v>
      </c>
      <c r="I412" s="212"/>
      <c r="J412" s="213">
        <f>ROUND(I412*H412,2)</f>
        <v>0</v>
      </c>
      <c r="K412" s="214"/>
      <c r="L412" s="40"/>
      <c r="M412" s="215" t="s">
        <v>1</v>
      </c>
      <c r="N412" s="216" t="s">
        <v>42</v>
      </c>
      <c r="O412" s="72"/>
      <c r="P412" s="217">
        <f>O412*H412</f>
        <v>0</v>
      </c>
      <c r="Q412" s="217">
        <v>0</v>
      </c>
      <c r="R412" s="217">
        <f>Q412*H412</f>
        <v>0</v>
      </c>
      <c r="S412" s="217">
        <v>0</v>
      </c>
      <c r="T412" s="218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9" t="s">
        <v>134</v>
      </c>
      <c r="AT412" s="219" t="s">
        <v>130</v>
      </c>
      <c r="AU412" s="219" t="s">
        <v>87</v>
      </c>
      <c r="AY412" s="18" t="s">
        <v>128</v>
      </c>
      <c r="BE412" s="220">
        <f>IF(N412="základní",J412,0)</f>
        <v>0</v>
      </c>
      <c r="BF412" s="220">
        <f>IF(N412="snížená",J412,0)</f>
        <v>0</v>
      </c>
      <c r="BG412" s="220">
        <f>IF(N412="zákl. přenesená",J412,0)</f>
        <v>0</v>
      </c>
      <c r="BH412" s="220">
        <f>IF(N412="sníž. přenesená",J412,0)</f>
        <v>0</v>
      </c>
      <c r="BI412" s="220">
        <f>IF(N412="nulová",J412,0)</f>
        <v>0</v>
      </c>
      <c r="BJ412" s="18" t="s">
        <v>85</v>
      </c>
      <c r="BK412" s="220">
        <f>ROUND(I412*H412,2)</f>
        <v>0</v>
      </c>
      <c r="BL412" s="18" t="s">
        <v>134</v>
      </c>
      <c r="BM412" s="219" t="s">
        <v>806</v>
      </c>
    </row>
    <row r="413" spans="2:51" s="13" customFormat="1" ht="12">
      <c r="B413" s="221"/>
      <c r="C413" s="222"/>
      <c r="D413" s="223" t="s">
        <v>135</v>
      </c>
      <c r="E413" s="224" t="s">
        <v>1</v>
      </c>
      <c r="F413" s="225" t="s">
        <v>807</v>
      </c>
      <c r="G413" s="222"/>
      <c r="H413" s="226">
        <v>128.8</v>
      </c>
      <c r="I413" s="227"/>
      <c r="J413" s="222"/>
      <c r="K413" s="222"/>
      <c r="L413" s="228"/>
      <c r="M413" s="229"/>
      <c r="N413" s="230"/>
      <c r="O413" s="230"/>
      <c r="P413" s="230"/>
      <c r="Q413" s="230"/>
      <c r="R413" s="230"/>
      <c r="S413" s="230"/>
      <c r="T413" s="231"/>
      <c r="AT413" s="232" t="s">
        <v>135</v>
      </c>
      <c r="AU413" s="232" t="s">
        <v>87</v>
      </c>
      <c r="AV413" s="13" t="s">
        <v>87</v>
      </c>
      <c r="AW413" s="13" t="s">
        <v>33</v>
      </c>
      <c r="AX413" s="13" t="s">
        <v>77</v>
      </c>
      <c r="AY413" s="232" t="s">
        <v>128</v>
      </c>
    </row>
    <row r="414" spans="2:51" s="13" customFormat="1" ht="12">
      <c r="B414" s="221"/>
      <c r="C414" s="222"/>
      <c r="D414" s="223" t="s">
        <v>135</v>
      </c>
      <c r="E414" s="224" t="s">
        <v>1</v>
      </c>
      <c r="F414" s="225" t="s">
        <v>808</v>
      </c>
      <c r="G414" s="222"/>
      <c r="H414" s="226">
        <v>95.48</v>
      </c>
      <c r="I414" s="227"/>
      <c r="J414" s="222"/>
      <c r="K414" s="222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135</v>
      </c>
      <c r="AU414" s="232" t="s">
        <v>87</v>
      </c>
      <c r="AV414" s="13" t="s">
        <v>87</v>
      </c>
      <c r="AW414" s="13" t="s">
        <v>33</v>
      </c>
      <c r="AX414" s="13" t="s">
        <v>77</v>
      </c>
      <c r="AY414" s="232" t="s">
        <v>128</v>
      </c>
    </row>
    <row r="415" spans="2:51" s="14" customFormat="1" ht="12">
      <c r="B415" s="233"/>
      <c r="C415" s="234"/>
      <c r="D415" s="223" t="s">
        <v>135</v>
      </c>
      <c r="E415" s="235" t="s">
        <v>1</v>
      </c>
      <c r="F415" s="236" t="s">
        <v>137</v>
      </c>
      <c r="G415" s="234"/>
      <c r="H415" s="237">
        <v>224.28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135</v>
      </c>
      <c r="AU415" s="243" t="s">
        <v>87</v>
      </c>
      <c r="AV415" s="14" t="s">
        <v>134</v>
      </c>
      <c r="AW415" s="14" t="s">
        <v>33</v>
      </c>
      <c r="AX415" s="14" t="s">
        <v>85</v>
      </c>
      <c r="AY415" s="243" t="s">
        <v>128</v>
      </c>
    </row>
    <row r="416" spans="1:65" s="2" customFormat="1" ht="16.5" customHeight="1">
      <c r="A416" s="35"/>
      <c r="B416" s="36"/>
      <c r="C416" s="207" t="s">
        <v>809</v>
      </c>
      <c r="D416" s="207" t="s">
        <v>130</v>
      </c>
      <c r="E416" s="208" t="s">
        <v>810</v>
      </c>
      <c r="F416" s="209" t="s">
        <v>811</v>
      </c>
      <c r="G416" s="210" t="s">
        <v>142</v>
      </c>
      <c r="H416" s="211">
        <v>467.6</v>
      </c>
      <c r="I416" s="212"/>
      <c r="J416" s="213">
        <f>ROUND(I416*H416,2)</f>
        <v>0</v>
      </c>
      <c r="K416" s="214"/>
      <c r="L416" s="40"/>
      <c r="M416" s="215" t="s">
        <v>1</v>
      </c>
      <c r="N416" s="216" t="s">
        <v>42</v>
      </c>
      <c r="O416" s="72"/>
      <c r="P416" s="217">
        <f>O416*H416</f>
        <v>0</v>
      </c>
      <c r="Q416" s="217">
        <v>0</v>
      </c>
      <c r="R416" s="217">
        <f>Q416*H416</f>
        <v>0</v>
      </c>
      <c r="S416" s="217">
        <v>0</v>
      </c>
      <c r="T416" s="218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9" t="s">
        <v>134</v>
      </c>
      <c r="AT416" s="219" t="s">
        <v>130</v>
      </c>
      <c r="AU416" s="219" t="s">
        <v>87</v>
      </c>
      <c r="AY416" s="18" t="s">
        <v>128</v>
      </c>
      <c r="BE416" s="220">
        <f>IF(N416="základní",J416,0)</f>
        <v>0</v>
      </c>
      <c r="BF416" s="220">
        <f>IF(N416="snížená",J416,0)</f>
        <v>0</v>
      </c>
      <c r="BG416" s="220">
        <f>IF(N416="zákl. přenesená",J416,0)</f>
        <v>0</v>
      </c>
      <c r="BH416" s="220">
        <f>IF(N416="sníž. přenesená",J416,0)</f>
        <v>0</v>
      </c>
      <c r="BI416" s="220">
        <f>IF(N416="nulová",J416,0)</f>
        <v>0</v>
      </c>
      <c r="BJ416" s="18" t="s">
        <v>85</v>
      </c>
      <c r="BK416" s="220">
        <f>ROUND(I416*H416,2)</f>
        <v>0</v>
      </c>
      <c r="BL416" s="18" t="s">
        <v>134</v>
      </c>
      <c r="BM416" s="219" t="s">
        <v>812</v>
      </c>
    </row>
    <row r="417" spans="2:51" s="13" customFormat="1" ht="12">
      <c r="B417" s="221"/>
      <c r="C417" s="222"/>
      <c r="D417" s="223" t="s">
        <v>135</v>
      </c>
      <c r="E417" s="224" t="s">
        <v>1</v>
      </c>
      <c r="F417" s="225" t="s">
        <v>790</v>
      </c>
      <c r="G417" s="222"/>
      <c r="H417" s="226">
        <v>467.6</v>
      </c>
      <c r="I417" s="227"/>
      <c r="J417" s="222"/>
      <c r="K417" s="222"/>
      <c r="L417" s="228"/>
      <c r="M417" s="229"/>
      <c r="N417" s="230"/>
      <c r="O417" s="230"/>
      <c r="P417" s="230"/>
      <c r="Q417" s="230"/>
      <c r="R417" s="230"/>
      <c r="S417" s="230"/>
      <c r="T417" s="231"/>
      <c r="AT417" s="232" t="s">
        <v>135</v>
      </c>
      <c r="AU417" s="232" t="s">
        <v>87</v>
      </c>
      <c r="AV417" s="13" t="s">
        <v>87</v>
      </c>
      <c r="AW417" s="13" t="s">
        <v>33</v>
      </c>
      <c r="AX417" s="13" t="s">
        <v>85</v>
      </c>
      <c r="AY417" s="232" t="s">
        <v>128</v>
      </c>
    </row>
    <row r="418" spans="1:65" s="2" customFormat="1" ht="21.75" customHeight="1">
      <c r="A418" s="35"/>
      <c r="B418" s="36"/>
      <c r="C418" s="207" t="s">
        <v>813</v>
      </c>
      <c r="D418" s="207" t="s">
        <v>130</v>
      </c>
      <c r="E418" s="208" t="s">
        <v>814</v>
      </c>
      <c r="F418" s="209" t="s">
        <v>815</v>
      </c>
      <c r="G418" s="210" t="s">
        <v>142</v>
      </c>
      <c r="H418" s="211">
        <v>190</v>
      </c>
      <c r="I418" s="212"/>
      <c r="J418" s="213">
        <f>ROUND(I418*H418,2)</f>
        <v>0</v>
      </c>
      <c r="K418" s="214"/>
      <c r="L418" s="40"/>
      <c r="M418" s="215" t="s">
        <v>1</v>
      </c>
      <c r="N418" s="216" t="s">
        <v>42</v>
      </c>
      <c r="O418" s="72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19" t="s">
        <v>134</v>
      </c>
      <c r="AT418" s="219" t="s">
        <v>130</v>
      </c>
      <c r="AU418" s="219" t="s">
        <v>87</v>
      </c>
      <c r="AY418" s="18" t="s">
        <v>128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18" t="s">
        <v>85</v>
      </c>
      <c r="BK418" s="220">
        <f>ROUND(I418*H418,2)</f>
        <v>0</v>
      </c>
      <c r="BL418" s="18" t="s">
        <v>134</v>
      </c>
      <c r="BM418" s="219" t="s">
        <v>816</v>
      </c>
    </row>
    <row r="419" spans="2:51" s="13" customFormat="1" ht="12">
      <c r="B419" s="221"/>
      <c r="C419" s="222"/>
      <c r="D419" s="223" t="s">
        <v>135</v>
      </c>
      <c r="E419" s="224" t="s">
        <v>1</v>
      </c>
      <c r="F419" s="225" t="s">
        <v>784</v>
      </c>
      <c r="G419" s="222"/>
      <c r="H419" s="226">
        <v>190</v>
      </c>
      <c r="I419" s="227"/>
      <c r="J419" s="222"/>
      <c r="K419" s="222"/>
      <c r="L419" s="228"/>
      <c r="M419" s="229"/>
      <c r="N419" s="230"/>
      <c r="O419" s="230"/>
      <c r="P419" s="230"/>
      <c r="Q419" s="230"/>
      <c r="R419" s="230"/>
      <c r="S419" s="230"/>
      <c r="T419" s="231"/>
      <c r="AT419" s="232" t="s">
        <v>135</v>
      </c>
      <c r="AU419" s="232" t="s">
        <v>87</v>
      </c>
      <c r="AV419" s="13" t="s">
        <v>87</v>
      </c>
      <c r="AW419" s="13" t="s">
        <v>33</v>
      </c>
      <c r="AX419" s="13" t="s">
        <v>85</v>
      </c>
      <c r="AY419" s="232" t="s">
        <v>128</v>
      </c>
    </row>
    <row r="420" spans="1:65" s="2" customFormat="1" ht="16.5" customHeight="1">
      <c r="A420" s="35"/>
      <c r="B420" s="36"/>
      <c r="C420" s="207" t="s">
        <v>817</v>
      </c>
      <c r="D420" s="207" t="s">
        <v>130</v>
      </c>
      <c r="E420" s="208" t="s">
        <v>818</v>
      </c>
      <c r="F420" s="209" t="s">
        <v>819</v>
      </c>
      <c r="G420" s="210" t="s">
        <v>142</v>
      </c>
      <c r="H420" s="211">
        <v>190</v>
      </c>
      <c r="I420" s="212"/>
      <c r="J420" s="213">
        <f>ROUND(I420*H420,2)</f>
        <v>0</v>
      </c>
      <c r="K420" s="214"/>
      <c r="L420" s="40"/>
      <c r="M420" s="215" t="s">
        <v>1</v>
      </c>
      <c r="N420" s="216" t="s">
        <v>42</v>
      </c>
      <c r="O420" s="72"/>
      <c r="P420" s="217">
        <f>O420*H420</f>
        <v>0</v>
      </c>
      <c r="Q420" s="217">
        <v>0</v>
      </c>
      <c r="R420" s="217">
        <f>Q420*H420</f>
        <v>0</v>
      </c>
      <c r="S420" s="217">
        <v>0</v>
      </c>
      <c r="T420" s="218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9" t="s">
        <v>134</v>
      </c>
      <c r="AT420" s="219" t="s">
        <v>130</v>
      </c>
      <c r="AU420" s="219" t="s">
        <v>87</v>
      </c>
      <c r="AY420" s="18" t="s">
        <v>128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8" t="s">
        <v>85</v>
      </c>
      <c r="BK420" s="220">
        <f>ROUND(I420*H420,2)</f>
        <v>0</v>
      </c>
      <c r="BL420" s="18" t="s">
        <v>134</v>
      </c>
      <c r="BM420" s="219" t="s">
        <v>820</v>
      </c>
    </row>
    <row r="421" spans="2:51" s="13" customFormat="1" ht="12">
      <c r="B421" s="221"/>
      <c r="C421" s="222"/>
      <c r="D421" s="223" t="s">
        <v>135</v>
      </c>
      <c r="E421" s="224" t="s">
        <v>1</v>
      </c>
      <c r="F421" s="225" t="s">
        <v>784</v>
      </c>
      <c r="G421" s="222"/>
      <c r="H421" s="226">
        <v>190</v>
      </c>
      <c r="I421" s="227"/>
      <c r="J421" s="222"/>
      <c r="K421" s="222"/>
      <c r="L421" s="228"/>
      <c r="M421" s="229"/>
      <c r="N421" s="230"/>
      <c r="O421" s="230"/>
      <c r="P421" s="230"/>
      <c r="Q421" s="230"/>
      <c r="R421" s="230"/>
      <c r="S421" s="230"/>
      <c r="T421" s="231"/>
      <c r="AT421" s="232" t="s">
        <v>135</v>
      </c>
      <c r="AU421" s="232" t="s">
        <v>87</v>
      </c>
      <c r="AV421" s="13" t="s">
        <v>87</v>
      </c>
      <c r="AW421" s="13" t="s">
        <v>33</v>
      </c>
      <c r="AX421" s="13" t="s">
        <v>85</v>
      </c>
      <c r="AY421" s="232" t="s">
        <v>128</v>
      </c>
    </row>
    <row r="422" spans="1:65" s="2" customFormat="1" ht="21.75" customHeight="1">
      <c r="A422" s="35"/>
      <c r="B422" s="36"/>
      <c r="C422" s="207" t="s">
        <v>821</v>
      </c>
      <c r="D422" s="207" t="s">
        <v>130</v>
      </c>
      <c r="E422" s="208" t="s">
        <v>822</v>
      </c>
      <c r="F422" s="209" t="s">
        <v>823</v>
      </c>
      <c r="G422" s="210" t="s">
        <v>142</v>
      </c>
      <c r="H422" s="211">
        <v>190</v>
      </c>
      <c r="I422" s="212"/>
      <c r="J422" s="213">
        <f>ROUND(I422*H422,2)</f>
        <v>0</v>
      </c>
      <c r="K422" s="214"/>
      <c r="L422" s="40"/>
      <c r="M422" s="215" t="s">
        <v>1</v>
      </c>
      <c r="N422" s="216" t="s">
        <v>42</v>
      </c>
      <c r="O422" s="72"/>
      <c r="P422" s="217">
        <f>O422*H422</f>
        <v>0</v>
      </c>
      <c r="Q422" s="217">
        <v>0</v>
      </c>
      <c r="R422" s="217">
        <f>Q422*H422</f>
        <v>0</v>
      </c>
      <c r="S422" s="217">
        <v>0</v>
      </c>
      <c r="T422" s="218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19" t="s">
        <v>134</v>
      </c>
      <c r="AT422" s="219" t="s">
        <v>130</v>
      </c>
      <c r="AU422" s="219" t="s">
        <v>87</v>
      </c>
      <c r="AY422" s="18" t="s">
        <v>128</v>
      </c>
      <c r="BE422" s="220">
        <f>IF(N422="základní",J422,0)</f>
        <v>0</v>
      </c>
      <c r="BF422" s="220">
        <f>IF(N422="snížená",J422,0)</f>
        <v>0</v>
      </c>
      <c r="BG422" s="220">
        <f>IF(N422="zákl. přenesená",J422,0)</f>
        <v>0</v>
      </c>
      <c r="BH422" s="220">
        <f>IF(N422="sníž. přenesená",J422,0)</f>
        <v>0</v>
      </c>
      <c r="BI422" s="220">
        <f>IF(N422="nulová",J422,0)</f>
        <v>0</v>
      </c>
      <c r="BJ422" s="18" t="s">
        <v>85</v>
      </c>
      <c r="BK422" s="220">
        <f>ROUND(I422*H422,2)</f>
        <v>0</v>
      </c>
      <c r="BL422" s="18" t="s">
        <v>134</v>
      </c>
      <c r="BM422" s="219" t="s">
        <v>824</v>
      </c>
    </row>
    <row r="423" spans="2:51" s="13" customFormat="1" ht="12">
      <c r="B423" s="221"/>
      <c r="C423" s="222"/>
      <c r="D423" s="223" t="s">
        <v>135</v>
      </c>
      <c r="E423" s="224" t="s">
        <v>1</v>
      </c>
      <c r="F423" s="225" t="s">
        <v>784</v>
      </c>
      <c r="G423" s="222"/>
      <c r="H423" s="226">
        <v>190</v>
      </c>
      <c r="I423" s="227"/>
      <c r="J423" s="222"/>
      <c r="K423" s="222"/>
      <c r="L423" s="228"/>
      <c r="M423" s="229"/>
      <c r="N423" s="230"/>
      <c r="O423" s="230"/>
      <c r="P423" s="230"/>
      <c r="Q423" s="230"/>
      <c r="R423" s="230"/>
      <c r="S423" s="230"/>
      <c r="T423" s="231"/>
      <c r="AT423" s="232" t="s">
        <v>135</v>
      </c>
      <c r="AU423" s="232" t="s">
        <v>87</v>
      </c>
      <c r="AV423" s="13" t="s">
        <v>87</v>
      </c>
      <c r="AW423" s="13" t="s">
        <v>33</v>
      </c>
      <c r="AX423" s="13" t="s">
        <v>85</v>
      </c>
      <c r="AY423" s="232" t="s">
        <v>128</v>
      </c>
    </row>
    <row r="424" spans="1:65" s="2" customFormat="1" ht="21.75" customHeight="1">
      <c r="A424" s="35"/>
      <c r="B424" s="36"/>
      <c r="C424" s="207" t="s">
        <v>825</v>
      </c>
      <c r="D424" s="207" t="s">
        <v>130</v>
      </c>
      <c r="E424" s="208" t="s">
        <v>826</v>
      </c>
      <c r="F424" s="209" t="s">
        <v>827</v>
      </c>
      <c r="G424" s="210" t="s">
        <v>142</v>
      </c>
      <c r="H424" s="211">
        <v>396.76</v>
      </c>
      <c r="I424" s="212"/>
      <c r="J424" s="213">
        <f>ROUND(I424*H424,2)</f>
        <v>0</v>
      </c>
      <c r="K424" s="214"/>
      <c r="L424" s="40"/>
      <c r="M424" s="215" t="s">
        <v>1</v>
      </c>
      <c r="N424" s="216" t="s">
        <v>42</v>
      </c>
      <c r="O424" s="72"/>
      <c r="P424" s="217">
        <f>O424*H424</f>
        <v>0</v>
      </c>
      <c r="Q424" s="217">
        <v>0.10362</v>
      </c>
      <c r="R424" s="217">
        <f>Q424*H424</f>
        <v>41.1122712</v>
      </c>
      <c r="S424" s="217">
        <v>0</v>
      </c>
      <c r="T424" s="218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19" t="s">
        <v>134</v>
      </c>
      <c r="AT424" s="219" t="s">
        <v>130</v>
      </c>
      <c r="AU424" s="219" t="s">
        <v>87</v>
      </c>
      <c r="AY424" s="18" t="s">
        <v>128</v>
      </c>
      <c r="BE424" s="220">
        <f>IF(N424="základní",J424,0)</f>
        <v>0</v>
      </c>
      <c r="BF424" s="220">
        <f>IF(N424="snížená",J424,0)</f>
        <v>0</v>
      </c>
      <c r="BG424" s="220">
        <f>IF(N424="zákl. přenesená",J424,0)</f>
        <v>0</v>
      </c>
      <c r="BH424" s="220">
        <f>IF(N424="sníž. přenesená",J424,0)</f>
        <v>0</v>
      </c>
      <c r="BI424" s="220">
        <f>IF(N424="nulová",J424,0)</f>
        <v>0</v>
      </c>
      <c r="BJ424" s="18" t="s">
        <v>85</v>
      </c>
      <c r="BK424" s="220">
        <f>ROUND(I424*H424,2)</f>
        <v>0</v>
      </c>
      <c r="BL424" s="18" t="s">
        <v>134</v>
      </c>
      <c r="BM424" s="219" t="s">
        <v>828</v>
      </c>
    </row>
    <row r="425" spans="2:51" s="13" customFormat="1" ht="12">
      <c r="B425" s="221"/>
      <c r="C425" s="222"/>
      <c r="D425" s="223" t="s">
        <v>135</v>
      </c>
      <c r="E425" s="224" t="s">
        <v>1</v>
      </c>
      <c r="F425" s="225" t="s">
        <v>774</v>
      </c>
      <c r="G425" s="222"/>
      <c r="H425" s="226">
        <v>172.48</v>
      </c>
      <c r="I425" s="227"/>
      <c r="J425" s="222"/>
      <c r="K425" s="222"/>
      <c r="L425" s="228"/>
      <c r="M425" s="229"/>
      <c r="N425" s="230"/>
      <c r="O425" s="230"/>
      <c r="P425" s="230"/>
      <c r="Q425" s="230"/>
      <c r="R425" s="230"/>
      <c r="S425" s="230"/>
      <c r="T425" s="231"/>
      <c r="AT425" s="232" t="s">
        <v>135</v>
      </c>
      <c r="AU425" s="232" t="s">
        <v>87</v>
      </c>
      <c r="AV425" s="13" t="s">
        <v>87</v>
      </c>
      <c r="AW425" s="13" t="s">
        <v>33</v>
      </c>
      <c r="AX425" s="13" t="s">
        <v>77</v>
      </c>
      <c r="AY425" s="232" t="s">
        <v>128</v>
      </c>
    </row>
    <row r="426" spans="2:51" s="13" customFormat="1" ht="12">
      <c r="B426" s="221"/>
      <c r="C426" s="222"/>
      <c r="D426" s="223" t="s">
        <v>135</v>
      </c>
      <c r="E426" s="224" t="s">
        <v>1</v>
      </c>
      <c r="F426" s="225" t="s">
        <v>807</v>
      </c>
      <c r="G426" s="222"/>
      <c r="H426" s="226">
        <v>128.8</v>
      </c>
      <c r="I426" s="227"/>
      <c r="J426" s="222"/>
      <c r="K426" s="222"/>
      <c r="L426" s="228"/>
      <c r="M426" s="229"/>
      <c r="N426" s="230"/>
      <c r="O426" s="230"/>
      <c r="P426" s="230"/>
      <c r="Q426" s="230"/>
      <c r="R426" s="230"/>
      <c r="S426" s="230"/>
      <c r="T426" s="231"/>
      <c r="AT426" s="232" t="s">
        <v>135</v>
      </c>
      <c r="AU426" s="232" t="s">
        <v>87</v>
      </c>
      <c r="AV426" s="13" t="s">
        <v>87</v>
      </c>
      <c r="AW426" s="13" t="s">
        <v>33</v>
      </c>
      <c r="AX426" s="13" t="s">
        <v>77</v>
      </c>
      <c r="AY426" s="232" t="s">
        <v>128</v>
      </c>
    </row>
    <row r="427" spans="2:51" s="13" customFormat="1" ht="12">
      <c r="B427" s="221"/>
      <c r="C427" s="222"/>
      <c r="D427" s="223" t="s">
        <v>135</v>
      </c>
      <c r="E427" s="224" t="s">
        <v>1</v>
      </c>
      <c r="F427" s="225" t="s">
        <v>808</v>
      </c>
      <c r="G427" s="222"/>
      <c r="H427" s="226">
        <v>95.48</v>
      </c>
      <c r="I427" s="227"/>
      <c r="J427" s="222"/>
      <c r="K427" s="222"/>
      <c r="L427" s="228"/>
      <c r="M427" s="229"/>
      <c r="N427" s="230"/>
      <c r="O427" s="230"/>
      <c r="P427" s="230"/>
      <c r="Q427" s="230"/>
      <c r="R427" s="230"/>
      <c r="S427" s="230"/>
      <c r="T427" s="231"/>
      <c r="AT427" s="232" t="s">
        <v>135</v>
      </c>
      <c r="AU427" s="232" t="s">
        <v>87</v>
      </c>
      <c r="AV427" s="13" t="s">
        <v>87</v>
      </c>
      <c r="AW427" s="13" t="s">
        <v>33</v>
      </c>
      <c r="AX427" s="13" t="s">
        <v>77</v>
      </c>
      <c r="AY427" s="232" t="s">
        <v>128</v>
      </c>
    </row>
    <row r="428" spans="2:51" s="14" customFormat="1" ht="12">
      <c r="B428" s="233"/>
      <c r="C428" s="234"/>
      <c r="D428" s="223" t="s">
        <v>135</v>
      </c>
      <c r="E428" s="235" t="s">
        <v>1</v>
      </c>
      <c r="F428" s="236" t="s">
        <v>137</v>
      </c>
      <c r="G428" s="234"/>
      <c r="H428" s="237">
        <v>396.76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135</v>
      </c>
      <c r="AU428" s="243" t="s">
        <v>87</v>
      </c>
      <c r="AV428" s="14" t="s">
        <v>134</v>
      </c>
      <c r="AW428" s="14" t="s">
        <v>33</v>
      </c>
      <c r="AX428" s="14" t="s">
        <v>85</v>
      </c>
      <c r="AY428" s="243" t="s">
        <v>128</v>
      </c>
    </row>
    <row r="429" spans="1:65" s="2" customFormat="1" ht="16.5" customHeight="1">
      <c r="A429" s="35"/>
      <c r="B429" s="36"/>
      <c r="C429" s="268" t="s">
        <v>829</v>
      </c>
      <c r="D429" s="268" t="s">
        <v>398</v>
      </c>
      <c r="E429" s="269" t="s">
        <v>830</v>
      </c>
      <c r="F429" s="270" t="s">
        <v>831</v>
      </c>
      <c r="G429" s="271" t="s">
        <v>142</v>
      </c>
      <c r="H429" s="272">
        <v>396.76</v>
      </c>
      <c r="I429" s="273"/>
      <c r="J429" s="274">
        <f>ROUND(I429*H429,2)</f>
        <v>0</v>
      </c>
      <c r="K429" s="275"/>
      <c r="L429" s="276"/>
      <c r="M429" s="277" t="s">
        <v>1</v>
      </c>
      <c r="N429" s="278" t="s">
        <v>42</v>
      </c>
      <c r="O429" s="72"/>
      <c r="P429" s="217">
        <f>O429*H429</f>
        <v>0</v>
      </c>
      <c r="Q429" s="217">
        <v>0.176</v>
      </c>
      <c r="R429" s="217">
        <f>Q429*H429</f>
        <v>69.82976</v>
      </c>
      <c r="S429" s="217">
        <v>0</v>
      </c>
      <c r="T429" s="218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9" t="s">
        <v>154</v>
      </c>
      <c r="AT429" s="219" t="s">
        <v>398</v>
      </c>
      <c r="AU429" s="219" t="s">
        <v>87</v>
      </c>
      <c r="AY429" s="18" t="s">
        <v>128</v>
      </c>
      <c r="BE429" s="220">
        <f>IF(N429="základní",J429,0)</f>
        <v>0</v>
      </c>
      <c r="BF429" s="220">
        <f>IF(N429="snížená",J429,0)</f>
        <v>0</v>
      </c>
      <c r="BG429" s="220">
        <f>IF(N429="zákl. přenesená",J429,0)</f>
        <v>0</v>
      </c>
      <c r="BH429" s="220">
        <f>IF(N429="sníž. přenesená",J429,0)</f>
        <v>0</v>
      </c>
      <c r="BI429" s="220">
        <f>IF(N429="nulová",J429,0)</f>
        <v>0</v>
      </c>
      <c r="BJ429" s="18" t="s">
        <v>85</v>
      </c>
      <c r="BK429" s="220">
        <f>ROUND(I429*H429,2)</f>
        <v>0</v>
      </c>
      <c r="BL429" s="18" t="s">
        <v>134</v>
      </c>
      <c r="BM429" s="219" t="s">
        <v>832</v>
      </c>
    </row>
    <row r="430" spans="2:63" s="12" customFormat="1" ht="22.9" customHeight="1">
      <c r="B430" s="192"/>
      <c r="C430" s="193"/>
      <c r="D430" s="194" t="s">
        <v>76</v>
      </c>
      <c r="E430" s="205" t="s">
        <v>147</v>
      </c>
      <c r="F430" s="205" t="s">
        <v>833</v>
      </c>
      <c r="G430" s="193"/>
      <c r="H430" s="193"/>
      <c r="I430" s="196"/>
      <c r="J430" s="206">
        <f>BK430</f>
        <v>0</v>
      </c>
      <c r="K430" s="193"/>
      <c r="L430" s="197"/>
      <c r="M430" s="198"/>
      <c r="N430" s="199"/>
      <c r="O430" s="199"/>
      <c r="P430" s="200">
        <f>SUM(P431:P488)</f>
        <v>0</v>
      </c>
      <c r="Q430" s="199"/>
      <c r="R430" s="200">
        <f>SUM(R431:R488)</f>
        <v>326.36542614</v>
      </c>
      <c r="S430" s="199"/>
      <c r="T430" s="201">
        <f>SUM(T431:T488)</f>
        <v>0</v>
      </c>
      <c r="AR430" s="202" t="s">
        <v>85</v>
      </c>
      <c r="AT430" s="203" t="s">
        <v>76</v>
      </c>
      <c r="AU430" s="203" t="s">
        <v>85</v>
      </c>
      <c r="AY430" s="202" t="s">
        <v>128</v>
      </c>
      <c r="BK430" s="204">
        <f>SUM(BK431:BK488)</f>
        <v>0</v>
      </c>
    </row>
    <row r="431" spans="1:65" s="2" customFormat="1" ht="21.75" customHeight="1">
      <c r="A431" s="35"/>
      <c r="B431" s="36"/>
      <c r="C431" s="207" t="s">
        <v>834</v>
      </c>
      <c r="D431" s="207" t="s">
        <v>130</v>
      </c>
      <c r="E431" s="208" t="s">
        <v>835</v>
      </c>
      <c r="F431" s="209" t="s">
        <v>836</v>
      </c>
      <c r="G431" s="210" t="s">
        <v>142</v>
      </c>
      <c r="H431" s="211">
        <v>456.976</v>
      </c>
      <c r="I431" s="212"/>
      <c r="J431" s="213">
        <f>ROUND(I431*H431,2)</f>
        <v>0</v>
      </c>
      <c r="K431" s="214"/>
      <c r="L431" s="40"/>
      <c r="M431" s="215" t="s">
        <v>1</v>
      </c>
      <c r="N431" s="216" t="s">
        <v>42</v>
      </c>
      <c r="O431" s="72"/>
      <c r="P431" s="217">
        <f>O431*H431</f>
        <v>0</v>
      </c>
      <c r="Q431" s="217">
        <v>0.00494</v>
      </c>
      <c r="R431" s="217">
        <f>Q431*H431</f>
        <v>2.25746144</v>
      </c>
      <c r="S431" s="217">
        <v>0</v>
      </c>
      <c r="T431" s="218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19" t="s">
        <v>134</v>
      </c>
      <c r="AT431" s="219" t="s">
        <v>130</v>
      </c>
      <c r="AU431" s="219" t="s">
        <v>87</v>
      </c>
      <c r="AY431" s="18" t="s">
        <v>128</v>
      </c>
      <c r="BE431" s="220">
        <f>IF(N431="základní",J431,0)</f>
        <v>0</v>
      </c>
      <c r="BF431" s="220">
        <f>IF(N431="snížená",J431,0)</f>
        <v>0</v>
      </c>
      <c r="BG431" s="220">
        <f>IF(N431="zákl. přenesená",J431,0)</f>
        <v>0</v>
      </c>
      <c r="BH431" s="220">
        <f>IF(N431="sníž. přenesená",J431,0)</f>
        <v>0</v>
      </c>
      <c r="BI431" s="220">
        <f>IF(N431="nulová",J431,0)</f>
        <v>0</v>
      </c>
      <c r="BJ431" s="18" t="s">
        <v>85</v>
      </c>
      <c r="BK431" s="220">
        <f>ROUND(I431*H431,2)</f>
        <v>0</v>
      </c>
      <c r="BL431" s="18" t="s">
        <v>134</v>
      </c>
      <c r="BM431" s="219" t="s">
        <v>837</v>
      </c>
    </row>
    <row r="432" spans="1:65" s="2" customFormat="1" ht="21.75" customHeight="1">
      <c r="A432" s="35"/>
      <c r="B432" s="36"/>
      <c r="C432" s="207" t="s">
        <v>838</v>
      </c>
      <c r="D432" s="207" t="s">
        <v>130</v>
      </c>
      <c r="E432" s="208" t="s">
        <v>839</v>
      </c>
      <c r="F432" s="209" t="s">
        <v>840</v>
      </c>
      <c r="G432" s="210" t="s">
        <v>142</v>
      </c>
      <c r="H432" s="211">
        <v>24.168</v>
      </c>
      <c r="I432" s="212"/>
      <c r="J432" s="213">
        <f>ROUND(I432*H432,2)</f>
        <v>0</v>
      </c>
      <c r="K432" s="214"/>
      <c r="L432" s="40"/>
      <c r="M432" s="215" t="s">
        <v>1</v>
      </c>
      <c r="N432" s="216" t="s">
        <v>42</v>
      </c>
      <c r="O432" s="72"/>
      <c r="P432" s="217">
        <f>O432*H432</f>
        <v>0</v>
      </c>
      <c r="Q432" s="217">
        <v>0.00438</v>
      </c>
      <c r="R432" s="217">
        <f>Q432*H432</f>
        <v>0.10585584</v>
      </c>
      <c r="S432" s="217">
        <v>0</v>
      </c>
      <c r="T432" s="218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9" t="s">
        <v>134</v>
      </c>
      <c r="AT432" s="219" t="s">
        <v>130</v>
      </c>
      <c r="AU432" s="219" t="s">
        <v>87</v>
      </c>
      <c r="AY432" s="18" t="s">
        <v>128</v>
      </c>
      <c r="BE432" s="220">
        <f>IF(N432="základní",J432,0)</f>
        <v>0</v>
      </c>
      <c r="BF432" s="220">
        <f>IF(N432="snížená",J432,0)</f>
        <v>0</v>
      </c>
      <c r="BG432" s="220">
        <f>IF(N432="zákl. přenesená",J432,0)</f>
        <v>0</v>
      </c>
      <c r="BH432" s="220">
        <f>IF(N432="sníž. přenesená",J432,0)</f>
        <v>0</v>
      </c>
      <c r="BI432" s="220">
        <f>IF(N432="nulová",J432,0)</f>
        <v>0</v>
      </c>
      <c r="BJ432" s="18" t="s">
        <v>85</v>
      </c>
      <c r="BK432" s="220">
        <f>ROUND(I432*H432,2)</f>
        <v>0</v>
      </c>
      <c r="BL432" s="18" t="s">
        <v>134</v>
      </c>
      <c r="BM432" s="219" t="s">
        <v>841</v>
      </c>
    </row>
    <row r="433" spans="2:51" s="13" customFormat="1" ht="12">
      <c r="B433" s="221"/>
      <c r="C433" s="222"/>
      <c r="D433" s="223" t="s">
        <v>135</v>
      </c>
      <c r="E433" s="224" t="s">
        <v>1</v>
      </c>
      <c r="F433" s="225" t="s">
        <v>842</v>
      </c>
      <c r="G433" s="222"/>
      <c r="H433" s="226">
        <v>24.168</v>
      </c>
      <c r="I433" s="227"/>
      <c r="J433" s="222"/>
      <c r="K433" s="222"/>
      <c r="L433" s="228"/>
      <c r="M433" s="229"/>
      <c r="N433" s="230"/>
      <c r="O433" s="230"/>
      <c r="P433" s="230"/>
      <c r="Q433" s="230"/>
      <c r="R433" s="230"/>
      <c r="S433" s="230"/>
      <c r="T433" s="231"/>
      <c r="AT433" s="232" t="s">
        <v>135</v>
      </c>
      <c r="AU433" s="232" t="s">
        <v>87</v>
      </c>
      <c r="AV433" s="13" t="s">
        <v>87</v>
      </c>
      <c r="AW433" s="13" t="s">
        <v>33</v>
      </c>
      <c r="AX433" s="13" t="s">
        <v>85</v>
      </c>
      <c r="AY433" s="232" t="s">
        <v>128</v>
      </c>
    </row>
    <row r="434" spans="1:65" s="2" customFormat="1" ht="21.75" customHeight="1">
      <c r="A434" s="35"/>
      <c r="B434" s="36"/>
      <c r="C434" s="207" t="s">
        <v>843</v>
      </c>
      <c r="D434" s="207" t="s">
        <v>130</v>
      </c>
      <c r="E434" s="208" t="s">
        <v>844</v>
      </c>
      <c r="F434" s="209" t="s">
        <v>845</v>
      </c>
      <c r="G434" s="210" t="s">
        <v>142</v>
      </c>
      <c r="H434" s="211">
        <v>456.976</v>
      </c>
      <c r="I434" s="212"/>
      <c r="J434" s="213">
        <f>ROUND(I434*H434,2)</f>
        <v>0</v>
      </c>
      <c r="K434" s="214"/>
      <c r="L434" s="40"/>
      <c r="M434" s="215" t="s">
        <v>1</v>
      </c>
      <c r="N434" s="216" t="s">
        <v>42</v>
      </c>
      <c r="O434" s="72"/>
      <c r="P434" s="217">
        <f>O434*H434</f>
        <v>0</v>
      </c>
      <c r="Q434" s="217">
        <v>0.0154</v>
      </c>
      <c r="R434" s="217">
        <f>Q434*H434</f>
        <v>7.0374304</v>
      </c>
      <c r="S434" s="217">
        <v>0</v>
      </c>
      <c r="T434" s="218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19" t="s">
        <v>134</v>
      </c>
      <c r="AT434" s="219" t="s">
        <v>130</v>
      </c>
      <c r="AU434" s="219" t="s">
        <v>87</v>
      </c>
      <c r="AY434" s="18" t="s">
        <v>128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18" t="s">
        <v>85</v>
      </c>
      <c r="BK434" s="220">
        <f>ROUND(I434*H434,2)</f>
        <v>0</v>
      </c>
      <c r="BL434" s="18" t="s">
        <v>134</v>
      </c>
      <c r="BM434" s="219" t="s">
        <v>846</v>
      </c>
    </row>
    <row r="435" spans="2:51" s="13" customFormat="1" ht="12">
      <c r="B435" s="221"/>
      <c r="C435" s="222"/>
      <c r="D435" s="223" t="s">
        <v>135</v>
      </c>
      <c r="E435" s="224" t="s">
        <v>1</v>
      </c>
      <c r="F435" s="225" t="s">
        <v>847</v>
      </c>
      <c r="G435" s="222"/>
      <c r="H435" s="226">
        <v>16.6</v>
      </c>
      <c r="I435" s="227"/>
      <c r="J435" s="222"/>
      <c r="K435" s="222"/>
      <c r="L435" s="228"/>
      <c r="M435" s="229"/>
      <c r="N435" s="230"/>
      <c r="O435" s="230"/>
      <c r="P435" s="230"/>
      <c r="Q435" s="230"/>
      <c r="R435" s="230"/>
      <c r="S435" s="230"/>
      <c r="T435" s="231"/>
      <c r="AT435" s="232" t="s">
        <v>135</v>
      </c>
      <c r="AU435" s="232" t="s">
        <v>87</v>
      </c>
      <c r="AV435" s="13" t="s">
        <v>87</v>
      </c>
      <c r="AW435" s="13" t="s">
        <v>33</v>
      </c>
      <c r="AX435" s="13" t="s">
        <v>77</v>
      </c>
      <c r="AY435" s="232" t="s">
        <v>128</v>
      </c>
    </row>
    <row r="436" spans="2:51" s="13" customFormat="1" ht="12">
      <c r="B436" s="221"/>
      <c r="C436" s="222"/>
      <c r="D436" s="223" t="s">
        <v>135</v>
      </c>
      <c r="E436" s="224" t="s">
        <v>1</v>
      </c>
      <c r="F436" s="225" t="s">
        <v>848</v>
      </c>
      <c r="G436" s="222"/>
      <c r="H436" s="226">
        <v>-2</v>
      </c>
      <c r="I436" s="227"/>
      <c r="J436" s="222"/>
      <c r="K436" s="222"/>
      <c r="L436" s="228"/>
      <c r="M436" s="229"/>
      <c r="N436" s="230"/>
      <c r="O436" s="230"/>
      <c r="P436" s="230"/>
      <c r="Q436" s="230"/>
      <c r="R436" s="230"/>
      <c r="S436" s="230"/>
      <c r="T436" s="231"/>
      <c r="AT436" s="232" t="s">
        <v>135</v>
      </c>
      <c r="AU436" s="232" t="s">
        <v>87</v>
      </c>
      <c r="AV436" s="13" t="s">
        <v>87</v>
      </c>
      <c r="AW436" s="13" t="s">
        <v>33</v>
      </c>
      <c r="AX436" s="13" t="s">
        <v>77</v>
      </c>
      <c r="AY436" s="232" t="s">
        <v>128</v>
      </c>
    </row>
    <row r="437" spans="2:51" s="13" customFormat="1" ht="12">
      <c r="B437" s="221"/>
      <c r="C437" s="222"/>
      <c r="D437" s="223" t="s">
        <v>135</v>
      </c>
      <c r="E437" s="224" t="s">
        <v>1</v>
      </c>
      <c r="F437" s="225" t="s">
        <v>849</v>
      </c>
      <c r="G437" s="222"/>
      <c r="H437" s="226">
        <v>0.48</v>
      </c>
      <c r="I437" s="227"/>
      <c r="J437" s="222"/>
      <c r="K437" s="222"/>
      <c r="L437" s="228"/>
      <c r="M437" s="229"/>
      <c r="N437" s="230"/>
      <c r="O437" s="230"/>
      <c r="P437" s="230"/>
      <c r="Q437" s="230"/>
      <c r="R437" s="230"/>
      <c r="S437" s="230"/>
      <c r="T437" s="231"/>
      <c r="AT437" s="232" t="s">
        <v>135</v>
      </c>
      <c r="AU437" s="232" t="s">
        <v>87</v>
      </c>
      <c r="AV437" s="13" t="s">
        <v>87</v>
      </c>
      <c r="AW437" s="13" t="s">
        <v>33</v>
      </c>
      <c r="AX437" s="13" t="s">
        <v>77</v>
      </c>
      <c r="AY437" s="232" t="s">
        <v>128</v>
      </c>
    </row>
    <row r="438" spans="2:51" s="13" customFormat="1" ht="12">
      <c r="B438" s="221"/>
      <c r="C438" s="222"/>
      <c r="D438" s="223" t="s">
        <v>135</v>
      </c>
      <c r="E438" s="224" t="s">
        <v>1</v>
      </c>
      <c r="F438" s="225" t="s">
        <v>850</v>
      </c>
      <c r="G438" s="222"/>
      <c r="H438" s="226">
        <v>376.76</v>
      </c>
      <c r="I438" s="227"/>
      <c r="J438" s="222"/>
      <c r="K438" s="222"/>
      <c r="L438" s="228"/>
      <c r="M438" s="229"/>
      <c r="N438" s="230"/>
      <c r="O438" s="230"/>
      <c r="P438" s="230"/>
      <c r="Q438" s="230"/>
      <c r="R438" s="230"/>
      <c r="S438" s="230"/>
      <c r="T438" s="231"/>
      <c r="AT438" s="232" t="s">
        <v>135</v>
      </c>
      <c r="AU438" s="232" t="s">
        <v>87</v>
      </c>
      <c r="AV438" s="13" t="s">
        <v>87</v>
      </c>
      <c r="AW438" s="13" t="s">
        <v>33</v>
      </c>
      <c r="AX438" s="13" t="s">
        <v>77</v>
      </c>
      <c r="AY438" s="232" t="s">
        <v>128</v>
      </c>
    </row>
    <row r="439" spans="2:51" s="13" customFormat="1" ht="12">
      <c r="B439" s="221"/>
      <c r="C439" s="222"/>
      <c r="D439" s="223" t="s">
        <v>135</v>
      </c>
      <c r="E439" s="224" t="s">
        <v>1</v>
      </c>
      <c r="F439" s="225" t="s">
        <v>851</v>
      </c>
      <c r="G439" s="222"/>
      <c r="H439" s="226">
        <v>58.836</v>
      </c>
      <c r="I439" s="227"/>
      <c r="J439" s="222"/>
      <c r="K439" s="222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135</v>
      </c>
      <c r="AU439" s="232" t="s">
        <v>87</v>
      </c>
      <c r="AV439" s="13" t="s">
        <v>87</v>
      </c>
      <c r="AW439" s="13" t="s">
        <v>33</v>
      </c>
      <c r="AX439" s="13" t="s">
        <v>77</v>
      </c>
      <c r="AY439" s="232" t="s">
        <v>128</v>
      </c>
    </row>
    <row r="440" spans="2:51" s="13" customFormat="1" ht="12">
      <c r="B440" s="221"/>
      <c r="C440" s="222"/>
      <c r="D440" s="223" t="s">
        <v>135</v>
      </c>
      <c r="E440" s="224" t="s">
        <v>1</v>
      </c>
      <c r="F440" s="225" t="s">
        <v>852</v>
      </c>
      <c r="G440" s="222"/>
      <c r="H440" s="226">
        <v>6.3</v>
      </c>
      <c r="I440" s="227"/>
      <c r="J440" s="222"/>
      <c r="K440" s="222"/>
      <c r="L440" s="228"/>
      <c r="M440" s="229"/>
      <c r="N440" s="230"/>
      <c r="O440" s="230"/>
      <c r="P440" s="230"/>
      <c r="Q440" s="230"/>
      <c r="R440" s="230"/>
      <c r="S440" s="230"/>
      <c r="T440" s="231"/>
      <c r="AT440" s="232" t="s">
        <v>135</v>
      </c>
      <c r="AU440" s="232" t="s">
        <v>87</v>
      </c>
      <c r="AV440" s="13" t="s">
        <v>87</v>
      </c>
      <c r="AW440" s="13" t="s">
        <v>33</v>
      </c>
      <c r="AX440" s="13" t="s">
        <v>77</v>
      </c>
      <c r="AY440" s="232" t="s">
        <v>128</v>
      </c>
    </row>
    <row r="441" spans="2:51" s="14" customFormat="1" ht="12">
      <c r="B441" s="233"/>
      <c r="C441" s="234"/>
      <c r="D441" s="223" t="s">
        <v>135</v>
      </c>
      <c r="E441" s="235" t="s">
        <v>1</v>
      </c>
      <c r="F441" s="236" t="s">
        <v>137</v>
      </c>
      <c r="G441" s="234"/>
      <c r="H441" s="237">
        <v>456.976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135</v>
      </c>
      <c r="AU441" s="243" t="s">
        <v>87</v>
      </c>
      <c r="AV441" s="14" t="s">
        <v>134</v>
      </c>
      <c r="AW441" s="14" t="s">
        <v>33</v>
      </c>
      <c r="AX441" s="14" t="s">
        <v>85</v>
      </c>
      <c r="AY441" s="243" t="s">
        <v>128</v>
      </c>
    </row>
    <row r="442" spans="1:65" s="2" customFormat="1" ht="21.75" customHeight="1">
      <c r="A442" s="35"/>
      <c r="B442" s="36"/>
      <c r="C442" s="207" t="s">
        <v>853</v>
      </c>
      <c r="D442" s="207" t="s">
        <v>130</v>
      </c>
      <c r="E442" s="208" t="s">
        <v>854</v>
      </c>
      <c r="F442" s="209" t="s">
        <v>855</v>
      </c>
      <c r="G442" s="210" t="s">
        <v>142</v>
      </c>
      <c r="H442" s="211">
        <v>456.976</v>
      </c>
      <c r="I442" s="212"/>
      <c r="J442" s="213">
        <f>ROUND(I442*H442,2)</f>
        <v>0</v>
      </c>
      <c r="K442" s="214"/>
      <c r="L442" s="40"/>
      <c r="M442" s="215" t="s">
        <v>1</v>
      </c>
      <c r="N442" s="216" t="s">
        <v>42</v>
      </c>
      <c r="O442" s="72"/>
      <c r="P442" s="217">
        <f>O442*H442</f>
        <v>0</v>
      </c>
      <c r="Q442" s="217">
        <v>0.0079</v>
      </c>
      <c r="R442" s="217">
        <f>Q442*H442</f>
        <v>3.6101104000000004</v>
      </c>
      <c r="S442" s="217">
        <v>0</v>
      </c>
      <c r="T442" s="218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19" t="s">
        <v>134</v>
      </c>
      <c r="AT442" s="219" t="s">
        <v>130</v>
      </c>
      <c r="AU442" s="219" t="s">
        <v>87</v>
      </c>
      <c r="AY442" s="18" t="s">
        <v>128</v>
      </c>
      <c r="BE442" s="220">
        <f>IF(N442="základní",J442,0)</f>
        <v>0</v>
      </c>
      <c r="BF442" s="220">
        <f>IF(N442="snížená",J442,0)</f>
        <v>0</v>
      </c>
      <c r="BG442" s="220">
        <f>IF(N442="zákl. přenesená",J442,0)</f>
        <v>0</v>
      </c>
      <c r="BH442" s="220">
        <f>IF(N442="sníž. přenesená",J442,0)</f>
        <v>0</v>
      </c>
      <c r="BI442" s="220">
        <f>IF(N442="nulová",J442,0)</f>
        <v>0</v>
      </c>
      <c r="BJ442" s="18" t="s">
        <v>85</v>
      </c>
      <c r="BK442" s="220">
        <f>ROUND(I442*H442,2)</f>
        <v>0</v>
      </c>
      <c r="BL442" s="18" t="s">
        <v>134</v>
      </c>
      <c r="BM442" s="219" t="s">
        <v>856</v>
      </c>
    </row>
    <row r="443" spans="1:65" s="2" customFormat="1" ht="21.75" customHeight="1">
      <c r="A443" s="35"/>
      <c r="B443" s="36"/>
      <c r="C443" s="207" t="s">
        <v>857</v>
      </c>
      <c r="D443" s="207" t="s">
        <v>130</v>
      </c>
      <c r="E443" s="208" t="s">
        <v>858</v>
      </c>
      <c r="F443" s="209" t="s">
        <v>859</v>
      </c>
      <c r="G443" s="210" t="s">
        <v>142</v>
      </c>
      <c r="H443" s="211">
        <v>18.25</v>
      </c>
      <c r="I443" s="212"/>
      <c r="J443" s="213">
        <f>ROUND(I443*H443,2)</f>
        <v>0</v>
      </c>
      <c r="K443" s="214"/>
      <c r="L443" s="40"/>
      <c r="M443" s="215" t="s">
        <v>1</v>
      </c>
      <c r="N443" s="216" t="s">
        <v>42</v>
      </c>
      <c r="O443" s="72"/>
      <c r="P443" s="217">
        <f>O443*H443</f>
        <v>0</v>
      </c>
      <c r="Q443" s="217">
        <v>6E-05</v>
      </c>
      <c r="R443" s="217">
        <f>Q443*H443</f>
        <v>0.001095</v>
      </c>
      <c r="S443" s="217">
        <v>0</v>
      </c>
      <c r="T443" s="218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19" t="s">
        <v>134</v>
      </c>
      <c r="AT443" s="219" t="s">
        <v>130</v>
      </c>
      <c r="AU443" s="219" t="s">
        <v>87</v>
      </c>
      <c r="AY443" s="18" t="s">
        <v>128</v>
      </c>
      <c r="BE443" s="220">
        <f>IF(N443="základní",J443,0)</f>
        <v>0</v>
      </c>
      <c r="BF443" s="220">
        <f>IF(N443="snížená",J443,0)</f>
        <v>0</v>
      </c>
      <c r="BG443" s="220">
        <f>IF(N443="zákl. přenesená",J443,0)</f>
        <v>0</v>
      </c>
      <c r="BH443" s="220">
        <f>IF(N443="sníž. přenesená",J443,0)</f>
        <v>0</v>
      </c>
      <c r="BI443" s="220">
        <f>IF(N443="nulová",J443,0)</f>
        <v>0</v>
      </c>
      <c r="BJ443" s="18" t="s">
        <v>85</v>
      </c>
      <c r="BK443" s="220">
        <f>ROUND(I443*H443,2)</f>
        <v>0</v>
      </c>
      <c r="BL443" s="18" t="s">
        <v>134</v>
      </c>
      <c r="BM443" s="219" t="s">
        <v>860</v>
      </c>
    </row>
    <row r="444" spans="2:51" s="13" customFormat="1" ht="12">
      <c r="B444" s="221"/>
      <c r="C444" s="222"/>
      <c r="D444" s="223" t="s">
        <v>135</v>
      </c>
      <c r="E444" s="224" t="s">
        <v>1</v>
      </c>
      <c r="F444" s="225" t="s">
        <v>861</v>
      </c>
      <c r="G444" s="222"/>
      <c r="H444" s="226">
        <v>18.25</v>
      </c>
      <c r="I444" s="227"/>
      <c r="J444" s="222"/>
      <c r="K444" s="222"/>
      <c r="L444" s="228"/>
      <c r="M444" s="229"/>
      <c r="N444" s="230"/>
      <c r="O444" s="230"/>
      <c r="P444" s="230"/>
      <c r="Q444" s="230"/>
      <c r="R444" s="230"/>
      <c r="S444" s="230"/>
      <c r="T444" s="231"/>
      <c r="AT444" s="232" t="s">
        <v>135</v>
      </c>
      <c r="AU444" s="232" t="s">
        <v>87</v>
      </c>
      <c r="AV444" s="13" t="s">
        <v>87</v>
      </c>
      <c r="AW444" s="13" t="s">
        <v>33</v>
      </c>
      <c r="AX444" s="13" t="s">
        <v>85</v>
      </c>
      <c r="AY444" s="232" t="s">
        <v>128</v>
      </c>
    </row>
    <row r="445" spans="1:65" s="2" customFormat="1" ht="21.75" customHeight="1">
      <c r="A445" s="35"/>
      <c r="B445" s="36"/>
      <c r="C445" s="207" t="s">
        <v>862</v>
      </c>
      <c r="D445" s="207" t="s">
        <v>130</v>
      </c>
      <c r="E445" s="208" t="s">
        <v>863</v>
      </c>
      <c r="F445" s="209" t="s">
        <v>864</v>
      </c>
      <c r="G445" s="210" t="s">
        <v>142</v>
      </c>
      <c r="H445" s="211">
        <v>18.25</v>
      </c>
      <c r="I445" s="212"/>
      <c r="J445" s="213">
        <f>ROUND(I445*H445,2)</f>
        <v>0</v>
      </c>
      <c r="K445" s="214"/>
      <c r="L445" s="40"/>
      <c r="M445" s="215" t="s">
        <v>1</v>
      </c>
      <c r="N445" s="216" t="s">
        <v>42</v>
      </c>
      <c r="O445" s="72"/>
      <c r="P445" s="217">
        <f>O445*H445</f>
        <v>0</v>
      </c>
      <c r="Q445" s="217">
        <v>0.0085</v>
      </c>
      <c r="R445" s="217">
        <f>Q445*H445</f>
        <v>0.155125</v>
      </c>
      <c r="S445" s="217">
        <v>0</v>
      </c>
      <c r="T445" s="218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19" t="s">
        <v>134</v>
      </c>
      <c r="AT445" s="219" t="s">
        <v>130</v>
      </c>
      <c r="AU445" s="219" t="s">
        <v>87</v>
      </c>
      <c r="AY445" s="18" t="s">
        <v>128</v>
      </c>
      <c r="BE445" s="220">
        <f>IF(N445="základní",J445,0)</f>
        <v>0</v>
      </c>
      <c r="BF445" s="220">
        <f>IF(N445="snížená",J445,0)</f>
        <v>0</v>
      </c>
      <c r="BG445" s="220">
        <f>IF(N445="zákl. přenesená",J445,0)</f>
        <v>0</v>
      </c>
      <c r="BH445" s="220">
        <f>IF(N445="sníž. přenesená",J445,0)</f>
        <v>0</v>
      </c>
      <c r="BI445" s="220">
        <f>IF(N445="nulová",J445,0)</f>
        <v>0</v>
      </c>
      <c r="BJ445" s="18" t="s">
        <v>85</v>
      </c>
      <c r="BK445" s="220">
        <f>ROUND(I445*H445,2)</f>
        <v>0</v>
      </c>
      <c r="BL445" s="18" t="s">
        <v>134</v>
      </c>
      <c r="BM445" s="219" t="s">
        <v>865</v>
      </c>
    </row>
    <row r="446" spans="2:51" s="13" customFormat="1" ht="12">
      <c r="B446" s="221"/>
      <c r="C446" s="222"/>
      <c r="D446" s="223" t="s">
        <v>135</v>
      </c>
      <c r="E446" s="224" t="s">
        <v>1</v>
      </c>
      <c r="F446" s="225" t="s">
        <v>591</v>
      </c>
      <c r="G446" s="222"/>
      <c r="H446" s="226">
        <v>20.75</v>
      </c>
      <c r="I446" s="227"/>
      <c r="J446" s="222"/>
      <c r="K446" s="222"/>
      <c r="L446" s="228"/>
      <c r="M446" s="229"/>
      <c r="N446" s="230"/>
      <c r="O446" s="230"/>
      <c r="P446" s="230"/>
      <c r="Q446" s="230"/>
      <c r="R446" s="230"/>
      <c r="S446" s="230"/>
      <c r="T446" s="231"/>
      <c r="AT446" s="232" t="s">
        <v>135</v>
      </c>
      <c r="AU446" s="232" t="s">
        <v>87</v>
      </c>
      <c r="AV446" s="13" t="s">
        <v>87</v>
      </c>
      <c r="AW446" s="13" t="s">
        <v>33</v>
      </c>
      <c r="AX446" s="13" t="s">
        <v>77</v>
      </c>
      <c r="AY446" s="232" t="s">
        <v>128</v>
      </c>
    </row>
    <row r="447" spans="2:51" s="13" customFormat="1" ht="12">
      <c r="B447" s="221"/>
      <c r="C447" s="222"/>
      <c r="D447" s="223" t="s">
        <v>135</v>
      </c>
      <c r="E447" s="224" t="s">
        <v>1</v>
      </c>
      <c r="F447" s="225" t="s">
        <v>592</v>
      </c>
      <c r="G447" s="222"/>
      <c r="H447" s="226">
        <v>-2.5</v>
      </c>
      <c r="I447" s="227"/>
      <c r="J447" s="222"/>
      <c r="K447" s="222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135</v>
      </c>
      <c r="AU447" s="232" t="s">
        <v>87</v>
      </c>
      <c r="AV447" s="13" t="s">
        <v>87</v>
      </c>
      <c r="AW447" s="13" t="s">
        <v>33</v>
      </c>
      <c r="AX447" s="13" t="s">
        <v>77</v>
      </c>
      <c r="AY447" s="232" t="s">
        <v>128</v>
      </c>
    </row>
    <row r="448" spans="2:51" s="14" customFormat="1" ht="12">
      <c r="B448" s="233"/>
      <c r="C448" s="234"/>
      <c r="D448" s="223" t="s">
        <v>135</v>
      </c>
      <c r="E448" s="235" t="s">
        <v>1</v>
      </c>
      <c r="F448" s="236" t="s">
        <v>137</v>
      </c>
      <c r="G448" s="234"/>
      <c r="H448" s="237">
        <v>18.25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AT448" s="243" t="s">
        <v>135</v>
      </c>
      <c r="AU448" s="243" t="s">
        <v>87</v>
      </c>
      <c r="AV448" s="14" t="s">
        <v>134</v>
      </c>
      <c r="AW448" s="14" t="s">
        <v>33</v>
      </c>
      <c r="AX448" s="14" t="s">
        <v>85</v>
      </c>
      <c r="AY448" s="243" t="s">
        <v>128</v>
      </c>
    </row>
    <row r="449" spans="1:65" s="2" customFormat="1" ht="21.75" customHeight="1">
      <c r="A449" s="35"/>
      <c r="B449" s="36"/>
      <c r="C449" s="268" t="s">
        <v>866</v>
      </c>
      <c r="D449" s="268" t="s">
        <v>398</v>
      </c>
      <c r="E449" s="269" t="s">
        <v>867</v>
      </c>
      <c r="F449" s="270" t="s">
        <v>868</v>
      </c>
      <c r="G449" s="271" t="s">
        <v>142</v>
      </c>
      <c r="H449" s="272">
        <v>18.615</v>
      </c>
      <c r="I449" s="273"/>
      <c r="J449" s="274">
        <f>ROUND(I449*H449,2)</f>
        <v>0</v>
      </c>
      <c r="K449" s="275"/>
      <c r="L449" s="276"/>
      <c r="M449" s="277" t="s">
        <v>1</v>
      </c>
      <c r="N449" s="278" t="s">
        <v>42</v>
      </c>
      <c r="O449" s="72"/>
      <c r="P449" s="217">
        <f>O449*H449</f>
        <v>0</v>
      </c>
      <c r="Q449" s="217">
        <v>0.0049</v>
      </c>
      <c r="R449" s="217">
        <f>Q449*H449</f>
        <v>0.09121349999999999</v>
      </c>
      <c r="S449" s="217">
        <v>0</v>
      </c>
      <c r="T449" s="218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19" t="s">
        <v>154</v>
      </c>
      <c r="AT449" s="219" t="s">
        <v>398</v>
      </c>
      <c r="AU449" s="219" t="s">
        <v>87</v>
      </c>
      <c r="AY449" s="18" t="s">
        <v>128</v>
      </c>
      <c r="BE449" s="220">
        <f>IF(N449="základní",J449,0)</f>
        <v>0</v>
      </c>
      <c r="BF449" s="220">
        <f>IF(N449="snížená",J449,0)</f>
        <v>0</v>
      </c>
      <c r="BG449" s="220">
        <f>IF(N449="zákl. přenesená",J449,0)</f>
        <v>0</v>
      </c>
      <c r="BH449" s="220">
        <f>IF(N449="sníž. přenesená",J449,0)</f>
        <v>0</v>
      </c>
      <c r="BI449" s="220">
        <f>IF(N449="nulová",J449,0)</f>
        <v>0</v>
      </c>
      <c r="BJ449" s="18" t="s">
        <v>85</v>
      </c>
      <c r="BK449" s="220">
        <f>ROUND(I449*H449,2)</f>
        <v>0</v>
      </c>
      <c r="BL449" s="18" t="s">
        <v>134</v>
      </c>
      <c r="BM449" s="219" t="s">
        <v>869</v>
      </c>
    </row>
    <row r="450" spans="2:51" s="13" customFormat="1" ht="12">
      <c r="B450" s="221"/>
      <c r="C450" s="222"/>
      <c r="D450" s="223" t="s">
        <v>135</v>
      </c>
      <c r="E450" s="222"/>
      <c r="F450" s="225" t="s">
        <v>870</v>
      </c>
      <c r="G450" s="222"/>
      <c r="H450" s="226">
        <v>18.615</v>
      </c>
      <c r="I450" s="227"/>
      <c r="J450" s="222"/>
      <c r="K450" s="222"/>
      <c r="L450" s="228"/>
      <c r="M450" s="229"/>
      <c r="N450" s="230"/>
      <c r="O450" s="230"/>
      <c r="P450" s="230"/>
      <c r="Q450" s="230"/>
      <c r="R450" s="230"/>
      <c r="S450" s="230"/>
      <c r="T450" s="231"/>
      <c r="AT450" s="232" t="s">
        <v>135</v>
      </c>
      <c r="AU450" s="232" t="s">
        <v>87</v>
      </c>
      <c r="AV450" s="13" t="s">
        <v>87</v>
      </c>
      <c r="AW450" s="13" t="s">
        <v>4</v>
      </c>
      <c r="AX450" s="13" t="s">
        <v>85</v>
      </c>
      <c r="AY450" s="232" t="s">
        <v>128</v>
      </c>
    </row>
    <row r="451" spans="1:65" s="2" customFormat="1" ht="16.5" customHeight="1">
      <c r="A451" s="35"/>
      <c r="B451" s="36"/>
      <c r="C451" s="207" t="s">
        <v>871</v>
      </c>
      <c r="D451" s="207" t="s">
        <v>130</v>
      </c>
      <c r="E451" s="208" t="s">
        <v>872</v>
      </c>
      <c r="F451" s="209" t="s">
        <v>873</v>
      </c>
      <c r="G451" s="210" t="s">
        <v>255</v>
      </c>
      <c r="H451" s="211">
        <v>22.1</v>
      </c>
      <c r="I451" s="212"/>
      <c r="J451" s="213">
        <f>ROUND(I451*H451,2)</f>
        <v>0</v>
      </c>
      <c r="K451" s="214"/>
      <c r="L451" s="40"/>
      <c r="M451" s="215" t="s">
        <v>1</v>
      </c>
      <c r="N451" s="216" t="s">
        <v>42</v>
      </c>
      <c r="O451" s="72"/>
      <c r="P451" s="217">
        <f>O451*H451</f>
        <v>0</v>
      </c>
      <c r="Q451" s="217">
        <v>0.00025</v>
      </c>
      <c r="R451" s="217">
        <f>Q451*H451</f>
        <v>0.005525</v>
      </c>
      <c r="S451" s="217">
        <v>0</v>
      </c>
      <c r="T451" s="218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19" t="s">
        <v>134</v>
      </c>
      <c r="AT451" s="219" t="s">
        <v>130</v>
      </c>
      <c r="AU451" s="219" t="s">
        <v>87</v>
      </c>
      <c r="AY451" s="18" t="s">
        <v>128</v>
      </c>
      <c r="BE451" s="220">
        <f>IF(N451="základní",J451,0)</f>
        <v>0</v>
      </c>
      <c r="BF451" s="220">
        <f>IF(N451="snížená",J451,0)</f>
        <v>0</v>
      </c>
      <c r="BG451" s="220">
        <f>IF(N451="zákl. přenesená",J451,0)</f>
        <v>0</v>
      </c>
      <c r="BH451" s="220">
        <f>IF(N451="sníž. přenesená",J451,0)</f>
        <v>0</v>
      </c>
      <c r="BI451" s="220">
        <f>IF(N451="nulová",J451,0)</f>
        <v>0</v>
      </c>
      <c r="BJ451" s="18" t="s">
        <v>85</v>
      </c>
      <c r="BK451" s="220">
        <f>ROUND(I451*H451,2)</f>
        <v>0</v>
      </c>
      <c r="BL451" s="18" t="s">
        <v>134</v>
      </c>
      <c r="BM451" s="219" t="s">
        <v>874</v>
      </c>
    </row>
    <row r="452" spans="2:51" s="13" customFormat="1" ht="12">
      <c r="B452" s="221"/>
      <c r="C452" s="222"/>
      <c r="D452" s="223" t="s">
        <v>135</v>
      </c>
      <c r="E452" s="224" t="s">
        <v>1</v>
      </c>
      <c r="F452" s="225" t="s">
        <v>875</v>
      </c>
      <c r="G452" s="222"/>
      <c r="H452" s="226">
        <v>22.1</v>
      </c>
      <c r="I452" s="227"/>
      <c r="J452" s="222"/>
      <c r="K452" s="222"/>
      <c r="L452" s="228"/>
      <c r="M452" s="229"/>
      <c r="N452" s="230"/>
      <c r="O452" s="230"/>
      <c r="P452" s="230"/>
      <c r="Q452" s="230"/>
      <c r="R452" s="230"/>
      <c r="S452" s="230"/>
      <c r="T452" s="231"/>
      <c r="AT452" s="232" t="s">
        <v>135</v>
      </c>
      <c r="AU452" s="232" t="s">
        <v>87</v>
      </c>
      <c r="AV452" s="13" t="s">
        <v>87</v>
      </c>
      <c r="AW452" s="13" t="s">
        <v>33</v>
      </c>
      <c r="AX452" s="13" t="s">
        <v>85</v>
      </c>
      <c r="AY452" s="232" t="s">
        <v>128</v>
      </c>
    </row>
    <row r="453" spans="1:65" s="2" customFormat="1" ht="16.5" customHeight="1">
      <c r="A453" s="35"/>
      <c r="B453" s="36"/>
      <c r="C453" s="268" t="s">
        <v>876</v>
      </c>
      <c r="D453" s="268" t="s">
        <v>398</v>
      </c>
      <c r="E453" s="269" t="s">
        <v>877</v>
      </c>
      <c r="F453" s="270" t="s">
        <v>878</v>
      </c>
      <c r="G453" s="271" t="s">
        <v>255</v>
      </c>
      <c r="H453" s="272">
        <v>23.205</v>
      </c>
      <c r="I453" s="273"/>
      <c r="J453" s="274">
        <f>ROUND(I453*H453,2)</f>
        <v>0</v>
      </c>
      <c r="K453" s="275"/>
      <c r="L453" s="276"/>
      <c r="M453" s="277" t="s">
        <v>1</v>
      </c>
      <c r="N453" s="278" t="s">
        <v>42</v>
      </c>
      <c r="O453" s="72"/>
      <c r="P453" s="217">
        <f>O453*H453</f>
        <v>0</v>
      </c>
      <c r="Q453" s="217">
        <v>3E-05</v>
      </c>
      <c r="R453" s="217">
        <f>Q453*H453</f>
        <v>0.00069615</v>
      </c>
      <c r="S453" s="217">
        <v>0</v>
      </c>
      <c r="T453" s="218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19" t="s">
        <v>154</v>
      </c>
      <c r="AT453" s="219" t="s">
        <v>398</v>
      </c>
      <c r="AU453" s="219" t="s">
        <v>87</v>
      </c>
      <c r="AY453" s="18" t="s">
        <v>128</v>
      </c>
      <c r="BE453" s="220">
        <f>IF(N453="základní",J453,0)</f>
        <v>0</v>
      </c>
      <c r="BF453" s="220">
        <f>IF(N453="snížená",J453,0)</f>
        <v>0</v>
      </c>
      <c r="BG453" s="220">
        <f>IF(N453="zákl. přenesená",J453,0)</f>
        <v>0</v>
      </c>
      <c r="BH453" s="220">
        <f>IF(N453="sníž. přenesená",J453,0)</f>
        <v>0</v>
      </c>
      <c r="BI453" s="220">
        <f>IF(N453="nulová",J453,0)</f>
        <v>0</v>
      </c>
      <c r="BJ453" s="18" t="s">
        <v>85</v>
      </c>
      <c r="BK453" s="220">
        <f>ROUND(I453*H453,2)</f>
        <v>0</v>
      </c>
      <c r="BL453" s="18" t="s">
        <v>134</v>
      </c>
      <c r="BM453" s="219" t="s">
        <v>879</v>
      </c>
    </row>
    <row r="454" spans="2:51" s="13" customFormat="1" ht="12">
      <c r="B454" s="221"/>
      <c r="C454" s="222"/>
      <c r="D454" s="223" t="s">
        <v>135</v>
      </c>
      <c r="E454" s="222"/>
      <c r="F454" s="225" t="s">
        <v>880</v>
      </c>
      <c r="G454" s="222"/>
      <c r="H454" s="226">
        <v>23.205</v>
      </c>
      <c r="I454" s="227"/>
      <c r="J454" s="222"/>
      <c r="K454" s="222"/>
      <c r="L454" s="228"/>
      <c r="M454" s="229"/>
      <c r="N454" s="230"/>
      <c r="O454" s="230"/>
      <c r="P454" s="230"/>
      <c r="Q454" s="230"/>
      <c r="R454" s="230"/>
      <c r="S454" s="230"/>
      <c r="T454" s="231"/>
      <c r="AT454" s="232" t="s">
        <v>135</v>
      </c>
      <c r="AU454" s="232" t="s">
        <v>87</v>
      </c>
      <c r="AV454" s="13" t="s">
        <v>87</v>
      </c>
      <c r="AW454" s="13" t="s">
        <v>4</v>
      </c>
      <c r="AX454" s="13" t="s">
        <v>85</v>
      </c>
      <c r="AY454" s="232" t="s">
        <v>128</v>
      </c>
    </row>
    <row r="455" spans="1:65" s="2" customFormat="1" ht="33" customHeight="1">
      <c r="A455" s="35"/>
      <c r="B455" s="36"/>
      <c r="C455" s="207" t="s">
        <v>881</v>
      </c>
      <c r="D455" s="207" t="s">
        <v>130</v>
      </c>
      <c r="E455" s="208" t="s">
        <v>882</v>
      </c>
      <c r="F455" s="209" t="s">
        <v>883</v>
      </c>
      <c r="G455" s="210" t="s">
        <v>142</v>
      </c>
      <c r="H455" s="211">
        <v>18.75</v>
      </c>
      <c r="I455" s="212"/>
      <c r="J455" s="213">
        <f>ROUND(I455*H455,2)</f>
        <v>0</v>
      </c>
      <c r="K455" s="214"/>
      <c r="L455" s="40"/>
      <c r="M455" s="215" t="s">
        <v>1</v>
      </c>
      <c r="N455" s="216" t="s">
        <v>42</v>
      </c>
      <c r="O455" s="72"/>
      <c r="P455" s="217">
        <f>O455*H455</f>
        <v>0</v>
      </c>
      <c r="Q455" s="217">
        <v>0.00198</v>
      </c>
      <c r="R455" s="217">
        <f>Q455*H455</f>
        <v>0.037125</v>
      </c>
      <c r="S455" s="217">
        <v>0</v>
      </c>
      <c r="T455" s="218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19" t="s">
        <v>134</v>
      </c>
      <c r="AT455" s="219" t="s">
        <v>130</v>
      </c>
      <c r="AU455" s="219" t="s">
        <v>87</v>
      </c>
      <c r="AY455" s="18" t="s">
        <v>128</v>
      </c>
      <c r="BE455" s="220">
        <f>IF(N455="základní",J455,0)</f>
        <v>0</v>
      </c>
      <c r="BF455" s="220">
        <f>IF(N455="snížená",J455,0)</f>
        <v>0</v>
      </c>
      <c r="BG455" s="220">
        <f>IF(N455="zákl. přenesená",J455,0)</f>
        <v>0</v>
      </c>
      <c r="BH455" s="220">
        <f>IF(N455="sníž. přenesená",J455,0)</f>
        <v>0</v>
      </c>
      <c r="BI455" s="220">
        <f>IF(N455="nulová",J455,0)</f>
        <v>0</v>
      </c>
      <c r="BJ455" s="18" t="s">
        <v>85</v>
      </c>
      <c r="BK455" s="220">
        <f>ROUND(I455*H455,2)</f>
        <v>0</v>
      </c>
      <c r="BL455" s="18" t="s">
        <v>134</v>
      </c>
      <c r="BM455" s="219" t="s">
        <v>884</v>
      </c>
    </row>
    <row r="456" spans="2:51" s="13" customFormat="1" ht="12">
      <c r="B456" s="221"/>
      <c r="C456" s="222"/>
      <c r="D456" s="223" t="s">
        <v>135</v>
      </c>
      <c r="E456" s="224" t="s">
        <v>1</v>
      </c>
      <c r="F456" s="225" t="s">
        <v>885</v>
      </c>
      <c r="G456" s="222"/>
      <c r="H456" s="226">
        <v>18.25</v>
      </c>
      <c r="I456" s="227"/>
      <c r="J456" s="222"/>
      <c r="K456" s="222"/>
      <c r="L456" s="228"/>
      <c r="M456" s="229"/>
      <c r="N456" s="230"/>
      <c r="O456" s="230"/>
      <c r="P456" s="230"/>
      <c r="Q456" s="230"/>
      <c r="R456" s="230"/>
      <c r="S456" s="230"/>
      <c r="T456" s="231"/>
      <c r="AT456" s="232" t="s">
        <v>135</v>
      </c>
      <c r="AU456" s="232" t="s">
        <v>87</v>
      </c>
      <c r="AV456" s="13" t="s">
        <v>87</v>
      </c>
      <c r="AW456" s="13" t="s">
        <v>33</v>
      </c>
      <c r="AX456" s="13" t="s">
        <v>77</v>
      </c>
      <c r="AY456" s="232" t="s">
        <v>128</v>
      </c>
    </row>
    <row r="457" spans="2:51" s="13" customFormat="1" ht="12">
      <c r="B457" s="221"/>
      <c r="C457" s="222"/>
      <c r="D457" s="223" t="s">
        <v>135</v>
      </c>
      <c r="E457" s="224" t="s">
        <v>1</v>
      </c>
      <c r="F457" s="225" t="s">
        <v>886</v>
      </c>
      <c r="G457" s="222"/>
      <c r="H457" s="226">
        <v>0.5</v>
      </c>
      <c r="I457" s="227"/>
      <c r="J457" s="222"/>
      <c r="K457" s="222"/>
      <c r="L457" s="228"/>
      <c r="M457" s="229"/>
      <c r="N457" s="230"/>
      <c r="O457" s="230"/>
      <c r="P457" s="230"/>
      <c r="Q457" s="230"/>
      <c r="R457" s="230"/>
      <c r="S457" s="230"/>
      <c r="T457" s="231"/>
      <c r="AT457" s="232" t="s">
        <v>135</v>
      </c>
      <c r="AU457" s="232" t="s">
        <v>87</v>
      </c>
      <c r="AV457" s="13" t="s">
        <v>87</v>
      </c>
      <c r="AW457" s="13" t="s">
        <v>33</v>
      </c>
      <c r="AX457" s="13" t="s">
        <v>77</v>
      </c>
      <c r="AY457" s="232" t="s">
        <v>128</v>
      </c>
    </row>
    <row r="458" spans="2:51" s="14" customFormat="1" ht="12">
      <c r="B458" s="233"/>
      <c r="C458" s="234"/>
      <c r="D458" s="223" t="s">
        <v>135</v>
      </c>
      <c r="E458" s="235" t="s">
        <v>1</v>
      </c>
      <c r="F458" s="236" t="s">
        <v>137</v>
      </c>
      <c r="G458" s="234"/>
      <c r="H458" s="237">
        <v>18.75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135</v>
      </c>
      <c r="AU458" s="243" t="s">
        <v>87</v>
      </c>
      <c r="AV458" s="14" t="s">
        <v>134</v>
      </c>
      <c r="AW458" s="14" t="s">
        <v>33</v>
      </c>
      <c r="AX458" s="14" t="s">
        <v>85</v>
      </c>
      <c r="AY458" s="243" t="s">
        <v>128</v>
      </c>
    </row>
    <row r="459" spans="1:65" s="2" customFormat="1" ht="16.5" customHeight="1">
      <c r="A459" s="35"/>
      <c r="B459" s="36"/>
      <c r="C459" s="207" t="s">
        <v>887</v>
      </c>
      <c r="D459" s="207" t="s">
        <v>130</v>
      </c>
      <c r="E459" s="208" t="s">
        <v>888</v>
      </c>
      <c r="F459" s="209" t="s">
        <v>889</v>
      </c>
      <c r="G459" s="210" t="s">
        <v>401</v>
      </c>
      <c r="H459" s="211">
        <v>6309</v>
      </c>
      <c r="I459" s="212"/>
      <c r="J459" s="213">
        <f>ROUND(I459*H459,2)</f>
        <v>0</v>
      </c>
      <c r="K459" s="214"/>
      <c r="L459" s="40"/>
      <c r="M459" s="215" t="s">
        <v>1</v>
      </c>
      <c r="N459" s="216" t="s">
        <v>42</v>
      </c>
      <c r="O459" s="72"/>
      <c r="P459" s="217">
        <f>O459*H459</f>
        <v>0</v>
      </c>
      <c r="Q459" s="217">
        <v>0.00014</v>
      </c>
      <c r="R459" s="217">
        <f>Q459*H459</f>
        <v>0.8832599999999999</v>
      </c>
      <c r="S459" s="217">
        <v>0</v>
      </c>
      <c r="T459" s="218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19" t="s">
        <v>134</v>
      </c>
      <c r="AT459" s="219" t="s">
        <v>130</v>
      </c>
      <c r="AU459" s="219" t="s">
        <v>87</v>
      </c>
      <c r="AY459" s="18" t="s">
        <v>128</v>
      </c>
      <c r="BE459" s="220">
        <f>IF(N459="základní",J459,0)</f>
        <v>0</v>
      </c>
      <c r="BF459" s="220">
        <f>IF(N459="snížená",J459,0)</f>
        <v>0</v>
      </c>
      <c r="BG459" s="220">
        <f>IF(N459="zákl. přenesená",J459,0)</f>
        <v>0</v>
      </c>
      <c r="BH459" s="220">
        <f>IF(N459="sníž. přenesená",J459,0)</f>
        <v>0</v>
      </c>
      <c r="BI459" s="220">
        <f>IF(N459="nulová",J459,0)</f>
        <v>0</v>
      </c>
      <c r="BJ459" s="18" t="s">
        <v>85</v>
      </c>
      <c r="BK459" s="220">
        <f>ROUND(I459*H459,2)</f>
        <v>0</v>
      </c>
      <c r="BL459" s="18" t="s">
        <v>134</v>
      </c>
      <c r="BM459" s="219" t="s">
        <v>890</v>
      </c>
    </row>
    <row r="460" spans="2:51" s="13" customFormat="1" ht="12">
      <c r="B460" s="221"/>
      <c r="C460" s="222"/>
      <c r="D460" s="223" t="s">
        <v>135</v>
      </c>
      <c r="E460" s="224" t="s">
        <v>1</v>
      </c>
      <c r="F460" s="225" t="s">
        <v>891</v>
      </c>
      <c r="G460" s="222"/>
      <c r="H460" s="226">
        <v>279</v>
      </c>
      <c r="I460" s="227"/>
      <c r="J460" s="222"/>
      <c r="K460" s="222"/>
      <c r="L460" s="228"/>
      <c r="M460" s="229"/>
      <c r="N460" s="230"/>
      <c r="O460" s="230"/>
      <c r="P460" s="230"/>
      <c r="Q460" s="230"/>
      <c r="R460" s="230"/>
      <c r="S460" s="230"/>
      <c r="T460" s="231"/>
      <c r="AT460" s="232" t="s">
        <v>135</v>
      </c>
      <c r="AU460" s="232" t="s">
        <v>87</v>
      </c>
      <c r="AV460" s="13" t="s">
        <v>87</v>
      </c>
      <c r="AW460" s="13" t="s">
        <v>33</v>
      </c>
      <c r="AX460" s="13" t="s">
        <v>77</v>
      </c>
      <c r="AY460" s="232" t="s">
        <v>128</v>
      </c>
    </row>
    <row r="461" spans="2:51" s="13" customFormat="1" ht="12">
      <c r="B461" s="221"/>
      <c r="C461" s="222"/>
      <c r="D461" s="223" t="s">
        <v>135</v>
      </c>
      <c r="E461" s="224" t="s">
        <v>1</v>
      </c>
      <c r="F461" s="225" t="s">
        <v>892</v>
      </c>
      <c r="G461" s="222"/>
      <c r="H461" s="226">
        <v>6030</v>
      </c>
      <c r="I461" s="227"/>
      <c r="J461" s="222"/>
      <c r="K461" s="222"/>
      <c r="L461" s="228"/>
      <c r="M461" s="229"/>
      <c r="N461" s="230"/>
      <c r="O461" s="230"/>
      <c r="P461" s="230"/>
      <c r="Q461" s="230"/>
      <c r="R461" s="230"/>
      <c r="S461" s="230"/>
      <c r="T461" s="231"/>
      <c r="AT461" s="232" t="s">
        <v>135</v>
      </c>
      <c r="AU461" s="232" t="s">
        <v>87</v>
      </c>
      <c r="AV461" s="13" t="s">
        <v>87</v>
      </c>
      <c r="AW461" s="13" t="s">
        <v>33</v>
      </c>
      <c r="AX461" s="13" t="s">
        <v>77</v>
      </c>
      <c r="AY461" s="232" t="s">
        <v>128</v>
      </c>
    </row>
    <row r="462" spans="2:51" s="14" customFormat="1" ht="12">
      <c r="B462" s="233"/>
      <c r="C462" s="234"/>
      <c r="D462" s="223" t="s">
        <v>135</v>
      </c>
      <c r="E462" s="235" t="s">
        <v>1</v>
      </c>
      <c r="F462" s="236" t="s">
        <v>137</v>
      </c>
      <c r="G462" s="234"/>
      <c r="H462" s="237">
        <v>6309</v>
      </c>
      <c r="I462" s="238"/>
      <c r="J462" s="234"/>
      <c r="K462" s="234"/>
      <c r="L462" s="239"/>
      <c r="M462" s="240"/>
      <c r="N462" s="241"/>
      <c r="O462" s="241"/>
      <c r="P462" s="241"/>
      <c r="Q462" s="241"/>
      <c r="R462" s="241"/>
      <c r="S462" s="241"/>
      <c r="T462" s="242"/>
      <c r="AT462" s="243" t="s">
        <v>135</v>
      </c>
      <c r="AU462" s="243" t="s">
        <v>87</v>
      </c>
      <c r="AV462" s="14" t="s">
        <v>134</v>
      </c>
      <c r="AW462" s="14" t="s">
        <v>33</v>
      </c>
      <c r="AX462" s="14" t="s">
        <v>85</v>
      </c>
      <c r="AY462" s="243" t="s">
        <v>128</v>
      </c>
    </row>
    <row r="463" spans="1:65" s="2" customFormat="1" ht="21.75" customHeight="1">
      <c r="A463" s="35"/>
      <c r="B463" s="36"/>
      <c r="C463" s="207" t="s">
        <v>893</v>
      </c>
      <c r="D463" s="207" t="s">
        <v>130</v>
      </c>
      <c r="E463" s="208" t="s">
        <v>894</v>
      </c>
      <c r="F463" s="209" t="s">
        <v>895</v>
      </c>
      <c r="G463" s="210" t="s">
        <v>133</v>
      </c>
      <c r="H463" s="211">
        <v>7.983</v>
      </c>
      <c r="I463" s="212"/>
      <c r="J463" s="213">
        <f>ROUND(I463*H463,2)</f>
        <v>0</v>
      </c>
      <c r="K463" s="214"/>
      <c r="L463" s="40"/>
      <c r="M463" s="215" t="s">
        <v>1</v>
      </c>
      <c r="N463" s="216" t="s">
        <v>42</v>
      </c>
      <c r="O463" s="72"/>
      <c r="P463" s="217">
        <f>O463*H463</f>
        <v>0</v>
      </c>
      <c r="Q463" s="217">
        <v>2.45329</v>
      </c>
      <c r="R463" s="217">
        <f>Q463*H463</f>
        <v>19.58461407</v>
      </c>
      <c r="S463" s="217">
        <v>0</v>
      </c>
      <c r="T463" s="218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219" t="s">
        <v>134</v>
      </c>
      <c r="AT463" s="219" t="s">
        <v>130</v>
      </c>
      <c r="AU463" s="219" t="s">
        <v>87</v>
      </c>
      <c r="AY463" s="18" t="s">
        <v>128</v>
      </c>
      <c r="BE463" s="220">
        <f>IF(N463="základní",J463,0)</f>
        <v>0</v>
      </c>
      <c r="BF463" s="220">
        <f>IF(N463="snížená",J463,0)</f>
        <v>0</v>
      </c>
      <c r="BG463" s="220">
        <f>IF(N463="zákl. přenesená",J463,0)</f>
        <v>0</v>
      </c>
      <c r="BH463" s="220">
        <f>IF(N463="sníž. přenesená",J463,0)</f>
        <v>0</v>
      </c>
      <c r="BI463" s="220">
        <f>IF(N463="nulová",J463,0)</f>
        <v>0</v>
      </c>
      <c r="BJ463" s="18" t="s">
        <v>85</v>
      </c>
      <c r="BK463" s="220">
        <f>ROUND(I463*H463,2)</f>
        <v>0</v>
      </c>
      <c r="BL463" s="18" t="s">
        <v>134</v>
      </c>
      <c r="BM463" s="219" t="s">
        <v>896</v>
      </c>
    </row>
    <row r="464" spans="2:51" s="13" customFormat="1" ht="12">
      <c r="B464" s="221"/>
      <c r="C464" s="222"/>
      <c r="D464" s="223" t="s">
        <v>135</v>
      </c>
      <c r="E464" s="224" t="s">
        <v>1</v>
      </c>
      <c r="F464" s="225" t="s">
        <v>897</v>
      </c>
      <c r="G464" s="222"/>
      <c r="H464" s="226">
        <v>7.716</v>
      </c>
      <c r="I464" s="227"/>
      <c r="J464" s="222"/>
      <c r="K464" s="222"/>
      <c r="L464" s="228"/>
      <c r="M464" s="229"/>
      <c r="N464" s="230"/>
      <c r="O464" s="230"/>
      <c r="P464" s="230"/>
      <c r="Q464" s="230"/>
      <c r="R464" s="230"/>
      <c r="S464" s="230"/>
      <c r="T464" s="231"/>
      <c r="AT464" s="232" t="s">
        <v>135</v>
      </c>
      <c r="AU464" s="232" t="s">
        <v>87</v>
      </c>
      <c r="AV464" s="13" t="s">
        <v>87</v>
      </c>
      <c r="AW464" s="13" t="s">
        <v>33</v>
      </c>
      <c r="AX464" s="13" t="s">
        <v>77</v>
      </c>
      <c r="AY464" s="232" t="s">
        <v>128</v>
      </c>
    </row>
    <row r="465" spans="2:51" s="13" customFormat="1" ht="12">
      <c r="B465" s="221"/>
      <c r="C465" s="222"/>
      <c r="D465" s="223" t="s">
        <v>135</v>
      </c>
      <c r="E465" s="224" t="s">
        <v>1</v>
      </c>
      <c r="F465" s="225" t="s">
        <v>898</v>
      </c>
      <c r="G465" s="222"/>
      <c r="H465" s="226">
        <v>0.267</v>
      </c>
      <c r="I465" s="227"/>
      <c r="J465" s="222"/>
      <c r="K465" s="222"/>
      <c r="L465" s="228"/>
      <c r="M465" s="229"/>
      <c r="N465" s="230"/>
      <c r="O465" s="230"/>
      <c r="P465" s="230"/>
      <c r="Q465" s="230"/>
      <c r="R465" s="230"/>
      <c r="S465" s="230"/>
      <c r="T465" s="231"/>
      <c r="AT465" s="232" t="s">
        <v>135</v>
      </c>
      <c r="AU465" s="232" t="s">
        <v>87</v>
      </c>
      <c r="AV465" s="13" t="s">
        <v>87</v>
      </c>
      <c r="AW465" s="13" t="s">
        <v>33</v>
      </c>
      <c r="AX465" s="13" t="s">
        <v>77</v>
      </c>
      <c r="AY465" s="232" t="s">
        <v>128</v>
      </c>
    </row>
    <row r="466" spans="2:51" s="14" customFormat="1" ht="12">
      <c r="B466" s="233"/>
      <c r="C466" s="234"/>
      <c r="D466" s="223" t="s">
        <v>135</v>
      </c>
      <c r="E466" s="235" t="s">
        <v>1</v>
      </c>
      <c r="F466" s="236" t="s">
        <v>137</v>
      </c>
      <c r="G466" s="234"/>
      <c r="H466" s="237">
        <v>7.983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135</v>
      </c>
      <c r="AU466" s="243" t="s">
        <v>87</v>
      </c>
      <c r="AV466" s="14" t="s">
        <v>134</v>
      </c>
      <c r="AW466" s="14" t="s">
        <v>33</v>
      </c>
      <c r="AX466" s="14" t="s">
        <v>85</v>
      </c>
      <c r="AY466" s="243" t="s">
        <v>128</v>
      </c>
    </row>
    <row r="467" spans="1:65" s="2" customFormat="1" ht="21.75" customHeight="1">
      <c r="A467" s="35"/>
      <c r="B467" s="36"/>
      <c r="C467" s="207" t="s">
        <v>899</v>
      </c>
      <c r="D467" s="207" t="s">
        <v>130</v>
      </c>
      <c r="E467" s="208" t="s">
        <v>900</v>
      </c>
      <c r="F467" s="209" t="s">
        <v>901</v>
      </c>
      <c r="G467" s="210" t="s">
        <v>133</v>
      </c>
      <c r="H467" s="211">
        <v>114.565</v>
      </c>
      <c r="I467" s="212"/>
      <c r="J467" s="213">
        <f>ROUND(I467*H467,2)</f>
        <v>0</v>
      </c>
      <c r="K467" s="214"/>
      <c r="L467" s="40"/>
      <c r="M467" s="215" t="s">
        <v>1</v>
      </c>
      <c r="N467" s="216" t="s">
        <v>42</v>
      </c>
      <c r="O467" s="72"/>
      <c r="P467" s="217">
        <f>O467*H467</f>
        <v>0</v>
      </c>
      <c r="Q467" s="217">
        <v>2.45329</v>
      </c>
      <c r="R467" s="217">
        <f>Q467*H467</f>
        <v>281.06116885</v>
      </c>
      <c r="S467" s="217">
        <v>0</v>
      </c>
      <c r="T467" s="218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19" t="s">
        <v>134</v>
      </c>
      <c r="AT467" s="219" t="s">
        <v>130</v>
      </c>
      <c r="AU467" s="219" t="s">
        <v>87</v>
      </c>
      <c r="AY467" s="18" t="s">
        <v>128</v>
      </c>
      <c r="BE467" s="220">
        <f>IF(N467="základní",J467,0)</f>
        <v>0</v>
      </c>
      <c r="BF467" s="220">
        <f>IF(N467="snížená",J467,0)</f>
        <v>0</v>
      </c>
      <c r="BG467" s="220">
        <f>IF(N467="zákl. přenesená",J467,0)</f>
        <v>0</v>
      </c>
      <c r="BH467" s="220">
        <f>IF(N467="sníž. přenesená",J467,0)</f>
        <v>0</v>
      </c>
      <c r="BI467" s="220">
        <f>IF(N467="nulová",J467,0)</f>
        <v>0</v>
      </c>
      <c r="BJ467" s="18" t="s">
        <v>85</v>
      </c>
      <c r="BK467" s="220">
        <f>ROUND(I467*H467,2)</f>
        <v>0</v>
      </c>
      <c r="BL467" s="18" t="s">
        <v>134</v>
      </c>
      <c r="BM467" s="219" t="s">
        <v>902</v>
      </c>
    </row>
    <row r="468" spans="2:51" s="13" customFormat="1" ht="12">
      <c r="B468" s="221"/>
      <c r="C468" s="222"/>
      <c r="D468" s="223" t="s">
        <v>135</v>
      </c>
      <c r="E468" s="224" t="s">
        <v>1</v>
      </c>
      <c r="F468" s="225" t="s">
        <v>903</v>
      </c>
      <c r="G468" s="222"/>
      <c r="H468" s="226">
        <v>114.939</v>
      </c>
      <c r="I468" s="227"/>
      <c r="J468" s="222"/>
      <c r="K468" s="222"/>
      <c r="L468" s="228"/>
      <c r="M468" s="229"/>
      <c r="N468" s="230"/>
      <c r="O468" s="230"/>
      <c r="P468" s="230"/>
      <c r="Q468" s="230"/>
      <c r="R468" s="230"/>
      <c r="S468" s="230"/>
      <c r="T468" s="231"/>
      <c r="AT468" s="232" t="s">
        <v>135</v>
      </c>
      <c r="AU468" s="232" t="s">
        <v>87</v>
      </c>
      <c r="AV468" s="13" t="s">
        <v>87</v>
      </c>
      <c r="AW468" s="13" t="s">
        <v>33</v>
      </c>
      <c r="AX468" s="13" t="s">
        <v>77</v>
      </c>
      <c r="AY468" s="232" t="s">
        <v>128</v>
      </c>
    </row>
    <row r="469" spans="2:51" s="13" customFormat="1" ht="12">
      <c r="B469" s="221"/>
      <c r="C469" s="222"/>
      <c r="D469" s="223" t="s">
        <v>135</v>
      </c>
      <c r="E469" s="224" t="s">
        <v>1</v>
      </c>
      <c r="F469" s="225" t="s">
        <v>904</v>
      </c>
      <c r="G469" s="222"/>
      <c r="H469" s="226">
        <v>-0.374</v>
      </c>
      <c r="I469" s="227"/>
      <c r="J469" s="222"/>
      <c r="K469" s="222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135</v>
      </c>
      <c r="AU469" s="232" t="s">
        <v>87</v>
      </c>
      <c r="AV469" s="13" t="s">
        <v>87</v>
      </c>
      <c r="AW469" s="13" t="s">
        <v>33</v>
      </c>
      <c r="AX469" s="13" t="s">
        <v>77</v>
      </c>
      <c r="AY469" s="232" t="s">
        <v>128</v>
      </c>
    </row>
    <row r="470" spans="2:51" s="14" customFormat="1" ht="12">
      <c r="B470" s="233"/>
      <c r="C470" s="234"/>
      <c r="D470" s="223" t="s">
        <v>135</v>
      </c>
      <c r="E470" s="235" t="s">
        <v>1</v>
      </c>
      <c r="F470" s="236" t="s">
        <v>137</v>
      </c>
      <c r="G470" s="234"/>
      <c r="H470" s="237">
        <v>114.565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135</v>
      </c>
      <c r="AU470" s="243" t="s">
        <v>87</v>
      </c>
      <c r="AV470" s="14" t="s">
        <v>134</v>
      </c>
      <c r="AW470" s="14" t="s">
        <v>33</v>
      </c>
      <c r="AX470" s="14" t="s">
        <v>85</v>
      </c>
      <c r="AY470" s="243" t="s">
        <v>128</v>
      </c>
    </row>
    <row r="471" spans="1:65" s="2" customFormat="1" ht="21.75" customHeight="1">
      <c r="A471" s="35"/>
      <c r="B471" s="36"/>
      <c r="C471" s="207" t="s">
        <v>905</v>
      </c>
      <c r="D471" s="207" t="s">
        <v>130</v>
      </c>
      <c r="E471" s="208" t="s">
        <v>906</v>
      </c>
      <c r="F471" s="209" t="s">
        <v>907</v>
      </c>
      <c r="G471" s="210" t="s">
        <v>133</v>
      </c>
      <c r="H471" s="211">
        <v>7.716</v>
      </c>
      <c r="I471" s="212"/>
      <c r="J471" s="213">
        <f>ROUND(I471*H471,2)</f>
        <v>0</v>
      </c>
      <c r="K471" s="214"/>
      <c r="L471" s="40"/>
      <c r="M471" s="215" t="s">
        <v>1</v>
      </c>
      <c r="N471" s="216" t="s">
        <v>42</v>
      </c>
      <c r="O471" s="72"/>
      <c r="P471" s="217">
        <f>O471*H471</f>
        <v>0</v>
      </c>
      <c r="Q471" s="217">
        <v>0.04</v>
      </c>
      <c r="R471" s="217">
        <f>Q471*H471</f>
        <v>0.30864</v>
      </c>
      <c r="S471" s="217">
        <v>0</v>
      </c>
      <c r="T471" s="218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19" t="s">
        <v>134</v>
      </c>
      <c r="AT471" s="219" t="s">
        <v>130</v>
      </c>
      <c r="AU471" s="219" t="s">
        <v>87</v>
      </c>
      <c r="AY471" s="18" t="s">
        <v>128</v>
      </c>
      <c r="BE471" s="220">
        <f>IF(N471="základní",J471,0)</f>
        <v>0</v>
      </c>
      <c r="BF471" s="220">
        <f>IF(N471="snížená",J471,0)</f>
        <v>0</v>
      </c>
      <c r="BG471" s="220">
        <f>IF(N471="zákl. přenesená",J471,0)</f>
        <v>0</v>
      </c>
      <c r="BH471" s="220">
        <f>IF(N471="sníž. přenesená",J471,0)</f>
        <v>0</v>
      </c>
      <c r="BI471" s="220">
        <f>IF(N471="nulová",J471,0)</f>
        <v>0</v>
      </c>
      <c r="BJ471" s="18" t="s">
        <v>85</v>
      </c>
      <c r="BK471" s="220">
        <f>ROUND(I471*H471,2)</f>
        <v>0</v>
      </c>
      <c r="BL471" s="18" t="s">
        <v>134</v>
      </c>
      <c r="BM471" s="219" t="s">
        <v>908</v>
      </c>
    </row>
    <row r="472" spans="2:51" s="13" customFormat="1" ht="12">
      <c r="B472" s="221"/>
      <c r="C472" s="222"/>
      <c r="D472" s="223" t="s">
        <v>135</v>
      </c>
      <c r="E472" s="224" t="s">
        <v>1</v>
      </c>
      <c r="F472" s="225" t="s">
        <v>897</v>
      </c>
      <c r="G472" s="222"/>
      <c r="H472" s="226">
        <v>7.716</v>
      </c>
      <c r="I472" s="227"/>
      <c r="J472" s="222"/>
      <c r="K472" s="222"/>
      <c r="L472" s="228"/>
      <c r="M472" s="229"/>
      <c r="N472" s="230"/>
      <c r="O472" s="230"/>
      <c r="P472" s="230"/>
      <c r="Q472" s="230"/>
      <c r="R472" s="230"/>
      <c r="S472" s="230"/>
      <c r="T472" s="231"/>
      <c r="AT472" s="232" t="s">
        <v>135</v>
      </c>
      <c r="AU472" s="232" t="s">
        <v>87</v>
      </c>
      <c r="AV472" s="13" t="s">
        <v>87</v>
      </c>
      <c r="AW472" s="13" t="s">
        <v>33</v>
      </c>
      <c r="AX472" s="13" t="s">
        <v>85</v>
      </c>
      <c r="AY472" s="232" t="s">
        <v>128</v>
      </c>
    </row>
    <row r="473" spans="1:65" s="2" customFormat="1" ht="21.75" customHeight="1">
      <c r="A473" s="35"/>
      <c r="B473" s="36"/>
      <c r="C473" s="207" t="s">
        <v>909</v>
      </c>
      <c r="D473" s="207" t="s">
        <v>130</v>
      </c>
      <c r="E473" s="208" t="s">
        <v>910</v>
      </c>
      <c r="F473" s="209" t="s">
        <v>911</v>
      </c>
      <c r="G473" s="210" t="s">
        <v>133</v>
      </c>
      <c r="H473" s="211">
        <v>114.565</v>
      </c>
      <c r="I473" s="212"/>
      <c r="J473" s="213">
        <f>ROUND(I473*H473,2)</f>
        <v>0</v>
      </c>
      <c r="K473" s="214"/>
      <c r="L473" s="40"/>
      <c r="M473" s="215" t="s">
        <v>1</v>
      </c>
      <c r="N473" s="216" t="s">
        <v>42</v>
      </c>
      <c r="O473" s="72"/>
      <c r="P473" s="217">
        <f>O473*H473</f>
        <v>0</v>
      </c>
      <c r="Q473" s="217">
        <v>0.01</v>
      </c>
      <c r="R473" s="217">
        <f>Q473*H473</f>
        <v>1.14565</v>
      </c>
      <c r="S473" s="217">
        <v>0</v>
      </c>
      <c r="T473" s="218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219" t="s">
        <v>134</v>
      </c>
      <c r="AT473" s="219" t="s">
        <v>130</v>
      </c>
      <c r="AU473" s="219" t="s">
        <v>87</v>
      </c>
      <c r="AY473" s="18" t="s">
        <v>128</v>
      </c>
      <c r="BE473" s="220">
        <f>IF(N473="základní",J473,0)</f>
        <v>0</v>
      </c>
      <c r="BF473" s="220">
        <f>IF(N473="snížená",J473,0)</f>
        <v>0</v>
      </c>
      <c r="BG473" s="220">
        <f>IF(N473="zákl. přenesená",J473,0)</f>
        <v>0</v>
      </c>
      <c r="BH473" s="220">
        <f>IF(N473="sníž. přenesená",J473,0)</f>
        <v>0</v>
      </c>
      <c r="BI473" s="220">
        <f>IF(N473="nulová",J473,0)</f>
        <v>0</v>
      </c>
      <c r="BJ473" s="18" t="s">
        <v>85</v>
      </c>
      <c r="BK473" s="220">
        <f>ROUND(I473*H473,2)</f>
        <v>0</v>
      </c>
      <c r="BL473" s="18" t="s">
        <v>134</v>
      </c>
      <c r="BM473" s="219" t="s">
        <v>912</v>
      </c>
    </row>
    <row r="474" spans="2:51" s="13" customFormat="1" ht="12">
      <c r="B474" s="221"/>
      <c r="C474" s="222"/>
      <c r="D474" s="223" t="s">
        <v>135</v>
      </c>
      <c r="E474" s="224" t="s">
        <v>1</v>
      </c>
      <c r="F474" s="225" t="s">
        <v>913</v>
      </c>
      <c r="G474" s="222"/>
      <c r="H474" s="226">
        <v>114.565</v>
      </c>
      <c r="I474" s="227"/>
      <c r="J474" s="222"/>
      <c r="K474" s="222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135</v>
      </c>
      <c r="AU474" s="232" t="s">
        <v>87</v>
      </c>
      <c r="AV474" s="13" t="s">
        <v>87</v>
      </c>
      <c r="AW474" s="13" t="s">
        <v>33</v>
      </c>
      <c r="AX474" s="13" t="s">
        <v>85</v>
      </c>
      <c r="AY474" s="232" t="s">
        <v>128</v>
      </c>
    </row>
    <row r="475" spans="1:65" s="2" customFormat="1" ht="21.75" customHeight="1">
      <c r="A475" s="35"/>
      <c r="B475" s="36"/>
      <c r="C475" s="207" t="s">
        <v>914</v>
      </c>
      <c r="D475" s="207" t="s">
        <v>130</v>
      </c>
      <c r="E475" s="208" t="s">
        <v>915</v>
      </c>
      <c r="F475" s="209" t="s">
        <v>916</v>
      </c>
      <c r="G475" s="210" t="s">
        <v>133</v>
      </c>
      <c r="H475" s="211">
        <v>7.716</v>
      </c>
      <c r="I475" s="212"/>
      <c r="J475" s="213">
        <f>ROUND(I475*H475,2)</f>
        <v>0</v>
      </c>
      <c r="K475" s="214"/>
      <c r="L475" s="40"/>
      <c r="M475" s="215" t="s">
        <v>1</v>
      </c>
      <c r="N475" s="216" t="s">
        <v>42</v>
      </c>
      <c r="O475" s="72"/>
      <c r="P475" s="217">
        <f>O475*H475</f>
        <v>0</v>
      </c>
      <c r="Q475" s="217">
        <v>0</v>
      </c>
      <c r="R475" s="217">
        <f>Q475*H475</f>
        <v>0</v>
      </c>
      <c r="S475" s="217">
        <v>0</v>
      </c>
      <c r="T475" s="218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19" t="s">
        <v>134</v>
      </c>
      <c r="AT475" s="219" t="s">
        <v>130</v>
      </c>
      <c r="AU475" s="219" t="s">
        <v>87</v>
      </c>
      <c r="AY475" s="18" t="s">
        <v>128</v>
      </c>
      <c r="BE475" s="220">
        <f>IF(N475="základní",J475,0)</f>
        <v>0</v>
      </c>
      <c r="BF475" s="220">
        <f>IF(N475="snížená",J475,0)</f>
        <v>0</v>
      </c>
      <c r="BG475" s="220">
        <f>IF(N475="zákl. přenesená",J475,0)</f>
        <v>0</v>
      </c>
      <c r="BH475" s="220">
        <f>IF(N475="sníž. přenesená",J475,0)</f>
        <v>0</v>
      </c>
      <c r="BI475" s="220">
        <f>IF(N475="nulová",J475,0)</f>
        <v>0</v>
      </c>
      <c r="BJ475" s="18" t="s">
        <v>85</v>
      </c>
      <c r="BK475" s="220">
        <f>ROUND(I475*H475,2)</f>
        <v>0</v>
      </c>
      <c r="BL475" s="18" t="s">
        <v>134</v>
      </c>
      <c r="BM475" s="219" t="s">
        <v>917</v>
      </c>
    </row>
    <row r="476" spans="2:51" s="13" customFormat="1" ht="12">
      <c r="B476" s="221"/>
      <c r="C476" s="222"/>
      <c r="D476" s="223" t="s">
        <v>135</v>
      </c>
      <c r="E476" s="224" t="s">
        <v>1</v>
      </c>
      <c r="F476" s="225" t="s">
        <v>918</v>
      </c>
      <c r="G476" s="222"/>
      <c r="H476" s="226">
        <v>7.716</v>
      </c>
      <c r="I476" s="227"/>
      <c r="J476" s="222"/>
      <c r="K476" s="222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135</v>
      </c>
      <c r="AU476" s="232" t="s">
        <v>87</v>
      </c>
      <c r="AV476" s="13" t="s">
        <v>87</v>
      </c>
      <c r="AW476" s="13" t="s">
        <v>33</v>
      </c>
      <c r="AX476" s="13" t="s">
        <v>85</v>
      </c>
      <c r="AY476" s="232" t="s">
        <v>128</v>
      </c>
    </row>
    <row r="477" spans="1:65" s="2" customFormat="1" ht="21.75" customHeight="1">
      <c r="A477" s="35"/>
      <c r="B477" s="36"/>
      <c r="C477" s="207" t="s">
        <v>919</v>
      </c>
      <c r="D477" s="207" t="s">
        <v>130</v>
      </c>
      <c r="E477" s="208" t="s">
        <v>920</v>
      </c>
      <c r="F477" s="209" t="s">
        <v>921</v>
      </c>
      <c r="G477" s="210" t="s">
        <v>133</v>
      </c>
      <c r="H477" s="211">
        <v>114.565</v>
      </c>
      <c r="I477" s="212"/>
      <c r="J477" s="213">
        <f>ROUND(I477*H477,2)</f>
        <v>0</v>
      </c>
      <c r="K477" s="214"/>
      <c r="L477" s="40"/>
      <c r="M477" s="215" t="s">
        <v>1</v>
      </c>
      <c r="N477" s="216" t="s">
        <v>42</v>
      </c>
      <c r="O477" s="72"/>
      <c r="P477" s="217">
        <f>O477*H477</f>
        <v>0</v>
      </c>
      <c r="Q477" s="217">
        <v>0</v>
      </c>
      <c r="R477" s="217">
        <f>Q477*H477</f>
        <v>0</v>
      </c>
      <c r="S477" s="217">
        <v>0</v>
      </c>
      <c r="T477" s="218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19" t="s">
        <v>134</v>
      </c>
      <c r="AT477" s="219" t="s">
        <v>130</v>
      </c>
      <c r="AU477" s="219" t="s">
        <v>87</v>
      </c>
      <c r="AY477" s="18" t="s">
        <v>128</v>
      </c>
      <c r="BE477" s="220">
        <f>IF(N477="základní",J477,0)</f>
        <v>0</v>
      </c>
      <c r="BF477" s="220">
        <f>IF(N477="snížená",J477,0)</f>
        <v>0</v>
      </c>
      <c r="BG477" s="220">
        <f>IF(N477="zákl. přenesená",J477,0)</f>
        <v>0</v>
      </c>
      <c r="BH477" s="220">
        <f>IF(N477="sníž. přenesená",J477,0)</f>
        <v>0</v>
      </c>
      <c r="BI477" s="220">
        <f>IF(N477="nulová",J477,0)</f>
        <v>0</v>
      </c>
      <c r="BJ477" s="18" t="s">
        <v>85</v>
      </c>
      <c r="BK477" s="220">
        <f>ROUND(I477*H477,2)</f>
        <v>0</v>
      </c>
      <c r="BL477" s="18" t="s">
        <v>134</v>
      </c>
      <c r="BM477" s="219" t="s">
        <v>922</v>
      </c>
    </row>
    <row r="478" spans="2:51" s="13" customFormat="1" ht="12">
      <c r="B478" s="221"/>
      <c r="C478" s="222"/>
      <c r="D478" s="223" t="s">
        <v>135</v>
      </c>
      <c r="E478" s="224" t="s">
        <v>1</v>
      </c>
      <c r="F478" s="225" t="s">
        <v>913</v>
      </c>
      <c r="G478" s="222"/>
      <c r="H478" s="226">
        <v>114.565</v>
      </c>
      <c r="I478" s="227"/>
      <c r="J478" s="222"/>
      <c r="K478" s="222"/>
      <c r="L478" s="228"/>
      <c r="M478" s="229"/>
      <c r="N478" s="230"/>
      <c r="O478" s="230"/>
      <c r="P478" s="230"/>
      <c r="Q478" s="230"/>
      <c r="R478" s="230"/>
      <c r="S478" s="230"/>
      <c r="T478" s="231"/>
      <c r="AT478" s="232" t="s">
        <v>135</v>
      </c>
      <c r="AU478" s="232" t="s">
        <v>87</v>
      </c>
      <c r="AV478" s="13" t="s">
        <v>87</v>
      </c>
      <c r="AW478" s="13" t="s">
        <v>33</v>
      </c>
      <c r="AX478" s="13" t="s">
        <v>85</v>
      </c>
      <c r="AY478" s="232" t="s">
        <v>128</v>
      </c>
    </row>
    <row r="479" spans="1:65" s="2" customFormat="1" ht="21.75" customHeight="1">
      <c r="A479" s="35"/>
      <c r="B479" s="36"/>
      <c r="C479" s="207" t="s">
        <v>923</v>
      </c>
      <c r="D479" s="207" t="s">
        <v>130</v>
      </c>
      <c r="E479" s="208" t="s">
        <v>924</v>
      </c>
      <c r="F479" s="209" t="s">
        <v>925</v>
      </c>
      <c r="G479" s="210" t="s">
        <v>133</v>
      </c>
      <c r="H479" s="211">
        <v>114.565</v>
      </c>
      <c r="I479" s="212"/>
      <c r="J479" s="213">
        <f>ROUND(I479*H479,2)</f>
        <v>0</v>
      </c>
      <c r="K479" s="214"/>
      <c r="L479" s="40"/>
      <c r="M479" s="215" t="s">
        <v>1</v>
      </c>
      <c r="N479" s="216" t="s">
        <v>42</v>
      </c>
      <c r="O479" s="72"/>
      <c r="P479" s="217">
        <f>O479*H479</f>
        <v>0</v>
      </c>
      <c r="Q479" s="217">
        <v>0.0202</v>
      </c>
      <c r="R479" s="217">
        <f>Q479*H479</f>
        <v>2.314213</v>
      </c>
      <c r="S479" s="217">
        <v>0</v>
      </c>
      <c r="T479" s="218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19" t="s">
        <v>134</v>
      </c>
      <c r="AT479" s="219" t="s">
        <v>130</v>
      </c>
      <c r="AU479" s="219" t="s">
        <v>87</v>
      </c>
      <c r="AY479" s="18" t="s">
        <v>128</v>
      </c>
      <c r="BE479" s="220">
        <f>IF(N479="základní",J479,0)</f>
        <v>0</v>
      </c>
      <c r="BF479" s="220">
        <f>IF(N479="snížená",J479,0)</f>
        <v>0</v>
      </c>
      <c r="BG479" s="220">
        <f>IF(N479="zákl. přenesená",J479,0)</f>
        <v>0</v>
      </c>
      <c r="BH479" s="220">
        <f>IF(N479="sníž. přenesená",J479,0)</f>
        <v>0</v>
      </c>
      <c r="BI479" s="220">
        <f>IF(N479="nulová",J479,0)</f>
        <v>0</v>
      </c>
      <c r="BJ479" s="18" t="s">
        <v>85</v>
      </c>
      <c r="BK479" s="220">
        <f>ROUND(I479*H479,2)</f>
        <v>0</v>
      </c>
      <c r="BL479" s="18" t="s">
        <v>134</v>
      </c>
      <c r="BM479" s="219" t="s">
        <v>926</v>
      </c>
    </row>
    <row r="480" spans="2:51" s="13" customFormat="1" ht="12">
      <c r="B480" s="221"/>
      <c r="C480" s="222"/>
      <c r="D480" s="223" t="s">
        <v>135</v>
      </c>
      <c r="E480" s="224" t="s">
        <v>1</v>
      </c>
      <c r="F480" s="225" t="s">
        <v>927</v>
      </c>
      <c r="G480" s="222"/>
      <c r="H480" s="226">
        <v>114.565</v>
      </c>
      <c r="I480" s="227"/>
      <c r="J480" s="222"/>
      <c r="K480" s="222"/>
      <c r="L480" s="228"/>
      <c r="M480" s="229"/>
      <c r="N480" s="230"/>
      <c r="O480" s="230"/>
      <c r="P480" s="230"/>
      <c r="Q480" s="230"/>
      <c r="R480" s="230"/>
      <c r="S480" s="230"/>
      <c r="T480" s="231"/>
      <c r="AT480" s="232" t="s">
        <v>135</v>
      </c>
      <c r="AU480" s="232" t="s">
        <v>87</v>
      </c>
      <c r="AV480" s="13" t="s">
        <v>87</v>
      </c>
      <c r="AW480" s="13" t="s">
        <v>33</v>
      </c>
      <c r="AX480" s="13" t="s">
        <v>77</v>
      </c>
      <c r="AY480" s="232" t="s">
        <v>128</v>
      </c>
    </row>
    <row r="481" spans="2:51" s="14" customFormat="1" ht="12">
      <c r="B481" s="233"/>
      <c r="C481" s="234"/>
      <c r="D481" s="223" t="s">
        <v>135</v>
      </c>
      <c r="E481" s="235" t="s">
        <v>1</v>
      </c>
      <c r="F481" s="236" t="s">
        <v>137</v>
      </c>
      <c r="G481" s="234"/>
      <c r="H481" s="237">
        <v>114.565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135</v>
      </c>
      <c r="AU481" s="243" t="s">
        <v>87</v>
      </c>
      <c r="AV481" s="14" t="s">
        <v>134</v>
      </c>
      <c r="AW481" s="14" t="s">
        <v>33</v>
      </c>
      <c r="AX481" s="14" t="s">
        <v>85</v>
      </c>
      <c r="AY481" s="243" t="s">
        <v>128</v>
      </c>
    </row>
    <row r="482" spans="1:65" s="2" customFormat="1" ht="16.5" customHeight="1">
      <c r="A482" s="35"/>
      <c r="B482" s="36"/>
      <c r="C482" s="207" t="s">
        <v>928</v>
      </c>
      <c r="D482" s="207" t="s">
        <v>130</v>
      </c>
      <c r="E482" s="208" t="s">
        <v>929</v>
      </c>
      <c r="F482" s="209" t="s">
        <v>930</v>
      </c>
      <c r="G482" s="210" t="s">
        <v>180</v>
      </c>
      <c r="H482" s="211">
        <v>2.037</v>
      </c>
      <c r="I482" s="212"/>
      <c r="J482" s="213">
        <f>ROUND(I482*H482,2)</f>
        <v>0</v>
      </c>
      <c r="K482" s="214"/>
      <c r="L482" s="40"/>
      <c r="M482" s="215" t="s">
        <v>1</v>
      </c>
      <c r="N482" s="216" t="s">
        <v>42</v>
      </c>
      <c r="O482" s="72"/>
      <c r="P482" s="217">
        <f>O482*H482</f>
        <v>0</v>
      </c>
      <c r="Q482" s="217">
        <v>1.06277</v>
      </c>
      <c r="R482" s="217">
        <f>Q482*H482</f>
        <v>2.16486249</v>
      </c>
      <c r="S482" s="217">
        <v>0</v>
      </c>
      <c r="T482" s="218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219" t="s">
        <v>134</v>
      </c>
      <c r="AT482" s="219" t="s">
        <v>130</v>
      </c>
      <c r="AU482" s="219" t="s">
        <v>87</v>
      </c>
      <c r="AY482" s="18" t="s">
        <v>128</v>
      </c>
      <c r="BE482" s="220">
        <f>IF(N482="základní",J482,0)</f>
        <v>0</v>
      </c>
      <c r="BF482" s="220">
        <f>IF(N482="snížená",J482,0)</f>
        <v>0</v>
      </c>
      <c r="BG482" s="220">
        <f>IF(N482="zákl. přenesená",J482,0)</f>
        <v>0</v>
      </c>
      <c r="BH482" s="220">
        <f>IF(N482="sníž. přenesená",J482,0)</f>
        <v>0</v>
      </c>
      <c r="BI482" s="220">
        <f>IF(N482="nulová",J482,0)</f>
        <v>0</v>
      </c>
      <c r="BJ482" s="18" t="s">
        <v>85</v>
      </c>
      <c r="BK482" s="220">
        <f>ROUND(I482*H482,2)</f>
        <v>0</v>
      </c>
      <c r="BL482" s="18" t="s">
        <v>134</v>
      </c>
      <c r="BM482" s="219" t="s">
        <v>931</v>
      </c>
    </row>
    <row r="483" spans="2:51" s="13" customFormat="1" ht="12">
      <c r="B483" s="221"/>
      <c r="C483" s="222"/>
      <c r="D483" s="223" t="s">
        <v>135</v>
      </c>
      <c r="E483" s="224" t="s">
        <v>1</v>
      </c>
      <c r="F483" s="225" t="s">
        <v>932</v>
      </c>
      <c r="G483" s="222"/>
      <c r="H483" s="226">
        <v>0.762</v>
      </c>
      <c r="I483" s="227"/>
      <c r="J483" s="222"/>
      <c r="K483" s="222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135</v>
      </c>
      <c r="AU483" s="232" t="s">
        <v>87</v>
      </c>
      <c r="AV483" s="13" t="s">
        <v>87</v>
      </c>
      <c r="AW483" s="13" t="s">
        <v>33</v>
      </c>
      <c r="AX483" s="13" t="s">
        <v>77</v>
      </c>
      <c r="AY483" s="232" t="s">
        <v>128</v>
      </c>
    </row>
    <row r="484" spans="2:51" s="13" customFormat="1" ht="22.5">
      <c r="B484" s="221"/>
      <c r="C484" s="222"/>
      <c r="D484" s="223" t="s">
        <v>135</v>
      </c>
      <c r="E484" s="224" t="s">
        <v>1</v>
      </c>
      <c r="F484" s="225" t="s">
        <v>933</v>
      </c>
      <c r="G484" s="222"/>
      <c r="H484" s="226">
        <v>1.275</v>
      </c>
      <c r="I484" s="227"/>
      <c r="J484" s="222"/>
      <c r="K484" s="222"/>
      <c r="L484" s="228"/>
      <c r="M484" s="229"/>
      <c r="N484" s="230"/>
      <c r="O484" s="230"/>
      <c r="P484" s="230"/>
      <c r="Q484" s="230"/>
      <c r="R484" s="230"/>
      <c r="S484" s="230"/>
      <c r="T484" s="231"/>
      <c r="AT484" s="232" t="s">
        <v>135</v>
      </c>
      <c r="AU484" s="232" t="s">
        <v>87</v>
      </c>
      <c r="AV484" s="13" t="s">
        <v>87</v>
      </c>
      <c r="AW484" s="13" t="s">
        <v>33</v>
      </c>
      <c r="AX484" s="13" t="s">
        <v>77</v>
      </c>
      <c r="AY484" s="232" t="s">
        <v>128</v>
      </c>
    </row>
    <row r="485" spans="2:51" s="14" customFormat="1" ht="12">
      <c r="B485" s="233"/>
      <c r="C485" s="234"/>
      <c r="D485" s="223" t="s">
        <v>135</v>
      </c>
      <c r="E485" s="235" t="s">
        <v>1</v>
      </c>
      <c r="F485" s="236" t="s">
        <v>137</v>
      </c>
      <c r="G485" s="234"/>
      <c r="H485" s="237">
        <v>2.037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135</v>
      </c>
      <c r="AU485" s="243" t="s">
        <v>87</v>
      </c>
      <c r="AV485" s="14" t="s">
        <v>134</v>
      </c>
      <c r="AW485" s="14" t="s">
        <v>33</v>
      </c>
      <c r="AX485" s="14" t="s">
        <v>85</v>
      </c>
      <c r="AY485" s="243" t="s">
        <v>128</v>
      </c>
    </row>
    <row r="486" spans="1:65" s="2" customFormat="1" ht="16.5" customHeight="1">
      <c r="A486" s="35"/>
      <c r="B486" s="36"/>
      <c r="C486" s="207" t="s">
        <v>934</v>
      </c>
      <c r="D486" s="207" t="s">
        <v>130</v>
      </c>
      <c r="E486" s="208" t="s">
        <v>935</v>
      </c>
      <c r="F486" s="209" t="s">
        <v>936</v>
      </c>
      <c r="G486" s="210" t="s">
        <v>142</v>
      </c>
      <c r="H486" s="211">
        <v>20.3</v>
      </c>
      <c r="I486" s="212"/>
      <c r="J486" s="213">
        <f>ROUND(I486*H486,2)</f>
        <v>0</v>
      </c>
      <c r="K486" s="214"/>
      <c r="L486" s="40"/>
      <c r="M486" s="215" t="s">
        <v>1</v>
      </c>
      <c r="N486" s="216" t="s">
        <v>42</v>
      </c>
      <c r="O486" s="72"/>
      <c r="P486" s="217">
        <f>O486*H486</f>
        <v>0</v>
      </c>
      <c r="Q486" s="217">
        <v>0.2756</v>
      </c>
      <c r="R486" s="217">
        <f>Q486*H486</f>
        <v>5.59468</v>
      </c>
      <c r="S486" s="217">
        <v>0</v>
      </c>
      <c r="T486" s="218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19" t="s">
        <v>134</v>
      </c>
      <c r="AT486" s="219" t="s">
        <v>130</v>
      </c>
      <c r="AU486" s="219" t="s">
        <v>87</v>
      </c>
      <c r="AY486" s="18" t="s">
        <v>128</v>
      </c>
      <c r="BE486" s="220">
        <f>IF(N486="základní",J486,0)</f>
        <v>0</v>
      </c>
      <c r="BF486" s="220">
        <f>IF(N486="snížená",J486,0)</f>
        <v>0</v>
      </c>
      <c r="BG486" s="220">
        <f>IF(N486="zákl. přenesená",J486,0)</f>
        <v>0</v>
      </c>
      <c r="BH486" s="220">
        <f>IF(N486="sníž. přenesená",J486,0)</f>
        <v>0</v>
      </c>
      <c r="BI486" s="220">
        <f>IF(N486="nulová",J486,0)</f>
        <v>0</v>
      </c>
      <c r="BJ486" s="18" t="s">
        <v>85</v>
      </c>
      <c r="BK486" s="220">
        <f>ROUND(I486*H486,2)</f>
        <v>0</v>
      </c>
      <c r="BL486" s="18" t="s">
        <v>134</v>
      </c>
      <c r="BM486" s="219" t="s">
        <v>937</v>
      </c>
    </row>
    <row r="487" spans="2:51" s="13" customFormat="1" ht="12">
      <c r="B487" s="221"/>
      <c r="C487" s="222"/>
      <c r="D487" s="223" t="s">
        <v>135</v>
      </c>
      <c r="E487" s="224" t="s">
        <v>1</v>
      </c>
      <c r="F487" s="225" t="s">
        <v>785</v>
      </c>
      <c r="G487" s="222"/>
      <c r="H487" s="226">
        <v>20.3</v>
      </c>
      <c r="I487" s="227"/>
      <c r="J487" s="222"/>
      <c r="K487" s="222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135</v>
      </c>
      <c r="AU487" s="232" t="s">
        <v>87</v>
      </c>
      <c r="AV487" s="13" t="s">
        <v>87</v>
      </c>
      <c r="AW487" s="13" t="s">
        <v>33</v>
      </c>
      <c r="AX487" s="13" t="s">
        <v>85</v>
      </c>
      <c r="AY487" s="232" t="s">
        <v>128</v>
      </c>
    </row>
    <row r="488" spans="1:65" s="2" customFormat="1" ht="21.75" customHeight="1">
      <c r="A488" s="35"/>
      <c r="B488" s="36"/>
      <c r="C488" s="207" t="s">
        <v>938</v>
      </c>
      <c r="D488" s="207" t="s">
        <v>130</v>
      </c>
      <c r="E488" s="208" t="s">
        <v>939</v>
      </c>
      <c r="F488" s="209" t="s">
        <v>940</v>
      </c>
      <c r="G488" s="210" t="s">
        <v>634</v>
      </c>
      <c r="H488" s="211">
        <v>5</v>
      </c>
      <c r="I488" s="212"/>
      <c r="J488" s="213">
        <f>ROUND(I488*H488,2)</f>
        <v>0</v>
      </c>
      <c r="K488" s="214"/>
      <c r="L488" s="40"/>
      <c r="M488" s="215" t="s">
        <v>1</v>
      </c>
      <c r="N488" s="216" t="s">
        <v>42</v>
      </c>
      <c r="O488" s="72"/>
      <c r="P488" s="217">
        <f>O488*H488</f>
        <v>0</v>
      </c>
      <c r="Q488" s="217">
        <v>0.00134</v>
      </c>
      <c r="R488" s="217">
        <f>Q488*H488</f>
        <v>0.0067</v>
      </c>
      <c r="S488" s="217">
        <v>0</v>
      </c>
      <c r="T488" s="218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19" t="s">
        <v>134</v>
      </c>
      <c r="AT488" s="219" t="s">
        <v>130</v>
      </c>
      <c r="AU488" s="219" t="s">
        <v>87</v>
      </c>
      <c r="AY488" s="18" t="s">
        <v>128</v>
      </c>
      <c r="BE488" s="220">
        <f>IF(N488="základní",J488,0)</f>
        <v>0</v>
      </c>
      <c r="BF488" s="220">
        <f>IF(N488="snížená",J488,0)</f>
        <v>0</v>
      </c>
      <c r="BG488" s="220">
        <f>IF(N488="zákl. přenesená",J488,0)</f>
        <v>0</v>
      </c>
      <c r="BH488" s="220">
        <f>IF(N488="sníž. přenesená",J488,0)</f>
        <v>0</v>
      </c>
      <c r="BI488" s="220">
        <f>IF(N488="nulová",J488,0)</f>
        <v>0</v>
      </c>
      <c r="BJ488" s="18" t="s">
        <v>85</v>
      </c>
      <c r="BK488" s="220">
        <f>ROUND(I488*H488,2)</f>
        <v>0</v>
      </c>
      <c r="BL488" s="18" t="s">
        <v>134</v>
      </c>
      <c r="BM488" s="219" t="s">
        <v>941</v>
      </c>
    </row>
    <row r="489" spans="2:63" s="12" customFormat="1" ht="22.9" customHeight="1">
      <c r="B489" s="192"/>
      <c r="C489" s="193"/>
      <c r="D489" s="194" t="s">
        <v>76</v>
      </c>
      <c r="E489" s="205" t="s">
        <v>154</v>
      </c>
      <c r="F489" s="205" t="s">
        <v>942</v>
      </c>
      <c r="G489" s="193"/>
      <c r="H489" s="193"/>
      <c r="I489" s="196"/>
      <c r="J489" s="206">
        <f>BK489</f>
        <v>0</v>
      </c>
      <c r="K489" s="193"/>
      <c r="L489" s="197"/>
      <c r="M489" s="198"/>
      <c r="N489" s="199"/>
      <c r="O489" s="199"/>
      <c r="P489" s="200">
        <f>SUM(P490:P513)</f>
        <v>0</v>
      </c>
      <c r="Q489" s="199"/>
      <c r="R489" s="200">
        <f>SUM(R490:R513)</f>
        <v>6.87591308</v>
      </c>
      <c r="S489" s="199"/>
      <c r="T489" s="201">
        <f>SUM(T490:T513)</f>
        <v>0</v>
      </c>
      <c r="AR489" s="202" t="s">
        <v>85</v>
      </c>
      <c r="AT489" s="203" t="s">
        <v>76</v>
      </c>
      <c r="AU489" s="203" t="s">
        <v>85</v>
      </c>
      <c r="AY489" s="202" t="s">
        <v>128</v>
      </c>
      <c r="BK489" s="204">
        <f>SUM(BK490:BK513)</f>
        <v>0</v>
      </c>
    </row>
    <row r="490" spans="1:65" s="2" customFormat="1" ht="21.75" customHeight="1">
      <c r="A490" s="35"/>
      <c r="B490" s="36"/>
      <c r="C490" s="207" t="s">
        <v>943</v>
      </c>
      <c r="D490" s="207" t="s">
        <v>130</v>
      </c>
      <c r="E490" s="208" t="s">
        <v>944</v>
      </c>
      <c r="F490" s="209" t="s">
        <v>945</v>
      </c>
      <c r="G490" s="210" t="s">
        <v>133</v>
      </c>
      <c r="H490" s="211">
        <v>0.22</v>
      </c>
      <c r="I490" s="212"/>
      <c r="J490" s="213">
        <f>ROUND(I490*H490,2)</f>
        <v>0</v>
      </c>
      <c r="K490" s="214"/>
      <c r="L490" s="40"/>
      <c r="M490" s="215" t="s">
        <v>1</v>
      </c>
      <c r="N490" s="216" t="s">
        <v>42</v>
      </c>
      <c r="O490" s="72"/>
      <c r="P490" s="217">
        <f>O490*H490</f>
        <v>0</v>
      </c>
      <c r="Q490" s="217">
        <v>2.47758</v>
      </c>
      <c r="R490" s="217">
        <f>Q490*H490</f>
        <v>0.5450676</v>
      </c>
      <c r="S490" s="217">
        <v>0</v>
      </c>
      <c r="T490" s="218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9" t="s">
        <v>134</v>
      </c>
      <c r="AT490" s="219" t="s">
        <v>130</v>
      </c>
      <c r="AU490" s="219" t="s">
        <v>87</v>
      </c>
      <c r="AY490" s="18" t="s">
        <v>128</v>
      </c>
      <c r="BE490" s="220">
        <f>IF(N490="základní",J490,0)</f>
        <v>0</v>
      </c>
      <c r="BF490" s="220">
        <f>IF(N490="snížená",J490,0)</f>
        <v>0</v>
      </c>
      <c r="BG490" s="220">
        <f>IF(N490="zákl. přenesená",J490,0)</f>
        <v>0</v>
      </c>
      <c r="BH490" s="220">
        <f>IF(N490="sníž. přenesená",J490,0)</f>
        <v>0</v>
      </c>
      <c r="BI490" s="220">
        <f>IF(N490="nulová",J490,0)</f>
        <v>0</v>
      </c>
      <c r="BJ490" s="18" t="s">
        <v>85</v>
      </c>
      <c r="BK490" s="220">
        <f>ROUND(I490*H490,2)</f>
        <v>0</v>
      </c>
      <c r="BL490" s="18" t="s">
        <v>134</v>
      </c>
      <c r="BM490" s="219" t="s">
        <v>946</v>
      </c>
    </row>
    <row r="491" spans="2:51" s="13" customFormat="1" ht="12">
      <c r="B491" s="221"/>
      <c r="C491" s="222"/>
      <c r="D491" s="223" t="s">
        <v>135</v>
      </c>
      <c r="E491" s="224" t="s">
        <v>1</v>
      </c>
      <c r="F491" s="225" t="s">
        <v>947</v>
      </c>
      <c r="G491" s="222"/>
      <c r="H491" s="226">
        <v>0.12</v>
      </c>
      <c r="I491" s="227"/>
      <c r="J491" s="222"/>
      <c r="K491" s="222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135</v>
      </c>
      <c r="AU491" s="232" t="s">
        <v>87</v>
      </c>
      <c r="AV491" s="13" t="s">
        <v>87</v>
      </c>
      <c r="AW491" s="13" t="s">
        <v>33</v>
      </c>
      <c r="AX491" s="13" t="s">
        <v>77</v>
      </c>
      <c r="AY491" s="232" t="s">
        <v>128</v>
      </c>
    </row>
    <row r="492" spans="2:51" s="13" customFormat="1" ht="12">
      <c r="B492" s="221"/>
      <c r="C492" s="222"/>
      <c r="D492" s="223" t="s">
        <v>135</v>
      </c>
      <c r="E492" s="224" t="s">
        <v>1</v>
      </c>
      <c r="F492" s="225" t="s">
        <v>948</v>
      </c>
      <c r="G492" s="222"/>
      <c r="H492" s="226">
        <v>0.1</v>
      </c>
      <c r="I492" s="227"/>
      <c r="J492" s="222"/>
      <c r="K492" s="222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135</v>
      </c>
      <c r="AU492" s="232" t="s">
        <v>87</v>
      </c>
      <c r="AV492" s="13" t="s">
        <v>87</v>
      </c>
      <c r="AW492" s="13" t="s">
        <v>33</v>
      </c>
      <c r="AX492" s="13" t="s">
        <v>77</v>
      </c>
      <c r="AY492" s="232" t="s">
        <v>128</v>
      </c>
    </row>
    <row r="493" spans="2:51" s="14" customFormat="1" ht="12">
      <c r="B493" s="233"/>
      <c r="C493" s="234"/>
      <c r="D493" s="223" t="s">
        <v>135</v>
      </c>
      <c r="E493" s="235" t="s">
        <v>1</v>
      </c>
      <c r="F493" s="236" t="s">
        <v>137</v>
      </c>
      <c r="G493" s="234"/>
      <c r="H493" s="237">
        <v>0.22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AT493" s="243" t="s">
        <v>135</v>
      </c>
      <c r="AU493" s="243" t="s">
        <v>87</v>
      </c>
      <c r="AV493" s="14" t="s">
        <v>134</v>
      </c>
      <c r="AW493" s="14" t="s">
        <v>33</v>
      </c>
      <c r="AX493" s="14" t="s">
        <v>85</v>
      </c>
      <c r="AY493" s="243" t="s">
        <v>128</v>
      </c>
    </row>
    <row r="494" spans="1:65" s="2" customFormat="1" ht="16.5" customHeight="1">
      <c r="A494" s="35"/>
      <c r="B494" s="36"/>
      <c r="C494" s="207" t="s">
        <v>949</v>
      </c>
      <c r="D494" s="207" t="s">
        <v>130</v>
      </c>
      <c r="E494" s="208" t="s">
        <v>950</v>
      </c>
      <c r="F494" s="209" t="s">
        <v>951</v>
      </c>
      <c r="G494" s="210" t="s">
        <v>133</v>
      </c>
      <c r="H494" s="211">
        <v>0.22</v>
      </c>
      <c r="I494" s="212"/>
      <c r="J494" s="213">
        <f>ROUND(I494*H494,2)</f>
        <v>0</v>
      </c>
      <c r="K494" s="214"/>
      <c r="L494" s="40"/>
      <c r="M494" s="215" t="s">
        <v>1</v>
      </c>
      <c r="N494" s="216" t="s">
        <v>42</v>
      </c>
      <c r="O494" s="72"/>
      <c r="P494" s="217">
        <f>O494*H494</f>
        <v>0</v>
      </c>
      <c r="Q494" s="217">
        <v>0</v>
      </c>
      <c r="R494" s="217">
        <f>Q494*H494</f>
        <v>0</v>
      </c>
      <c r="S494" s="217">
        <v>0</v>
      </c>
      <c r="T494" s="218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19" t="s">
        <v>134</v>
      </c>
      <c r="AT494" s="219" t="s">
        <v>130</v>
      </c>
      <c r="AU494" s="219" t="s">
        <v>87</v>
      </c>
      <c r="AY494" s="18" t="s">
        <v>128</v>
      </c>
      <c r="BE494" s="220">
        <f>IF(N494="základní",J494,0)</f>
        <v>0</v>
      </c>
      <c r="BF494" s="220">
        <f>IF(N494="snížená",J494,0)</f>
        <v>0</v>
      </c>
      <c r="BG494" s="220">
        <f>IF(N494="zákl. přenesená",J494,0)</f>
        <v>0</v>
      </c>
      <c r="BH494" s="220">
        <f>IF(N494="sníž. přenesená",J494,0)</f>
        <v>0</v>
      </c>
      <c r="BI494" s="220">
        <f>IF(N494="nulová",J494,0)</f>
        <v>0</v>
      </c>
      <c r="BJ494" s="18" t="s">
        <v>85</v>
      </c>
      <c r="BK494" s="220">
        <f>ROUND(I494*H494,2)</f>
        <v>0</v>
      </c>
      <c r="BL494" s="18" t="s">
        <v>134</v>
      </c>
      <c r="BM494" s="219" t="s">
        <v>952</v>
      </c>
    </row>
    <row r="495" spans="1:65" s="2" customFormat="1" ht="21.75" customHeight="1">
      <c r="A495" s="35"/>
      <c r="B495" s="36"/>
      <c r="C495" s="207" t="s">
        <v>953</v>
      </c>
      <c r="D495" s="207" t="s">
        <v>130</v>
      </c>
      <c r="E495" s="208" t="s">
        <v>954</v>
      </c>
      <c r="F495" s="209" t="s">
        <v>955</v>
      </c>
      <c r="G495" s="210" t="s">
        <v>133</v>
      </c>
      <c r="H495" s="211">
        <v>1.644</v>
      </c>
      <c r="I495" s="212"/>
      <c r="J495" s="213">
        <f>ROUND(I495*H495,2)</f>
        <v>0</v>
      </c>
      <c r="K495" s="214"/>
      <c r="L495" s="40"/>
      <c r="M495" s="215" t="s">
        <v>1</v>
      </c>
      <c r="N495" s="216" t="s">
        <v>42</v>
      </c>
      <c r="O495" s="72"/>
      <c r="P495" s="217">
        <f>O495*H495</f>
        <v>0</v>
      </c>
      <c r="Q495" s="217">
        <v>2.47758</v>
      </c>
      <c r="R495" s="217">
        <f>Q495*H495</f>
        <v>4.07314152</v>
      </c>
      <c r="S495" s="217">
        <v>0</v>
      </c>
      <c r="T495" s="218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19" t="s">
        <v>134</v>
      </c>
      <c r="AT495" s="219" t="s">
        <v>130</v>
      </c>
      <c r="AU495" s="219" t="s">
        <v>87</v>
      </c>
      <c r="AY495" s="18" t="s">
        <v>128</v>
      </c>
      <c r="BE495" s="220">
        <f>IF(N495="základní",J495,0)</f>
        <v>0</v>
      </c>
      <c r="BF495" s="220">
        <f>IF(N495="snížená",J495,0)</f>
        <v>0</v>
      </c>
      <c r="BG495" s="220">
        <f>IF(N495="zákl. přenesená",J495,0)</f>
        <v>0</v>
      </c>
      <c r="BH495" s="220">
        <f>IF(N495="sníž. přenesená",J495,0)</f>
        <v>0</v>
      </c>
      <c r="BI495" s="220">
        <f>IF(N495="nulová",J495,0)</f>
        <v>0</v>
      </c>
      <c r="BJ495" s="18" t="s">
        <v>85</v>
      </c>
      <c r="BK495" s="220">
        <f>ROUND(I495*H495,2)</f>
        <v>0</v>
      </c>
      <c r="BL495" s="18" t="s">
        <v>134</v>
      </c>
      <c r="BM495" s="219" t="s">
        <v>956</v>
      </c>
    </row>
    <row r="496" spans="2:51" s="13" customFormat="1" ht="12">
      <c r="B496" s="221"/>
      <c r="C496" s="222"/>
      <c r="D496" s="223" t="s">
        <v>135</v>
      </c>
      <c r="E496" s="224" t="s">
        <v>1</v>
      </c>
      <c r="F496" s="225" t="s">
        <v>957</v>
      </c>
      <c r="G496" s="222"/>
      <c r="H496" s="226">
        <v>0.295</v>
      </c>
      <c r="I496" s="227"/>
      <c r="J496" s="222"/>
      <c r="K496" s="222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135</v>
      </c>
      <c r="AU496" s="232" t="s">
        <v>87</v>
      </c>
      <c r="AV496" s="13" t="s">
        <v>87</v>
      </c>
      <c r="AW496" s="13" t="s">
        <v>33</v>
      </c>
      <c r="AX496" s="13" t="s">
        <v>77</v>
      </c>
      <c r="AY496" s="232" t="s">
        <v>128</v>
      </c>
    </row>
    <row r="497" spans="2:51" s="13" customFormat="1" ht="12">
      <c r="B497" s="221"/>
      <c r="C497" s="222"/>
      <c r="D497" s="223" t="s">
        <v>135</v>
      </c>
      <c r="E497" s="224" t="s">
        <v>1</v>
      </c>
      <c r="F497" s="225" t="s">
        <v>958</v>
      </c>
      <c r="G497" s="222"/>
      <c r="H497" s="226">
        <v>0.943</v>
      </c>
      <c r="I497" s="227"/>
      <c r="J497" s="222"/>
      <c r="K497" s="222"/>
      <c r="L497" s="228"/>
      <c r="M497" s="229"/>
      <c r="N497" s="230"/>
      <c r="O497" s="230"/>
      <c r="P497" s="230"/>
      <c r="Q497" s="230"/>
      <c r="R497" s="230"/>
      <c r="S497" s="230"/>
      <c r="T497" s="231"/>
      <c r="AT497" s="232" t="s">
        <v>135</v>
      </c>
      <c r="AU497" s="232" t="s">
        <v>87</v>
      </c>
      <c r="AV497" s="13" t="s">
        <v>87</v>
      </c>
      <c r="AW497" s="13" t="s">
        <v>33</v>
      </c>
      <c r="AX497" s="13" t="s">
        <v>77</v>
      </c>
      <c r="AY497" s="232" t="s">
        <v>128</v>
      </c>
    </row>
    <row r="498" spans="2:51" s="13" customFormat="1" ht="12">
      <c r="B498" s="221"/>
      <c r="C498" s="222"/>
      <c r="D498" s="223" t="s">
        <v>135</v>
      </c>
      <c r="E498" s="224" t="s">
        <v>1</v>
      </c>
      <c r="F498" s="225" t="s">
        <v>959</v>
      </c>
      <c r="G498" s="222"/>
      <c r="H498" s="226">
        <v>0.406</v>
      </c>
      <c r="I498" s="227"/>
      <c r="J498" s="222"/>
      <c r="K498" s="222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135</v>
      </c>
      <c r="AU498" s="232" t="s">
        <v>87</v>
      </c>
      <c r="AV498" s="13" t="s">
        <v>87</v>
      </c>
      <c r="AW498" s="13" t="s">
        <v>33</v>
      </c>
      <c r="AX498" s="13" t="s">
        <v>77</v>
      </c>
      <c r="AY498" s="232" t="s">
        <v>128</v>
      </c>
    </row>
    <row r="499" spans="2:51" s="14" customFormat="1" ht="12">
      <c r="B499" s="233"/>
      <c r="C499" s="234"/>
      <c r="D499" s="223" t="s">
        <v>135</v>
      </c>
      <c r="E499" s="235" t="s">
        <v>1</v>
      </c>
      <c r="F499" s="236" t="s">
        <v>137</v>
      </c>
      <c r="G499" s="234"/>
      <c r="H499" s="237">
        <v>1.644</v>
      </c>
      <c r="I499" s="238"/>
      <c r="J499" s="234"/>
      <c r="K499" s="234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135</v>
      </c>
      <c r="AU499" s="243" t="s">
        <v>87</v>
      </c>
      <c r="AV499" s="14" t="s">
        <v>134</v>
      </c>
      <c r="AW499" s="14" t="s">
        <v>33</v>
      </c>
      <c r="AX499" s="14" t="s">
        <v>85</v>
      </c>
      <c r="AY499" s="243" t="s">
        <v>128</v>
      </c>
    </row>
    <row r="500" spans="1:65" s="2" customFormat="1" ht="21.75" customHeight="1">
      <c r="A500" s="35"/>
      <c r="B500" s="36"/>
      <c r="C500" s="207" t="s">
        <v>960</v>
      </c>
      <c r="D500" s="207" t="s">
        <v>130</v>
      </c>
      <c r="E500" s="208" t="s">
        <v>961</v>
      </c>
      <c r="F500" s="209" t="s">
        <v>962</v>
      </c>
      <c r="G500" s="210" t="s">
        <v>133</v>
      </c>
      <c r="H500" s="211">
        <v>1.644</v>
      </c>
      <c r="I500" s="212"/>
      <c r="J500" s="213">
        <f>ROUND(I500*H500,2)</f>
        <v>0</v>
      </c>
      <c r="K500" s="214"/>
      <c r="L500" s="40"/>
      <c r="M500" s="215" t="s">
        <v>1</v>
      </c>
      <c r="N500" s="216" t="s">
        <v>42</v>
      </c>
      <c r="O500" s="72"/>
      <c r="P500" s="217">
        <f>O500*H500</f>
        <v>0</v>
      </c>
      <c r="Q500" s="217">
        <v>0</v>
      </c>
      <c r="R500" s="217">
        <f>Q500*H500</f>
        <v>0</v>
      </c>
      <c r="S500" s="217">
        <v>0</v>
      </c>
      <c r="T500" s="218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19" t="s">
        <v>134</v>
      </c>
      <c r="AT500" s="219" t="s">
        <v>130</v>
      </c>
      <c r="AU500" s="219" t="s">
        <v>87</v>
      </c>
      <c r="AY500" s="18" t="s">
        <v>128</v>
      </c>
      <c r="BE500" s="220">
        <f>IF(N500="základní",J500,0)</f>
        <v>0</v>
      </c>
      <c r="BF500" s="220">
        <f>IF(N500="snížená",J500,0)</f>
        <v>0</v>
      </c>
      <c r="BG500" s="220">
        <f>IF(N500="zákl. přenesená",J500,0)</f>
        <v>0</v>
      </c>
      <c r="BH500" s="220">
        <f>IF(N500="sníž. přenesená",J500,0)</f>
        <v>0</v>
      </c>
      <c r="BI500" s="220">
        <f>IF(N500="nulová",J500,0)</f>
        <v>0</v>
      </c>
      <c r="BJ500" s="18" t="s">
        <v>85</v>
      </c>
      <c r="BK500" s="220">
        <f>ROUND(I500*H500,2)</f>
        <v>0</v>
      </c>
      <c r="BL500" s="18" t="s">
        <v>134</v>
      </c>
      <c r="BM500" s="219" t="s">
        <v>963</v>
      </c>
    </row>
    <row r="501" spans="1:65" s="2" customFormat="1" ht="21.75" customHeight="1">
      <c r="A501" s="35"/>
      <c r="B501" s="36"/>
      <c r="C501" s="207" t="s">
        <v>964</v>
      </c>
      <c r="D501" s="207" t="s">
        <v>130</v>
      </c>
      <c r="E501" s="208" t="s">
        <v>965</v>
      </c>
      <c r="F501" s="209" t="s">
        <v>966</v>
      </c>
      <c r="G501" s="210" t="s">
        <v>133</v>
      </c>
      <c r="H501" s="211">
        <v>0.72</v>
      </c>
      <c r="I501" s="212"/>
      <c r="J501" s="213">
        <f>ROUND(I501*H501,2)</f>
        <v>0</v>
      </c>
      <c r="K501" s="214"/>
      <c r="L501" s="40"/>
      <c r="M501" s="215" t="s">
        <v>1</v>
      </c>
      <c r="N501" s="216" t="s">
        <v>42</v>
      </c>
      <c r="O501" s="72"/>
      <c r="P501" s="217">
        <f>O501*H501</f>
        <v>0</v>
      </c>
      <c r="Q501" s="217">
        <v>2.47758</v>
      </c>
      <c r="R501" s="217">
        <f>Q501*H501</f>
        <v>1.7838576</v>
      </c>
      <c r="S501" s="217">
        <v>0</v>
      </c>
      <c r="T501" s="218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219" t="s">
        <v>134</v>
      </c>
      <c r="AT501" s="219" t="s">
        <v>130</v>
      </c>
      <c r="AU501" s="219" t="s">
        <v>87</v>
      </c>
      <c r="AY501" s="18" t="s">
        <v>128</v>
      </c>
      <c r="BE501" s="220">
        <f>IF(N501="základní",J501,0)</f>
        <v>0</v>
      </c>
      <c r="BF501" s="220">
        <f>IF(N501="snížená",J501,0)</f>
        <v>0</v>
      </c>
      <c r="BG501" s="220">
        <f>IF(N501="zákl. přenesená",J501,0)</f>
        <v>0</v>
      </c>
      <c r="BH501" s="220">
        <f>IF(N501="sníž. přenesená",J501,0)</f>
        <v>0</v>
      </c>
      <c r="BI501" s="220">
        <f>IF(N501="nulová",J501,0)</f>
        <v>0</v>
      </c>
      <c r="BJ501" s="18" t="s">
        <v>85</v>
      </c>
      <c r="BK501" s="220">
        <f>ROUND(I501*H501,2)</f>
        <v>0</v>
      </c>
      <c r="BL501" s="18" t="s">
        <v>134</v>
      </c>
      <c r="BM501" s="219" t="s">
        <v>967</v>
      </c>
    </row>
    <row r="502" spans="2:51" s="13" customFormat="1" ht="12">
      <c r="B502" s="221"/>
      <c r="C502" s="222"/>
      <c r="D502" s="223" t="s">
        <v>135</v>
      </c>
      <c r="E502" s="224" t="s">
        <v>1</v>
      </c>
      <c r="F502" s="225" t="s">
        <v>968</v>
      </c>
      <c r="G502" s="222"/>
      <c r="H502" s="226">
        <v>0.72</v>
      </c>
      <c r="I502" s="227"/>
      <c r="J502" s="222"/>
      <c r="K502" s="222"/>
      <c r="L502" s="228"/>
      <c r="M502" s="229"/>
      <c r="N502" s="230"/>
      <c r="O502" s="230"/>
      <c r="P502" s="230"/>
      <c r="Q502" s="230"/>
      <c r="R502" s="230"/>
      <c r="S502" s="230"/>
      <c r="T502" s="231"/>
      <c r="AT502" s="232" t="s">
        <v>135</v>
      </c>
      <c r="AU502" s="232" t="s">
        <v>87</v>
      </c>
      <c r="AV502" s="13" t="s">
        <v>87</v>
      </c>
      <c r="AW502" s="13" t="s">
        <v>33</v>
      </c>
      <c r="AX502" s="13" t="s">
        <v>85</v>
      </c>
      <c r="AY502" s="232" t="s">
        <v>128</v>
      </c>
    </row>
    <row r="503" spans="1:65" s="2" customFormat="1" ht="16.5" customHeight="1">
      <c r="A503" s="35"/>
      <c r="B503" s="36"/>
      <c r="C503" s="207" t="s">
        <v>969</v>
      </c>
      <c r="D503" s="207" t="s">
        <v>130</v>
      </c>
      <c r="E503" s="208" t="s">
        <v>970</v>
      </c>
      <c r="F503" s="209" t="s">
        <v>971</v>
      </c>
      <c r="G503" s="210" t="s">
        <v>133</v>
      </c>
      <c r="H503" s="211">
        <v>0.72</v>
      </c>
      <c r="I503" s="212"/>
      <c r="J503" s="213">
        <f>ROUND(I503*H503,2)</f>
        <v>0</v>
      </c>
      <c r="K503" s="214"/>
      <c r="L503" s="40"/>
      <c r="M503" s="215" t="s">
        <v>1</v>
      </c>
      <c r="N503" s="216" t="s">
        <v>42</v>
      </c>
      <c r="O503" s="72"/>
      <c r="P503" s="217">
        <f>O503*H503</f>
        <v>0</v>
      </c>
      <c r="Q503" s="217">
        <v>0</v>
      </c>
      <c r="R503" s="217">
        <f>Q503*H503</f>
        <v>0</v>
      </c>
      <c r="S503" s="217">
        <v>0</v>
      </c>
      <c r="T503" s="218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19" t="s">
        <v>134</v>
      </c>
      <c r="AT503" s="219" t="s">
        <v>130</v>
      </c>
      <c r="AU503" s="219" t="s">
        <v>87</v>
      </c>
      <c r="AY503" s="18" t="s">
        <v>128</v>
      </c>
      <c r="BE503" s="220">
        <f>IF(N503="základní",J503,0)</f>
        <v>0</v>
      </c>
      <c r="BF503" s="220">
        <f>IF(N503="snížená",J503,0)</f>
        <v>0</v>
      </c>
      <c r="BG503" s="220">
        <f>IF(N503="zákl. přenesená",J503,0)</f>
        <v>0</v>
      </c>
      <c r="BH503" s="220">
        <f>IF(N503="sníž. přenesená",J503,0)</f>
        <v>0</v>
      </c>
      <c r="BI503" s="220">
        <f>IF(N503="nulová",J503,0)</f>
        <v>0</v>
      </c>
      <c r="BJ503" s="18" t="s">
        <v>85</v>
      </c>
      <c r="BK503" s="220">
        <f>ROUND(I503*H503,2)</f>
        <v>0</v>
      </c>
      <c r="BL503" s="18" t="s">
        <v>134</v>
      </c>
      <c r="BM503" s="219" t="s">
        <v>972</v>
      </c>
    </row>
    <row r="504" spans="1:65" s="2" customFormat="1" ht="21.75" customHeight="1">
      <c r="A504" s="35"/>
      <c r="B504" s="36"/>
      <c r="C504" s="207" t="s">
        <v>973</v>
      </c>
      <c r="D504" s="207" t="s">
        <v>130</v>
      </c>
      <c r="E504" s="208" t="s">
        <v>974</v>
      </c>
      <c r="F504" s="209" t="s">
        <v>975</v>
      </c>
      <c r="G504" s="210" t="s">
        <v>142</v>
      </c>
      <c r="H504" s="211">
        <v>7.328</v>
      </c>
      <c r="I504" s="212"/>
      <c r="J504" s="213">
        <f>ROUND(I504*H504,2)</f>
        <v>0</v>
      </c>
      <c r="K504" s="214"/>
      <c r="L504" s="40"/>
      <c r="M504" s="215" t="s">
        <v>1</v>
      </c>
      <c r="N504" s="216" t="s">
        <v>42</v>
      </c>
      <c r="O504" s="72"/>
      <c r="P504" s="217">
        <f>O504*H504</f>
        <v>0</v>
      </c>
      <c r="Q504" s="217">
        <v>0.00232</v>
      </c>
      <c r="R504" s="217">
        <f>Q504*H504</f>
        <v>0.017000960000000002</v>
      </c>
      <c r="S504" s="217">
        <v>0</v>
      </c>
      <c r="T504" s="218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19" t="s">
        <v>134</v>
      </c>
      <c r="AT504" s="219" t="s">
        <v>130</v>
      </c>
      <c r="AU504" s="219" t="s">
        <v>87</v>
      </c>
      <c r="AY504" s="18" t="s">
        <v>128</v>
      </c>
      <c r="BE504" s="220">
        <f>IF(N504="základní",J504,0)</f>
        <v>0</v>
      </c>
      <c r="BF504" s="220">
        <f>IF(N504="snížená",J504,0)</f>
        <v>0</v>
      </c>
      <c r="BG504" s="220">
        <f>IF(N504="zákl. přenesená",J504,0)</f>
        <v>0</v>
      </c>
      <c r="BH504" s="220">
        <f>IF(N504="sníž. přenesená",J504,0)</f>
        <v>0</v>
      </c>
      <c r="BI504" s="220">
        <f>IF(N504="nulová",J504,0)</f>
        <v>0</v>
      </c>
      <c r="BJ504" s="18" t="s">
        <v>85</v>
      </c>
      <c r="BK504" s="220">
        <f>ROUND(I504*H504,2)</f>
        <v>0</v>
      </c>
      <c r="BL504" s="18" t="s">
        <v>134</v>
      </c>
      <c r="BM504" s="219" t="s">
        <v>976</v>
      </c>
    </row>
    <row r="505" spans="2:51" s="13" customFormat="1" ht="12">
      <c r="B505" s="221"/>
      <c r="C505" s="222"/>
      <c r="D505" s="223" t="s">
        <v>135</v>
      </c>
      <c r="E505" s="224" t="s">
        <v>1</v>
      </c>
      <c r="F505" s="225" t="s">
        <v>977</v>
      </c>
      <c r="G505" s="222"/>
      <c r="H505" s="226">
        <v>2.624</v>
      </c>
      <c r="I505" s="227"/>
      <c r="J505" s="222"/>
      <c r="K505" s="222"/>
      <c r="L505" s="228"/>
      <c r="M505" s="229"/>
      <c r="N505" s="230"/>
      <c r="O505" s="230"/>
      <c r="P505" s="230"/>
      <c r="Q505" s="230"/>
      <c r="R505" s="230"/>
      <c r="S505" s="230"/>
      <c r="T505" s="231"/>
      <c r="AT505" s="232" t="s">
        <v>135</v>
      </c>
      <c r="AU505" s="232" t="s">
        <v>87</v>
      </c>
      <c r="AV505" s="13" t="s">
        <v>87</v>
      </c>
      <c r="AW505" s="13" t="s">
        <v>33</v>
      </c>
      <c r="AX505" s="13" t="s">
        <v>77</v>
      </c>
      <c r="AY505" s="232" t="s">
        <v>128</v>
      </c>
    </row>
    <row r="506" spans="2:51" s="13" customFormat="1" ht="12">
      <c r="B506" s="221"/>
      <c r="C506" s="222"/>
      <c r="D506" s="223" t="s">
        <v>135</v>
      </c>
      <c r="E506" s="224" t="s">
        <v>1</v>
      </c>
      <c r="F506" s="225" t="s">
        <v>978</v>
      </c>
      <c r="G506" s="222"/>
      <c r="H506" s="226">
        <v>4.704</v>
      </c>
      <c r="I506" s="227"/>
      <c r="J506" s="222"/>
      <c r="K506" s="222"/>
      <c r="L506" s="228"/>
      <c r="M506" s="229"/>
      <c r="N506" s="230"/>
      <c r="O506" s="230"/>
      <c r="P506" s="230"/>
      <c r="Q506" s="230"/>
      <c r="R506" s="230"/>
      <c r="S506" s="230"/>
      <c r="T506" s="231"/>
      <c r="AT506" s="232" t="s">
        <v>135</v>
      </c>
      <c r="AU506" s="232" t="s">
        <v>87</v>
      </c>
      <c r="AV506" s="13" t="s">
        <v>87</v>
      </c>
      <c r="AW506" s="13" t="s">
        <v>33</v>
      </c>
      <c r="AX506" s="13" t="s">
        <v>77</v>
      </c>
      <c r="AY506" s="232" t="s">
        <v>128</v>
      </c>
    </row>
    <row r="507" spans="2:51" s="14" customFormat="1" ht="12">
      <c r="B507" s="233"/>
      <c r="C507" s="234"/>
      <c r="D507" s="223" t="s">
        <v>135</v>
      </c>
      <c r="E507" s="235" t="s">
        <v>1</v>
      </c>
      <c r="F507" s="236" t="s">
        <v>137</v>
      </c>
      <c r="G507" s="234"/>
      <c r="H507" s="237">
        <v>7.328</v>
      </c>
      <c r="I507" s="238"/>
      <c r="J507" s="234"/>
      <c r="K507" s="234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135</v>
      </c>
      <c r="AU507" s="243" t="s">
        <v>87</v>
      </c>
      <c r="AV507" s="14" t="s">
        <v>134</v>
      </c>
      <c r="AW507" s="14" t="s">
        <v>33</v>
      </c>
      <c r="AX507" s="14" t="s">
        <v>85</v>
      </c>
      <c r="AY507" s="243" t="s">
        <v>128</v>
      </c>
    </row>
    <row r="508" spans="1:65" s="2" customFormat="1" ht="21.75" customHeight="1">
      <c r="A508" s="35"/>
      <c r="B508" s="36"/>
      <c r="C508" s="207" t="s">
        <v>979</v>
      </c>
      <c r="D508" s="207" t="s">
        <v>130</v>
      </c>
      <c r="E508" s="208" t="s">
        <v>980</v>
      </c>
      <c r="F508" s="209" t="s">
        <v>981</v>
      </c>
      <c r="G508" s="210" t="s">
        <v>142</v>
      </c>
      <c r="H508" s="211">
        <v>9.356</v>
      </c>
      <c r="I508" s="212"/>
      <c r="J508" s="213">
        <f>ROUND(I508*H508,2)</f>
        <v>0</v>
      </c>
      <c r="K508" s="214"/>
      <c r="L508" s="40"/>
      <c r="M508" s="215" t="s">
        <v>1</v>
      </c>
      <c r="N508" s="216" t="s">
        <v>42</v>
      </c>
      <c r="O508" s="72"/>
      <c r="P508" s="217">
        <f>O508*H508</f>
        <v>0</v>
      </c>
      <c r="Q508" s="217">
        <v>0.00465</v>
      </c>
      <c r="R508" s="217">
        <f>Q508*H508</f>
        <v>0.04350539999999999</v>
      </c>
      <c r="S508" s="217">
        <v>0</v>
      </c>
      <c r="T508" s="218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19" t="s">
        <v>134</v>
      </c>
      <c r="AT508" s="219" t="s">
        <v>130</v>
      </c>
      <c r="AU508" s="219" t="s">
        <v>87</v>
      </c>
      <c r="AY508" s="18" t="s">
        <v>128</v>
      </c>
      <c r="BE508" s="220">
        <f>IF(N508="základní",J508,0)</f>
        <v>0</v>
      </c>
      <c r="BF508" s="220">
        <f>IF(N508="snížená",J508,0)</f>
        <v>0</v>
      </c>
      <c r="BG508" s="220">
        <f>IF(N508="zákl. přenesená",J508,0)</f>
        <v>0</v>
      </c>
      <c r="BH508" s="220">
        <f>IF(N508="sníž. přenesená",J508,0)</f>
        <v>0</v>
      </c>
      <c r="BI508" s="220">
        <f>IF(N508="nulová",J508,0)</f>
        <v>0</v>
      </c>
      <c r="BJ508" s="18" t="s">
        <v>85</v>
      </c>
      <c r="BK508" s="220">
        <f>ROUND(I508*H508,2)</f>
        <v>0</v>
      </c>
      <c r="BL508" s="18" t="s">
        <v>134</v>
      </c>
      <c r="BM508" s="219" t="s">
        <v>982</v>
      </c>
    </row>
    <row r="509" spans="2:51" s="13" customFormat="1" ht="12">
      <c r="B509" s="221"/>
      <c r="C509" s="222"/>
      <c r="D509" s="223" t="s">
        <v>135</v>
      </c>
      <c r="E509" s="224" t="s">
        <v>1</v>
      </c>
      <c r="F509" s="225" t="s">
        <v>983</v>
      </c>
      <c r="G509" s="222"/>
      <c r="H509" s="226">
        <v>3.28</v>
      </c>
      <c r="I509" s="227"/>
      <c r="J509" s="222"/>
      <c r="K509" s="222"/>
      <c r="L509" s="228"/>
      <c r="M509" s="229"/>
      <c r="N509" s="230"/>
      <c r="O509" s="230"/>
      <c r="P509" s="230"/>
      <c r="Q509" s="230"/>
      <c r="R509" s="230"/>
      <c r="S509" s="230"/>
      <c r="T509" s="231"/>
      <c r="AT509" s="232" t="s">
        <v>135</v>
      </c>
      <c r="AU509" s="232" t="s">
        <v>87</v>
      </c>
      <c r="AV509" s="13" t="s">
        <v>87</v>
      </c>
      <c r="AW509" s="13" t="s">
        <v>33</v>
      </c>
      <c r="AX509" s="13" t="s">
        <v>77</v>
      </c>
      <c r="AY509" s="232" t="s">
        <v>128</v>
      </c>
    </row>
    <row r="510" spans="2:51" s="13" customFormat="1" ht="12">
      <c r="B510" s="221"/>
      <c r="C510" s="222"/>
      <c r="D510" s="223" t="s">
        <v>135</v>
      </c>
      <c r="E510" s="224" t="s">
        <v>1</v>
      </c>
      <c r="F510" s="225" t="s">
        <v>984</v>
      </c>
      <c r="G510" s="222"/>
      <c r="H510" s="226">
        <v>6.076</v>
      </c>
      <c r="I510" s="227"/>
      <c r="J510" s="222"/>
      <c r="K510" s="222"/>
      <c r="L510" s="228"/>
      <c r="M510" s="229"/>
      <c r="N510" s="230"/>
      <c r="O510" s="230"/>
      <c r="P510" s="230"/>
      <c r="Q510" s="230"/>
      <c r="R510" s="230"/>
      <c r="S510" s="230"/>
      <c r="T510" s="231"/>
      <c r="AT510" s="232" t="s">
        <v>135</v>
      </c>
      <c r="AU510" s="232" t="s">
        <v>87</v>
      </c>
      <c r="AV510" s="13" t="s">
        <v>87</v>
      </c>
      <c r="AW510" s="13" t="s">
        <v>33</v>
      </c>
      <c r="AX510" s="13" t="s">
        <v>77</v>
      </c>
      <c r="AY510" s="232" t="s">
        <v>128</v>
      </c>
    </row>
    <row r="511" spans="2:51" s="14" customFormat="1" ht="12">
      <c r="B511" s="233"/>
      <c r="C511" s="234"/>
      <c r="D511" s="223" t="s">
        <v>135</v>
      </c>
      <c r="E511" s="235" t="s">
        <v>1</v>
      </c>
      <c r="F511" s="236" t="s">
        <v>137</v>
      </c>
      <c r="G511" s="234"/>
      <c r="H511" s="237">
        <v>9.356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135</v>
      </c>
      <c r="AU511" s="243" t="s">
        <v>87</v>
      </c>
      <c r="AV511" s="14" t="s">
        <v>134</v>
      </c>
      <c r="AW511" s="14" t="s">
        <v>33</v>
      </c>
      <c r="AX511" s="14" t="s">
        <v>85</v>
      </c>
      <c r="AY511" s="243" t="s">
        <v>128</v>
      </c>
    </row>
    <row r="512" spans="1:65" s="2" customFormat="1" ht="21.75" customHeight="1">
      <c r="A512" s="35"/>
      <c r="B512" s="36"/>
      <c r="C512" s="207" t="s">
        <v>985</v>
      </c>
      <c r="D512" s="207" t="s">
        <v>130</v>
      </c>
      <c r="E512" s="208" t="s">
        <v>986</v>
      </c>
      <c r="F512" s="209" t="s">
        <v>987</v>
      </c>
      <c r="G512" s="210" t="s">
        <v>634</v>
      </c>
      <c r="H512" s="211">
        <v>1</v>
      </c>
      <c r="I512" s="212"/>
      <c r="J512" s="213">
        <f>ROUND(I512*H512,2)</f>
        <v>0</v>
      </c>
      <c r="K512" s="214"/>
      <c r="L512" s="40"/>
      <c r="M512" s="215" t="s">
        <v>1</v>
      </c>
      <c r="N512" s="216" t="s">
        <v>42</v>
      </c>
      <c r="O512" s="72"/>
      <c r="P512" s="217">
        <f>O512*H512</f>
        <v>0</v>
      </c>
      <c r="Q512" s="217">
        <v>0.21734</v>
      </c>
      <c r="R512" s="217">
        <f>Q512*H512</f>
        <v>0.21734</v>
      </c>
      <c r="S512" s="217">
        <v>0</v>
      </c>
      <c r="T512" s="218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19" t="s">
        <v>134</v>
      </c>
      <c r="AT512" s="219" t="s">
        <v>130</v>
      </c>
      <c r="AU512" s="219" t="s">
        <v>87</v>
      </c>
      <c r="AY512" s="18" t="s">
        <v>128</v>
      </c>
      <c r="BE512" s="220">
        <f>IF(N512="základní",J512,0)</f>
        <v>0</v>
      </c>
      <c r="BF512" s="220">
        <f>IF(N512="snížená",J512,0)</f>
        <v>0</v>
      </c>
      <c r="BG512" s="220">
        <f>IF(N512="zákl. přenesená",J512,0)</f>
        <v>0</v>
      </c>
      <c r="BH512" s="220">
        <f>IF(N512="sníž. přenesená",J512,0)</f>
        <v>0</v>
      </c>
      <c r="BI512" s="220">
        <f>IF(N512="nulová",J512,0)</f>
        <v>0</v>
      </c>
      <c r="BJ512" s="18" t="s">
        <v>85</v>
      </c>
      <c r="BK512" s="220">
        <f>ROUND(I512*H512,2)</f>
        <v>0</v>
      </c>
      <c r="BL512" s="18" t="s">
        <v>134</v>
      </c>
      <c r="BM512" s="219" t="s">
        <v>988</v>
      </c>
    </row>
    <row r="513" spans="1:65" s="2" customFormat="1" ht="21.75" customHeight="1">
      <c r="A513" s="35"/>
      <c r="B513" s="36"/>
      <c r="C513" s="268" t="s">
        <v>989</v>
      </c>
      <c r="D513" s="268" t="s">
        <v>398</v>
      </c>
      <c r="E513" s="269" t="s">
        <v>990</v>
      </c>
      <c r="F513" s="270" t="s">
        <v>991</v>
      </c>
      <c r="G513" s="271" t="s">
        <v>634</v>
      </c>
      <c r="H513" s="272">
        <v>1</v>
      </c>
      <c r="I513" s="273"/>
      <c r="J513" s="274">
        <f>ROUND(I513*H513,2)</f>
        <v>0</v>
      </c>
      <c r="K513" s="275"/>
      <c r="L513" s="276"/>
      <c r="M513" s="277" t="s">
        <v>1</v>
      </c>
      <c r="N513" s="278" t="s">
        <v>42</v>
      </c>
      <c r="O513" s="72"/>
      <c r="P513" s="217">
        <f>O513*H513</f>
        <v>0</v>
      </c>
      <c r="Q513" s="217">
        <v>0.196</v>
      </c>
      <c r="R513" s="217">
        <f>Q513*H513</f>
        <v>0.196</v>
      </c>
      <c r="S513" s="217">
        <v>0</v>
      </c>
      <c r="T513" s="218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19" t="s">
        <v>154</v>
      </c>
      <c r="AT513" s="219" t="s">
        <v>398</v>
      </c>
      <c r="AU513" s="219" t="s">
        <v>87</v>
      </c>
      <c r="AY513" s="18" t="s">
        <v>128</v>
      </c>
      <c r="BE513" s="220">
        <f>IF(N513="základní",J513,0)</f>
        <v>0</v>
      </c>
      <c r="BF513" s="220">
        <f>IF(N513="snížená",J513,0)</f>
        <v>0</v>
      </c>
      <c r="BG513" s="220">
        <f>IF(N513="zákl. přenesená",J513,0)</f>
        <v>0</v>
      </c>
      <c r="BH513" s="220">
        <f>IF(N513="sníž. přenesená",J513,0)</f>
        <v>0</v>
      </c>
      <c r="BI513" s="220">
        <f>IF(N513="nulová",J513,0)</f>
        <v>0</v>
      </c>
      <c r="BJ513" s="18" t="s">
        <v>85</v>
      </c>
      <c r="BK513" s="220">
        <f>ROUND(I513*H513,2)</f>
        <v>0</v>
      </c>
      <c r="BL513" s="18" t="s">
        <v>134</v>
      </c>
      <c r="BM513" s="219" t="s">
        <v>992</v>
      </c>
    </row>
    <row r="514" spans="2:63" s="12" customFormat="1" ht="22.9" customHeight="1">
      <c r="B514" s="192"/>
      <c r="C514" s="193"/>
      <c r="D514" s="194" t="s">
        <v>76</v>
      </c>
      <c r="E514" s="205" t="s">
        <v>138</v>
      </c>
      <c r="F514" s="205" t="s">
        <v>139</v>
      </c>
      <c r="G514" s="193"/>
      <c r="H514" s="193"/>
      <c r="I514" s="196"/>
      <c r="J514" s="206">
        <f>BK514</f>
        <v>0</v>
      </c>
      <c r="K514" s="193"/>
      <c r="L514" s="197"/>
      <c r="M514" s="198"/>
      <c r="N514" s="199"/>
      <c r="O514" s="199"/>
      <c r="P514" s="200">
        <f>SUM(P515:P561)</f>
        <v>0</v>
      </c>
      <c r="Q514" s="199"/>
      <c r="R514" s="200">
        <f>SUM(R515:R561)</f>
        <v>84.48540659999999</v>
      </c>
      <c r="S514" s="199"/>
      <c r="T514" s="201">
        <f>SUM(T515:T561)</f>
        <v>9.814259999999999</v>
      </c>
      <c r="AR514" s="202" t="s">
        <v>85</v>
      </c>
      <c r="AT514" s="203" t="s">
        <v>76</v>
      </c>
      <c r="AU514" s="203" t="s">
        <v>85</v>
      </c>
      <c r="AY514" s="202" t="s">
        <v>128</v>
      </c>
      <c r="BK514" s="204">
        <f>SUM(BK515:BK561)</f>
        <v>0</v>
      </c>
    </row>
    <row r="515" spans="1:65" s="2" customFormat="1" ht="21.75" customHeight="1">
      <c r="A515" s="35"/>
      <c r="B515" s="36"/>
      <c r="C515" s="207" t="s">
        <v>993</v>
      </c>
      <c r="D515" s="207" t="s">
        <v>130</v>
      </c>
      <c r="E515" s="208" t="s">
        <v>994</v>
      </c>
      <c r="F515" s="209" t="s">
        <v>995</v>
      </c>
      <c r="G515" s="210" t="s">
        <v>255</v>
      </c>
      <c r="H515" s="211">
        <v>128.8</v>
      </c>
      <c r="I515" s="212"/>
      <c r="J515" s="213">
        <f>ROUND(I515*H515,2)</f>
        <v>0</v>
      </c>
      <c r="K515" s="214"/>
      <c r="L515" s="40"/>
      <c r="M515" s="215" t="s">
        <v>1</v>
      </c>
      <c r="N515" s="216" t="s">
        <v>42</v>
      </c>
      <c r="O515" s="72"/>
      <c r="P515" s="217">
        <f>O515*H515</f>
        <v>0</v>
      </c>
      <c r="Q515" s="217">
        <v>0.1554</v>
      </c>
      <c r="R515" s="217">
        <f>Q515*H515</f>
        <v>20.015520000000002</v>
      </c>
      <c r="S515" s="217">
        <v>0</v>
      </c>
      <c r="T515" s="218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19" t="s">
        <v>134</v>
      </c>
      <c r="AT515" s="219" t="s">
        <v>130</v>
      </c>
      <c r="AU515" s="219" t="s">
        <v>87</v>
      </c>
      <c r="AY515" s="18" t="s">
        <v>128</v>
      </c>
      <c r="BE515" s="220">
        <f>IF(N515="základní",J515,0)</f>
        <v>0</v>
      </c>
      <c r="BF515" s="220">
        <f>IF(N515="snížená",J515,0)</f>
        <v>0</v>
      </c>
      <c r="BG515" s="220">
        <f>IF(N515="zákl. přenesená",J515,0)</f>
        <v>0</v>
      </c>
      <c r="BH515" s="220">
        <f>IF(N515="sníž. přenesená",J515,0)</f>
        <v>0</v>
      </c>
      <c r="BI515" s="220">
        <f>IF(N515="nulová",J515,0)</f>
        <v>0</v>
      </c>
      <c r="BJ515" s="18" t="s">
        <v>85</v>
      </c>
      <c r="BK515" s="220">
        <f>ROUND(I515*H515,2)</f>
        <v>0</v>
      </c>
      <c r="BL515" s="18" t="s">
        <v>134</v>
      </c>
      <c r="BM515" s="219" t="s">
        <v>996</v>
      </c>
    </row>
    <row r="516" spans="1:65" s="2" customFormat="1" ht="16.5" customHeight="1">
      <c r="A516" s="35"/>
      <c r="B516" s="36"/>
      <c r="C516" s="268" t="s">
        <v>997</v>
      </c>
      <c r="D516" s="268" t="s">
        <v>398</v>
      </c>
      <c r="E516" s="269" t="s">
        <v>998</v>
      </c>
      <c r="F516" s="270" t="s">
        <v>999</v>
      </c>
      <c r="G516" s="271" t="s">
        <v>255</v>
      </c>
      <c r="H516" s="272">
        <v>48.6</v>
      </c>
      <c r="I516" s="273"/>
      <c r="J516" s="274">
        <f>ROUND(I516*H516,2)</f>
        <v>0</v>
      </c>
      <c r="K516" s="275"/>
      <c r="L516" s="276"/>
      <c r="M516" s="277" t="s">
        <v>1</v>
      </c>
      <c r="N516" s="278" t="s">
        <v>42</v>
      </c>
      <c r="O516" s="72"/>
      <c r="P516" s="217">
        <f>O516*H516</f>
        <v>0</v>
      </c>
      <c r="Q516" s="217">
        <v>0.058</v>
      </c>
      <c r="R516" s="217">
        <f>Q516*H516</f>
        <v>2.8188000000000004</v>
      </c>
      <c r="S516" s="217">
        <v>0</v>
      </c>
      <c r="T516" s="218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19" t="s">
        <v>154</v>
      </c>
      <c r="AT516" s="219" t="s">
        <v>398</v>
      </c>
      <c r="AU516" s="219" t="s">
        <v>87</v>
      </c>
      <c r="AY516" s="18" t="s">
        <v>128</v>
      </c>
      <c r="BE516" s="220">
        <f>IF(N516="základní",J516,0)</f>
        <v>0</v>
      </c>
      <c r="BF516" s="220">
        <f>IF(N516="snížená",J516,0)</f>
        <v>0</v>
      </c>
      <c r="BG516" s="220">
        <f>IF(N516="zákl. přenesená",J516,0)</f>
        <v>0</v>
      </c>
      <c r="BH516" s="220">
        <f>IF(N516="sníž. přenesená",J516,0)</f>
        <v>0</v>
      </c>
      <c r="BI516" s="220">
        <f>IF(N516="nulová",J516,0)</f>
        <v>0</v>
      </c>
      <c r="BJ516" s="18" t="s">
        <v>85</v>
      </c>
      <c r="BK516" s="220">
        <f>ROUND(I516*H516,2)</f>
        <v>0</v>
      </c>
      <c r="BL516" s="18" t="s">
        <v>134</v>
      </c>
      <c r="BM516" s="219" t="s">
        <v>1000</v>
      </c>
    </row>
    <row r="517" spans="2:51" s="13" customFormat="1" ht="12">
      <c r="B517" s="221"/>
      <c r="C517" s="222"/>
      <c r="D517" s="223" t="s">
        <v>135</v>
      </c>
      <c r="E517" s="224" t="s">
        <v>1</v>
      </c>
      <c r="F517" s="225" t="s">
        <v>1001</v>
      </c>
      <c r="G517" s="222"/>
      <c r="H517" s="226">
        <v>48.6</v>
      </c>
      <c r="I517" s="227"/>
      <c r="J517" s="222"/>
      <c r="K517" s="222"/>
      <c r="L517" s="228"/>
      <c r="M517" s="229"/>
      <c r="N517" s="230"/>
      <c r="O517" s="230"/>
      <c r="P517" s="230"/>
      <c r="Q517" s="230"/>
      <c r="R517" s="230"/>
      <c r="S517" s="230"/>
      <c r="T517" s="231"/>
      <c r="AT517" s="232" t="s">
        <v>135</v>
      </c>
      <c r="AU517" s="232" t="s">
        <v>87</v>
      </c>
      <c r="AV517" s="13" t="s">
        <v>87</v>
      </c>
      <c r="AW517" s="13" t="s">
        <v>33</v>
      </c>
      <c r="AX517" s="13" t="s">
        <v>85</v>
      </c>
      <c r="AY517" s="232" t="s">
        <v>128</v>
      </c>
    </row>
    <row r="518" spans="1:65" s="2" customFormat="1" ht="16.5" customHeight="1">
      <c r="A518" s="35"/>
      <c r="B518" s="36"/>
      <c r="C518" s="268" t="s">
        <v>1002</v>
      </c>
      <c r="D518" s="268" t="s">
        <v>398</v>
      </c>
      <c r="E518" s="269" t="s">
        <v>1003</v>
      </c>
      <c r="F518" s="270" t="s">
        <v>1004</v>
      </c>
      <c r="G518" s="271" t="s">
        <v>255</v>
      </c>
      <c r="H518" s="272">
        <v>80.2</v>
      </c>
      <c r="I518" s="273"/>
      <c r="J518" s="274">
        <f>ROUND(I518*H518,2)</f>
        <v>0</v>
      </c>
      <c r="K518" s="275"/>
      <c r="L518" s="276"/>
      <c r="M518" s="277" t="s">
        <v>1</v>
      </c>
      <c r="N518" s="278" t="s">
        <v>42</v>
      </c>
      <c r="O518" s="72"/>
      <c r="P518" s="217">
        <f>O518*H518</f>
        <v>0</v>
      </c>
      <c r="Q518" s="217">
        <v>0.045</v>
      </c>
      <c r="R518" s="217">
        <f>Q518*H518</f>
        <v>3.609</v>
      </c>
      <c r="S518" s="217">
        <v>0</v>
      </c>
      <c r="T518" s="218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19" t="s">
        <v>154</v>
      </c>
      <c r="AT518" s="219" t="s">
        <v>398</v>
      </c>
      <c r="AU518" s="219" t="s">
        <v>87</v>
      </c>
      <c r="AY518" s="18" t="s">
        <v>128</v>
      </c>
      <c r="BE518" s="220">
        <f>IF(N518="základní",J518,0)</f>
        <v>0</v>
      </c>
      <c r="BF518" s="220">
        <f>IF(N518="snížená",J518,0)</f>
        <v>0</v>
      </c>
      <c r="BG518" s="220">
        <f>IF(N518="zákl. přenesená",J518,0)</f>
        <v>0</v>
      </c>
      <c r="BH518" s="220">
        <f>IF(N518="sníž. přenesená",J518,0)</f>
        <v>0</v>
      </c>
      <c r="BI518" s="220">
        <f>IF(N518="nulová",J518,0)</f>
        <v>0</v>
      </c>
      <c r="BJ518" s="18" t="s">
        <v>85</v>
      </c>
      <c r="BK518" s="220">
        <f>ROUND(I518*H518,2)</f>
        <v>0</v>
      </c>
      <c r="BL518" s="18" t="s">
        <v>134</v>
      </c>
      <c r="BM518" s="219" t="s">
        <v>1005</v>
      </c>
    </row>
    <row r="519" spans="2:51" s="13" customFormat="1" ht="12">
      <c r="B519" s="221"/>
      <c r="C519" s="222"/>
      <c r="D519" s="223" t="s">
        <v>135</v>
      </c>
      <c r="E519" s="224" t="s">
        <v>1</v>
      </c>
      <c r="F519" s="225" t="s">
        <v>1006</v>
      </c>
      <c r="G519" s="222"/>
      <c r="H519" s="226">
        <v>80.2</v>
      </c>
      <c r="I519" s="227"/>
      <c r="J519" s="222"/>
      <c r="K519" s="222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135</v>
      </c>
      <c r="AU519" s="232" t="s">
        <v>87</v>
      </c>
      <c r="AV519" s="13" t="s">
        <v>87</v>
      </c>
      <c r="AW519" s="13" t="s">
        <v>33</v>
      </c>
      <c r="AX519" s="13" t="s">
        <v>85</v>
      </c>
      <c r="AY519" s="232" t="s">
        <v>128</v>
      </c>
    </row>
    <row r="520" spans="1:65" s="2" customFormat="1" ht="21.75" customHeight="1">
      <c r="A520" s="35"/>
      <c r="B520" s="36"/>
      <c r="C520" s="207" t="s">
        <v>1007</v>
      </c>
      <c r="D520" s="207" t="s">
        <v>130</v>
      </c>
      <c r="E520" s="208" t="s">
        <v>1008</v>
      </c>
      <c r="F520" s="209" t="s">
        <v>1009</v>
      </c>
      <c r="G520" s="210" t="s">
        <v>255</v>
      </c>
      <c r="H520" s="211">
        <v>58.7</v>
      </c>
      <c r="I520" s="212"/>
      <c r="J520" s="213">
        <f>ROUND(I520*H520,2)</f>
        <v>0</v>
      </c>
      <c r="K520" s="214"/>
      <c r="L520" s="40"/>
      <c r="M520" s="215" t="s">
        <v>1</v>
      </c>
      <c r="N520" s="216" t="s">
        <v>42</v>
      </c>
      <c r="O520" s="72"/>
      <c r="P520" s="217">
        <f>O520*H520</f>
        <v>0</v>
      </c>
      <c r="Q520" s="217">
        <v>0.1295</v>
      </c>
      <c r="R520" s="217">
        <f>Q520*H520</f>
        <v>7.60165</v>
      </c>
      <c r="S520" s="217">
        <v>0</v>
      </c>
      <c r="T520" s="218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19" t="s">
        <v>134</v>
      </c>
      <c r="AT520" s="219" t="s">
        <v>130</v>
      </c>
      <c r="AU520" s="219" t="s">
        <v>87</v>
      </c>
      <c r="AY520" s="18" t="s">
        <v>128</v>
      </c>
      <c r="BE520" s="220">
        <f>IF(N520="základní",J520,0)</f>
        <v>0</v>
      </c>
      <c r="BF520" s="220">
        <f>IF(N520="snížená",J520,0)</f>
        <v>0</v>
      </c>
      <c r="BG520" s="220">
        <f>IF(N520="zákl. přenesená",J520,0)</f>
        <v>0</v>
      </c>
      <c r="BH520" s="220">
        <f>IF(N520="sníž. přenesená",J520,0)</f>
        <v>0</v>
      </c>
      <c r="BI520" s="220">
        <f>IF(N520="nulová",J520,0)</f>
        <v>0</v>
      </c>
      <c r="BJ520" s="18" t="s">
        <v>85</v>
      </c>
      <c r="BK520" s="220">
        <f>ROUND(I520*H520,2)</f>
        <v>0</v>
      </c>
      <c r="BL520" s="18" t="s">
        <v>134</v>
      </c>
      <c r="BM520" s="219" t="s">
        <v>1010</v>
      </c>
    </row>
    <row r="521" spans="2:51" s="13" customFormat="1" ht="12">
      <c r="B521" s="221"/>
      <c r="C521" s="222"/>
      <c r="D521" s="223" t="s">
        <v>135</v>
      </c>
      <c r="E521" s="224" t="s">
        <v>1</v>
      </c>
      <c r="F521" s="225" t="s">
        <v>1011</v>
      </c>
      <c r="G521" s="222"/>
      <c r="H521" s="226">
        <v>58.7</v>
      </c>
      <c r="I521" s="227"/>
      <c r="J521" s="222"/>
      <c r="K521" s="222"/>
      <c r="L521" s="228"/>
      <c r="M521" s="229"/>
      <c r="N521" s="230"/>
      <c r="O521" s="230"/>
      <c r="P521" s="230"/>
      <c r="Q521" s="230"/>
      <c r="R521" s="230"/>
      <c r="S521" s="230"/>
      <c r="T521" s="231"/>
      <c r="AT521" s="232" t="s">
        <v>135</v>
      </c>
      <c r="AU521" s="232" t="s">
        <v>87</v>
      </c>
      <c r="AV521" s="13" t="s">
        <v>87</v>
      </c>
      <c r="AW521" s="13" t="s">
        <v>33</v>
      </c>
      <c r="AX521" s="13" t="s">
        <v>85</v>
      </c>
      <c r="AY521" s="232" t="s">
        <v>128</v>
      </c>
    </row>
    <row r="522" spans="1:65" s="2" customFormat="1" ht="16.5" customHeight="1">
      <c r="A522" s="35"/>
      <c r="B522" s="36"/>
      <c r="C522" s="268" t="s">
        <v>1012</v>
      </c>
      <c r="D522" s="268" t="s">
        <v>398</v>
      </c>
      <c r="E522" s="269" t="s">
        <v>1013</v>
      </c>
      <c r="F522" s="270" t="s">
        <v>1014</v>
      </c>
      <c r="G522" s="271" t="s">
        <v>255</v>
      </c>
      <c r="H522" s="272">
        <v>58.7</v>
      </c>
      <c r="I522" s="273"/>
      <c r="J522" s="274">
        <f>ROUND(I522*H522,2)</f>
        <v>0</v>
      </c>
      <c r="K522" s="275"/>
      <c r="L522" s="276"/>
      <c r="M522" s="277" t="s">
        <v>1</v>
      </c>
      <c r="N522" s="278" t="s">
        <v>42</v>
      </c>
      <c r="O522" s="72"/>
      <c r="P522" s="217">
        <f>O522*H522</f>
        <v>0</v>
      </c>
      <c r="Q522" s="217">
        <v>0.022</v>
      </c>
      <c r="R522" s="217">
        <f>Q522*H522</f>
        <v>1.2913999999999999</v>
      </c>
      <c r="S522" s="217">
        <v>0</v>
      </c>
      <c r="T522" s="218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19" t="s">
        <v>154</v>
      </c>
      <c r="AT522" s="219" t="s">
        <v>398</v>
      </c>
      <c r="AU522" s="219" t="s">
        <v>87</v>
      </c>
      <c r="AY522" s="18" t="s">
        <v>128</v>
      </c>
      <c r="BE522" s="220">
        <f>IF(N522="základní",J522,0)</f>
        <v>0</v>
      </c>
      <c r="BF522" s="220">
        <f>IF(N522="snížená",J522,0)</f>
        <v>0</v>
      </c>
      <c r="BG522" s="220">
        <f>IF(N522="zákl. přenesená",J522,0)</f>
        <v>0</v>
      </c>
      <c r="BH522" s="220">
        <f>IF(N522="sníž. přenesená",J522,0)</f>
        <v>0</v>
      </c>
      <c r="BI522" s="220">
        <f>IF(N522="nulová",J522,0)</f>
        <v>0</v>
      </c>
      <c r="BJ522" s="18" t="s">
        <v>85</v>
      </c>
      <c r="BK522" s="220">
        <f>ROUND(I522*H522,2)</f>
        <v>0</v>
      </c>
      <c r="BL522" s="18" t="s">
        <v>134</v>
      </c>
      <c r="BM522" s="219" t="s">
        <v>1015</v>
      </c>
    </row>
    <row r="523" spans="1:65" s="2" customFormat="1" ht="21.75" customHeight="1">
      <c r="A523" s="35"/>
      <c r="B523" s="36"/>
      <c r="C523" s="207" t="s">
        <v>1016</v>
      </c>
      <c r="D523" s="207" t="s">
        <v>130</v>
      </c>
      <c r="E523" s="208" t="s">
        <v>1017</v>
      </c>
      <c r="F523" s="209" t="s">
        <v>1018</v>
      </c>
      <c r="G523" s="210" t="s">
        <v>142</v>
      </c>
      <c r="H523" s="211">
        <v>37.7</v>
      </c>
      <c r="I523" s="212"/>
      <c r="J523" s="213">
        <f>ROUND(I523*H523,2)</f>
        <v>0</v>
      </c>
      <c r="K523" s="214"/>
      <c r="L523" s="40"/>
      <c r="M523" s="215" t="s">
        <v>1</v>
      </c>
      <c r="N523" s="216" t="s">
        <v>42</v>
      </c>
      <c r="O523" s="72"/>
      <c r="P523" s="217">
        <f>O523*H523</f>
        <v>0</v>
      </c>
      <c r="Q523" s="217">
        <v>0.00047</v>
      </c>
      <c r="R523" s="217">
        <f>Q523*H523</f>
        <v>0.017719000000000002</v>
      </c>
      <c r="S523" s="217">
        <v>0</v>
      </c>
      <c r="T523" s="218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219" t="s">
        <v>134</v>
      </c>
      <c r="AT523" s="219" t="s">
        <v>130</v>
      </c>
      <c r="AU523" s="219" t="s">
        <v>87</v>
      </c>
      <c r="AY523" s="18" t="s">
        <v>128</v>
      </c>
      <c r="BE523" s="220">
        <f>IF(N523="základní",J523,0)</f>
        <v>0</v>
      </c>
      <c r="BF523" s="220">
        <f>IF(N523="snížená",J523,0)</f>
        <v>0</v>
      </c>
      <c r="BG523" s="220">
        <f>IF(N523="zákl. přenesená",J523,0)</f>
        <v>0</v>
      </c>
      <c r="BH523" s="220">
        <f>IF(N523="sníž. přenesená",J523,0)</f>
        <v>0</v>
      </c>
      <c r="BI523" s="220">
        <f>IF(N523="nulová",J523,0)</f>
        <v>0</v>
      </c>
      <c r="BJ523" s="18" t="s">
        <v>85</v>
      </c>
      <c r="BK523" s="220">
        <f>ROUND(I523*H523,2)</f>
        <v>0</v>
      </c>
      <c r="BL523" s="18" t="s">
        <v>134</v>
      </c>
      <c r="BM523" s="219" t="s">
        <v>1019</v>
      </c>
    </row>
    <row r="524" spans="2:51" s="13" customFormat="1" ht="12">
      <c r="B524" s="221"/>
      <c r="C524" s="222"/>
      <c r="D524" s="223" t="s">
        <v>135</v>
      </c>
      <c r="E524" s="224" t="s">
        <v>1</v>
      </c>
      <c r="F524" s="225" t="s">
        <v>1020</v>
      </c>
      <c r="G524" s="222"/>
      <c r="H524" s="226">
        <v>37.7</v>
      </c>
      <c r="I524" s="227"/>
      <c r="J524" s="222"/>
      <c r="K524" s="222"/>
      <c r="L524" s="228"/>
      <c r="M524" s="229"/>
      <c r="N524" s="230"/>
      <c r="O524" s="230"/>
      <c r="P524" s="230"/>
      <c r="Q524" s="230"/>
      <c r="R524" s="230"/>
      <c r="S524" s="230"/>
      <c r="T524" s="231"/>
      <c r="AT524" s="232" t="s">
        <v>135</v>
      </c>
      <c r="AU524" s="232" t="s">
        <v>87</v>
      </c>
      <c r="AV524" s="13" t="s">
        <v>87</v>
      </c>
      <c r="AW524" s="13" t="s">
        <v>33</v>
      </c>
      <c r="AX524" s="13" t="s">
        <v>85</v>
      </c>
      <c r="AY524" s="232" t="s">
        <v>128</v>
      </c>
    </row>
    <row r="525" spans="1:65" s="2" customFormat="1" ht="21.75" customHeight="1">
      <c r="A525" s="35"/>
      <c r="B525" s="36"/>
      <c r="C525" s="207" t="s">
        <v>1021</v>
      </c>
      <c r="D525" s="207" t="s">
        <v>130</v>
      </c>
      <c r="E525" s="208" t="s">
        <v>1022</v>
      </c>
      <c r="F525" s="209" t="s">
        <v>1023</v>
      </c>
      <c r="G525" s="210" t="s">
        <v>255</v>
      </c>
      <c r="H525" s="211">
        <v>76</v>
      </c>
      <c r="I525" s="212"/>
      <c r="J525" s="213">
        <f>ROUND(I525*H525,2)</f>
        <v>0</v>
      </c>
      <c r="K525" s="214"/>
      <c r="L525" s="40"/>
      <c r="M525" s="215" t="s">
        <v>1</v>
      </c>
      <c r="N525" s="216" t="s">
        <v>42</v>
      </c>
      <c r="O525" s="72"/>
      <c r="P525" s="217">
        <f>O525*H525</f>
        <v>0</v>
      </c>
      <c r="Q525" s="217">
        <v>0.63788</v>
      </c>
      <c r="R525" s="217">
        <f>Q525*H525</f>
        <v>48.478880000000004</v>
      </c>
      <c r="S525" s="217">
        <v>0</v>
      </c>
      <c r="T525" s="218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219" t="s">
        <v>134</v>
      </c>
      <c r="AT525" s="219" t="s">
        <v>130</v>
      </c>
      <c r="AU525" s="219" t="s">
        <v>87</v>
      </c>
      <c r="AY525" s="18" t="s">
        <v>128</v>
      </c>
      <c r="BE525" s="220">
        <f>IF(N525="základní",J525,0)</f>
        <v>0</v>
      </c>
      <c r="BF525" s="220">
        <f>IF(N525="snížená",J525,0)</f>
        <v>0</v>
      </c>
      <c r="BG525" s="220">
        <f>IF(N525="zákl. přenesená",J525,0)</f>
        <v>0</v>
      </c>
      <c r="BH525" s="220">
        <f>IF(N525="sníž. přenesená",J525,0)</f>
        <v>0</v>
      </c>
      <c r="BI525" s="220">
        <f>IF(N525="nulová",J525,0)</f>
        <v>0</v>
      </c>
      <c r="BJ525" s="18" t="s">
        <v>85</v>
      </c>
      <c r="BK525" s="220">
        <f>ROUND(I525*H525,2)</f>
        <v>0</v>
      </c>
      <c r="BL525" s="18" t="s">
        <v>134</v>
      </c>
      <c r="BM525" s="219" t="s">
        <v>1024</v>
      </c>
    </row>
    <row r="526" spans="1:65" s="2" customFormat="1" ht="21.75" customHeight="1">
      <c r="A526" s="35"/>
      <c r="B526" s="36"/>
      <c r="C526" s="207" t="s">
        <v>1025</v>
      </c>
      <c r="D526" s="207" t="s">
        <v>130</v>
      </c>
      <c r="E526" s="208" t="s">
        <v>1026</v>
      </c>
      <c r="F526" s="209" t="s">
        <v>1027</v>
      </c>
      <c r="G526" s="210" t="s">
        <v>142</v>
      </c>
      <c r="H526" s="211">
        <v>679.94</v>
      </c>
      <c r="I526" s="212"/>
      <c r="J526" s="213">
        <f>ROUND(I526*H526,2)</f>
        <v>0</v>
      </c>
      <c r="K526" s="214"/>
      <c r="L526" s="40"/>
      <c r="M526" s="215" t="s">
        <v>1</v>
      </c>
      <c r="N526" s="216" t="s">
        <v>42</v>
      </c>
      <c r="O526" s="72"/>
      <c r="P526" s="217">
        <f>O526*H526</f>
        <v>0</v>
      </c>
      <c r="Q526" s="217">
        <v>0</v>
      </c>
      <c r="R526" s="217">
        <f>Q526*H526</f>
        <v>0</v>
      </c>
      <c r="S526" s="217">
        <v>0</v>
      </c>
      <c r="T526" s="218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219" t="s">
        <v>134</v>
      </c>
      <c r="AT526" s="219" t="s">
        <v>130</v>
      </c>
      <c r="AU526" s="219" t="s">
        <v>87</v>
      </c>
      <c r="AY526" s="18" t="s">
        <v>128</v>
      </c>
      <c r="BE526" s="220">
        <f>IF(N526="základní",J526,0)</f>
        <v>0</v>
      </c>
      <c r="BF526" s="220">
        <f>IF(N526="snížená",J526,0)</f>
        <v>0</v>
      </c>
      <c r="BG526" s="220">
        <f>IF(N526="zákl. přenesená",J526,0)</f>
        <v>0</v>
      </c>
      <c r="BH526" s="220">
        <f>IF(N526="sníž. přenesená",J526,0)</f>
        <v>0</v>
      </c>
      <c r="BI526" s="220">
        <f>IF(N526="nulová",J526,0)</f>
        <v>0</v>
      </c>
      <c r="BJ526" s="18" t="s">
        <v>85</v>
      </c>
      <c r="BK526" s="220">
        <f>ROUND(I526*H526,2)</f>
        <v>0</v>
      </c>
      <c r="BL526" s="18" t="s">
        <v>134</v>
      </c>
      <c r="BM526" s="219" t="s">
        <v>1028</v>
      </c>
    </row>
    <row r="527" spans="2:51" s="13" customFormat="1" ht="12">
      <c r="B527" s="221"/>
      <c r="C527" s="222"/>
      <c r="D527" s="223" t="s">
        <v>135</v>
      </c>
      <c r="E527" s="224" t="s">
        <v>1</v>
      </c>
      <c r="F527" s="225" t="s">
        <v>1029</v>
      </c>
      <c r="G527" s="222"/>
      <c r="H527" s="226">
        <v>264.95</v>
      </c>
      <c r="I527" s="227"/>
      <c r="J527" s="222"/>
      <c r="K527" s="222"/>
      <c r="L527" s="228"/>
      <c r="M527" s="229"/>
      <c r="N527" s="230"/>
      <c r="O527" s="230"/>
      <c r="P527" s="230"/>
      <c r="Q527" s="230"/>
      <c r="R527" s="230"/>
      <c r="S527" s="230"/>
      <c r="T527" s="231"/>
      <c r="AT527" s="232" t="s">
        <v>135</v>
      </c>
      <c r="AU527" s="232" t="s">
        <v>87</v>
      </c>
      <c r="AV527" s="13" t="s">
        <v>87</v>
      </c>
      <c r="AW527" s="13" t="s">
        <v>33</v>
      </c>
      <c r="AX527" s="13" t="s">
        <v>77</v>
      </c>
      <c r="AY527" s="232" t="s">
        <v>128</v>
      </c>
    </row>
    <row r="528" spans="2:51" s="13" customFormat="1" ht="12">
      <c r="B528" s="221"/>
      <c r="C528" s="222"/>
      <c r="D528" s="223" t="s">
        <v>135</v>
      </c>
      <c r="E528" s="224" t="s">
        <v>1</v>
      </c>
      <c r="F528" s="225" t="s">
        <v>1030</v>
      </c>
      <c r="G528" s="222"/>
      <c r="H528" s="226">
        <v>414.99</v>
      </c>
      <c r="I528" s="227"/>
      <c r="J528" s="222"/>
      <c r="K528" s="222"/>
      <c r="L528" s="228"/>
      <c r="M528" s="229"/>
      <c r="N528" s="230"/>
      <c r="O528" s="230"/>
      <c r="P528" s="230"/>
      <c r="Q528" s="230"/>
      <c r="R528" s="230"/>
      <c r="S528" s="230"/>
      <c r="T528" s="231"/>
      <c r="AT528" s="232" t="s">
        <v>135</v>
      </c>
      <c r="AU528" s="232" t="s">
        <v>87</v>
      </c>
      <c r="AV528" s="13" t="s">
        <v>87</v>
      </c>
      <c r="AW528" s="13" t="s">
        <v>33</v>
      </c>
      <c r="AX528" s="13" t="s">
        <v>77</v>
      </c>
      <c r="AY528" s="232" t="s">
        <v>128</v>
      </c>
    </row>
    <row r="529" spans="2:51" s="14" customFormat="1" ht="12">
      <c r="B529" s="233"/>
      <c r="C529" s="234"/>
      <c r="D529" s="223" t="s">
        <v>135</v>
      </c>
      <c r="E529" s="235" t="s">
        <v>1</v>
      </c>
      <c r="F529" s="236" t="s">
        <v>137</v>
      </c>
      <c r="G529" s="234"/>
      <c r="H529" s="237">
        <v>679.94</v>
      </c>
      <c r="I529" s="238"/>
      <c r="J529" s="234"/>
      <c r="K529" s="234"/>
      <c r="L529" s="239"/>
      <c r="M529" s="240"/>
      <c r="N529" s="241"/>
      <c r="O529" s="241"/>
      <c r="P529" s="241"/>
      <c r="Q529" s="241"/>
      <c r="R529" s="241"/>
      <c r="S529" s="241"/>
      <c r="T529" s="242"/>
      <c r="AT529" s="243" t="s">
        <v>135</v>
      </c>
      <c r="AU529" s="243" t="s">
        <v>87</v>
      </c>
      <c r="AV529" s="14" t="s">
        <v>134</v>
      </c>
      <c r="AW529" s="14" t="s">
        <v>33</v>
      </c>
      <c r="AX529" s="14" t="s">
        <v>85</v>
      </c>
      <c r="AY529" s="243" t="s">
        <v>128</v>
      </c>
    </row>
    <row r="530" spans="1:65" s="2" customFormat="1" ht="21.75" customHeight="1">
      <c r="A530" s="35"/>
      <c r="B530" s="36"/>
      <c r="C530" s="207" t="s">
        <v>1031</v>
      </c>
      <c r="D530" s="207" t="s">
        <v>130</v>
      </c>
      <c r="E530" s="208" t="s">
        <v>1032</v>
      </c>
      <c r="F530" s="209" t="s">
        <v>1033</v>
      </c>
      <c r="G530" s="210" t="s">
        <v>142</v>
      </c>
      <c r="H530" s="211">
        <v>40796.4</v>
      </c>
      <c r="I530" s="212"/>
      <c r="J530" s="213">
        <f>ROUND(I530*H530,2)</f>
        <v>0</v>
      </c>
      <c r="K530" s="214"/>
      <c r="L530" s="40"/>
      <c r="M530" s="215" t="s">
        <v>1</v>
      </c>
      <c r="N530" s="216" t="s">
        <v>42</v>
      </c>
      <c r="O530" s="72"/>
      <c r="P530" s="217">
        <f>O530*H530</f>
        <v>0</v>
      </c>
      <c r="Q530" s="217">
        <v>0</v>
      </c>
      <c r="R530" s="217">
        <f>Q530*H530</f>
        <v>0</v>
      </c>
      <c r="S530" s="217">
        <v>0</v>
      </c>
      <c r="T530" s="218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219" t="s">
        <v>134</v>
      </c>
      <c r="AT530" s="219" t="s">
        <v>130</v>
      </c>
      <c r="AU530" s="219" t="s">
        <v>87</v>
      </c>
      <c r="AY530" s="18" t="s">
        <v>128</v>
      </c>
      <c r="BE530" s="220">
        <f>IF(N530="základní",J530,0)</f>
        <v>0</v>
      </c>
      <c r="BF530" s="220">
        <f>IF(N530="snížená",J530,0)</f>
        <v>0</v>
      </c>
      <c r="BG530" s="220">
        <f>IF(N530="zákl. přenesená",J530,0)</f>
        <v>0</v>
      </c>
      <c r="BH530" s="220">
        <f>IF(N530="sníž. přenesená",J530,0)</f>
        <v>0</v>
      </c>
      <c r="BI530" s="220">
        <f>IF(N530="nulová",J530,0)</f>
        <v>0</v>
      </c>
      <c r="BJ530" s="18" t="s">
        <v>85</v>
      </c>
      <c r="BK530" s="220">
        <f>ROUND(I530*H530,2)</f>
        <v>0</v>
      </c>
      <c r="BL530" s="18" t="s">
        <v>134</v>
      </c>
      <c r="BM530" s="219" t="s">
        <v>1034</v>
      </c>
    </row>
    <row r="531" spans="2:51" s="13" customFormat="1" ht="12">
      <c r="B531" s="221"/>
      <c r="C531" s="222"/>
      <c r="D531" s="223" t="s">
        <v>135</v>
      </c>
      <c r="E531" s="222"/>
      <c r="F531" s="225" t="s">
        <v>1035</v>
      </c>
      <c r="G531" s="222"/>
      <c r="H531" s="226">
        <v>40796.4</v>
      </c>
      <c r="I531" s="227"/>
      <c r="J531" s="222"/>
      <c r="K531" s="222"/>
      <c r="L531" s="228"/>
      <c r="M531" s="229"/>
      <c r="N531" s="230"/>
      <c r="O531" s="230"/>
      <c r="P531" s="230"/>
      <c r="Q531" s="230"/>
      <c r="R531" s="230"/>
      <c r="S531" s="230"/>
      <c r="T531" s="231"/>
      <c r="AT531" s="232" t="s">
        <v>135</v>
      </c>
      <c r="AU531" s="232" t="s">
        <v>87</v>
      </c>
      <c r="AV531" s="13" t="s">
        <v>87</v>
      </c>
      <c r="AW531" s="13" t="s">
        <v>4</v>
      </c>
      <c r="AX531" s="13" t="s">
        <v>85</v>
      </c>
      <c r="AY531" s="232" t="s">
        <v>128</v>
      </c>
    </row>
    <row r="532" spans="1:65" s="2" customFormat="1" ht="21.75" customHeight="1">
      <c r="A532" s="35"/>
      <c r="B532" s="36"/>
      <c r="C532" s="207" t="s">
        <v>1036</v>
      </c>
      <c r="D532" s="207" t="s">
        <v>130</v>
      </c>
      <c r="E532" s="208" t="s">
        <v>1037</v>
      </c>
      <c r="F532" s="209" t="s">
        <v>1038</v>
      </c>
      <c r="G532" s="210" t="s">
        <v>142</v>
      </c>
      <c r="H532" s="211">
        <v>679.94</v>
      </c>
      <c r="I532" s="212"/>
      <c r="J532" s="213">
        <f>ROUND(I532*H532,2)</f>
        <v>0</v>
      </c>
      <c r="K532" s="214"/>
      <c r="L532" s="40"/>
      <c r="M532" s="215" t="s">
        <v>1</v>
      </c>
      <c r="N532" s="216" t="s">
        <v>42</v>
      </c>
      <c r="O532" s="72"/>
      <c r="P532" s="217">
        <f>O532*H532</f>
        <v>0</v>
      </c>
      <c r="Q532" s="217">
        <v>0</v>
      </c>
      <c r="R532" s="217">
        <f>Q532*H532</f>
        <v>0</v>
      </c>
      <c r="S532" s="217">
        <v>0</v>
      </c>
      <c r="T532" s="218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219" t="s">
        <v>134</v>
      </c>
      <c r="AT532" s="219" t="s">
        <v>130</v>
      </c>
      <c r="AU532" s="219" t="s">
        <v>87</v>
      </c>
      <c r="AY532" s="18" t="s">
        <v>128</v>
      </c>
      <c r="BE532" s="220">
        <f>IF(N532="základní",J532,0)</f>
        <v>0</v>
      </c>
      <c r="BF532" s="220">
        <f>IF(N532="snížená",J532,0)</f>
        <v>0</v>
      </c>
      <c r="BG532" s="220">
        <f>IF(N532="zákl. přenesená",J532,0)</f>
        <v>0</v>
      </c>
      <c r="BH532" s="220">
        <f>IF(N532="sníž. přenesená",J532,0)</f>
        <v>0</v>
      </c>
      <c r="BI532" s="220">
        <f>IF(N532="nulová",J532,0)</f>
        <v>0</v>
      </c>
      <c r="BJ532" s="18" t="s">
        <v>85</v>
      </c>
      <c r="BK532" s="220">
        <f>ROUND(I532*H532,2)</f>
        <v>0</v>
      </c>
      <c r="BL532" s="18" t="s">
        <v>134</v>
      </c>
      <c r="BM532" s="219" t="s">
        <v>1039</v>
      </c>
    </row>
    <row r="533" spans="1:65" s="2" customFormat="1" ht="16.5" customHeight="1">
      <c r="A533" s="35"/>
      <c r="B533" s="36"/>
      <c r="C533" s="207" t="s">
        <v>1040</v>
      </c>
      <c r="D533" s="207" t="s">
        <v>130</v>
      </c>
      <c r="E533" s="208" t="s">
        <v>1041</v>
      </c>
      <c r="F533" s="209" t="s">
        <v>1042</v>
      </c>
      <c r="G533" s="210" t="s">
        <v>142</v>
      </c>
      <c r="H533" s="211">
        <v>679.94</v>
      </c>
      <c r="I533" s="212"/>
      <c r="J533" s="213">
        <f>ROUND(I533*H533,2)</f>
        <v>0</v>
      </c>
      <c r="K533" s="214"/>
      <c r="L533" s="40"/>
      <c r="M533" s="215" t="s">
        <v>1</v>
      </c>
      <c r="N533" s="216" t="s">
        <v>42</v>
      </c>
      <c r="O533" s="72"/>
      <c r="P533" s="217">
        <f>O533*H533</f>
        <v>0</v>
      </c>
      <c r="Q533" s="217">
        <v>0</v>
      </c>
      <c r="R533" s="217">
        <f>Q533*H533</f>
        <v>0</v>
      </c>
      <c r="S533" s="217">
        <v>0</v>
      </c>
      <c r="T533" s="218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219" t="s">
        <v>134</v>
      </c>
      <c r="AT533" s="219" t="s">
        <v>130</v>
      </c>
      <c r="AU533" s="219" t="s">
        <v>87</v>
      </c>
      <c r="AY533" s="18" t="s">
        <v>128</v>
      </c>
      <c r="BE533" s="220">
        <f>IF(N533="základní",J533,0)</f>
        <v>0</v>
      </c>
      <c r="BF533" s="220">
        <f>IF(N533="snížená",J533,0)</f>
        <v>0</v>
      </c>
      <c r="BG533" s="220">
        <f>IF(N533="zákl. přenesená",J533,0)</f>
        <v>0</v>
      </c>
      <c r="BH533" s="220">
        <f>IF(N533="sníž. přenesená",J533,0)</f>
        <v>0</v>
      </c>
      <c r="BI533" s="220">
        <f>IF(N533="nulová",J533,0)</f>
        <v>0</v>
      </c>
      <c r="BJ533" s="18" t="s">
        <v>85</v>
      </c>
      <c r="BK533" s="220">
        <f>ROUND(I533*H533,2)</f>
        <v>0</v>
      </c>
      <c r="BL533" s="18" t="s">
        <v>134</v>
      </c>
      <c r="BM533" s="219" t="s">
        <v>1043</v>
      </c>
    </row>
    <row r="534" spans="1:65" s="2" customFormat="1" ht="16.5" customHeight="1">
      <c r="A534" s="35"/>
      <c r="B534" s="36"/>
      <c r="C534" s="207" t="s">
        <v>1044</v>
      </c>
      <c r="D534" s="207" t="s">
        <v>130</v>
      </c>
      <c r="E534" s="208" t="s">
        <v>1045</v>
      </c>
      <c r="F534" s="209" t="s">
        <v>1046</v>
      </c>
      <c r="G534" s="210" t="s">
        <v>142</v>
      </c>
      <c r="H534" s="211">
        <v>40796.4</v>
      </c>
      <c r="I534" s="212"/>
      <c r="J534" s="213">
        <f>ROUND(I534*H534,2)</f>
        <v>0</v>
      </c>
      <c r="K534" s="214"/>
      <c r="L534" s="40"/>
      <c r="M534" s="215" t="s">
        <v>1</v>
      </c>
      <c r="N534" s="216" t="s">
        <v>42</v>
      </c>
      <c r="O534" s="72"/>
      <c r="P534" s="217">
        <f>O534*H534</f>
        <v>0</v>
      </c>
      <c r="Q534" s="217">
        <v>0</v>
      </c>
      <c r="R534" s="217">
        <f>Q534*H534</f>
        <v>0</v>
      </c>
      <c r="S534" s="217">
        <v>0</v>
      </c>
      <c r="T534" s="218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19" t="s">
        <v>134</v>
      </c>
      <c r="AT534" s="219" t="s">
        <v>130</v>
      </c>
      <c r="AU534" s="219" t="s">
        <v>87</v>
      </c>
      <c r="AY534" s="18" t="s">
        <v>128</v>
      </c>
      <c r="BE534" s="220">
        <f>IF(N534="základní",J534,0)</f>
        <v>0</v>
      </c>
      <c r="BF534" s="220">
        <f>IF(N534="snížená",J534,0)</f>
        <v>0</v>
      </c>
      <c r="BG534" s="220">
        <f>IF(N534="zákl. přenesená",J534,0)</f>
        <v>0</v>
      </c>
      <c r="BH534" s="220">
        <f>IF(N534="sníž. přenesená",J534,0)</f>
        <v>0</v>
      </c>
      <c r="BI534" s="220">
        <f>IF(N534="nulová",J534,0)</f>
        <v>0</v>
      </c>
      <c r="BJ534" s="18" t="s">
        <v>85</v>
      </c>
      <c r="BK534" s="220">
        <f>ROUND(I534*H534,2)</f>
        <v>0</v>
      </c>
      <c r="BL534" s="18" t="s">
        <v>134</v>
      </c>
      <c r="BM534" s="219" t="s">
        <v>1047</v>
      </c>
    </row>
    <row r="535" spans="2:51" s="13" customFormat="1" ht="12">
      <c r="B535" s="221"/>
      <c r="C535" s="222"/>
      <c r="D535" s="223" t="s">
        <v>135</v>
      </c>
      <c r="E535" s="222"/>
      <c r="F535" s="225" t="s">
        <v>1035</v>
      </c>
      <c r="G535" s="222"/>
      <c r="H535" s="226">
        <v>40796.4</v>
      </c>
      <c r="I535" s="227"/>
      <c r="J535" s="222"/>
      <c r="K535" s="222"/>
      <c r="L535" s="228"/>
      <c r="M535" s="229"/>
      <c r="N535" s="230"/>
      <c r="O535" s="230"/>
      <c r="P535" s="230"/>
      <c r="Q535" s="230"/>
      <c r="R535" s="230"/>
      <c r="S535" s="230"/>
      <c r="T535" s="231"/>
      <c r="AT535" s="232" t="s">
        <v>135</v>
      </c>
      <c r="AU535" s="232" t="s">
        <v>87</v>
      </c>
      <c r="AV535" s="13" t="s">
        <v>87</v>
      </c>
      <c r="AW535" s="13" t="s">
        <v>4</v>
      </c>
      <c r="AX535" s="13" t="s">
        <v>85</v>
      </c>
      <c r="AY535" s="232" t="s">
        <v>128</v>
      </c>
    </row>
    <row r="536" spans="1:65" s="2" customFormat="1" ht="16.5" customHeight="1">
      <c r="A536" s="35"/>
      <c r="B536" s="36"/>
      <c r="C536" s="207" t="s">
        <v>1048</v>
      </c>
      <c r="D536" s="207" t="s">
        <v>130</v>
      </c>
      <c r="E536" s="208" t="s">
        <v>1049</v>
      </c>
      <c r="F536" s="209" t="s">
        <v>1050</v>
      </c>
      <c r="G536" s="210" t="s">
        <v>142</v>
      </c>
      <c r="H536" s="211">
        <v>679.94</v>
      </c>
      <c r="I536" s="212"/>
      <c r="J536" s="213">
        <f>ROUND(I536*H536,2)</f>
        <v>0</v>
      </c>
      <c r="K536" s="214"/>
      <c r="L536" s="40"/>
      <c r="M536" s="215" t="s">
        <v>1</v>
      </c>
      <c r="N536" s="216" t="s">
        <v>42</v>
      </c>
      <c r="O536" s="72"/>
      <c r="P536" s="217">
        <f>O536*H536</f>
        <v>0</v>
      </c>
      <c r="Q536" s="217">
        <v>0</v>
      </c>
      <c r="R536" s="217">
        <f>Q536*H536</f>
        <v>0</v>
      </c>
      <c r="S536" s="217">
        <v>0</v>
      </c>
      <c r="T536" s="218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19" t="s">
        <v>134</v>
      </c>
      <c r="AT536" s="219" t="s">
        <v>130</v>
      </c>
      <c r="AU536" s="219" t="s">
        <v>87</v>
      </c>
      <c r="AY536" s="18" t="s">
        <v>128</v>
      </c>
      <c r="BE536" s="220">
        <f>IF(N536="základní",J536,0)</f>
        <v>0</v>
      </c>
      <c r="BF536" s="220">
        <f>IF(N536="snížená",J536,0)</f>
        <v>0</v>
      </c>
      <c r="BG536" s="220">
        <f>IF(N536="zákl. přenesená",J536,0)</f>
        <v>0</v>
      </c>
      <c r="BH536" s="220">
        <f>IF(N536="sníž. přenesená",J536,0)</f>
        <v>0</v>
      </c>
      <c r="BI536" s="220">
        <f>IF(N536="nulová",J536,0)</f>
        <v>0</v>
      </c>
      <c r="BJ536" s="18" t="s">
        <v>85</v>
      </c>
      <c r="BK536" s="220">
        <f>ROUND(I536*H536,2)</f>
        <v>0</v>
      </c>
      <c r="BL536" s="18" t="s">
        <v>134</v>
      </c>
      <c r="BM536" s="219" t="s">
        <v>1051</v>
      </c>
    </row>
    <row r="537" spans="1:65" s="2" customFormat="1" ht="21.75" customHeight="1">
      <c r="A537" s="35"/>
      <c r="B537" s="36"/>
      <c r="C537" s="207" t="s">
        <v>1052</v>
      </c>
      <c r="D537" s="207" t="s">
        <v>130</v>
      </c>
      <c r="E537" s="208" t="s">
        <v>1053</v>
      </c>
      <c r="F537" s="209" t="s">
        <v>1054</v>
      </c>
      <c r="G537" s="210" t="s">
        <v>142</v>
      </c>
      <c r="H537" s="211">
        <v>351.63</v>
      </c>
      <c r="I537" s="212"/>
      <c r="J537" s="213">
        <f>ROUND(I537*H537,2)</f>
        <v>0</v>
      </c>
      <c r="K537" s="214"/>
      <c r="L537" s="40"/>
      <c r="M537" s="215" t="s">
        <v>1</v>
      </c>
      <c r="N537" s="216" t="s">
        <v>42</v>
      </c>
      <c r="O537" s="72"/>
      <c r="P537" s="217">
        <f>O537*H537</f>
        <v>0</v>
      </c>
      <c r="Q537" s="217">
        <v>0.00013</v>
      </c>
      <c r="R537" s="217">
        <f>Q537*H537</f>
        <v>0.04571189999999999</v>
      </c>
      <c r="S537" s="217">
        <v>0</v>
      </c>
      <c r="T537" s="218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219" t="s">
        <v>134</v>
      </c>
      <c r="AT537" s="219" t="s">
        <v>130</v>
      </c>
      <c r="AU537" s="219" t="s">
        <v>87</v>
      </c>
      <c r="AY537" s="18" t="s">
        <v>128</v>
      </c>
      <c r="BE537" s="220">
        <f>IF(N537="základní",J537,0)</f>
        <v>0</v>
      </c>
      <c r="BF537" s="220">
        <f>IF(N537="snížená",J537,0)</f>
        <v>0</v>
      </c>
      <c r="BG537" s="220">
        <f>IF(N537="zákl. přenesená",J537,0)</f>
        <v>0</v>
      </c>
      <c r="BH537" s="220">
        <f>IF(N537="sníž. přenesená",J537,0)</f>
        <v>0</v>
      </c>
      <c r="BI537" s="220">
        <f>IF(N537="nulová",J537,0)</f>
        <v>0</v>
      </c>
      <c r="BJ537" s="18" t="s">
        <v>85</v>
      </c>
      <c r="BK537" s="220">
        <f>ROUND(I537*H537,2)</f>
        <v>0</v>
      </c>
      <c r="BL537" s="18" t="s">
        <v>134</v>
      </c>
      <c r="BM537" s="219" t="s">
        <v>1055</v>
      </c>
    </row>
    <row r="538" spans="2:51" s="13" customFormat="1" ht="12">
      <c r="B538" s="221"/>
      <c r="C538" s="222"/>
      <c r="D538" s="223" t="s">
        <v>135</v>
      </c>
      <c r="E538" s="224" t="s">
        <v>1</v>
      </c>
      <c r="F538" s="225" t="s">
        <v>1056</v>
      </c>
      <c r="G538" s="222"/>
      <c r="H538" s="226">
        <v>268.55</v>
      </c>
      <c r="I538" s="227"/>
      <c r="J538" s="222"/>
      <c r="K538" s="222"/>
      <c r="L538" s="228"/>
      <c r="M538" s="229"/>
      <c r="N538" s="230"/>
      <c r="O538" s="230"/>
      <c r="P538" s="230"/>
      <c r="Q538" s="230"/>
      <c r="R538" s="230"/>
      <c r="S538" s="230"/>
      <c r="T538" s="231"/>
      <c r="AT538" s="232" t="s">
        <v>135</v>
      </c>
      <c r="AU538" s="232" t="s">
        <v>87</v>
      </c>
      <c r="AV538" s="13" t="s">
        <v>87</v>
      </c>
      <c r="AW538" s="13" t="s">
        <v>33</v>
      </c>
      <c r="AX538" s="13" t="s">
        <v>77</v>
      </c>
      <c r="AY538" s="232" t="s">
        <v>128</v>
      </c>
    </row>
    <row r="539" spans="2:51" s="13" customFormat="1" ht="12">
      <c r="B539" s="221"/>
      <c r="C539" s="222"/>
      <c r="D539" s="223" t="s">
        <v>135</v>
      </c>
      <c r="E539" s="224" t="s">
        <v>1</v>
      </c>
      <c r="F539" s="225" t="s">
        <v>1057</v>
      </c>
      <c r="G539" s="222"/>
      <c r="H539" s="226">
        <v>83.08</v>
      </c>
      <c r="I539" s="227"/>
      <c r="J539" s="222"/>
      <c r="K539" s="222"/>
      <c r="L539" s="228"/>
      <c r="M539" s="229"/>
      <c r="N539" s="230"/>
      <c r="O539" s="230"/>
      <c r="P539" s="230"/>
      <c r="Q539" s="230"/>
      <c r="R539" s="230"/>
      <c r="S539" s="230"/>
      <c r="T539" s="231"/>
      <c r="AT539" s="232" t="s">
        <v>135</v>
      </c>
      <c r="AU539" s="232" t="s">
        <v>87</v>
      </c>
      <c r="AV539" s="13" t="s">
        <v>87</v>
      </c>
      <c r="AW539" s="13" t="s">
        <v>33</v>
      </c>
      <c r="AX539" s="13" t="s">
        <v>77</v>
      </c>
      <c r="AY539" s="232" t="s">
        <v>128</v>
      </c>
    </row>
    <row r="540" spans="2:51" s="14" customFormat="1" ht="12">
      <c r="B540" s="233"/>
      <c r="C540" s="234"/>
      <c r="D540" s="223" t="s">
        <v>135</v>
      </c>
      <c r="E540" s="235" t="s">
        <v>1</v>
      </c>
      <c r="F540" s="236" t="s">
        <v>137</v>
      </c>
      <c r="G540" s="234"/>
      <c r="H540" s="237">
        <v>351.63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135</v>
      </c>
      <c r="AU540" s="243" t="s">
        <v>87</v>
      </c>
      <c r="AV540" s="14" t="s">
        <v>134</v>
      </c>
      <c r="AW540" s="14" t="s">
        <v>33</v>
      </c>
      <c r="AX540" s="14" t="s">
        <v>85</v>
      </c>
      <c r="AY540" s="243" t="s">
        <v>128</v>
      </c>
    </row>
    <row r="541" spans="1:65" s="2" customFormat="1" ht="21.75" customHeight="1">
      <c r="A541" s="35"/>
      <c r="B541" s="36"/>
      <c r="C541" s="207" t="s">
        <v>1058</v>
      </c>
      <c r="D541" s="207" t="s">
        <v>130</v>
      </c>
      <c r="E541" s="208" t="s">
        <v>1059</v>
      </c>
      <c r="F541" s="209" t="s">
        <v>1060</v>
      </c>
      <c r="G541" s="210" t="s">
        <v>142</v>
      </c>
      <c r="H541" s="211">
        <v>461.17</v>
      </c>
      <c r="I541" s="212"/>
      <c r="J541" s="213">
        <f>ROUND(I541*H541,2)</f>
        <v>0</v>
      </c>
      <c r="K541" s="214"/>
      <c r="L541" s="40"/>
      <c r="M541" s="215" t="s">
        <v>1</v>
      </c>
      <c r="N541" s="216" t="s">
        <v>42</v>
      </c>
      <c r="O541" s="72"/>
      <c r="P541" s="217">
        <f>O541*H541</f>
        <v>0</v>
      </c>
      <c r="Q541" s="217">
        <v>0.00021</v>
      </c>
      <c r="R541" s="217">
        <f>Q541*H541</f>
        <v>0.0968457</v>
      </c>
      <c r="S541" s="217">
        <v>0</v>
      </c>
      <c r="T541" s="218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219" t="s">
        <v>134</v>
      </c>
      <c r="AT541" s="219" t="s">
        <v>130</v>
      </c>
      <c r="AU541" s="219" t="s">
        <v>87</v>
      </c>
      <c r="AY541" s="18" t="s">
        <v>128</v>
      </c>
      <c r="BE541" s="220">
        <f>IF(N541="základní",J541,0)</f>
        <v>0</v>
      </c>
      <c r="BF541" s="220">
        <f>IF(N541="snížená",J541,0)</f>
        <v>0</v>
      </c>
      <c r="BG541" s="220">
        <f>IF(N541="zákl. přenesená",J541,0)</f>
        <v>0</v>
      </c>
      <c r="BH541" s="220">
        <f>IF(N541="sníž. přenesená",J541,0)</f>
        <v>0</v>
      </c>
      <c r="BI541" s="220">
        <f>IF(N541="nulová",J541,0)</f>
        <v>0</v>
      </c>
      <c r="BJ541" s="18" t="s">
        <v>85</v>
      </c>
      <c r="BK541" s="220">
        <f>ROUND(I541*H541,2)</f>
        <v>0</v>
      </c>
      <c r="BL541" s="18" t="s">
        <v>134</v>
      </c>
      <c r="BM541" s="219" t="s">
        <v>1061</v>
      </c>
    </row>
    <row r="542" spans="2:51" s="13" customFormat="1" ht="12">
      <c r="B542" s="221"/>
      <c r="C542" s="222"/>
      <c r="D542" s="223" t="s">
        <v>135</v>
      </c>
      <c r="E542" s="224" t="s">
        <v>1</v>
      </c>
      <c r="F542" s="225" t="s">
        <v>1062</v>
      </c>
      <c r="G542" s="222"/>
      <c r="H542" s="226">
        <v>461.17</v>
      </c>
      <c r="I542" s="227"/>
      <c r="J542" s="222"/>
      <c r="K542" s="222"/>
      <c r="L542" s="228"/>
      <c r="M542" s="229"/>
      <c r="N542" s="230"/>
      <c r="O542" s="230"/>
      <c r="P542" s="230"/>
      <c r="Q542" s="230"/>
      <c r="R542" s="230"/>
      <c r="S542" s="230"/>
      <c r="T542" s="231"/>
      <c r="AT542" s="232" t="s">
        <v>135</v>
      </c>
      <c r="AU542" s="232" t="s">
        <v>87</v>
      </c>
      <c r="AV542" s="13" t="s">
        <v>87</v>
      </c>
      <c r="AW542" s="13" t="s">
        <v>33</v>
      </c>
      <c r="AX542" s="13" t="s">
        <v>85</v>
      </c>
      <c r="AY542" s="232" t="s">
        <v>128</v>
      </c>
    </row>
    <row r="543" spans="1:65" s="2" customFormat="1" ht="16.5" customHeight="1">
      <c r="A543" s="35"/>
      <c r="B543" s="36"/>
      <c r="C543" s="207" t="s">
        <v>1063</v>
      </c>
      <c r="D543" s="207" t="s">
        <v>130</v>
      </c>
      <c r="E543" s="208" t="s">
        <v>1064</v>
      </c>
      <c r="F543" s="209" t="s">
        <v>1065</v>
      </c>
      <c r="G543" s="210" t="s">
        <v>634</v>
      </c>
      <c r="H543" s="211">
        <v>16</v>
      </c>
      <c r="I543" s="212"/>
      <c r="J543" s="213">
        <f>ROUND(I543*H543,2)</f>
        <v>0</v>
      </c>
      <c r="K543" s="214"/>
      <c r="L543" s="40"/>
      <c r="M543" s="215" t="s">
        <v>1</v>
      </c>
      <c r="N543" s="216" t="s">
        <v>42</v>
      </c>
      <c r="O543" s="72"/>
      <c r="P543" s="217">
        <f>O543*H543</f>
        <v>0</v>
      </c>
      <c r="Q543" s="217">
        <v>0.00468</v>
      </c>
      <c r="R543" s="217">
        <f>Q543*H543</f>
        <v>0.07488</v>
      </c>
      <c r="S543" s="217">
        <v>0</v>
      </c>
      <c r="T543" s="218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219" t="s">
        <v>134</v>
      </c>
      <c r="AT543" s="219" t="s">
        <v>130</v>
      </c>
      <c r="AU543" s="219" t="s">
        <v>87</v>
      </c>
      <c r="AY543" s="18" t="s">
        <v>128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18" t="s">
        <v>85</v>
      </c>
      <c r="BK543" s="220">
        <f>ROUND(I543*H543,2)</f>
        <v>0</v>
      </c>
      <c r="BL543" s="18" t="s">
        <v>134</v>
      </c>
      <c r="BM543" s="219" t="s">
        <v>1066</v>
      </c>
    </row>
    <row r="544" spans="1:65" s="2" customFormat="1" ht="21.75" customHeight="1">
      <c r="A544" s="35"/>
      <c r="B544" s="36"/>
      <c r="C544" s="268" t="s">
        <v>1067</v>
      </c>
      <c r="D544" s="268" t="s">
        <v>398</v>
      </c>
      <c r="E544" s="269" t="s">
        <v>1068</v>
      </c>
      <c r="F544" s="270" t="s">
        <v>1069</v>
      </c>
      <c r="G544" s="271" t="s">
        <v>180</v>
      </c>
      <c r="H544" s="272">
        <v>0.345</v>
      </c>
      <c r="I544" s="273"/>
      <c r="J544" s="274">
        <f>ROUND(I544*H544,2)</f>
        <v>0</v>
      </c>
      <c r="K544" s="275"/>
      <c r="L544" s="276"/>
      <c r="M544" s="277" t="s">
        <v>1</v>
      </c>
      <c r="N544" s="278" t="s">
        <v>42</v>
      </c>
      <c r="O544" s="72"/>
      <c r="P544" s="217">
        <f>O544*H544</f>
        <v>0</v>
      </c>
      <c r="Q544" s="217">
        <v>1</v>
      </c>
      <c r="R544" s="217">
        <f>Q544*H544</f>
        <v>0.345</v>
      </c>
      <c r="S544" s="217">
        <v>0</v>
      </c>
      <c r="T544" s="218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219" t="s">
        <v>154</v>
      </c>
      <c r="AT544" s="219" t="s">
        <v>398</v>
      </c>
      <c r="AU544" s="219" t="s">
        <v>87</v>
      </c>
      <c r="AY544" s="18" t="s">
        <v>128</v>
      </c>
      <c r="BE544" s="220">
        <f>IF(N544="základní",J544,0)</f>
        <v>0</v>
      </c>
      <c r="BF544" s="220">
        <f>IF(N544="snížená",J544,0)</f>
        <v>0</v>
      </c>
      <c r="BG544" s="220">
        <f>IF(N544="zákl. přenesená",J544,0)</f>
        <v>0</v>
      </c>
      <c r="BH544" s="220">
        <f>IF(N544="sníž. přenesená",J544,0)</f>
        <v>0</v>
      </c>
      <c r="BI544" s="220">
        <f>IF(N544="nulová",J544,0)</f>
        <v>0</v>
      </c>
      <c r="BJ544" s="18" t="s">
        <v>85</v>
      </c>
      <c r="BK544" s="220">
        <f>ROUND(I544*H544,2)</f>
        <v>0</v>
      </c>
      <c r="BL544" s="18" t="s">
        <v>134</v>
      </c>
      <c r="BM544" s="219" t="s">
        <v>1070</v>
      </c>
    </row>
    <row r="545" spans="2:51" s="13" customFormat="1" ht="12">
      <c r="B545" s="221"/>
      <c r="C545" s="222"/>
      <c r="D545" s="223" t="s">
        <v>135</v>
      </c>
      <c r="E545" s="224" t="s">
        <v>1</v>
      </c>
      <c r="F545" s="225" t="s">
        <v>1071</v>
      </c>
      <c r="G545" s="222"/>
      <c r="H545" s="226">
        <v>0.345</v>
      </c>
      <c r="I545" s="227"/>
      <c r="J545" s="222"/>
      <c r="K545" s="222"/>
      <c r="L545" s="228"/>
      <c r="M545" s="229"/>
      <c r="N545" s="230"/>
      <c r="O545" s="230"/>
      <c r="P545" s="230"/>
      <c r="Q545" s="230"/>
      <c r="R545" s="230"/>
      <c r="S545" s="230"/>
      <c r="T545" s="231"/>
      <c r="AT545" s="232" t="s">
        <v>135</v>
      </c>
      <c r="AU545" s="232" t="s">
        <v>87</v>
      </c>
      <c r="AV545" s="13" t="s">
        <v>87</v>
      </c>
      <c r="AW545" s="13" t="s">
        <v>33</v>
      </c>
      <c r="AX545" s="13" t="s">
        <v>85</v>
      </c>
      <c r="AY545" s="232" t="s">
        <v>128</v>
      </c>
    </row>
    <row r="546" spans="1:65" s="2" customFormat="1" ht="16.5" customHeight="1">
      <c r="A546" s="35"/>
      <c r="B546" s="36"/>
      <c r="C546" s="207" t="s">
        <v>1072</v>
      </c>
      <c r="D546" s="207" t="s">
        <v>130</v>
      </c>
      <c r="E546" s="208" t="s">
        <v>1073</v>
      </c>
      <c r="F546" s="209" t="s">
        <v>1074</v>
      </c>
      <c r="G546" s="210" t="s">
        <v>133</v>
      </c>
      <c r="H546" s="211">
        <v>0.534</v>
      </c>
      <c r="I546" s="212"/>
      <c r="J546" s="213">
        <f>ROUND(I546*H546,2)</f>
        <v>0</v>
      </c>
      <c r="K546" s="214"/>
      <c r="L546" s="40"/>
      <c r="M546" s="215" t="s">
        <v>1</v>
      </c>
      <c r="N546" s="216" t="s">
        <v>42</v>
      </c>
      <c r="O546" s="72"/>
      <c r="P546" s="217">
        <f>O546*H546</f>
        <v>0</v>
      </c>
      <c r="Q546" s="217">
        <v>0</v>
      </c>
      <c r="R546" s="217">
        <f>Q546*H546</f>
        <v>0</v>
      </c>
      <c r="S546" s="217">
        <v>2</v>
      </c>
      <c r="T546" s="218">
        <f>S546*H546</f>
        <v>1.068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219" t="s">
        <v>134</v>
      </c>
      <c r="AT546" s="219" t="s">
        <v>130</v>
      </c>
      <c r="AU546" s="219" t="s">
        <v>87</v>
      </c>
      <c r="AY546" s="18" t="s">
        <v>128</v>
      </c>
      <c r="BE546" s="220">
        <f>IF(N546="základní",J546,0)</f>
        <v>0</v>
      </c>
      <c r="BF546" s="220">
        <f>IF(N546="snížená",J546,0)</f>
        <v>0</v>
      </c>
      <c r="BG546" s="220">
        <f>IF(N546="zákl. přenesená",J546,0)</f>
        <v>0</v>
      </c>
      <c r="BH546" s="220">
        <f>IF(N546="sníž. přenesená",J546,0)</f>
        <v>0</v>
      </c>
      <c r="BI546" s="220">
        <f>IF(N546="nulová",J546,0)</f>
        <v>0</v>
      </c>
      <c r="BJ546" s="18" t="s">
        <v>85</v>
      </c>
      <c r="BK546" s="220">
        <f>ROUND(I546*H546,2)</f>
        <v>0</v>
      </c>
      <c r="BL546" s="18" t="s">
        <v>134</v>
      </c>
      <c r="BM546" s="219" t="s">
        <v>1075</v>
      </c>
    </row>
    <row r="547" spans="2:51" s="13" customFormat="1" ht="12">
      <c r="B547" s="221"/>
      <c r="C547" s="222"/>
      <c r="D547" s="223" t="s">
        <v>135</v>
      </c>
      <c r="E547" s="224" t="s">
        <v>1</v>
      </c>
      <c r="F547" s="225" t="s">
        <v>1076</v>
      </c>
      <c r="G547" s="222"/>
      <c r="H547" s="226">
        <v>0.534</v>
      </c>
      <c r="I547" s="227"/>
      <c r="J547" s="222"/>
      <c r="K547" s="222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135</v>
      </c>
      <c r="AU547" s="232" t="s">
        <v>87</v>
      </c>
      <c r="AV547" s="13" t="s">
        <v>87</v>
      </c>
      <c r="AW547" s="13" t="s">
        <v>33</v>
      </c>
      <c r="AX547" s="13" t="s">
        <v>85</v>
      </c>
      <c r="AY547" s="232" t="s">
        <v>128</v>
      </c>
    </row>
    <row r="548" spans="1:65" s="2" customFormat="1" ht="33" customHeight="1">
      <c r="A548" s="35"/>
      <c r="B548" s="36"/>
      <c r="C548" s="207" t="s">
        <v>1077</v>
      </c>
      <c r="D548" s="207" t="s">
        <v>130</v>
      </c>
      <c r="E548" s="208" t="s">
        <v>152</v>
      </c>
      <c r="F548" s="209" t="s">
        <v>153</v>
      </c>
      <c r="G548" s="210" t="s">
        <v>133</v>
      </c>
      <c r="H548" s="211">
        <v>0.267</v>
      </c>
      <c r="I548" s="212"/>
      <c r="J548" s="213">
        <f>ROUND(I548*H548,2)</f>
        <v>0</v>
      </c>
      <c r="K548" s="214"/>
      <c r="L548" s="40"/>
      <c r="M548" s="215" t="s">
        <v>1</v>
      </c>
      <c r="N548" s="216" t="s">
        <v>42</v>
      </c>
      <c r="O548" s="72"/>
      <c r="P548" s="217">
        <f>O548*H548</f>
        <v>0</v>
      </c>
      <c r="Q548" s="217">
        <v>0</v>
      </c>
      <c r="R548" s="217">
        <f>Q548*H548</f>
        <v>0</v>
      </c>
      <c r="S548" s="217">
        <v>2.2</v>
      </c>
      <c r="T548" s="218">
        <f>S548*H548</f>
        <v>0.5874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219" t="s">
        <v>134</v>
      </c>
      <c r="AT548" s="219" t="s">
        <v>130</v>
      </c>
      <c r="AU548" s="219" t="s">
        <v>87</v>
      </c>
      <c r="AY548" s="18" t="s">
        <v>128</v>
      </c>
      <c r="BE548" s="220">
        <f>IF(N548="základní",J548,0)</f>
        <v>0</v>
      </c>
      <c r="BF548" s="220">
        <f>IF(N548="snížená",J548,0)</f>
        <v>0</v>
      </c>
      <c r="BG548" s="220">
        <f>IF(N548="zákl. přenesená",J548,0)</f>
        <v>0</v>
      </c>
      <c r="BH548" s="220">
        <f>IF(N548="sníž. přenesená",J548,0)</f>
        <v>0</v>
      </c>
      <c r="BI548" s="220">
        <f>IF(N548="nulová",J548,0)</f>
        <v>0</v>
      </c>
      <c r="BJ548" s="18" t="s">
        <v>85</v>
      </c>
      <c r="BK548" s="220">
        <f>ROUND(I548*H548,2)</f>
        <v>0</v>
      </c>
      <c r="BL548" s="18" t="s">
        <v>134</v>
      </c>
      <c r="BM548" s="219" t="s">
        <v>1078</v>
      </c>
    </row>
    <row r="549" spans="2:51" s="13" customFormat="1" ht="12">
      <c r="B549" s="221"/>
      <c r="C549" s="222"/>
      <c r="D549" s="223" t="s">
        <v>135</v>
      </c>
      <c r="E549" s="224" t="s">
        <v>1</v>
      </c>
      <c r="F549" s="225" t="s">
        <v>1079</v>
      </c>
      <c r="G549" s="222"/>
      <c r="H549" s="226">
        <v>0.267</v>
      </c>
      <c r="I549" s="227"/>
      <c r="J549" s="222"/>
      <c r="K549" s="222"/>
      <c r="L549" s="228"/>
      <c r="M549" s="229"/>
      <c r="N549" s="230"/>
      <c r="O549" s="230"/>
      <c r="P549" s="230"/>
      <c r="Q549" s="230"/>
      <c r="R549" s="230"/>
      <c r="S549" s="230"/>
      <c r="T549" s="231"/>
      <c r="AT549" s="232" t="s">
        <v>135</v>
      </c>
      <c r="AU549" s="232" t="s">
        <v>87</v>
      </c>
      <c r="AV549" s="13" t="s">
        <v>87</v>
      </c>
      <c r="AW549" s="13" t="s">
        <v>33</v>
      </c>
      <c r="AX549" s="13" t="s">
        <v>85</v>
      </c>
      <c r="AY549" s="232" t="s">
        <v>128</v>
      </c>
    </row>
    <row r="550" spans="1:65" s="2" customFormat="1" ht="21.75" customHeight="1">
      <c r="A550" s="35"/>
      <c r="B550" s="36"/>
      <c r="C550" s="207" t="s">
        <v>1080</v>
      </c>
      <c r="D550" s="207" t="s">
        <v>130</v>
      </c>
      <c r="E550" s="208" t="s">
        <v>1081</v>
      </c>
      <c r="F550" s="209" t="s">
        <v>1082</v>
      </c>
      <c r="G550" s="210" t="s">
        <v>133</v>
      </c>
      <c r="H550" s="211">
        <v>0.267</v>
      </c>
      <c r="I550" s="212"/>
      <c r="J550" s="213">
        <f>ROUND(I550*H550,2)</f>
        <v>0</v>
      </c>
      <c r="K550" s="214"/>
      <c r="L550" s="40"/>
      <c r="M550" s="215" t="s">
        <v>1</v>
      </c>
      <c r="N550" s="216" t="s">
        <v>42</v>
      </c>
      <c r="O550" s="72"/>
      <c r="P550" s="217">
        <f>O550*H550</f>
        <v>0</v>
      </c>
      <c r="Q550" s="217">
        <v>0</v>
      </c>
      <c r="R550" s="217">
        <f>Q550*H550</f>
        <v>0</v>
      </c>
      <c r="S550" s="217">
        <v>1.4</v>
      </c>
      <c r="T550" s="218">
        <f>S550*H550</f>
        <v>0.3738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219" t="s">
        <v>134</v>
      </c>
      <c r="AT550" s="219" t="s">
        <v>130</v>
      </c>
      <c r="AU550" s="219" t="s">
        <v>87</v>
      </c>
      <c r="AY550" s="18" t="s">
        <v>128</v>
      </c>
      <c r="BE550" s="220">
        <f>IF(N550="základní",J550,0)</f>
        <v>0</v>
      </c>
      <c r="BF550" s="220">
        <f>IF(N550="snížená",J550,0)</f>
        <v>0</v>
      </c>
      <c r="BG550" s="220">
        <f>IF(N550="zákl. přenesená",J550,0)</f>
        <v>0</v>
      </c>
      <c r="BH550" s="220">
        <f>IF(N550="sníž. přenesená",J550,0)</f>
        <v>0</v>
      </c>
      <c r="BI550" s="220">
        <f>IF(N550="nulová",J550,0)</f>
        <v>0</v>
      </c>
      <c r="BJ550" s="18" t="s">
        <v>85</v>
      </c>
      <c r="BK550" s="220">
        <f>ROUND(I550*H550,2)</f>
        <v>0</v>
      </c>
      <c r="BL550" s="18" t="s">
        <v>134</v>
      </c>
      <c r="BM550" s="219" t="s">
        <v>1083</v>
      </c>
    </row>
    <row r="551" spans="2:51" s="13" customFormat="1" ht="12">
      <c r="B551" s="221"/>
      <c r="C551" s="222"/>
      <c r="D551" s="223" t="s">
        <v>135</v>
      </c>
      <c r="E551" s="224" t="s">
        <v>1</v>
      </c>
      <c r="F551" s="225" t="s">
        <v>1084</v>
      </c>
      <c r="G551" s="222"/>
      <c r="H551" s="226">
        <v>0.267</v>
      </c>
      <c r="I551" s="227"/>
      <c r="J551" s="222"/>
      <c r="K551" s="222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135</v>
      </c>
      <c r="AU551" s="232" t="s">
        <v>87</v>
      </c>
      <c r="AV551" s="13" t="s">
        <v>87</v>
      </c>
      <c r="AW551" s="13" t="s">
        <v>33</v>
      </c>
      <c r="AX551" s="13" t="s">
        <v>85</v>
      </c>
      <c r="AY551" s="232" t="s">
        <v>128</v>
      </c>
    </row>
    <row r="552" spans="1:65" s="2" customFormat="1" ht="21.75" customHeight="1">
      <c r="A552" s="35"/>
      <c r="B552" s="36"/>
      <c r="C552" s="207" t="s">
        <v>1085</v>
      </c>
      <c r="D552" s="207" t="s">
        <v>130</v>
      </c>
      <c r="E552" s="208" t="s">
        <v>1086</v>
      </c>
      <c r="F552" s="209" t="s">
        <v>1087</v>
      </c>
      <c r="G552" s="210" t="s">
        <v>255</v>
      </c>
      <c r="H552" s="211">
        <v>10</v>
      </c>
      <c r="I552" s="212"/>
      <c r="J552" s="213">
        <f>ROUND(I552*H552,2)</f>
        <v>0</v>
      </c>
      <c r="K552" s="214"/>
      <c r="L552" s="40"/>
      <c r="M552" s="215" t="s">
        <v>1</v>
      </c>
      <c r="N552" s="216" t="s">
        <v>42</v>
      </c>
      <c r="O552" s="72"/>
      <c r="P552" s="217">
        <f>O552*H552</f>
        <v>0</v>
      </c>
      <c r="Q552" s="217">
        <v>0</v>
      </c>
      <c r="R552" s="217">
        <f>Q552*H552</f>
        <v>0</v>
      </c>
      <c r="S552" s="217">
        <v>0.6</v>
      </c>
      <c r="T552" s="218">
        <f>S552*H552</f>
        <v>6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219" t="s">
        <v>134</v>
      </c>
      <c r="AT552" s="219" t="s">
        <v>130</v>
      </c>
      <c r="AU552" s="219" t="s">
        <v>87</v>
      </c>
      <c r="AY552" s="18" t="s">
        <v>128</v>
      </c>
      <c r="BE552" s="220">
        <f>IF(N552="základní",J552,0)</f>
        <v>0</v>
      </c>
      <c r="BF552" s="220">
        <f>IF(N552="snížená",J552,0)</f>
        <v>0</v>
      </c>
      <c r="BG552" s="220">
        <f>IF(N552="zákl. přenesená",J552,0)</f>
        <v>0</v>
      </c>
      <c r="BH552" s="220">
        <f>IF(N552="sníž. přenesená",J552,0)</f>
        <v>0</v>
      </c>
      <c r="BI552" s="220">
        <f>IF(N552="nulová",J552,0)</f>
        <v>0</v>
      </c>
      <c r="BJ552" s="18" t="s">
        <v>85</v>
      </c>
      <c r="BK552" s="220">
        <f>ROUND(I552*H552,2)</f>
        <v>0</v>
      </c>
      <c r="BL552" s="18" t="s">
        <v>134</v>
      </c>
      <c r="BM552" s="219" t="s">
        <v>1088</v>
      </c>
    </row>
    <row r="553" spans="1:65" s="2" customFormat="1" ht="21.75" customHeight="1">
      <c r="A553" s="35"/>
      <c r="B553" s="36"/>
      <c r="C553" s="207" t="s">
        <v>1089</v>
      </c>
      <c r="D553" s="207" t="s">
        <v>130</v>
      </c>
      <c r="E553" s="208" t="s">
        <v>1090</v>
      </c>
      <c r="F553" s="209" t="s">
        <v>1091</v>
      </c>
      <c r="G553" s="210" t="s">
        <v>634</v>
      </c>
      <c r="H553" s="211">
        <v>25</v>
      </c>
      <c r="I553" s="212"/>
      <c r="J553" s="213">
        <f>ROUND(I553*H553,2)</f>
        <v>0</v>
      </c>
      <c r="K553" s="214"/>
      <c r="L553" s="40"/>
      <c r="M553" s="215" t="s">
        <v>1</v>
      </c>
      <c r="N553" s="216" t="s">
        <v>42</v>
      </c>
      <c r="O553" s="72"/>
      <c r="P553" s="217">
        <f>O553*H553</f>
        <v>0</v>
      </c>
      <c r="Q553" s="217">
        <v>0</v>
      </c>
      <c r="R553" s="217">
        <f>Q553*H553</f>
        <v>0</v>
      </c>
      <c r="S553" s="217">
        <v>0.0657</v>
      </c>
      <c r="T553" s="218">
        <f>S553*H553</f>
        <v>1.6424999999999998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19" t="s">
        <v>134</v>
      </c>
      <c r="AT553" s="219" t="s">
        <v>130</v>
      </c>
      <c r="AU553" s="219" t="s">
        <v>87</v>
      </c>
      <c r="AY553" s="18" t="s">
        <v>128</v>
      </c>
      <c r="BE553" s="220">
        <f>IF(N553="základní",J553,0)</f>
        <v>0</v>
      </c>
      <c r="BF553" s="220">
        <f>IF(N553="snížená",J553,0)</f>
        <v>0</v>
      </c>
      <c r="BG553" s="220">
        <f>IF(N553="zákl. přenesená",J553,0)</f>
        <v>0</v>
      </c>
      <c r="BH553" s="220">
        <f>IF(N553="sníž. přenesená",J553,0)</f>
        <v>0</v>
      </c>
      <c r="BI553" s="220">
        <f>IF(N553="nulová",J553,0)</f>
        <v>0</v>
      </c>
      <c r="BJ553" s="18" t="s">
        <v>85</v>
      </c>
      <c r="BK553" s="220">
        <f>ROUND(I553*H553,2)</f>
        <v>0</v>
      </c>
      <c r="BL553" s="18" t="s">
        <v>134</v>
      </c>
      <c r="BM553" s="219" t="s">
        <v>1092</v>
      </c>
    </row>
    <row r="554" spans="1:65" s="2" customFormat="1" ht="21.75" customHeight="1">
      <c r="A554" s="35"/>
      <c r="B554" s="36"/>
      <c r="C554" s="207" t="s">
        <v>1093</v>
      </c>
      <c r="D554" s="207" t="s">
        <v>130</v>
      </c>
      <c r="E554" s="208" t="s">
        <v>1094</v>
      </c>
      <c r="F554" s="209" t="s">
        <v>1095</v>
      </c>
      <c r="G554" s="210" t="s">
        <v>255</v>
      </c>
      <c r="H554" s="211">
        <v>72</v>
      </c>
      <c r="I554" s="212"/>
      <c r="J554" s="213">
        <f>ROUND(I554*H554,2)</f>
        <v>0</v>
      </c>
      <c r="K554" s="214"/>
      <c r="L554" s="40"/>
      <c r="M554" s="215" t="s">
        <v>1</v>
      </c>
      <c r="N554" s="216" t="s">
        <v>42</v>
      </c>
      <c r="O554" s="72"/>
      <c r="P554" s="217">
        <f>O554*H554</f>
        <v>0</v>
      </c>
      <c r="Q554" s="217">
        <v>0</v>
      </c>
      <c r="R554" s="217">
        <f>Q554*H554</f>
        <v>0</v>
      </c>
      <c r="S554" s="217">
        <v>0.00198</v>
      </c>
      <c r="T554" s="218">
        <f>S554*H554</f>
        <v>0.14256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19" t="s">
        <v>134</v>
      </c>
      <c r="AT554" s="219" t="s">
        <v>130</v>
      </c>
      <c r="AU554" s="219" t="s">
        <v>87</v>
      </c>
      <c r="AY554" s="18" t="s">
        <v>128</v>
      </c>
      <c r="BE554" s="220">
        <f>IF(N554="základní",J554,0)</f>
        <v>0</v>
      </c>
      <c r="BF554" s="220">
        <f>IF(N554="snížená",J554,0)</f>
        <v>0</v>
      </c>
      <c r="BG554" s="220">
        <f>IF(N554="zákl. přenesená",J554,0)</f>
        <v>0</v>
      </c>
      <c r="BH554" s="220">
        <f>IF(N554="sníž. přenesená",J554,0)</f>
        <v>0</v>
      </c>
      <c r="BI554" s="220">
        <f>IF(N554="nulová",J554,0)</f>
        <v>0</v>
      </c>
      <c r="BJ554" s="18" t="s">
        <v>85</v>
      </c>
      <c r="BK554" s="220">
        <f>ROUND(I554*H554,2)</f>
        <v>0</v>
      </c>
      <c r="BL554" s="18" t="s">
        <v>134</v>
      </c>
      <c r="BM554" s="219" t="s">
        <v>1096</v>
      </c>
    </row>
    <row r="555" spans="1:65" s="2" customFormat="1" ht="21.75" customHeight="1">
      <c r="A555" s="35"/>
      <c r="B555" s="36"/>
      <c r="C555" s="207" t="s">
        <v>1097</v>
      </c>
      <c r="D555" s="207" t="s">
        <v>130</v>
      </c>
      <c r="E555" s="208" t="s">
        <v>1098</v>
      </c>
      <c r="F555" s="209" t="s">
        <v>1099</v>
      </c>
      <c r="G555" s="210" t="s">
        <v>255</v>
      </c>
      <c r="H555" s="211">
        <v>19</v>
      </c>
      <c r="I555" s="212"/>
      <c r="J555" s="213">
        <f>ROUND(I555*H555,2)</f>
        <v>0</v>
      </c>
      <c r="K555" s="214"/>
      <c r="L555" s="40"/>
      <c r="M555" s="215" t="s">
        <v>1</v>
      </c>
      <c r="N555" s="216" t="s">
        <v>42</v>
      </c>
      <c r="O555" s="72"/>
      <c r="P555" s="217">
        <f>O555*H555</f>
        <v>0</v>
      </c>
      <c r="Q555" s="217">
        <v>0</v>
      </c>
      <c r="R555" s="217">
        <f>Q555*H555</f>
        <v>0</v>
      </c>
      <c r="S555" s="217">
        <v>0</v>
      </c>
      <c r="T555" s="218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219" t="s">
        <v>134</v>
      </c>
      <c r="AT555" s="219" t="s">
        <v>130</v>
      </c>
      <c r="AU555" s="219" t="s">
        <v>87</v>
      </c>
      <c r="AY555" s="18" t="s">
        <v>128</v>
      </c>
      <c r="BE555" s="220">
        <f>IF(N555="základní",J555,0)</f>
        <v>0</v>
      </c>
      <c r="BF555" s="220">
        <f>IF(N555="snížená",J555,0)</f>
        <v>0</v>
      </c>
      <c r="BG555" s="220">
        <f>IF(N555="zákl. přenesená",J555,0)</f>
        <v>0</v>
      </c>
      <c r="BH555" s="220">
        <f>IF(N555="sníž. přenesená",J555,0)</f>
        <v>0</v>
      </c>
      <c r="BI555" s="220">
        <f>IF(N555="nulová",J555,0)</f>
        <v>0</v>
      </c>
      <c r="BJ555" s="18" t="s">
        <v>85</v>
      </c>
      <c r="BK555" s="220">
        <f>ROUND(I555*H555,2)</f>
        <v>0</v>
      </c>
      <c r="BL555" s="18" t="s">
        <v>134</v>
      </c>
      <c r="BM555" s="219" t="s">
        <v>1100</v>
      </c>
    </row>
    <row r="556" spans="2:51" s="13" customFormat="1" ht="12">
      <c r="B556" s="221"/>
      <c r="C556" s="222"/>
      <c r="D556" s="223" t="s">
        <v>135</v>
      </c>
      <c r="E556" s="224" t="s">
        <v>1</v>
      </c>
      <c r="F556" s="225" t="s">
        <v>1101</v>
      </c>
      <c r="G556" s="222"/>
      <c r="H556" s="226">
        <v>19</v>
      </c>
      <c r="I556" s="227"/>
      <c r="J556" s="222"/>
      <c r="K556" s="222"/>
      <c r="L556" s="228"/>
      <c r="M556" s="229"/>
      <c r="N556" s="230"/>
      <c r="O556" s="230"/>
      <c r="P556" s="230"/>
      <c r="Q556" s="230"/>
      <c r="R556" s="230"/>
      <c r="S556" s="230"/>
      <c r="T556" s="231"/>
      <c r="AT556" s="232" t="s">
        <v>135</v>
      </c>
      <c r="AU556" s="232" t="s">
        <v>87</v>
      </c>
      <c r="AV556" s="13" t="s">
        <v>87</v>
      </c>
      <c r="AW556" s="13" t="s">
        <v>33</v>
      </c>
      <c r="AX556" s="13" t="s">
        <v>85</v>
      </c>
      <c r="AY556" s="232" t="s">
        <v>128</v>
      </c>
    </row>
    <row r="557" spans="1:65" s="2" customFormat="1" ht="21.75" customHeight="1">
      <c r="A557" s="35"/>
      <c r="B557" s="36"/>
      <c r="C557" s="207" t="s">
        <v>1102</v>
      </c>
      <c r="D557" s="207" t="s">
        <v>130</v>
      </c>
      <c r="E557" s="208" t="s">
        <v>1103</v>
      </c>
      <c r="F557" s="209" t="s">
        <v>1104</v>
      </c>
      <c r="G557" s="210" t="s">
        <v>255</v>
      </c>
      <c r="H557" s="211">
        <v>19</v>
      </c>
      <c r="I557" s="212"/>
      <c r="J557" s="213">
        <f>ROUND(I557*H557,2)</f>
        <v>0</v>
      </c>
      <c r="K557" s="214"/>
      <c r="L557" s="40"/>
      <c r="M557" s="215" t="s">
        <v>1</v>
      </c>
      <c r="N557" s="216" t="s">
        <v>42</v>
      </c>
      <c r="O557" s="72"/>
      <c r="P557" s="217">
        <f>O557*H557</f>
        <v>0</v>
      </c>
      <c r="Q557" s="217">
        <v>0</v>
      </c>
      <c r="R557" s="217">
        <f>Q557*H557</f>
        <v>0</v>
      </c>
      <c r="S557" s="217">
        <v>0</v>
      </c>
      <c r="T557" s="218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19" t="s">
        <v>134</v>
      </c>
      <c r="AT557" s="219" t="s">
        <v>130</v>
      </c>
      <c r="AU557" s="219" t="s">
        <v>87</v>
      </c>
      <c r="AY557" s="18" t="s">
        <v>128</v>
      </c>
      <c r="BE557" s="220">
        <f>IF(N557="základní",J557,0)</f>
        <v>0</v>
      </c>
      <c r="BF557" s="220">
        <f>IF(N557="snížená",J557,0)</f>
        <v>0</v>
      </c>
      <c r="BG557" s="220">
        <f>IF(N557="zákl. přenesená",J557,0)</f>
        <v>0</v>
      </c>
      <c r="BH557" s="220">
        <f>IF(N557="sníž. přenesená",J557,0)</f>
        <v>0</v>
      </c>
      <c r="BI557" s="220">
        <f>IF(N557="nulová",J557,0)</f>
        <v>0</v>
      </c>
      <c r="BJ557" s="18" t="s">
        <v>85</v>
      </c>
      <c r="BK557" s="220">
        <f>ROUND(I557*H557,2)</f>
        <v>0</v>
      </c>
      <c r="BL557" s="18" t="s">
        <v>134</v>
      </c>
      <c r="BM557" s="219" t="s">
        <v>1105</v>
      </c>
    </row>
    <row r="558" spans="2:51" s="13" customFormat="1" ht="12">
      <c r="B558" s="221"/>
      <c r="C558" s="222"/>
      <c r="D558" s="223" t="s">
        <v>135</v>
      </c>
      <c r="E558" s="224" t="s">
        <v>1</v>
      </c>
      <c r="F558" s="225" t="s">
        <v>1101</v>
      </c>
      <c r="G558" s="222"/>
      <c r="H558" s="226">
        <v>19</v>
      </c>
      <c r="I558" s="227"/>
      <c r="J558" s="222"/>
      <c r="K558" s="222"/>
      <c r="L558" s="228"/>
      <c r="M558" s="229"/>
      <c r="N558" s="230"/>
      <c r="O558" s="230"/>
      <c r="P558" s="230"/>
      <c r="Q558" s="230"/>
      <c r="R558" s="230"/>
      <c r="S558" s="230"/>
      <c r="T558" s="231"/>
      <c r="AT558" s="232" t="s">
        <v>135</v>
      </c>
      <c r="AU558" s="232" t="s">
        <v>87</v>
      </c>
      <c r="AV558" s="13" t="s">
        <v>87</v>
      </c>
      <c r="AW558" s="13" t="s">
        <v>33</v>
      </c>
      <c r="AX558" s="13" t="s">
        <v>85</v>
      </c>
      <c r="AY558" s="232" t="s">
        <v>128</v>
      </c>
    </row>
    <row r="559" spans="1:65" s="2" customFormat="1" ht="21.75" customHeight="1">
      <c r="A559" s="35"/>
      <c r="B559" s="36"/>
      <c r="C559" s="207" t="s">
        <v>1106</v>
      </c>
      <c r="D559" s="207" t="s">
        <v>130</v>
      </c>
      <c r="E559" s="208" t="s">
        <v>1107</v>
      </c>
      <c r="F559" s="209" t="s">
        <v>1108</v>
      </c>
      <c r="G559" s="210" t="s">
        <v>634</v>
      </c>
      <c r="H559" s="211">
        <v>9</v>
      </c>
      <c r="I559" s="212"/>
      <c r="J559" s="213">
        <f>ROUND(I559*H559,2)</f>
        <v>0</v>
      </c>
      <c r="K559" s="214"/>
      <c r="L559" s="40"/>
      <c r="M559" s="215" t="s">
        <v>1</v>
      </c>
      <c r="N559" s="216" t="s">
        <v>42</v>
      </c>
      <c r="O559" s="72"/>
      <c r="P559" s="217">
        <f>O559*H559</f>
        <v>0</v>
      </c>
      <c r="Q559" s="217">
        <v>0</v>
      </c>
      <c r="R559" s="217">
        <f>Q559*H559</f>
        <v>0</v>
      </c>
      <c r="S559" s="217">
        <v>0</v>
      </c>
      <c r="T559" s="218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19" t="s">
        <v>134</v>
      </c>
      <c r="AT559" s="219" t="s">
        <v>130</v>
      </c>
      <c r="AU559" s="219" t="s">
        <v>87</v>
      </c>
      <c r="AY559" s="18" t="s">
        <v>128</v>
      </c>
      <c r="BE559" s="220">
        <f>IF(N559="základní",J559,0)</f>
        <v>0</v>
      </c>
      <c r="BF559" s="220">
        <f>IF(N559="snížená",J559,0)</f>
        <v>0</v>
      </c>
      <c r="BG559" s="220">
        <f>IF(N559="zákl. přenesená",J559,0)</f>
        <v>0</v>
      </c>
      <c r="BH559" s="220">
        <f>IF(N559="sníž. přenesená",J559,0)</f>
        <v>0</v>
      </c>
      <c r="BI559" s="220">
        <f>IF(N559="nulová",J559,0)</f>
        <v>0</v>
      </c>
      <c r="BJ559" s="18" t="s">
        <v>85</v>
      </c>
      <c r="BK559" s="220">
        <f>ROUND(I559*H559,2)</f>
        <v>0</v>
      </c>
      <c r="BL559" s="18" t="s">
        <v>134</v>
      </c>
      <c r="BM559" s="219" t="s">
        <v>1109</v>
      </c>
    </row>
    <row r="560" spans="1:65" s="2" customFormat="1" ht="16.5" customHeight="1">
      <c r="A560" s="35"/>
      <c r="B560" s="36"/>
      <c r="C560" s="268" t="s">
        <v>1110</v>
      </c>
      <c r="D560" s="268" t="s">
        <v>398</v>
      </c>
      <c r="E560" s="269" t="s">
        <v>1111</v>
      </c>
      <c r="F560" s="270" t="s">
        <v>1112</v>
      </c>
      <c r="G560" s="271" t="s">
        <v>634</v>
      </c>
      <c r="H560" s="272">
        <v>2</v>
      </c>
      <c r="I560" s="273"/>
      <c r="J560" s="274">
        <f>ROUND(I560*H560,2)</f>
        <v>0</v>
      </c>
      <c r="K560" s="275"/>
      <c r="L560" s="276"/>
      <c r="M560" s="277" t="s">
        <v>1</v>
      </c>
      <c r="N560" s="278" t="s">
        <v>42</v>
      </c>
      <c r="O560" s="72"/>
      <c r="P560" s="217">
        <f>O560*H560</f>
        <v>0</v>
      </c>
      <c r="Q560" s="217">
        <v>0.01</v>
      </c>
      <c r="R560" s="217">
        <f>Q560*H560</f>
        <v>0.02</v>
      </c>
      <c r="S560" s="217">
        <v>0</v>
      </c>
      <c r="T560" s="218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219" t="s">
        <v>154</v>
      </c>
      <c r="AT560" s="219" t="s">
        <v>398</v>
      </c>
      <c r="AU560" s="219" t="s">
        <v>87</v>
      </c>
      <c r="AY560" s="18" t="s">
        <v>128</v>
      </c>
      <c r="BE560" s="220">
        <f>IF(N560="základní",J560,0)</f>
        <v>0</v>
      </c>
      <c r="BF560" s="220">
        <f>IF(N560="snížená",J560,0)</f>
        <v>0</v>
      </c>
      <c r="BG560" s="220">
        <f>IF(N560="zákl. přenesená",J560,0)</f>
        <v>0</v>
      </c>
      <c r="BH560" s="220">
        <f>IF(N560="sníž. přenesená",J560,0)</f>
        <v>0</v>
      </c>
      <c r="BI560" s="220">
        <f>IF(N560="nulová",J560,0)</f>
        <v>0</v>
      </c>
      <c r="BJ560" s="18" t="s">
        <v>85</v>
      </c>
      <c r="BK560" s="220">
        <f>ROUND(I560*H560,2)</f>
        <v>0</v>
      </c>
      <c r="BL560" s="18" t="s">
        <v>134</v>
      </c>
      <c r="BM560" s="219" t="s">
        <v>1113</v>
      </c>
    </row>
    <row r="561" spans="1:65" s="2" customFormat="1" ht="16.5" customHeight="1">
      <c r="A561" s="35"/>
      <c r="B561" s="36"/>
      <c r="C561" s="268" t="s">
        <v>1114</v>
      </c>
      <c r="D561" s="268" t="s">
        <v>398</v>
      </c>
      <c r="E561" s="269" t="s">
        <v>1115</v>
      </c>
      <c r="F561" s="270" t="s">
        <v>1116</v>
      </c>
      <c r="G561" s="271" t="s">
        <v>634</v>
      </c>
      <c r="H561" s="272">
        <v>7</v>
      </c>
      <c r="I561" s="273"/>
      <c r="J561" s="274">
        <f>ROUND(I561*H561,2)</f>
        <v>0</v>
      </c>
      <c r="K561" s="275"/>
      <c r="L561" s="276"/>
      <c r="M561" s="277" t="s">
        <v>1</v>
      </c>
      <c r="N561" s="278" t="s">
        <v>42</v>
      </c>
      <c r="O561" s="72"/>
      <c r="P561" s="217">
        <f>O561*H561</f>
        <v>0</v>
      </c>
      <c r="Q561" s="217">
        <v>0.01</v>
      </c>
      <c r="R561" s="217">
        <f>Q561*H561</f>
        <v>0.07</v>
      </c>
      <c r="S561" s="217">
        <v>0</v>
      </c>
      <c r="T561" s="218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19" t="s">
        <v>154</v>
      </c>
      <c r="AT561" s="219" t="s">
        <v>398</v>
      </c>
      <c r="AU561" s="219" t="s">
        <v>87</v>
      </c>
      <c r="AY561" s="18" t="s">
        <v>128</v>
      </c>
      <c r="BE561" s="220">
        <f>IF(N561="základní",J561,0)</f>
        <v>0</v>
      </c>
      <c r="BF561" s="220">
        <f>IF(N561="snížená",J561,0)</f>
        <v>0</v>
      </c>
      <c r="BG561" s="220">
        <f>IF(N561="zákl. přenesená",J561,0)</f>
        <v>0</v>
      </c>
      <c r="BH561" s="220">
        <f>IF(N561="sníž. přenesená",J561,0)</f>
        <v>0</v>
      </c>
      <c r="BI561" s="220">
        <f>IF(N561="nulová",J561,0)</f>
        <v>0</v>
      </c>
      <c r="BJ561" s="18" t="s">
        <v>85</v>
      </c>
      <c r="BK561" s="220">
        <f>ROUND(I561*H561,2)</f>
        <v>0</v>
      </c>
      <c r="BL561" s="18" t="s">
        <v>134</v>
      </c>
      <c r="BM561" s="219" t="s">
        <v>1117</v>
      </c>
    </row>
    <row r="562" spans="2:63" s="12" customFormat="1" ht="22.9" customHeight="1">
      <c r="B562" s="192"/>
      <c r="C562" s="193"/>
      <c r="D562" s="194" t="s">
        <v>76</v>
      </c>
      <c r="E562" s="205" t="s">
        <v>213</v>
      </c>
      <c r="F562" s="205" t="s">
        <v>214</v>
      </c>
      <c r="G562" s="193"/>
      <c r="H562" s="193"/>
      <c r="I562" s="196"/>
      <c r="J562" s="206">
        <f>BK562</f>
        <v>0</v>
      </c>
      <c r="K562" s="193"/>
      <c r="L562" s="197"/>
      <c r="M562" s="198"/>
      <c r="N562" s="199"/>
      <c r="O562" s="199"/>
      <c r="P562" s="200">
        <f>SUM(P563:P570)</f>
        <v>0</v>
      </c>
      <c r="Q562" s="199"/>
      <c r="R562" s="200">
        <f>SUM(R563:R570)</f>
        <v>0</v>
      </c>
      <c r="S562" s="199"/>
      <c r="T562" s="201">
        <f>SUM(T563:T570)</f>
        <v>0</v>
      </c>
      <c r="AR562" s="202" t="s">
        <v>85</v>
      </c>
      <c r="AT562" s="203" t="s">
        <v>76</v>
      </c>
      <c r="AU562" s="203" t="s">
        <v>85</v>
      </c>
      <c r="AY562" s="202" t="s">
        <v>128</v>
      </c>
      <c r="BK562" s="204">
        <f>SUM(BK563:BK570)</f>
        <v>0</v>
      </c>
    </row>
    <row r="563" spans="1:65" s="2" customFormat="1" ht="21.75" customHeight="1">
      <c r="A563" s="35"/>
      <c r="B563" s="36"/>
      <c r="C563" s="207" t="s">
        <v>1118</v>
      </c>
      <c r="D563" s="207" t="s">
        <v>130</v>
      </c>
      <c r="E563" s="208" t="s">
        <v>215</v>
      </c>
      <c r="F563" s="209" t="s">
        <v>216</v>
      </c>
      <c r="G563" s="210" t="s">
        <v>180</v>
      </c>
      <c r="H563" s="211">
        <v>431.375</v>
      </c>
      <c r="I563" s="212"/>
      <c r="J563" s="213">
        <f>ROUND(I563*H563,2)</f>
        <v>0</v>
      </c>
      <c r="K563" s="214"/>
      <c r="L563" s="40"/>
      <c r="M563" s="215" t="s">
        <v>1</v>
      </c>
      <c r="N563" s="216" t="s">
        <v>42</v>
      </c>
      <c r="O563" s="72"/>
      <c r="P563" s="217">
        <f>O563*H563</f>
        <v>0</v>
      </c>
      <c r="Q563" s="217">
        <v>0</v>
      </c>
      <c r="R563" s="217">
        <f>Q563*H563</f>
        <v>0</v>
      </c>
      <c r="S563" s="217">
        <v>0</v>
      </c>
      <c r="T563" s="218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219" t="s">
        <v>134</v>
      </c>
      <c r="AT563" s="219" t="s">
        <v>130</v>
      </c>
      <c r="AU563" s="219" t="s">
        <v>87</v>
      </c>
      <c r="AY563" s="18" t="s">
        <v>128</v>
      </c>
      <c r="BE563" s="220">
        <f>IF(N563="základní",J563,0)</f>
        <v>0</v>
      </c>
      <c r="BF563" s="220">
        <f>IF(N563="snížená",J563,0)</f>
        <v>0</v>
      </c>
      <c r="BG563" s="220">
        <f>IF(N563="zákl. přenesená",J563,0)</f>
        <v>0</v>
      </c>
      <c r="BH563" s="220">
        <f>IF(N563="sníž. přenesená",J563,0)</f>
        <v>0</v>
      </c>
      <c r="BI563" s="220">
        <f>IF(N563="nulová",J563,0)</f>
        <v>0</v>
      </c>
      <c r="BJ563" s="18" t="s">
        <v>85</v>
      </c>
      <c r="BK563" s="220">
        <f>ROUND(I563*H563,2)</f>
        <v>0</v>
      </c>
      <c r="BL563" s="18" t="s">
        <v>134</v>
      </c>
      <c r="BM563" s="219" t="s">
        <v>1119</v>
      </c>
    </row>
    <row r="564" spans="1:65" s="2" customFormat="1" ht="21.75" customHeight="1">
      <c r="A564" s="35"/>
      <c r="B564" s="36"/>
      <c r="C564" s="207" t="s">
        <v>1120</v>
      </c>
      <c r="D564" s="207" t="s">
        <v>130</v>
      </c>
      <c r="E564" s="208" t="s">
        <v>218</v>
      </c>
      <c r="F564" s="209" t="s">
        <v>219</v>
      </c>
      <c r="G564" s="210" t="s">
        <v>180</v>
      </c>
      <c r="H564" s="211">
        <v>431.375</v>
      </c>
      <c r="I564" s="212"/>
      <c r="J564" s="213">
        <f>ROUND(I564*H564,2)</f>
        <v>0</v>
      </c>
      <c r="K564" s="214"/>
      <c r="L564" s="40"/>
      <c r="M564" s="215" t="s">
        <v>1</v>
      </c>
      <c r="N564" s="216" t="s">
        <v>42</v>
      </c>
      <c r="O564" s="72"/>
      <c r="P564" s="217">
        <f>O564*H564</f>
        <v>0</v>
      </c>
      <c r="Q564" s="217">
        <v>0</v>
      </c>
      <c r="R564" s="217">
        <f>Q564*H564</f>
        <v>0</v>
      </c>
      <c r="S564" s="217">
        <v>0</v>
      </c>
      <c r="T564" s="218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219" t="s">
        <v>134</v>
      </c>
      <c r="AT564" s="219" t="s">
        <v>130</v>
      </c>
      <c r="AU564" s="219" t="s">
        <v>87</v>
      </c>
      <c r="AY564" s="18" t="s">
        <v>128</v>
      </c>
      <c r="BE564" s="220">
        <f>IF(N564="základní",J564,0)</f>
        <v>0</v>
      </c>
      <c r="BF564" s="220">
        <f>IF(N564="snížená",J564,0)</f>
        <v>0</v>
      </c>
      <c r="BG564" s="220">
        <f>IF(N564="zákl. přenesená",J564,0)</f>
        <v>0</v>
      </c>
      <c r="BH564" s="220">
        <f>IF(N564="sníž. přenesená",J564,0)</f>
        <v>0</v>
      </c>
      <c r="BI564" s="220">
        <f>IF(N564="nulová",J564,0)</f>
        <v>0</v>
      </c>
      <c r="BJ564" s="18" t="s">
        <v>85</v>
      </c>
      <c r="BK564" s="220">
        <f>ROUND(I564*H564,2)</f>
        <v>0</v>
      </c>
      <c r="BL564" s="18" t="s">
        <v>134</v>
      </c>
      <c r="BM564" s="219" t="s">
        <v>1121</v>
      </c>
    </row>
    <row r="565" spans="1:65" s="2" customFormat="1" ht="21.75" customHeight="1">
      <c r="A565" s="35"/>
      <c r="B565" s="36"/>
      <c r="C565" s="207" t="s">
        <v>1122</v>
      </c>
      <c r="D565" s="207" t="s">
        <v>130</v>
      </c>
      <c r="E565" s="208" t="s">
        <v>222</v>
      </c>
      <c r="F565" s="209" t="s">
        <v>223</v>
      </c>
      <c r="G565" s="210" t="s">
        <v>180</v>
      </c>
      <c r="H565" s="211">
        <v>3882.375</v>
      </c>
      <c r="I565" s="212"/>
      <c r="J565" s="213">
        <f>ROUND(I565*H565,2)</f>
        <v>0</v>
      </c>
      <c r="K565" s="214"/>
      <c r="L565" s="40"/>
      <c r="M565" s="215" t="s">
        <v>1</v>
      </c>
      <c r="N565" s="216" t="s">
        <v>42</v>
      </c>
      <c r="O565" s="72"/>
      <c r="P565" s="217">
        <f>O565*H565</f>
        <v>0</v>
      </c>
      <c r="Q565" s="217">
        <v>0</v>
      </c>
      <c r="R565" s="217">
        <f>Q565*H565</f>
        <v>0</v>
      </c>
      <c r="S565" s="217">
        <v>0</v>
      </c>
      <c r="T565" s="218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219" t="s">
        <v>134</v>
      </c>
      <c r="AT565" s="219" t="s">
        <v>130</v>
      </c>
      <c r="AU565" s="219" t="s">
        <v>87</v>
      </c>
      <c r="AY565" s="18" t="s">
        <v>128</v>
      </c>
      <c r="BE565" s="220">
        <f>IF(N565="základní",J565,0)</f>
        <v>0</v>
      </c>
      <c r="BF565" s="220">
        <f>IF(N565="snížená",J565,0)</f>
        <v>0</v>
      </c>
      <c r="BG565" s="220">
        <f>IF(N565="zákl. přenesená",J565,0)</f>
        <v>0</v>
      </c>
      <c r="BH565" s="220">
        <f>IF(N565="sníž. přenesená",J565,0)</f>
        <v>0</v>
      </c>
      <c r="BI565" s="220">
        <f>IF(N565="nulová",J565,0)</f>
        <v>0</v>
      </c>
      <c r="BJ565" s="18" t="s">
        <v>85</v>
      </c>
      <c r="BK565" s="220">
        <f>ROUND(I565*H565,2)</f>
        <v>0</v>
      </c>
      <c r="BL565" s="18" t="s">
        <v>134</v>
      </c>
      <c r="BM565" s="219" t="s">
        <v>1123</v>
      </c>
    </row>
    <row r="566" spans="2:51" s="13" customFormat="1" ht="12">
      <c r="B566" s="221"/>
      <c r="C566" s="222"/>
      <c r="D566" s="223" t="s">
        <v>135</v>
      </c>
      <c r="E566" s="222"/>
      <c r="F566" s="225" t="s">
        <v>1124</v>
      </c>
      <c r="G566" s="222"/>
      <c r="H566" s="226">
        <v>3882.375</v>
      </c>
      <c r="I566" s="227"/>
      <c r="J566" s="222"/>
      <c r="K566" s="222"/>
      <c r="L566" s="228"/>
      <c r="M566" s="229"/>
      <c r="N566" s="230"/>
      <c r="O566" s="230"/>
      <c r="P566" s="230"/>
      <c r="Q566" s="230"/>
      <c r="R566" s="230"/>
      <c r="S566" s="230"/>
      <c r="T566" s="231"/>
      <c r="AT566" s="232" t="s">
        <v>135</v>
      </c>
      <c r="AU566" s="232" t="s">
        <v>87</v>
      </c>
      <c r="AV566" s="13" t="s">
        <v>87</v>
      </c>
      <c r="AW566" s="13" t="s">
        <v>4</v>
      </c>
      <c r="AX566" s="13" t="s">
        <v>85</v>
      </c>
      <c r="AY566" s="232" t="s">
        <v>128</v>
      </c>
    </row>
    <row r="567" spans="1:65" s="2" customFormat="1" ht="21.75" customHeight="1">
      <c r="A567" s="35"/>
      <c r="B567" s="36"/>
      <c r="C567" s="207" t="s">
        <v>1125</v>
      </c>
      <c r="D567" s="207" t="s">
        <v>130</v>
      </c>
      <c r="E567" s="208" t="s">
        <v>1126</v>
      </c>
      <c r="F567" s="209" t="s">
        <v>1127</v>
      </c>
      <c r="G567" s="210" t="s">
        <v>180</v>
      </c>
      <c r="H567" s="211">
        <v>221.363</v>
      </c>
      <c r="I567" s="212"/>
      <c r="J567" s="213">
        <f>ROUND(I567*H567,2)</f>
        <v>0</v>
      </c>
      <c r="K567" s="214"/>
      <c r="L567" s="40"/>
      <c r="M567" s="215" t="s">
        <v>1</v>
      </c>
      <c r="N567" s="216" t="s">
        <v>42</v>
      </c>
      <c r="O567" s="72"/>
      <c r="P567" s="217">
        <f>O567*H567</f>
        <v>0</v>
      </c>
      <c r="Q567" s="217">
        <v>0</v>
      </c>
      <c r="R567" s="217">
        <f>Q567*H567</f>
        <v>0</v>
      </c>
      <c r="S567" s="217">
        <v>0</v>
      </c>
      <c r="T567" s="218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219" t="s">
        <v>134</v>
      </c>
      <c r="AT567" s="219" t="s">
        <v>130</v>
      </c>
      <c r="AU567" s="219" t="s">
        <v>87</v>
      </c>
      <c r="AY567" s="18" t="s">
        <v>128</v>
      </c>
      <c r="BE567" s="220">
        <f>IF(N567="základní",J567,0)</f>
        <v>0</v>
      </c>
      <c r="BF567" s="220">
        <f>IF(N567="snížená",J567,0)</f>
        <v>0</v>
      </c>
      <c r="BG567" s="220">
        <f>IF(N567="zákl. přenesená",J567,0)</f>
        <v>0</v>
      </c>
      <c r="BH567" s="220">
        <f>IF(N567="sníž. přenesená",J567,0)</f>
        <v>0</v>
      </c>
      <c r="BI567" s="220">
        <f>IF(N567="nulová",J567,0)</f>
        <v>0</v>
      </c>
      <c r="BJ567" s="18" t="s">
        <v>85</v>
      </c>
      <c r="BK567" s="220">
        <f>ROUND(I567*H567,2)</f>
        <v>0</v>
      </c>
      <c r="BL567" s="18" t="s">
        <v>134</v>
      </c>
      <c r="BM567" s="219" t="s">
        <v>1128</v>
      </c>
    </row>
    <row r="568" spans="2:51" s="13" customFormat="1" ht="12">
      <c r="B568" s="221"/>
      <c r="C568" s="222"/>
      <c r="D568" s="223" t="s">
        <v>135</v>
      </c>
      <c r="E568" s="224" t="s">
        <v>1</v>
      </c>
      <c r="F568" s="225" t="s">
        <v>1129</v>
      </c>
      <c r="G568" s="222"/>
      <c r="H568" s="226">
        <v>221.363</v>
      </c>
      <c r="I568" s="227"/>
      <c r="J568" s="222"/>
      <c r="K568" s="222"/>
      <c r="L568" s="228"/>
      <c r="M568" s="229"/>
      <c r="N568" s="230"/>
      <c r="O568" s="230"/>
      <c r="P568" s="230"/>
      <c r="Q568" s="230"/>
      <c r="R568" s="230"/>
      <c r="S568" s="230"/>
      <c r="T568" s="231"/>
      <c r="AT568" s="232" t="s">
        <v>135</v>
      </c>
      <c r="AU568" s="232" t="s">
        <v>87</v>
      </c>
      <c r="AV568" s="13" t="s">
        <v>87</v>
      </c>
      <c r="AW568" s="13" t="s">
        <v>33</v>
      </c>
      <c r="AX568" s="13" t="s">
        <v>85</v>
      </c>
      <c r="AY568" s="232" t="s">
        <v>128</v>
      </c>
    </row>
    <row r="569" spans="1:65" s="2" customFormat="1" ht="21.75" customHeight="1">
      <c r="A569" s="35"/>
      <c r="B569" s="36"/>
      <c r="C569" s="207" t="s">
        <v>1130</v>
      </c>
      <c r="D569" s="207" t="s">
        <v>130</v>
      </c>
      <c r="E569" s="208" t="s">
        <v>1131</v>
      </c>
      <c r="F569" s="209" t="s">
        <v>1132</v>
      </c>
      <c r="G569" s="210" t="s">
        <v>180</v>
      </c>
      <c r="H569" s="211">
        <v>207.802</v>
      </c>
      <c r="I569" s="212"/>
      <c r="J569" s="213">
        <f>ROUND(I569*H569,2)</f>
        <v>0</v>
      </c>
      <c r="K569" s="214"/>
      <c r="L569" s="40"/>
      <c r="M569" s="215" t="s">
        <v>1</v>
      </c>
      <c r="N569" s="216" t="s">
        <v>42</v>
      </c>
      <c r="O569" s="72"/>
      <c r="P569" s="217">
        <f>O569*H569</f>
        <v>0</v>
      </c>
      <c r="Q569" s="217">
        <v>0</v>
      </c>
      <c r="R569" s="217">
        <f>Q569*H569</f>
        <v>0</v>
      </c>
      <c r="S569" s="217">
        <v>0</v>
      </c>
      <c r="T569" s="218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219" t="s">
        <v>134</v>
      </c>
      <c r="AT569" s="219" t="s">
        <v>130</v>
      </c>
      <c r="AU569" s="219" t="s">
        <v>87</v>
      </c>
      <c r="AY569" s="18" t="s">
        <v>128</v>
      </c>
      <c r="BE569" s="220">
        <f>IF(N569="základní",J569,0)</f>
        <v>0</v>
      </c>
      <c r="BF569" s="220">
        <f>IF(N569="snížená",J569,0)</f>
        <v>0</v>
      </c>
      <c r="BG569" s="220">
        <f>IF(N569="zákl. přenesená",J569,0)</f>
        <v>0</v>
      </c>
      <c r="BH569" s="220">
        <f>IF(N569="sníž. přenesená",J569,0)</f>
        <v>0</v>
      </c>
      <c r="BI569" s="220">
        <f>IF(N569="nulová",J569,0)</f>
        <v>0</v>
      </c>
      <c r="BJ569" s="18" t="s">
        <v>85</v>
      </c>
      <c r="BK569" s="220">
        <f>ROUND(I569*H569,2)</f>
        <v>0</v>
      </c>
      <c r="BL569" s="18" t="s">
        <v>134</v>
      </c>
      <c r="BM569" s="219" t="s">
        <v>1133</v>
      </c>
    </row>
    <row r="570" spans="2:51" s="13" customFormat="1" ht="12">
      <c r="B570" s="221"/>
      <c r="C570" s="222"/>
      <c r="D570" s="223" t="s">
        <v>135</v>
      </c>
      <c r="E570" s="224" t="s">
        <v>1</v>
      </c>
      <c r="F570" s="225" t="s">
        <v>1134</v>
      </c>
      <c r="G570" s="222"/>
      <c r="H570" s="226">
        <v>207.802</v>
      </c>
      <c r="I570" s="227"/>
      <c r="J570" s="222"/>
      <c r="K570" s="222"/>
      <c r="L570" s="228"/>
      <c r="M570" s="229"/>
      <c r="N570" s="230"/>
      <c r="O570" s="230"/>
      <c r="P570" s="230"/>
      <c r="Q570" s="230"/>
      <c r="R570" s="230"/>
      <c r="S570" s="230"/>
      <c r="T570" s="231"/>
      <c r="AT570" s="232" t="s">
        <v>135</v>
      </c>
      <c r="AU570" s="232" t="s">
        <v>87</v>
      </c>
      <c r="AV570" s="13" t="s">
        <v>87</v>
      </c>
      <c r="AW570" s="13" t="s">
        <v>33</v>
      </c>
      <c r="AX570" s="13" t="s">
        <v>85</v>
      </c>
      <c r="AY570" s="232" t="s">
        <v>128</v>
      </c>
    </row>
    <row r="571" spans="2:63" s="12" customFormat="1" ht="22.9" customHeight="1">
      <c r="B571" s="192"/>
      <c r="C571" s="193"/>
      <c r="D571" s="194" t="s">
        <v>76</v>
      </c>
      <c r="E571" s="205" t="s">
        <v>1135</v>
      </c>
      <c r="F571" s="205" t="s">
        <v>1136</v>
      </c>
      <c r="G571" s="193"/>
      <c r="H571" s="193"/>
      <c r="I571" s="196"/>
      <c r="J571" s="206">
        <f>BK571</f>
        <v>0</v>
      </c>
      <c r="K571" s="193"/>
      <c r="L571" s="197"/>
      <c r="M571" s="198"/>
      <c r="N571" s="199"/>
      <c r="O571" s="199"/>
      <c r="P571" s="200">
        <f>P572</f>
        <v>0</v>
      </c>
      <c r="Q571" s="199"/>
      <c r="R571" s="200">
        <f>R572</f>
        <v>0</v>
      </c>
      <c r="S571" s="199"/>
      <c r="T571" s="201">
        <f>T572</f>
        <v>0</v>
      </c>
      <c r="AR571" s="202" t="s">
        <v>85</v>
      </c>
      <c r="AT571" s="203" t="s">
        <v>76</v>
      </c>
      <c r="AU571" s="203" t="s">
        <v>85</v>
      </c>
      <c r="AY571" s="202" t="s">
        <v>128</v>
      </c>
      <c r="BK571" s="204">
        <f>BK572</f>
        <v>0</v>
      </c>
    </row>
    <row r="572" spans="1:65" s="2" customFormat="1" ht="21.75" customHeight="1">
      <c r="A572" s="35"/>
      <c r="B572" s="36"/>
      <c r="C572" s="207" t="s">
        <v>1137</v>
      </c>
      <c r="D572" s="207" t="s">
        <v>130</v>
      </c>
      <c r="E572" s="208" t="s">
        <v>1138</v>
      </c>
      <c r="F572" s="209" t="s">
        <v>1139</v>
      </c>
      <c r="G572" s="210" t="s">
        <v>180</v>
      </c>
      <c r="H572" s="211">
        <v>1353.683</v>
      </c>
      <c r="I572" s="212"/>
      <c r="J572" s="213">
        <f>ROUND(I572*H572,2)</f>
        <v>0</v>
      </c>
      <c r="K572" s="214"/>
      <c r="L572" s="40"/>
      <c r="M572" s="215" t="s">
        <v>1</v>
      </c>
      <c r="N572" s="216" t="s">
        <v>42</v>
      </c>
      <c r="O572" s="72"/>
      <c r="P572" s="217">
        <f>O572*H572</f>
        <v>0</v>
      </c>
      <c r="Q572" s="217">
        <v>0</v>
      </c>
      <c r="R572" s="217">
        <f>Q572*H572</f>
        <v>0</v>
      </c>
      <c r="S572" s="217">
        <v>0</v>
      </c>
      <c r="T572" s="218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19" t="s">
        <v>134</v>
      </c>
      <c r="AT572" s="219" t="s">
        <v>130</v>
      </c>
      <c r="AU572" s="219" t="s">
        <v>87</v>
      </c>
      <c r="AY572" s="18" t="s">
        <v>128</v>
      </c>
      <c r="BE572" s="220">
        <f>IF(N572="základní",J572,0)</f>
        <v>0</v>
      </c>
      <c r="BF572" s="220">
        <f>IF(N572="snížená",J572,0)</f>
        <v>0</v>
      </c>
      <c r="BG572" s="220">
        <f>IF(N572="zákl. přenesená",J572,0)</f>
        <v>0</v>
      </c>
      <c r="BH572" s="220">
        <f>IF(N572="sníž. přenesená",J572,0)</f>
        <v>0</v>
      </c>
      <c r="BI572" s="220">
        <f>IF(N572="nulová",J572,0)</f>
        <v>0</v>
      </c>
      <c r="BJ572" s="18" t="s">
        <v>85</v>
      </c>
      <c r="BK572" s="220">
        <f>ROUND(I572*H572,2)</f>
        <v>0</v>
      </c>
      <c r="BL572" s="18" t="s">
        <v>134</v>
      </c>
      <c r="BM572" s="219" t="s">
        <v>1140</v>
      </c>
    </row>
    <row r="573" spans="2:63" s="12" customFormat="1" ht="25.9" customHeight="1">
      <c r="B573" s="192"/>
      <c r="C573" s="193"/>
      <c r="D573" s="194" t="s">
        <v>76</v>
      </c>
      <c r="E573" s="195" t="s">
        <v>242</v>
      </c>
      <c r="F573" s="195" t="s">
        <v>243</v>
      </c>
      <c r="G573" s="193"/>
      <c r="H573" s="193"/>
      <c r="I573" s="196"/>
      <c r="J573" s="178">
        <f>BK573</f>
        <v>0</v>
      </c>
      <c r="K573" s="193"/>
      <c r="L573" s="197"/>
      <c r="M573" s="198"/>
      <c r="N573" s="199"/>
      <c r="O573" s="199"/>
      <c r="P573" s="200">
        <f>P574+P609+P629+P631+P633+P635+P637+P640+P647+P649+P664+P723+P736+P752+P776+P788+P792+P808+P826</f>
        <v>0</v>
      </c>
      <c r="Q573" s="199"/>
      <c r="R573" s="200">
        <f>R574+R609+R629+R631+R633+R635+R637+R640+R647+R649+R664+R723+R736+R752+R776+R788+R792+R808+R826</f>
        <v>42.4065573</v>
      </c>
      <c r="S573" s="199"/>
      <c r="T573" s="201">
        <f>T574+T609+T629+T631+T633+T635+T637+T640+T647+T649+T664+T723+T736+T752+T776+T788+T792+T808+T826</f>
        <v>0.039182800000000004</v>
      </c>
      <c r="AR573" s="202" t="s">
        <v>87</v>
      </c>
      <c r="AT573" s="203" t="s">
        <v>76</v>
      </c>
      <c r="AU573" s="203" t="s">
        <v>77</v>
      </c>
      <c r="AY573" s="202" t="s">
        <v>128</v>
      </c>
      <c r="BK573" s="204">
        <f>BK574+BK609+BK629+BK631+BK633+BK635+BK637+BK640+BK647+BK649+BK664+BK723+BK736+BK752+BK776+BK788+BK792+BK808+BK826</f>
        <v>0</v>
      </c>
    </row>
    <row r="574" spans="2:63" s="12" customFormat="1" ht="22.9" customHeight="1">
      <c r="B574" s="192"/>
      <c r="C574" s="193"/>
      <c r="D574" s="194" t="s">
        <v>76</v>
      </c>
      <c r="E574" s="205" t="s">
        <v>1141</v>
      </c>
      <c r="F574" s="205" t="s">
        <v>1142</v>
      </c>
      <c r="G574" s="193"/>
      <c r="H574" s="193"/>
      <c r="I574" s="196"/>
      <c r="J574" s="206">
        <f>BK574</f>
        <v>0</v>
      </c>
      <c r="K574" s="193"/>
      <c r="L574" s="197"/>
      <c r="M574" s="198"/>
      <c r="N574" s="199"/>
      <c r="O574" s="199"/>
      <c r="P574" s="200">
        <f>SUM(P575:P608)</f>
        <v>0</v>
      </c>
      <c r="Q574" s="199"/>
      <c r="R574" s="200">
        <f>SUM(R575:R608)</f>
        <v>1.8947416</v>
      </c>
      <c r="S574" s="199"/>
      <c r="T574" s="201">
        <f>SUM(T575:T608)</f>
        <v>0.02136</v>
      </c>
      <c r="AR574" s="202" t="s">
        <v>87</v>
      </c>
      <c r="AT574" s="203" t="s">
        <v>76</v>
      </c>
      <c r="AU574" s="203" t="s">
        <v>85</v>
      </c>
      <c r="AY574" s="202" t="s">
        <v>128</v>
      </c>
      <c r="BK574" s="204">
        <f>SUM(BK575:BK608)</f>
        <v>0</v>
      </c>
    </row>
    <row r="575" spans="1:65" s="2" customFormat="1" ht="21.75" customHeight="1">
      <c r="A575" s="35"/>
      <c r="B575" s="36"/>
      <c r="C575" s="207" t="s">
        <v>1143</v>
      </c>
      <c r="D575" s="207" t="s">
        <v>130</v>
      </c>
      <c r="E575" s="208" t="s">
        <v>1144</v>
      </c>
      <c r="F575" s="209" t="s">
        <v>1145</v>
      </c>
      <c r="G575" s="210" t="s">
        <v>142</v>
      </c>
      <c r="H575" s="211">
        <v>784.215</v>
      </c>
      <c r="I575" s="212"/>
      <c r="J575" s="213">
        <f>ROUND(I575*H575,2)</f>
        <v>0</v>
      </c>
      <c r="K575" s="214"/>
      <c r="L575" s="40"/>
      <c r="M575" s="215" t="s">
        <v>1</v>
      </c>
      <c r="N575" s="216" t="s">
        <v>42</v>
      </c>
      <c r="O575" s="72"/>
      <c r="P575" s="217">
        <f>O575*H575</f>
        <v>0</v>
      </c>
      <c r="Q575" s="217">
        <v>0</v>
      </c>
      <c r="R575" s="217">
        <f>Q575*H575</f>
        <v>0</v>
      </c>
      <c r="S575" s="217">
        <v>0</v>
      </c>
      <c r="T575" s="218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219" t="s">
        <v>181</v>
      </c>
      <c r="AT575" s="219" t="s">
        <v>130</v>
      </c>
      <c r="AU575" s="219" t="s">
        <v>87</v>
      </c>
      <c r="AY575" s="18" t="s">
        <v>128</v>
      </c>
      <c r="BE575" s="220">
        <f>IF(N575="základní",J575,0)</f>
        <v>0</v>
      </c>
      <c r="BF575" s="220">
        <f>IF(N575="snížená",J575,0)</f>
        <v>0</v>
      </c>
      <c r="BG575" s="220">
        <f>IF(N575="zákl. přenesená",J575,0)</f>
        <v>0</v>
      </c>
      <c r="BH575" s="220">
        <f>IF(N575="sníž. přenesená",J575,0)</f>
        <v>0</v>
      </c>
      <c r="BI575" s="220">
        <f>IF(N575="nulová",J575,0)</f>
        <v>0</v>
      </c>
      <c r="BJ575" s="18" t="s">
        <v>85</v>
      </c>
      <c r="BK575" s="220">
        <f>ROUND(I575*H575,2)</f>
        <v>0</v>
      </c>
      <c r="BL575" s="18" t="s">
        <v>181</v>
      </c>
      <c r="BM575" s="219" t="s">
        <v>1146</v>
      </c>
    </row>
    <row r="576" spans="2:51" s="13" customFormat="1" ht="12">
      <c r="B576" s="221"/>
      <c r="C576" s="222"/>
      <c r="D576" s="223" t="s">
        <v>135</v>
      </c>
      <c r="E576" s="224" t="s">
        <v>1</v>
      </c>
      <c r="F576" s="225" t="s">
        <v>1147</v>
      </c>
      <c r="G576" s="222"/>
      <c r="H576" s="226">
        <v>778.875</v>
      </c>
      <c r="I576" s="227"/>
      <c r="J576" s="222"/>
      <c r="K576" s="222"/>
      <c r="L576" s="228"/>
      <c r="M576" s="229"/>
      <c r="N576" s="230"/>
      <c r="O576" s="230"/>
      <c r="P576" s="230"/>
      <c r="Q576" s="230"/>
      <c r="R576" s="230"/>
      <c r="S576" s="230"/>
      <c r="T576" s="231"/>
      <c r="AT576" s="232" t="s">
        <v>135</v>
      </c>
      <c r="AU576" s="232" t="s">
        <v>87</v>
      </c>
      <c r="AV576" s="13" t="s">
        <v>87</v>
      </c>
      <c r="AW576" s="13" t="s">
        <v>33</v>
      </c>
      <c r="AX576" s="13" t="s">
        <v>77</v>
      </c>
      <c r="AY576" s="232" t="s">
        <v>128</v>
      </c>
    </row>
    <row r="577" spans="2:51" s="13" customFormat="1" ht="12">
      <c r="B577" s="221"/>
      <c r="C577" s="222"/>
      <c r="D577" s="223" t="s">
        <v>135</v>
      </c>
      <c r="E577" s="224" t="s">
        <v>1</v>
      </c>
      <c r="F577" s="225" t="s">
        <v>1148</v>
      </c>
      <c r="G577" s="222"/>
      <c r="H577" s="226">
        <v>5.34</v>
      </c>
      <c r="I577" s="227"/>
      <c r="J577" s="222"/>
      <c r="K577" s="222"/>
      <c r="L577" s="228"/>
      <c r="M577" s="229"/>
      <c r="N577" s="230"/>
      <c r="O577" s="230"/>
      <c r="P577" s="230"/>
      <c r="Q577" s="230"/>
      <c r="R577" s="230"/>
      <c r="S577" s="230"/>
      <c r="T577" s="231"/>
      <c r="AT577" s="232" t="s">
        <v>135</v>
      </c>
      <c r="AU577" s="232" t="s">
        <v>87</v>
      </c>
      <c r="AV577" s="13" t="s">
        <v>87</v>
      </c>
      <c r="AW577" s="13" t="s">
        <v>33</v>
      </c>
      <c r="AX577" s="13" t="s">
        <v>77</v>
      </c>
      <c r="AY577" s="232" t="s">
        <v>128</v>
      </c>
    </row>
    <row r="578" spans="2:51" s="14" customFormat="1" ht="12">
      <c r="B578" s="233"/>
      <c r="C578" s="234"/>
      <c r="D578" s="223" t="s">
        <v>135</v>
      </c>
      <c r="E578" s="235" t="s">
        <v>1</v>
      </c>
      <c r="F578" s="236" t="s">
        <v>137</v>
      </c>
      <c r="G578" s="234"/>
      <c r="H578" s="237">
        <v>784.215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135</v>
      </c>
      <c r="AU578" s="243" t="s">
        <v>87</v>
      </c>
      <c r="AV578" s="14" t="s">
        <v>134</v>
      </c>
      <c r="AW578" s="14" t="s">
        <v>33</v>
      </c>
      <c r="AX578" s="14" t="s">
        <v>85</v>
      </c>
      <c r="AY578" s="243" t="s">
        <v>128</v>
      </c>
    </row>
    <row r="579" spans="1:65" s="2" customFormat="1" ht="16.5" customHeight="1">
      <c r="A579" s="35"/>
      <c r="B579" s="36"/>
      <c r="C579" s="268" t="s">
        <v>1149</v>
      </c>
      <c r="D579" s="268" t="s">
        <v>398</v>
      </c>
      <c r="E579" s="269" t="s">
        <v>1150</v>
      </c>
      <c r="F579" s="270" t="s">
        <v>1151</v>
      </c>
      <c r="G579" s="271" t="s">
        <v>180</v>
      </c>
      <c r="H579" s="272">
        <v>0.389</v>
      </c>
      <c r="I579" s="273"/>
      <c r="J579" s="274">
        <f>ROUND(I579*H579,2)</f>
        <v>0</v>
      </c>
      <c r="K579" s="275"/>
      <c r="L579" s="276"/>
      <c r="M579" s="277" t="s">
        <v>1</v>
      </c>
      <c r="N579" s="278" t="s">
        <v>42</v>
      </c>
      <c r="O579" s="72"/>
      <c r="P579" s="217">
        <f>O579*H579</f>
        <v>0</v>
      </c>
      <c r="Q579" s="217">
        <v>1</v>
      </c>
      <c r="R579" s="217">
        <f>Q579*H579</f>
        <v>0.389</v>
      </c>
      <c r="S579" s="217">
        <v>0</v>
      </c>
      <c r="T579" s="218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219" t="s">
        <v>220</v>
      </c>
      <c r="AT579" s="219" t="s">
        <v>398</v>
      </c>
      <c r="AU579" s="219" t="s">
        <v>87</v>
      </c>
      <c r="AY579" s="18" t="s">
        <v>128</v>
      </c>
      <c r="BE579" s="220">
        <f>IF(N579="základní",J579,0)</f>
        <v>0</v>
      </c>
      <c r="BF579" s="220">
        <f>IF(N579="snížená",J579,0)</f>
        <v>0</v>
      </c>
      <c r="BG579" s="220">
        <f>IF(N579="zákl. přenesená",J579,0)</f>
        <v>0</v>
      </c>
      <c r="BH579" s="220">
        <f>IF(N579="sníž. přenesená",J579,0)</f>
        <v>0</v>
      </c>
      <c r="BI579" s="220">
        <f>IF(N579="nulová",J579,0)</f>
        <v>0</v>
      </c>
      <c r="BJ579" s="18" t="s">
        <v>85</v>
      </c>
      <c r="BK579" s="220">
        <f>ROUND(I579*H579,2)</f>
        <v>0</v>
      </c>
      <c r="BL579" s="18" t="s">
        <v>181</v>
      </c>
      <c r="BM579" s="219" t="s">
        <v>1152</v>
      </c>
    </row>
    <row r="580" spans="2:51" s="13" customFormat="1" ht="22.5">
      <c r="B580" s="221"/>
      <c r="C580" s="222"/>
      <c r="D580" s="223" t="s">
        <v>135</v>
      </c>
      <c r="E580" s="222"/>
      <c r="F580" s="225" t="s">
        <v>1153</v>
      </c>
      <c r="G580" s="222"/>
      <c r="H580" s="226">
        <v>0.389</v>
      </c>
      <c r="I580" s="227"/>
      <c r="J580" s="222"/>
      <c r="K580" s="222"/>
      <c r="L580" s="228"/>
      <c r="M580" s="229"/>
      <c r="N580" s="230"/>
      <c r="O580" s="230"/>
      <c r="P580" s="230"/>
      <c r="Q580" s="230"/>
      <c r="R580" s="230"/>
      <c r="S580" s="230"/>
      <c r="T580" s="231"/>
      <c r="AT580" s="232" t="s">
        <v>135</v>
      </c>
      <c r="AU580" s="232" t="s">
        <v>87</v>
      </c>
      <c r="AV580" s="13" t="s">
        <v>87</v>
      </c>
      <c r="AW580" s="13" t="s">
        <v>4</v>
      </c>
      <c r="AX580" s="13" t="s">
        <v>85</v>
      </c>
      <c r="AY580" s="232" t="s">
        <v>128</v>
      </c>
    </row>
    <row r="581" spans="1:65" s="2" customFormat="1" ht="21.75" customHeight="1">
      <c r="A581" s="35"/>
      <c r="B581" s="36"/>
      <c r="C581" s="207" t="s">
        <v>1154</v>
      </c>
      <c r="D581" s="207" t="s">
        <v>130</v>
      </c>
      <c r="E581" s="208" t="s">
        <v>1155</v>
      </c>
      <c r="F581" s="209" t="s">
        <v>1156</v>
      </c>
      <c r="G581" s="210" t="s">
        <v>142</v>
      </c>
      <c r="H581" s="211">
        <v>122.799</v>
      </c>
      <c r="I581" s="212"/>
      <c r="J581" s="213">
        <f>ROUND(I581*H581,2)</f>
        <v>0</v>
      </c>
      <c r="K581" s="214"/>
      <c r="L581" s="40"/>
      <c r="M581" s="215" t="s">
        <v>1</v>
      </c>
      <c r="N581" s="216" t="s">
        <v>42</v>
      </c>
      <c r="O581" s="72"/>
      <c r="P581" s="217">
        <f>O581*H581</f>
        <v>0</v>
      </c>
      <c r="Q581" s="217">
        <v>0</v>
      </c>
      <c r="R581" s="217">
        <f>Q581*H581</f>
        <v>0</v>
      </c>
      <c r="S581" s="217">
        <v>0</v>
      </c>
      <c r="T581" s="218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19" t="s">
        <v>181</v>
      </c>
      <c r="AT581" s="219" t="s">
        <v>130</v>
      </c>
      <c r="AU581" s="219" t="s">
        <v>87</v>
      </c>
      <c r="AY581" s="18" t="s">
        <v>128</v>
      </c>
      <c r="BE581" s="220">
        <f>IF(N581="základní",J581,0)</f>
        <v>0</v>
      </c>
      <c r="BF581" s="220">
        <f>IF(N581="snížená",J581,0)</f>
        <v>0</v>
      </c>
      <c r="BG581" s="220">
        <f>IF(N581="zákl. přenesená",J581,0)</f>
        <v>0</v>
      </c>
      <c r="BH581" s="220">
        <f>IF(N581="sníž. přenesená",J581,0)</f>
        <v>0</v>
      </c>
      <c r="BI581" s="220">
        <f>IF(N581="nulová",J581,0)</f>
        <v>0</v>
      </c>
      <c r="BJ581" s="18" t="s">
        <v>85</v>
      </c>
      <c r="BK581" s="220">
        <f>ROUND(I581*H581,2)</f>
        <v>0</v>
      </c>
      <c r="BL581" s="18" t="s">
        <v>181</v>
      </c>
      <c r="BM581" s="219" t="s">
        <v>1157</v>
      </c>
    </row>
    <row r="582" spans="2:51" s="13" customFormat="1" ht="12">
      <c r="B582" s="221"/>
      <c r="C582" s="222"/>
      <c r="D582" s="223" t="s">
        <v>135</v>
      </c>
      <c r="E582" s="224" t="s">
        <v>1</v>
      </c>
      <c r="F582" s="225" t="s">
        <v>1158</v>
      </c>
      <c r="G582" s="222"/>
      <c r="H582" s="226">
        <v>100.135</v>
      </c>
      <c r="I582" s="227"/>
      <c r="J582" s="222"/>
      <c r="K582" s="222"/>
      <c r="L582" s="228"/>
      <c r="M582" s="229"/>
      <c r="N582" s="230"/>
      <c r="O582" s="230"/>
      <c r="P582" s="230"/>
      <c r="Q582" s="230"/>
      <c r="R582" s="230"/>
      <c r="S582" s="230"/>
      <c r="T582" s="231"/>
      <c r="AT582" s="232" t="s">
        <v>135</v>
      </c>
      <c r="AU582" s="232" t="s">
        <v>87</v>
      </c>
      <c r="AV582" s="13" t="s">
        <v>87</v>
      </c>
      <c r="AW582" s="13" t="s">
        <v>33</v>
      </c>
      <c r="AX582" s="13" t="s">
        <v>77</v>
      </c>
      <c r="AY582" s="232" t="s">
        <v>128</v>
      </c>
    </row>
    <row r="583" spans="2:51" s="13" customFormat="1" ht="12">
      <c r="B583" s="221"/>
      <c r="C583" s="222"/>
      <c r="D583" s="223" t="s">
        <v>135</v>
      </c>
      <c r="E583" s="224" t="s">
        <v>1</v>
      </c>
      <c r="F583" s="225" t="s">
        <v>1159</v>
      </c>
      <c r="G583" s="222"/>
      <c r="H583" s="226">
        <v>10.314</v>
      </c>
      <c r="I583" s="227"/>
      <c r="J583" s="222"/>
      <c r="K583" s="222"/>
      <c r="L583" s="228"/>
      <c r="M583" s="229"/>
      <c r="N583" s="230"/>
      <c r="O583" s="230"/>
      <c r="P583" s="230"/>
      <c r="Q583" s="230"/>
      <c r="R583" s="230"/>
      <c r="S583" s="230"/>
      <c r="T583" s="231"/>
      <c r="AT583" s="232" t="s">
        <v>135</v>
      </c>
      <c r="AU583" s="232" t="s">
        <v>87</v>
      </c>
      <c r="AV583" s="13" t="s">
        <v>87</v>
      </c>
      <c r="AW583" s="13" t="s">
        <v>33</v>
      </c>
      <c r="AX583" s="13" t="s">
        <v>77</v>
      </c>
      <c r="AY583" s="232" t="s">
        <v>128</v>
      </c>
    </row>
    <row r="584" spans="2:51" s="13" customFormat="1" ht="12">
      <c r="B584" s="221"/>
      <c r="C584" s="222"/>
      <c r="D584" s="223" t="s">
        <v>135</v>
      </c>
      <c r="E584" s="224" t="s">
        <v>1</v>
      </c>
      <c r="F584" s="225" t="s">
        <v>1160</v>
      </c>
      <c r="G584" s="222"/>
      <c r="H584" s="226">
        <v>12.35</v>
      </c>
      <c r="I584" s="227"/>
      <c r="J584" s="222"/>
      <c r="K584" s="222"/>
      <c r="L584" s="228"/>
      <c r="M584" s="229"/>
      <c r="N584" s="230"/>
      <c r="O584" s="230"/>
      <c r="P584" s="230"/>
      <c r="Q584" s="230"/>
      <c r="R584" s="230"/>
      <c r="S584" s="230"/>
      <c r="T584" s="231"/>
      <c r="AT584" s="232" t="s">
        <v>135</v>
      </c>
      <c r="AU584" s="232" t="s">
        <v>87</v>
      </c>
      <c r="AV584" s="13" t="s">
        <v>87</v>
      </c>
      <c r="AW584" s="13" t="s">
        <v>33</v>
      </c>
      <c r="AX584" s="13" t="s">
        <v>77</v>
      </c>
      <c r="AY584" s="232" t="s">
        <v>128</v>
      </c>
    </row>
    <row r="585" spans="2:51" s="14" customFormat="1" ht="12">
      <c r="B585" s="233"/>
      <c r="C585" s="234"/>
      <c r="D585" s="223" t="s">
        <v>135</v>
      </c>
      <c r="E585" s="235" t="s">
        <v>1</v>
      </c>
      <c r="F585" s="236" t="s">
        <v>137</v>
      </c>
      <c r="G585" s="234"/>
      <c r="H585" s="237">
        <v>122.799</v>
      </c>
      <c r="I585" s="238"/>
      <c r="J585" s="234"/>
      <c r="K585" s="234"/>
      <c r="L585" s="239"/>
      <c r="M585" s="240"/>
      <c r="N585" s="241"/>
      <c r="O585" s="241"/>
      <c r="P585" s="241"/>
      <c r="Q585" s="241"/>
      <c r="R585" s="241"/>
      <c r="S585" s="241"/>
      <c r="T585" s="242"/>
      <c r="AT585" s="243" t="s">
        <v>135</v>
      </c>
      <c r="AU585" s="243" t="s">
        <v>87</v>
      </c>
      <c r="AV585" s="14" t="s">
        <v>134</v>
      </c>
      <c r="AW585" s="14" t="s">
        <v>33</v>
      </c>
      <c r="AX585" s="14" t="s">
        <v>85</v>
      </c>
      <c r="AY585" s="243" t="s">
        <v>128</v>
      </c>
    </row>
    <row r="586" spans="1:65" s="2" customFormat="1" ht="16.5" customHeight="1">
      <c r="A586" s="35"/>
      <c r="B586" s="36"/>
      <c r="C586" s="268" t="s">
        <v>1161</v>
      </c>
      <c r="D586" s="268" t="s">
        <v>398</v>
      </c>
      <c r="E586" s="269" t="s">
        <v>1150</v>
      </c>
      <c r="F586" s="270" t="s">
        <v>1151</v>
      </c>
      <c r="G586" s="271" t="s">
        <v>180</v>
      </c>
      <c r="H586" s="272">
        <v>0.043</v>
      </c>
      <c r="I586" s="273"/>
      <c r="J586" s="274">
        <f>ROUND(I586*H586,2)</f>
        <v>0</v>
      </c>
      <c r="K586" s="275"/>
      <c r="L586" s="276"/>
      <c r="M586" s="277" t="s">
        <v>1</v>
      </c>
      <c r="N586" s="278" t="s">
        <v>42</v>
      </c>
      <c r="O586" s="72"/>
      <c r="P586" s="217">
        <f>O586*H586</f>
        <v>0</v>
      </c>
      <c r="Q586" s="217">
        <v>1</v>
      </c>
      <c r="R586" s="217">
        <f>Q586*H586</f>
        <v>0.043</v>
      </c>
      <c r="S586" s="217">
        <v>0</v>
      </c>
      <c r="T586" s="218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219" t="s">
        <v>220</v>
      </c>
      <c r="AT586" s="219" t="s">
        <v>398</v>
      </c>
      <c r="AU586" s="219" t="s">
        <v>87</v>
      </c>
      <c r="AY586" s="18" t="s">
        <v>128</v>
      </c>
      <c r="BE586" s="220">
        <f>IF(N586="základní",J586,0)</f>
        <v>0</v>
      </c>
      <c r="BF586" s="220">
        <f>IF(N586="snížená",J586,0)</f>
        <v>0</v>
      </c>
      <c r="BG586" s="220">
        <f>IF(N586="zákl. přenesená",J586,0)</f>
        <v>0</v>
      </c>
      <c r="BH586" s="220">
        <f>IF(N586="sníž. přenesená",J586,0)</f>
        <v>0</v>
      </c>
      <c r="BI586" s="220">
        <f>IF(N586="nulová",J586,0)</f>
        <v>0</v>
      </c>
      <c r="BJ586" s="18" t="s">
        <v>85</v>
      </c>
      <c r="BK586" s="220">
        <f>ROUND(I586*H586,2)</f>
        <v>0</v>
      </c>
      <c r="BL586" s="18" t="s">
        <v>181</v>
      </c>
      <c r="BM586" s="219" t="s">
        <v>1162</v>
      </c>
    </row>
    <row r="587" spans="2:51" s="13" customFormat="1" ht="12">
      <c r="B587" s="221"/>
      <c r="C587" s="222"/>
      <c r="D587" s="223" t="s">
        <v>135</v>
      </c>
      <c r="E587" s="222"/>
      <c r="F587" s="225" t="s">
        <v>1163</v>
      </c>
      <c r="G587" s="222"/>
      <c r="H587" s="226">
        <v>0.043</v>
      </c>
      <c r="I587" s="227"/>
      <c r="J587" s="222"/>
      <c r="K587" s="222"/>
      <c r="L587" s="228"/>
      <c r="M587" s="229"/>
      <c r="N587" s="230"/>
      <c r="O587" s="230"/>
      <c r="P587" s="230"/>
      <c r="Q587" s="230"/>
      <c r="R587" s="230"/>
      <c r="S587" s="230"/>
      <c r="T587" s="231"/>
      <c r="AT587" s="232" t="s">
        <v>135</v>
      </c>
      <c r="AU587" s="232" t="s">
        <v>87</v>
      </c>
      <c r="AV587" s="13" t="s">
        <v>87</v>
      </c>
      <c r="AW587" s="13" t="s">
        <v>4</v>
      </c>
      <c r="AX587" s="13" t="s">
        <v>85</v>
      </c>
      <c r="AY587" s="232" t="s">
        <v>128</v>
      </c>
    </row>
    <row r="588" spans="1:65" s="2" customFormat="1" ht="21.75" customHeight="1">
      <c r="A588" s="35"/>
      <c r="B588" s="36"/>
      <c r="C588" s="207" t="s">
        <v>1164</v>
      </c>
      <c r="D588" s="207" t="s">
        <v>130</v>
      </c>
      <c r="E588" s="208" t="s">
        <v>1165</v>
      </c>
      <c r="F588" s="209" t="s">
        <v>1166</v>
      </c>
      <c r="G588" s="210" t="s">
        <v>142</v>
      </c>
      <c r="H588" s="211">
        <v>12.35</v>
      </c>
      <c r="I588" s="212"/>
      <c r="J588" s="213">
        <f>ROUND(I588*H588,2)</f>
        <v>0</v>
      </c>
      <c r="K588" s="214"/>
      <c r="L588" s="40"/>
      <c r="M588" s="215" t="s">
        <v>1</v>
      </c>
      <c r="N588" s="216" t="s">
        <v>42</v>
      </c>
      <c r="O588" s="72"/>
      <c r="P588" s="217">
        <f>O588*H588</f>
        <v>0</v>
      </c>
      <c r="Q588" s="217">
        <v>0</v>
      </c>
      <c r="R588" s="217">
        <f>Q588*H588</f>
        <v>0</v>
      </c>
      <c r="S588" s="217">
        <v>0</v>
      </c>
      <c r="T588" s="218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219" t="s">
        <v>181</v>
      </c>
      <c r="AT588" s="219" t="s">
        <v>130</v>
      </c>
      <c r="AU588" s="219" t="s">
        <v>87</v>
      </c>
      <c r="AY588" s="18" t="s">
        <v>128</v>
      </c>
      <c r="BE588" s="220">
        <f>IF(N588="základní",J588,0)</f>
        <v>0</v>
      </c>
      <c r="BF588" s="220">
        <f>IF(N588="snížená",J588,0)</f>
        <v>0</v>
      </c>
      <c r="BG588" s="220">
        <f>IF(N588="zákl. přenesená",J588,0)</f>
        <v>0</v>
      </c>
      <c r="BH588" s="220">
        <f>IF(N588="sníž. přenesená",J588,0)</f>
        <v>0</v>
      </c>
      <c r="BI588" s="220">
        <f>IF(N588="nulová",J588,0)</f>
        <v>0</v>
      </c>
      <c r="BJ588" s="18" t="s">
        <v>85</v>
      </c>
      <c r="BK588" s="220">
        <f>ROUND(I588*H588,2)</f>
        <v>0</v>
      </c>
      <c r="BL588" s="18" t="s">
        <v>181</v>
      </c>
      <c r="BM588" s="219" t="s">
        <v>1167</v>
      </c>
    </row>
    <row r="589" spans="2:51" s="13" customFormat="1" ht="12">
      <c r="B589" s="221"/>
      <c r="C589" s="222"/>
      <c r="D589" s="223" t="s">
        <v>135</v>
      </c>
      <c r="E589" s="224" t="s">
        <v>1</v>
      </c>
      <c r="F589" s="225" t="s">
        <v>1160</v>
      </c>
      <c r="G589" s="222"/>
      <c r="H589" s="226">
        <v>12.35</v>
      </c>
      <c r="I589" s="227"/>
      <c r="J589" s="222"/>
      <c r="K589" s="222"/>
      <c r="L589" s="228"/>
      <c r="M589" s="229"/>
      <c r="N589" s="230"/>
      <c r="O589" s="230"/>
      <c r="P589" s="230"/>
      <c r="Q589" s="230"/>
      <c r="R589" s="230"/>
      <c r="S589" s="230"/>
      <c r="T589" s="231"/>
      <c r="AT589" s="232" t="s">
        <v>135</v>
      </c>
      <c r="AU589" s="232" t="s">
        <v>87</v>
      </c>
      <c r="AV589" s="13" t="s">
        <v>87</v>
      </c>
      <c r="AW589" s="13" t="s">
        <v>33</v>
      </c>
      <c r="AX589" s="13" t="s">
        <v>85</v>
      </c>
      <c r="AY589" s="232" t="s">
        <v>128</v>
      </c>
    </row>
    <row r="590" spans="1:65" s="2" customFormat="1" ht="21.75" customHeight="1">
      <c r="A590" s="35"/>
      <c r="B590" s="36"/>
      <c r="C590" s="268" t="s">
        <v>1168</v>
      </c>
      <c r="D590" s="268" t="s">
        <v>398</v>
      </c>
      <c r="E590" s="269" t="s">
        <v>1169</v>
      </c>
      <c r="F590" s="270" t="s">
        <v>1170</v>
      </c>
      <c r="G590" s="271" t="s">
        <v>401</v>
      </c>
      <c r="H590" s="272">
        <v>37.05</v>
      </c>
      <c r="I590" s="273"/>
      <c r="J590" s="274">
        <f>ROUND(I590*H590,2)</f>
        <v>0</v>
      </c>
      <c r="K590" s="275"/>
      <c r="L590" s="276"/>
      <c r="M590" s="277" t="s">
        <v>1</v>
      </c>
      <c r="N590" s="278" t="s">
        <v>42</v>
      </c>
      <c r="O590" s="72"/>
      <c r="P590" s="217">
        <f>O590*H590</f>
        <v>0</v>
      </c>
      <c r="Q590" s="217">
        <v>0.001</v>
      </c>
      <c r="R590" s="217">
        <f>Q590*H590</f>
        <v>0.03705</v>
      </c>
      <c r="S590" s="217">
        <v>0</v>
      </c>
      <c r="T590" s="218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219" t="s">
        <v>220</v>
      </c>
      <c r="AT590" s="219" t="s">
        <v>398</v>
      </c>
      <c r="AU590" s="219" t="s">
        <v>87</v>
      </c>
      <c r="AY590" s="18" t="s">
        <v>128</v>
      </c>
      <c r="BE590" s="220">
        <f>IF(N590="základní",J590,0)</f>
        <v>0</v>
      </c>
      <c r="BF590" s="220">
        <f>IF(N590="snížená",J590,0)</f>
        <v>0</v>
      </c>
      <c r="BG590" s="220">
        <f>IF(N590="zákl. přenesená",J590,0)</f>
        <v>0</v>
      </c>
      <c r="BH590" s="220">
        <f>IF(N590="sníž. přenesená",J590,0)</f>
        <v>0</v>
      </c>
      <c r="BI590" s="220">
        <f>IF(N590="nulová",J590,0)</f>
        <v>0</v>
      </c>
      <c r="BJ590" s="18" t="s">
        <v>85</v>
      </c>
      <c r="BK590" s="220">
        <f>ROUND(I590*H590,2)</f>
        <v>0</v>
      </c>
      <c r="BL590" s="18" t="s">
        <v>181</v>
      </c>
      <c r="BM590" s="219" t="s">
        <v>1171</v>
      </c>
    </row>
    <row r="591" spans="2:51" s="13" customFormat="1" ht="12">
      <c r="B591" s="221"/>
      <c r="C591" s="222"/>
      <c r="D591" s="223" t="s">
        <v>135</v>
      </c>
      <c r="E591" s="222"/>
      <c r="F591" s="225" t="s">
        <v>1172</v>
      </c>
      <c r="G591" s="222"/>
      <c r="H591" s="226">
        <v>37.05</v>
      </c>
      <c r="I591" s="227"/>
      <c r="J591" s="222"/>
      <c r="K591" s="222"/>
      <c r="L591" s="228"/>
      <c r="M591" s="229"/>
      <c r="N591" s="230"/>
      <c r="O591" s="230"/>
      <c r="P591" s="230"/>
      <c r="Q591" s="230"/>
      <c r="R591" s="230"/>
      <c r="S591" s="230"/>
      <c r="T591" s="231"/>
      <c r="AT591" s="232" t="s">
        <v>135</v>
      </c>
      <c r="AU591" s="232" t="s">
        <v>87</v>
      </c>
      <c r="AV591" s="13" t="s">
        <v>87</v>
      </c>
      <c r="AW591" s="13" t="s">
        <v>4</v>
      </c>
      <c r="AX591" s="13" t="s">
        <v>85</v>
      </c>
      <c r="AY591" s="232" t="s">
        <v>128</v>
      </c>
    </row>
    <row r="592" spans="1:65" s="2" customFormat="1" ht="16.5" customHeight="1">
      <c r="A592" s="35"/>
      <c r="B592" s="36"/>
      <c r="C592" s="207" t="s">
        <v>1173</v>
      </c>
      <c r="D592" s="207" t="s">
        <v>130</v>
      </c>
      <c r="E592" s="208" t="s">
        <v>1174</v>
      </c>
      <c r="F592" s="209" t="s">
        <v>1175</v>
      </c>
      <c r="G592" s="210" t="s">
        <v>142</v>
      </c>
      <c r="H592" s="211">
        <v>5.34</v>
      </c>
      <c r="I592" s="212"/>
      <c r="J592" s="213">
        <f>ROUND(I592*H592,2)</f>
        <v>0</v>
      </c>
      <c r="K592" s="214"/>
      <c r="L592" s="40"/>
      <c r="M592" s="215" t="s">
        <v>1</v>
      </c>
      <c r="N592" s="216" t="s">
        <v>42</v>
      </c>
      <c r="O592" s="72"/>
      <c r="P592" s="217">
        <f>O592*H592</f>
        <v>0</v>
      </c>
      <c r="Q592" s="217">
        <v>0</v>
      </c>
      <c r="R592" s="217">
        <f>Q592*H592</f>
        <v>0</v>
      </c>
      <c r="S592" s="217">
        <v>0.004</v>
      </c>
      <c r="T592" s="218">
        <f>S592*H592</f>
        <v>0.02136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219" t="s">
        <v>181</v>
      </c>
      <c r="AT592" s="219" t="s">
        <v>130</v>
      </c>
      <c r="AU592" s="219" t="s">
        <v>87</v>
      </c>
      <c r="AY592" s="18" t="s">
        <v>128</v>
      </c>
      <c r="BE592" s="220">
        <f>IF(N592="základní",J592,0)</f>
        <v>0</v>
      </c>
      <c r="BF592" s="220">
        <f>IF(N592="snížená",J592,0)</f>
        <v>0</v>
      </c>
      <c r="BG592" s="220">
        <f>IF(N592="zákl. přenesená",J592,0)</f>
        <v>0</v>
      </c>
      <c r="BH592" s="220">
        <f>IF(N592="sníž. přenesená",J592,0)</f>
        <v>0</v>
      </c>
      <c r="BI592" s="220">
        <f>IF(N592="nulová",J592,0)</f>
        <v>0</v>
      </c>
      <c r="BJ592" s="18" t="s">
        <v>85</v>
      </c>
      <c r="BK592" s="220">
        <f>ROUND(I592*H592,2)</f>
        <v>0</v>
      </c>
      <c r="BL592" s="18" t="s">
        <v>181</v>
      </c>
      <c r="BM592" s="219" t="s">
        <v>1176</v>
      </c>
    </row>
    <row r="593" spans="2:51" s="13" customFormat="1" ht="12">
      <c r="B593" s="221"/>
      <c r="C593" s="222"/>
      <c r="D593" s="223" t="s">
        <v>135</v>
      </c>
      <c r="E593" s="224" t="s">
        <v>1</v>
      </c>
      <c r="F593" s="225" t="s">
        <v>1148</v>
      </c>
      <c r="G593" s="222"/>
      <c r="H593" s="226">
        <v>5.34</v>
      </c>
      <c r="I593" s="227"/>
      <c r="J593" s="222"/>
      <c r="K593" s="222"/>
      <c r="L593" s="228"/>
      <c r="M593" s="229"/>
      <c r="N593" s="230"/>
      <c r="O593" s="230"/>
      <c r="P593" s="230"/>
      <c r="Q593" s="230"/>
      <c r="R593" s="230"/>
      <c r="S593" s="230"/>
      <c r="T593" s="231"/>
      <c r="AT593" s="232" t="s">
        <v>135</v>
      </c>
      <c r="AU593" s="232" t="s">
        <v>87</v>
      </c>
      <c r="AV593" s="13" t="s">
        <v>87</v>
      </c>
      <c r="AW593" s="13" t="s">
        <v>33</v>
      </c>
      <c r="AX593" s="13" t="s">
        <v>85</v>
      </c>
      <c r="AY593" s="232" t="s">
        <v>128</v>
      </c>
    </row>
    <row r="594" spans="1:65" s="2" customFormat="1" ht="21.75" customHeight="1">
      <c r="A594" s="35"/>
      <c r="B594" s="36"/>
      <c r="C594" s="207" t="s">
        <v>1177</v>
      </c>
      <c r="D594" s="207" t="s">
        <v>130</v>
      </c>
      <c r="E594" s="208" t="s">
        <v>1178</v>
      </c>
      <c r="F594" s="209" t="s">
        <v>1179</v>
      </c>
      <c r="G594" s="210" t="s">
        <v>142</v>
      </c>
      <c r="H594" s="211">
        <v>784.215</v>
      </c>
      <c r="I594" s="212"/>
      <c r="J594" s="213">
        <f>ROUND(I594*H594,2)</f>
        <v>0</v>
      </c>
      <c r="K594" s="214"/>
      <c r="L594" s="40"/>
      <c r="M594" s="215" t="s">
        <v>1</v>
      </c>
      <c r="N594" s="216" t="s">
        <v>42</v>
      </c>
      <c r="O594" s="72"/>
      <c r="P594" s="217">
        <f>O594*H594</f>
        <v>0</v>
      </c>
      <c r="Q594" s="217">
        <v>0.0004</v>
      </c>
      <c r="R594" s="217">
        <f>Q594*H594</f>
        <v>0.313686</v>
      </c>
      <c r="S594" s="217">
        <v>0</v>
      </c>
      <c r="T594" s="218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219" t="s">
        <v>181</v>
      </c>
      <c r="AT594" s="219" t="s">
        <v>130</v>
      </c>
      <c r="AU594" s="219" t="s">
        <v>87</v>
      </c>
      <c r="AY594" s="18" t="s">
        <v>128</v>
      </c>
      <c r="BE594" s="220">
        <f>IF(N594="základní",J594,0)</f>
        <v>0</v>
      </c>
      <c r="BF594" s="220">
        <f>IF(N594="snížená",J594,0)</f>
        <v>0</v>
      </c>
      <c r="BG594" s="220">
        <f>IF(N594="zákl. přenesená",J594,0)</f>
        <v>0</v>
      </c>
      <c r="BH594" s="220">
        <f>IF(N594="sníž. přenesená",J594,0)</f>
        <v>0</v>
      </c>
      <c r="BI594" s="220">
        <f>IF(N594="nulová",J594,0)</f>
        <v>0</v>
      </c>
      <c r="BJ594" s="18" t="s">
        <v>85</v>
      </c>
      <c r="BK594" s="220">
        <f>ROUND(I594*H594,2)</f>
        <v>0</v>
      </c>
      <c r="BL594" s="18" t="s">
        <v>181</v>
      </c>
      <c r="BM594" s="219" t="s">
        <v>1180</v>
      </c>
    </row>
    <row r="595" spans="2:51" s="13" customFormat="1" ht="12">
      <c r="B595" s="221"/>
      <c r="C595" s="222"/>
      <c r="D595" s="223" t="s">
        <v>135</v>
      </c>
      <c r="E595" s="224" t="s">
        <v>1</v>
      </c>
      <c r="F595" s="225" t="s">
        <v>1147</v>
      </c>
      <c r="G595" s="222"/>
      <c r="H595" s="226">
        <v>778.875</v>
      </c>
      <c r="I595" s="227"/>
      <c r="J595" s="222"/>
      <c r="K595" s="222"/>
      <c r="L595" s="228"/>
      <c r="M595" s="229"/>
      <c r="N595" s="230"/>
      <c r="O595" s="230"/>
      <c r="P595" s="230"/>
      <c r="Q595" s="230"/>
      <c r="R595" s="230"/>
      <c r="S595" s="230"/>
      <c r="T595" s="231"/>
      <c r="AT595" s="232" t="s">
        <v>135</v>
      </c>
      <c r="AU595" s="232" t="s">
        <v>87</v>
      </c>
      <c r="AV595" s="13" t="s">
        <v>87</v>
      </c>
      <c r="AW595" s="13" t="s">
        <v>33</v>
      </c>
      <c r="AX595" s="13" t="s">
        <v>77</v>
      </c>
      <c r="AY595" s="232" t="s">
        <v>128</v>
      </c>
    </row>
    <row r="596" spans="2:51" s="13" customFormat="1" ht="12">
      <c r="B596" s="221"/>
      <c r="C596" s="222"/>
      <c r="D596" s="223" t="s">
        <v>135</v>
      </c>
      <c r="E596" s="224" t="s">
        <v>1</v>
      </c>
      <c r="F596" s="225" t="s">
        <v>1148</v>
      </c>
      <c r="G596" s="222"/>
      <c r="H596" s="226">
        <v>5.34</v>
      </c>
      <c r="I596" s="227"/>
      <c r="J596" s="222"/>
      <c r="K596" s="222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135</v>
      </c>
      <c r="AU596" s="232" t="s">
        <v>87</v>
      </c>
      <c r="AV596" s="13" t="s">
        <v>87</v>
      </c>
      <c r="AW596" s="13" t="s">
        <v>33</v>
      </c>
      <c r="AX596" s="13" t="s">
        <v>77</v>
      </c>
      <c r="AY596" s="232" t="s">
        <v>128</v>
      </c>
    </row>
    <row r="597" spans="2:51" s="14" customFormat="1" ht="12">
      <c r="B597" s="233"/>
      <c r="C597" s="234"/>
      <c r="D597" s="223" t="s">
        <v>135</v>
      </c>
      <c r="E597" s="235" t="s">
        <v>1</v>
      </c>
      <c r="F597" s="236" t="s">
        <v>137</v>
      </c>
      <c r="G597" s="234"/>
      <c r="H597" s="237">
        <v>784.215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135</v>
      </c>
      <c r="AU597" s="243" t="s">
        <v>87</v>
      </c>
      <c r="AV597" s="14" t="s">
        <v>134</v>
      </c>
      <c r="AW597" s="14" t="s">
        <v>33</v>
      </c>
      <c r="AX597" s="14" t="s">
        <v>85</v>
      </c>
      <c r="AY597" s="243" t="s">
        <v>128</v>
      </c>
    </row>
    <row r="598" spans="1:65" s="2" customFormat="1" ht="44.25" customHeight="1">
      <c r="A598" s="35"/>
      <c r="B598" s="36"/>
      <c r="C598" s="268" t="s">
        <v>1181</v>
      </c>
      <c r="D598" s="268" t="s">
        <v>398</v>
      </c>
      <c r="E598" s="269" t="s">
        <v>1182</v>
      </c>
      <c r="F598" s="270" t="s">
        <v>1183</v>
      </c>
      <c r="G598" s="271" t="s">
        <v>142</v>
      </c>
      <c r="H598" s="272">
        <v>901.847</v>
      </c>
      <c r="I598" s="273"/>
      <c r="J598" s="274">
        <f>ROUND(I598*H598,2)</f>
        <v>0</v>
      </c>
      <c r="K598" s="275"/>
      <c r="L598" s="276"/>
      <c r="M598" s="277" t="s">
        <v>1</v>
      </c>
      <c r="N598" s="278" t="s">
        <v>42</v>
      </c>
      <c r="O598" s="72"/>
      <c r="P598" s="217">
        <f>O598*H598</f>
        <v>0</v>
      </c>
      <c r="Q598" s="217">
        <v>0.001</v>
      </c>
      <c r="R598" s="217">
        <f>Q598*H598</f>
        <v>0.901847</v>
      </c>
      <c r="S598" s="217">
        <v>0</v>
      </c>
      <c r="T598" s="218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219" t="s">
        <v>220</v>
      </c>
      <c r="AT598" s="219" t="s">
        <v>398</v>
      </c>
      <c r="AU598" s="219" t="s">
        <v>87</v>
      </c>
      <c r="AY598" s="18" t="s">
        <v>128</v>
      </c>
      <c r="BE598" s="220">
        <f>IF(N598="základní",J598,0)</f>
        <v>0</v>
      </c>
      <c r="BF598" s="220">
        <f>IF(N598="snížená",J598,0)</f>
        <v>0</v>
      </c>
      <c r="BG598" s="220">
        <f>IF(N598="zákl. přenesená",J598,0)</f>
        <v>0</v>
      </c>
      <c r="BH598" s="220">
        <f>IF(N598="sníž. přenesená",J598,0)</f>
        <v>0</v>
      </c>
      <c r="BI598" s="220">
        <f>IF(N598="nulová",J598,0)</f>
        <v>0</v>
      </c>
      <c r="BJ598" s="18" t="s">
        <v>85</v>
      </c>
      <c r="BK598" s="220">
        <f>ROUND(I598*H598,2)</f>
        <v>0</v>
      </c>
      <c r="BL598" s="18" t="s">
        <v>181</v>
      </c>
      <c r="BM598" s="219" t="s">
        <v>1184</v>
      </c>
    </row>
    <row r="599" spans="2:51" s="13" customFormat="1" ht="12">
      <c r="B599" s="221"/>
      <c r="C599" s="222"/>
      <c r="D599" s="223" t="s">
        <v>135</v>
      </c>
      <c r="E599" s="222"/>
      <c r="F599" s="225" t="s">
        <v>1185</v>
      </c>
      <c r="G599" s="222"/>
      <c r="H599" s="226">
        <v>901.847</v>
      </c>
      <c r="I599" s="227"/>
      <c r="J599" s="222"/>
      <c r="K599" s="222"/>
      <c r="L599" s="228"/>
      <c r="M599" s="229"/>
      <c r="N599" s="230"/>
      <c r="O599" s="230"/>
      <c r="P599" s="230"/>
      <c r="Q599" s="230"/>
      <c r="R599" s="230"/>
      <c r="S599" s="230"/>
      <c r="T599" s="231"/>
      <c r="AT599" s="232" t="s">
        <v>135</v>
      </c>
      <c r="AU599" s="232" t="s">
        <v>87</v>
      </c>
      <c r="AV599" s="13" t="s">
        <v>87</v>
      </c>
      <c r="AW599" s="13" t="s">
        <v>4</v>
      </c>
      <c r="AX599" s="13" t="s">
        <v>85</v>
      </c>
      <c r="AY599" s="232" t="s">
        <v>128</v>
      </c>
    </row>
    <row r="600" spans="1:65" s="2" customFormat="1" ht="21.75" customHeight="1">
      <c r="A600" s="35"/>
      <c r="B600" s="36"/>
      <c r="C600" s="207" t="s">
        <v>1186</v>
      </c>
      <c r="D600" s="207" t="s">
        <v>130</v>
      </c>
      <c r="E600" s="208" t="s">
        <v>1187</v>
      </c>
      <c r="F600" s="209" t="s">
        <v>1188</v>
      </c>
      <c r="G600" s="210" t="s">
        <v>142</v>
      </c>
      <c r="H600" s="211">
        <v>131.349</v>
      </c>
      <c r="I600" s="212"/>
      <c r="J600" s="213">
        <f>ROUND(I600*H600,2)</f>
        <v>0</v>
      </c>
      <c r="K600" s="214"/>
      <c r="L600" s="40"/>
      <c r="M600" s="215" t="s">
        <v>1</v>
      </c>
      <c r="N600" s="216" t="s">
        <v>42</v>
      </c>
      <c r="O600" s="72"/>
      <c r="P600" s="217">
        <f>O600*H600</f>
        <v>0</v>
      </c>
      <c r="Q600" s="217">
        <v>0.0004</v>
      </c>
      <c r="R600" s="217">
        <f>Q600*H600</f>
        <v>0.0525396</v>
      </c>
      <c r="S600" s="217">
        <v>0</v>
      </c>
      <c r="T600" s="218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219" t="s">
        <v>181</v>
      </c>
      <c r="AT600" s="219" t="s">
        <v>130</v>
      </c>
      <c r="AU600" s="219" t="s">
        <v>87</v>
      </c>
      <c r="AY600" s="18" t="s">
        <v>128</v>
      </c>
      <c r="BE600" s="220">
        <f>IF(N600="základní",J600,0)</f>
        <v>0</v>
      </c>
      <c r="BF600" s="220">
        <f>IF(N600="snížená",J600,0)</f>
        <v>0</v>
      </c>
      <c r="BG600" s="220">
        <f>IF(N600="zákl. přenesená",J600,0)</f>
        <v>0</v>
      </c>
      <c r="BH600" s="220">
        <f>IF(N600="sníž. přenesená",J600,0)</f>
        <v>0</v>
      </c>
      <c r="BI600" s="220">
        <f>IF(N600="nulová",J600,0)</f>
        <v>0</v>
      </c>
      <c r="BJ600" s="18" t="s">
        <v>85</v>
      </c>
      <c r="BK600" s="220">
        <f>ROUND(I600*H600,2)</f>
        <v>0</v>
      </c>
      <c r="BL600" s="18" t="s">
        <v>181</v>
      </c>
      <c r="BM600" s="219" t="s">
        <v>1189</v>
      </c>
    </row>
    <row r="601" spans="2:51" s="13" customFormat="1" ht="12">
      <c r="B601" s="221"/>
      <c r="C601" s="222"/>
      <c r="D601" s="223" t="s">
        <v>135</v>
      </c>
      <c r="E601" s="224" t="s">
        <v>1</v>
      </c>
      <c r="F601" s="225" t="s">
        <v>1158</v>
      </c>
      <c r="G601" s="222"/>
      <c r="H601" s="226">
        <v>100.135</v>
      </c>
      <c r="I601" s="227"/>
      <c r="J601" s="222"/>
      <c r="K601" s="222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135</v>
      </c>
      <c r="AU601" s="232" t="s">
        <v>87</v>
      </c>
      <c r="AV601" s="13" t="s">
        <v>87</v>
      </c>
      <c r="AW601" s="13" t="s">
        <v>33</v>
      </c>
      <c r="AX601" s="13" t="s">
        <v>77</v>
      </c>
      <c r="AY601" s="232" t="s">
        <v>128</v>
      </c>
    </row>
    <row r="602" spans="2:51" s="13" customFormat="1" ht="12">
      <c r="B602" s="221"/>
      <c r="C602" s="222"/>
      <c r="D602" s="223" t="s">
        <v>135</v>
      </c>
      <c r="E602" s="224" t="s">
        <v>1</v>
      </c>
      <c r="F602" s="225" t="s">
        <v>1159</v>
      </c>
      <c r="G602" s="222"/>
      <c r="H602" s="226">
        <v>10.314</v>
      </c>
      <c r="I602" s="227"/>
      <c r="J602" s="222"/>
      <c r="K602" s="222"/>
      <c r="L602" s="228"/>
      <c r="M602" s="229"/>
      <c r="N602" s="230"/>
      <c r="O602" s="230"/>
      <c r="P602" s="230"/>
      <c r="Q602" s="230"/>
      <c r="R602" s="230"/>
      <c r="S602" s="230"/>
      <c r="T602" s="231"/>
      <c r="AT602" s="232" t="s">
        <v>135</v>
      </c>
      <c r="AU602" s="232" t="s">
        <v>87</v>
      </c>
      <c r="AV602" s="13" t="s">
        <v>87</v>
      </c>
      <c r="AW602" s="13" t="s">
        <v>33</v>
      </c>
      <c r="AX602" s="13" t="s">
        <v>77</v>
      </c>
      <c r="AY602" s="232" t="s">
        <v>128</v>
      </c>
    </row>
    <row r="603" spans="2:51" s="13" customFormat="1" ht="12">
      <c r="B603" s="221"/>
      <c r="C603" s="222"/>
      <c r="D603" s="223" t="s">
        <v>135</v>
      </c>
      <c r="E603" s="224" t="s">
        <v>1</v>
      </c>
      <c r="F603" s="225" t="s">
        <v>1160</v>
      </c>
      <c r="G603" s="222"/>
      <c r="H603" s="226">
        <v>12.35</v>
      </c>
      <c r="I603" s="227"/>
      <c r="J603" s="222"/>
      <c r="K603" s="222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135</v>
      </c>
      <c r="AU603" s="232" t="s">
        <v>87</v>
      </c>
      <c r="AV603" s="13" t="s">
        <v>87</v>
      </c>
      <c r="AW603" s="13" t="s">
        <v>33</v>
      </c>
      <c r="AX603" s="13" t="s">
        <v>77</v>
      </c>
      <c r="AY603" s="232" t="s">
        <v>128</v>
      </c>
    </row>
    <row r="604" spans="2:51" s="13" customFormat="1" ht="12">
      <c r="B604" s="221"/>
      <c r="C604" s="222"/>
      <c r="D604" s="223" t="s">
        <v>135</v>
      </c>
      <c r="E604" s="224" t="s">
        <v>1</v>
      </c>
      <c r="F604" s="225" t="s">
        <v>1190</v>
      </c>
      <c r="G604" s="222"/>
      <c r="H604" s="226">
        <v>8.55</v>
      </c>
      <c r="I604" s="227"/>
      <c r="J604" s="222"/>
      <c r="K604" s="222"/>
      <c r="L604" s="228"/>
      <c r="M604" s="229"/>
      <c r="N604" s="230"/>
      <c r="O604" s="230"/>
      <c r="P604" s="230"/>
      <c r="Q604" s="230"/>
      <c r="R604" s="230"/>
      <c r="S604" s="230"/>
      <c r="T604" s="231"/>
      <c r="AT604" s="232" t="s">
        <v>135</v>
      </c>
      <c r="AU604" s="232" t="s">
        <v>87</v>
      </c>
      <c r="AV604" s="13" t="s">
        <v>87</v>
      </c>
      <c r="AW604" s="13" t="s">
        <v>33</v>
      </c>
      <c r="AX604" s="13" t="s">
        <v>77</v>
      </c>
      <c r="AY604" s="232" t="s">
        <v>128</v>
      </c>
    </row>
    <row r="605" spans="2:51" s="14" customFormat="1" ht="12">
      <c r="B605" s="233"/>
      <c r="C605" s="234"/>
      <c r="D605" s="223" t="s">
        <v>135</v>
      </c>
      <c r="E605" s="235" t="s">
        <v>1</v>
      </c>
      <c r="F605" s="236" t="s">
        <v>137</v>
      </c>
      <c r="G605" s="234"/>
      <c r="H605" s="237">
        <v>131.349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AT605" s="243" t="s">
        <v>135</v>
      </c>
      <c r="AU605" s="243" t="s">
        <v>87</v>
      </c>
      <c r="AV605" s="14" t="s">
        <v>134</v>
      </c>
      <c r="AW605" s="14" t="s">
        <v>33</v>
      </c>
      <c r="AX605" s="14" t="s">
        <v>85</v>
      </c>
      <c r="AY605" s="243" t="s">
        <v>128</v>
      </c>
    </row>
    <row r="606" spans="1:65" s="2" customFormat="1" ht="44.25" customHeight="1">
      <c r="A606" s="35"/>
      <c r="B606" s="36"/>
      <c r="C606" s="268" t="s">
        <v>1191</v>
      </c>
      <c r="D606" s="268" t="s">
        <v>398</v>
      </c>
      <c r="E606" s="269" t="s">
        <v>1182</v>
      </c>
      <c r="F606" s="270" t="s">
        <v>1183</v>
      </c>
      <c r="G606" s="271" t="s">
        <v>142</v>
      </c>
      <c r="H606" s="272">
        <v>157.619</v>
      </c>
      <c r="I606" s="273"/>
      <c r="J606" s="274">
        <f>ROUND(I606*H606,2)</f>
        <v>0</v>
      </c>
      <c r="K606" s="275"/>
      <c r="L606" s="276"/>
      <c r="M606" s="277" t="s">
        <v>1</v>
      </c>
      <c r="N606" s="278" t="s">
        <v>42</v>
      </c>
      <c r="O606" s="72"/>
      <c r="P606" s="217">
        <f>O606*H606</f>
        <v>0</v>
      </c>
      <c r="Q606" s="217">
        <v>0.001</v>
      </c>
      <c r="R606" s="217">
        <f>Q606*H606</f>
        <v>0.157619</v>
      </c>
      <c r="S606" s="217">
        <v>0</v>
      </c>
      <c r="T606" s="218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219" t="s">
        <v>220</v>
      </c>
      <c r="AT606" s="219" t="s">
        <v>398</v>
      </c>
      <c r="AU606" s="219" t="s">
        <v>87</v>
      </c>
      <c r="AY606" s="18" t="s">
        <v>128</v>
      </c>
      <c r="BE606" s="220">
        <f>IF(N606="základní",J606,0)</f>
        <v>0</v>
      </c>
      <c r="BF606" s="220">
        <f>IF(N606="snížená",J606,0)</f>
        <v>0</v>
      </c>
      <c r="BG606" s="220">
        <f>IF(N606="zákl. přenesená",J606,0)</f>
        <v>0</v>
      </c>
      <c r="BH606" s="220">
        <f>IF(N606="sníž. přenesená",J606,0)</f>
        <v>0</v>
      </c>
      <c r="BI606" s="220">
        <f>IF(N606="nulová",J606,0)</f>
        <v>0</v>
      </c>
      <c r="BJ606" s="18" t="s">
        <v>85</v>
      </c>
      <c r="BK606" s="220">
        <f>ROUND(I606*H606,2)</f>
        <v>0</v>
      </c>
      <c r="BL606" s="18" t="s">
        <v>181</v>
      </c>
      <c r="BM606" s="219" t="s">
        <v>1192</v>
      </c>
    </row>
    <row r="607" spans="2:51" s="13" customFormat="1" ht="12">
      <c r="B607" s="221"/>
      <c r="C607" s="222"/>
      <c r="D607" s="223" t="s">
        <v>135</v>
      </c>
      <c r="E607" s="222"/>
      <c r="F607" s="225" t="s">
        <v>1193</v>
      </c>
      <c r="G607" s="222"/>
      <c r="H607" s="226">
        <v>157.619</v>
      </c>
      <c r="I607" s="227"/>
      <c r="J607" s="222"/>
      <c r="K607" s="222"/>
      <c r="L607" s="228"/>
      <c r="M607" s="229"/>
      <c r="N607" s="230"/>
      <c r="O607" s="230"/>
      <c r="P607" s="230"/>
      <c r="Q607" s="230"/>
      <c r="R607" s="230"/>
      <c r="S607" s="230"/>
      <c r="T607" s="231"/>
      <c r="AT607" s="232" t="s">
        <v>135</v>
      </c>
      <c r="AU607" s="232" t="s">
        <v>87</v>
      </c>
      <c r="AV607" s="13" t="s">
        <v>87</v>
      </c>
      <c r="AW607" s="13" t="s">
        <v>4</v>
      </c>
      <c r="AX607" s="13" t="s">
        <v>85</v>
      </c>
      <c r="AY607" s="232" t="s">
        <v>128</v>
      </c>
    </row>
    <row r="608" spans="1:65" s="2" customFormat="1" ht="21.75" customHeight="1">
      <c r="A608" s="35"/>
      <c r="B608" s="36"/>
      <c r="C608" s="207" t="s">
        <v>1194</v>
      </c>
      <c r="D608" s="207" t="s">
        <v>130</v>
      </c>
      <c r="E608" s="208" t="s">
        <v>1195</v>
      </c>
      <c r="F608" s="209" t="s">
        <v>1196</v>
      </c>
      <c r="G608" s="210" t="s">
        <v>180</v>
      </c>
      <c r="H608" s="211">
        <v>1.895</v>
      </c>
      <c r="I608" s="212"/>
      <c r="J608" s="213">
        <f>ROUND(I608*H608,2)</f>
        <v>0</v>
      </c>
      <c r="K608" s="214"/>
      <c r="L608" s="40"/>
      <c r="M608" s="215" t="s">
        <v>1</v>
      </c>
      <c r="N608" s="216" t="s">
        <v>42</v>
      </c>
      <c r="O608" s="72"/>
      <c r="P608" s="217">
        <f>O608*H608</f>
        <v>0</v>
      </c>
      <c r="Q608" s="217">
        <v>0</v>
      </c>
      <c r="R608" s="217">
        <f>Q608*H608</f>
        <v>0</v>
      </c>
      <c r="S608" s="217">
        <v>0</v>
      </c>
      <c r="T608" s="218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219" t="s">
        <v>181</v>
      </c>
      <c r="AT608" s="219" t="s">
        <v>130</v>
      </c>
      <c r="AU608" s="219" t="s">
        <v>87</v>
      </c>
      <c r="AY608" s="18" t="s">
        <v>128</v>
      </c>
      <c r="BE608" s="220">
        <f>IF(N608="základní",J608,0)</f>
        <v>0</v>
      </c>
      <c r="BF608" s="220">
        <f>IF(N608="snížená",J608,0)</f>
        <v>0</v>
      </c>
      <c r="BG608" s="220">
        <f>IF(N608="zákl. přenesená",J608,0)</f>
        <v>0</v>
      </c>
      <c r="BH608" s="220">
        <f>IF(N608="sníž. přenesená",J608,0)</f>
        <v>0</v>
      </c>
      <c r="BI608" s="220">
        <f>IF(N608="nulová",J608,0)</f>
        <v>0</v>
      </c>
      <c r="BJ608" s="18" t="s">
        <v>85</v>
      </c>
      <c r="BK608" s="220">
        <f>ROUND(I608*H608,2)</f>
        <v>0</v>
      </c>
      <c r="BL608" s="18" t="s">
        <v>181</v>
      </c>
      <c r="BM608" s="219" t="s">
        <v>1197</v>
      </c>
    </row>
    <row r="609" spans="2:63" s="12" customFormat="1" ht="22.9" customHeight="1">
      <c r="B609" s="192"/>
      <c r="C609" s="193"/>
      <c r="D609" s="194" t="s">
        <v>76</v>
      </c>
      <c r="E609" s="205" t="s">
        <v>1198</v>
      </c>
      <c r="F609" s="205" t="s">
        <v>1199</v>
      </c>
      <c r="G609" s="193"/>
      <c r="H609" s="193"/>
      <c r="I609" s="196"/>
      <c r="J609" s="206">
        <f>BK609</f>
        <v>0</v>
      </c>
      <c r="K609" s="193"/>
      <c r="L609" s="197"/>
      <c r="M609" s="198"/>
      <c r="N609" s="199"/>
      <c r="O609" s="199"/>
      <c r="P609" s="200">
        <f>SUM(P610:P628)</f>
        <v>0</v>
      </c>
      <c r="Q609" s="199"/>
      <c r="R609" s="200">
        <f>SUM(R610:R628)</f>
        <v>0.43445379999999995</v>
      </c>
      <c r="S609" s="199"/>
      <c r="T609" s="201">
        <f>SUM(T610:T628)</f>
        <v>0.0022428</v>
      </c>
      <c r="AR609" s="202" t="s">
        <v>87</v>
      </c>
      <c r="AT609" s="203" t="s">
        <v>76</v>
      </c>
      <c r="AU609" s="203" t="s">
        <v>85</v>
      </c>
      <c r="AY609" s="202" t="s">
        <v>128</v>
      </c>
      <c r="BK609" s="204">
        <f>SUM(BK610:BK628)</f>
        <v>0</v>
      </c>
    </row>
    <row r="610" spans="1:65" s="2" customFormat="1" ht="21.75" customHeight="1">
      <c r="A610" s="35"/>
      <c r="B610" s="36"/>
      <c r="C610" s="207" t="s">
        <v>1200</v>
      </c>
      <c r="D610" s="207" t="s">
        <v>130</v>
      </c>
      <c r="E610" s="208" t="s">
        <v>1201</v>
      </c>
      <c r="F610" s="209" t="s">
        <v>1202</v>
      </c>
      <c r="G610" s="210" t="s">
        <v>142</v>
      </c>
      <c r="H610" s="211">
        <v>5.34</v>
      </c>
      <c r="I610" s="212"/>
      <c r="J610" s="213">
        <f>ROUND(I610*H610,2)</f>
        <v>0</v>
      </c>
      <c r="K610" s="214"/>
      <c r="L610" s="40"/>
      <c r="M610" s="215" t="s">
        <v>1</v>
      </c>
      <c r="N610" s="216" t="s">
        <v>42</v>
      </c>
      <c r="O610" s="72"/>
      <c r="P610" s="217">
        <f>O610*H610</f>
        <v>0</v>
      </c>
      <c r="Q610" s="217">
        <v>0</v>
      </c>
      <c r="R610" s="217">
        <f>Q610*H610</f>
        <v>0</v>
      </c>
      <c r="S610" s="217">
        <v>0.00042</v>
      </c>
      <c r="T610" s="218">
        <f>S610*H610</f>
        <v>0.0022428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219" t="s">
        <v>181</v>
      </c>
      <c r="AT610" s="219" t="s">
        <v>130</v>
      </c>
      <c r="AU610" s="219" t="s">
        <v>87</v>
      </c>
      <c r="AY610" s="18" t="s">
        <v>128</v>
      </c>
      <c r="BE610" s="220">
        <f>IF(N610="základní",J610,0)</f>
        <v>0</v>
      </c>
      <c r="BF610" s="220">
        <f>IF(N610="snížená",J610,0)</f>
        <v>0</v>
      </c>
      <c r="BG610" s="220">
        <f>IF(N610="zákl. přenesená",J610,0)</f>
        <v>0</v>
      </c>
      <c r="BH610" s="220">
        <f>IF(N610="sníž. přenesená",J610,0)</f>
        <v>0</v>
      </c>
      <c r="BI610" s="220">
        <f>IF(N610="nulová",J610,0)</f>
        <v>0</v>
      </c>
      <c r="BJ610" s="18" t="s">
        <v>85</v>
      </c>
      <c r="BK610" s="220">
        <f>ROUND(I610*H610,2)</f>
        <v>0</v>
      </c>
      <c r="BL610" s="18" t="s">
        <v>181</v>
      </c>
      <c r="BM610" s="219" t="s">
        <v>1203</v>
      </c>
    </row>
    <row r="611" spans="2:51" s="13" customFormat="1" ht="12">
      <c r="B611" s="221"/>
      <c r="C611" s="222"/>
      <c r="D611" s="223" t="s">
        <v>135</v>
      </c>
      <c r="E611" s="224" t="s">
        <v>1</v>
      </c>
      <c r="F611" s="225" t="s">
        <v>1204</v>
      </c>
      <c r="G611" s="222"/>
      <c r="H611" s="226">
        <v>5.34</v>
      </c>
      <c r="I611" s="227"/>
      <c r="J611" s="222"/>
      <c r="K611" s="222"/>
      <c r="L611" s="228"/>
      <c r="M611" s="229"/>
      <c r="N611" s="230"/>
      <c r="O611" s="230"/>
      <c r="P611" s="230"/>
      <c r="Q611" s="230"/>
      <c r="R611" s="230"/>
      <c r="S611" s="230"/>
      <c r="T611" s="231"/>
      <c r="AT611" s="232" t="s">
        <v>135</v>
      </c>
      <c r="AU611" s="232" t="s">
        <v>87</v>
      </c>
      <c r="AV611" s="13" t="s">
        <v>87</v>
      </c>
      <c r="AW611" s="13" t="s">
        <v>33</v>
      </c>
      <c r="AX611" s="13" t="s">
        <v>85</v>
      </c>
      <c r="AY611" s="232" t="s">
        <v>128</v>
      </c>
    </row>
    <row r="612" spans="1:65" s="2" customFormat="1" ht="21.75" customHeight="1">
      <c r="A612" s="35"/>
      <c r="B612" s="36"/>
      <c r="C612" s="207" t="s">
        <v>1205</v>
      </c>
      <c r="D612" s="207" t="s">
        <v>130</v>
      </c>
      <c r="E612" s="208" t="s">
        <v>1206</v>
      </c>
      <c r="F612" s="209" t="s">
        <v>1207</v>
      </c>
      <c r="G612" s="210" t="s">
        <v>142</v>
      </c>
      <c r="H612" s="211">
        <v>101.79</v>
      </c>
      <c r="I612" s="212"/>
      <c r="J612" s="213">
        <f>ROUND(I612*H612,2)</f>
        <v>0</v>
      </c>
      <c r="K612" s="214"/>
      <c r="L612" s="40"/>
      <c r="M612" s="215" t="s">
        <v>1</v>
      </c>
      <c r="N612" s="216" t="s">
        <v>42</v>
      </c>
      <c r="O612" s="72"/>
      <c r="P612" s="217">
        <f>O612*H612</f>
        <v>0</v>
      </c>
      <c r="Q612" s="217">
        <v>0</v>
      </c>
      <c r="R612" s="217">
        <f>Q612*H612</f>
        <v>0</v>
      </c>
      <c r="S612" s="217">
        <v>0</v>
      </c>
      <c r="T612" s="218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219" t="s">
        <v>181</v>
      </c>
      <c r="AT612" s="219" t="s">
        <v>130</v>
      </c>
      <c r="AU612" s="219" t="s">
        <v>87</v>
      </c>
      <c r="AY612" s="18" t="s">
        <v>128</v>
      </c>
      <c r="BE612" s="220">
        <f>IF(N612="základní",J612,0)</f>
        <v>0</v>
      </c>
      <c r="BF612" s="220">
        <f>IF(N612="snížená",J612,0)</f>
        <v>0</v>
      </c>
      <c r="BG612" s="220">
        <f>IF(N612="zákl. přenesená",J612,0)</f>
        <v>0</v>
      </c>
      <c r="BH612" s="220">
        <f>IF(N612="sníž. přenesená",J612,0)</f>
        <v>0</v>
      </c>
      <c r="BI612" s="220">
        <f>IF(N612="nulová",J612,0)</f>
        <v>0</v>
      </c>
      <c r="BJ612" s="18" t="s">
        <v>85</v>
      </c>
      <c r="BK612" s="220">
        <f>ROUND(I612*H612,2)</f>
        <v>0</v>
      </c>
      <c r="BL612" s="18" t="s">
        <v>181</v>
      </c>
      <c r="BM612" s="219" t="s">
        <v>1208</v>
      </c>
    </row>
    <row r="613" spans="2:51" s="13" customFormat="1" ht="12">
      <c r="B613" s="221"/>
      <c r="C613" s="222"/>
      <c r="D613" s="223" t="s">
        <v>135</v>
      </c>
      <c r="E613" s="224" t="s">
        <v>1</v>
      </c>
      <c r="F613" s="225" t="s">
        <v>1209</v>
      </c>
      <c r="G613" s="222"/>
      <c r="H613" s="226">
        <v>96.45</v>
      </c>
      <c r="I613" s="227"/>
      <c r="J613" s="222"/>
      <c r="K613" s="222"/>
      <c r="L613" s="228"/>
      <c r="M613" s="229"/>
      <c r="N613" s="230"/>
      <c r="O613" s="230"/>
      <c r="P613" s="230"/>
      <c r="Q613" s="230"/>
      <c r="R613" s="230"/>
      <c r="S613" s="230"/>
      <c r="T613" s="231"/>
      <c r="AT613" s="232" t="s">
        <v>135</v>
      </c>
      <c r="AU613" s="232" t="s">
        <v>87</v>
      </c>
      <c r="AV613" s="13" t="s">
        <v>87</v>
      </c>
      <c r="AW613" s="13" t="s">
        <v>33</v>
      </c>
      <c r="AX613" s="13" t="s">
        <v>77</v>
      </c>
      <c r="AY613" s="232" t="s">
        <v>128</v>
      </c>
    </row>
    <row r="614" spans="2:51" s="13" customFormat="1" ht="12">
      <c r="B614" s="221"/>
      <c r="C614" s="222"/>
      <c r="D614" s="223" t="s">
        <v>135</v>
      </c>
      <c r="E614" s="224" t="s">
        <v>1</v>
      </c>
      <c r="F614" s="225" t="s">
        <v>1210</v>
      </c>
      <c r="G614" s="222"/>
      <c r="H614" s="226">
        <v>5.34</v>
      </c>
      <c r="I614" s="227"/>
      <c r="J614" s="222"/>
      <c r="K614" s="222"/>
      <c r="L614" s="228"/>
      <c r="M614" s="229"/>
      <c r="N614" s="230"/>
      <c r="O614" s="230"/>
      <c r="P614" s="230"/>
      <c r="Q614" s="230"/>
      <c r="R614" s="230"/>
      <c r="S614" s="230"/>
      <c r="T614" s="231"/>
      <c r="AT614" s="232" t="s">
        <v>135</v>
      </c>
      <c r="AU614" s="232" t="s">
        <v>87</v>
      </c>
      <c r="AV614" s="13" t="s">
        <v>87</v>
      </c>
      <c r="AW614" s="13" t="s">
        <v>33</v>
      </c>
      <c r="AX614" s="13" t="s">
        <v>77</v>
      </c>
      <c r="AY614" s="232" t="s">
        <v>128</v>
      </c>
    </row>
    <row r="615" spans="2:51" s="14" customFormat="1" ht="12">
      <c r="B615" s="233"/>
      <c r="C615" s="234"/>
      <c r="D615" s="223" t="s">
        <v>135</v>
      </c>
      <c r="E615" s="235" t="s">
        <v>1</v>
      </c>
      <c r="F615" s="236" t="s">
        <v>137</v>
      </c>
      <c r="G615" s="234"/>
      <c r="H615" s="237">
        <v>101.79</v>
      </c>
      <c r="I615" s="238"/>
      <c r="J615" s="234"/>
      <c r="K615" s="234"/>
      <c r="L615" s="239"/>
      <c r="M615" s="240"/>
      <c r="N615" s="241"/>
      <c r="O615" s="241"/>
      <c r="P615" s="241"/>
      <c r="Q615" s="241"/>
      <c r="R615" s="241"/>
      <c r="S615" s="241"/>
      <c r="T615" s="242"/>
      <c r="AT615" s="243" t="s">
        <v>135</v>
      </c>
      <c r="AU615" s="243" t="s">
        <v>87</v>
      </c>
      <c r="AV615" s="14" t="s">
        <v>134</v>
      </c>
      <c r="AW615" s="14" t="s">
        <v>33</v>
      </c>
      <c r="AX615" s="14" t="s">
        <v>85</v>
      </c>
      <c r="AY615" s="243" t="s">
        <v>128</v>
      </c>
    </row>
    <row r="616" spans="1:65" s="2" customFormat="1" ht="21.75" customHeight="1">
      <c r="A616" s="35"/>
      <c r="B616" s="36"/>
      <c r="C616" s="268" t="s">
        <v>1211</v>
      </c>
      <c r="D616" s="268" t="s">
        <v>398</v>
      </c>
      <c r="E616" s="269" t="s">
        <v>1212</v>
      </c>
      <c r="F616" s="270" t="s">
        <v>1213</v>
      </c>
      <c r="G616" s="271" t="s">
        <v>142</v>
      </c>
      <c r="H616" s="272">
        <v>103.826</v>
      </c>
      <c r="I616" s="273"/>
      <c r="J616" s="274">
        <f>ROUND(I616*H616,2)</f>
        <v>0</v>
      </c>
      <c r="K616" s="275"/>
      <c r="L616" s="276"/>
      <c r="M616" s="277" t="s">
        <v>1</v>
      </c>
      <c r="N616" s="278" t="s">
        <v>42</v>
      </c>
      <c r="O616" s="72"/>
      <c r="P616" s="217">
        <f>O616*H616</f>
        <v>0</v>
      </c>
      <c r="Q616" s="217">
        <v>0.0035</v>
      </c>
      <c r="R616" s="217">
        <f>Q616*H616</f>
        <v>0.36339099999999996</v>
      </c>
      <c r="S616" s="217">
        <v>0</v>
      </c>
      <c r="T616" s="218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219" t="s">
        <v>220</v>
      </c>
      <c r="AT616" s="219" t="s">
        <v>398</v>
      </c>
      <c r="AU616" s="219" t="s">
        <v>87</v>
      </c>
      <c r="AY616" s="18" t="s">
        <v>128</v>
      </c>
      <c r="BE616" s="220">
        <f>IF(N616="základní",J616,0)</f>
        <v>0</v>
      </c>
      <c r="BF616" s="220">
        <f>IF(N616="snížená",J616,0)</f>
        <v>0</v>
      </c>
      <c r="BG616" s="220">
        <f>IF(N616="zákl. přenesená",J616,0)</f>
        <v>0</v>
      </c>
      <c r="BH616" s="220">
        <f>IF(N616="sníž. přenesená",J616,0)</f>
        <v>0</v>
      </c>
      <c r="BI616" s="220">
        <f>IF(N616="nulová",J616,0)</f>
        <v>0</v>
      </c>
      <c r="BJ616" s="18" t="s">
        <v>85</v>
      </c>
      <c r="BK616" s="220">
        <f>ROUND(I616*H616,2)</f>
        <v>0</v>
      </c>
      <c r="BL616" s="18" t="s">
        <v>181</v>
      </c>
      <c r="BM616" s="219" t="s">
        <v>1214</v>
      </c>
    </row>
    <row r="617" spans="2:51" s="13" customFormat="1" ht="12">
      <c r="B617" s="221"/>
      <c r="C617" s="222"/>
      <c r="D617" s="223" t="s">
        <v>135</v>
      </c>
      <c r="E617" s="222"/>
      <c r="F617" s="225" t="s">
        <v>1215</v>
      </c>
      <c r="G617" s="222"/>
      <c r="H617" s="226">
        <v>103.826</v>
      </c>
      <c r="I617" s="227"/>
      <c r="J617" s="222"/>
      <c r="K617" s="222"/>
      <c r="L617" s="228"/>
      <c r="M617" s="229"/>
      <c r="N617" s="230"/>
      <c r="O617" s="230"/>
      <c r="P617" s="230"/>
      <c r="Q617" s="230"/>
      <c r="R617" s="230"/>
      <c r="S617" s="230"/>
      <c r="T617" s="231"/>
      <c r="AT617" s="232" t="s">
        <v>135</v>
      </c>
      <c r="AU617" s="232" t="s">
        <v>87</v>
      </c>
      <c r="AV617" s="13" t="s">
        <v>87</v>
      </c>
      <c r="AW617" s="13" t="s">
        <v>4</v>
      </c>
      <c r="AX617" s="13" t="s">
        <v>85</v>
      </c>
      <c r="AY617" s="232" t="s">
        <v>128</v>
      </c>
    </row>
    <row r="618" spans="1:65" s="2" customFormat="1" ht="21.75" customHeight="1">
      <c r="A618" s="35"/>
      <c r="B618" s="36"/>
      <c r="C618" s="207" t="s">
        <v>1216</v>
      </c>
      <c r="D618" s="207" t="s">
        <v>130</v>
      </c>
      <c r="E618" s="208" t="s">
        <v>1217</v>
      </c>
      <c r="F618" s="209" t="s">
        <v>1218</v>
      </c>
      <c r="G618" s="210" t="s">
        <v>142</v>
      </c>
      <c r="H618" s="211">
        <v>18.4</v>
      </c>
      <c r="I618" s="212"/>
      <c r="J618" s="213">
        <f>ROUND(I618*H618,2)</f>
        <v>0</v>
      </c>
      <c r="K618" s="214"/>
      <c r="L618" s="40"/>
      <c r="M618" s="215" t="s">
        <v>1</v>
      </c>
      <c r="N618" s="216" t="s">
        <v>42</v>
      </c>
      <c r="O618" s="72"/>
      <c r="P618" s="217">
        <f>O618*H618</f>
        <v>0</v>
      </c>
      <c r="Q618" s="217">
        <v>0</v>
      </c>
      <c r="R618" s="217">
        <f>Q618*H618</f>
        <v>0</v>
      </c>
      <c r="S618" s="217">
        <v>0</v>
      </c>
      <c r="T618" s="218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219" t="s">
        <v>181</v>
      </c>
      <c r="AT618" s="219" t="s">
        <v>130</v>
      </c>
      <c r="AU618" s="219" t="s">
        <v>87</v>
      </c>
      <c r="AY618" s="18" t="s">
        <v>128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18" t="s">
        <v>85</v>
      </c>
      <c r="BK618" s="220">
        <f>ROUND(I618*H618,2)</f>
        <v>0</v>
      </c>
      <c r="BL618" s="18" t="s">
        <v>181</v>
      </c>
      <c r="BM618" s="219" t="s">
        <v>1219</v>
      </c>
    </row>
    <row r="619" spans="2:51" s="13" customFormat="1" ht="12">
      <c r="B619" s="221"/>
      <c r="C619" s="222"/>
      <c r="D619" s="223" t="s">
        <v>135</v>
      </c>
      <c r="E619" s="224" t="s">
        <v>1</v>
      </c>
      <c r="F619" s="225" t="s">
        <v>1220</v>
      </c>
      <c r="G619" s="222"/>
      <c r="H619" s="226">
        <v>18.4</v>
      </c>
      <c r="I619" s="227"/>
      <c r="J619" s="222"/>
      <c r="K619" s="222"/>
      <c r="L619" s="228"/>
      <c r="M619" s="229"/>
      <c r="N619" s="230"/>
      <c r="O619" s="230"/>
      <c r="P619" s="230"/>
      <c r="Q619" s="230"/>
      <c r="R619" s="230"/>
      <c r="S619" s="230"/>
      <c r="T619" s="231"/>
      <c r="AT619" s="232" t="s">
        <v>135</v>
      </c>
      <c r="AU619" s="232" t="s">
        <v>87</v>
      </c>
      <c r="AV619" s="13" t="s">
        <v>87</v>
      </c>
      <c r="AW619" s="13" t="s">
        <v>33</v>
      </c>
      <c r="AX619" s="13" t="s">
        <v>85</v>
      </c>
      <c r="AY619" s="232" t="s">
        <v>128</v>
      </c>
    </row>
    <row r="620" spans="1:65" s="2" customFormat="1" ht="16.5" customHeight="1">
      <c r="A620" s="35"/>
      <c r="B620" s="36"/>
      <c r="C620" s="268" t="s">
        <v>1221</v>
      </c>
      <c r="D620" s="268" t="s">
        <v>398</v>
      </c>
      <c r="E620" s="269" t="s">
        <v>1222</v>
      </c>
      <c r="F620" s="270" t="s">
        <v>1223</v>
      </c>
      <c r="G620" s="271" t="s">
        <v>142</v>
      </c>
      <c r="H620" s="272">
        <v>19.32</v>
      </c>
      <c r="I620" s="273"/>
      <c r="J620" s="274">
        <f>ROUND(I620*H620,2)</f>
        <v>0</v>
      </c>
      <c r="K620" s="275"/>
      <c r="L620" s="276"/>
      <c r="M620" s="277" t="s">
        <v>1</v>
      </c>
      <c r="N620" s="278" t="s">
        <v>42</v>
      </c>
      <c r="O620" s="72"/>
      <c r="P620" s="217">
        <f>O620*H620</f>
        <v>0</v>
      </c>
      <c r="Q620" s="217">
        <v>0.00136</v>
      </c>
      <c r="R620" s="217">
        <f>Q620*H620</f>
        <v>0.026275200000000002</v>
      </c>
      <c r="S620" s="217">
        <v>0</v>
      </c>
      <c r="T620" s="218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219" t="s">
        <v>220</v>
      </c>
      <c r="AT620" s="219" t="s">
        <v>398</v>
      </c>
      <c r="AU620" s="219" t="s">
        <v>87</v>
      </c>
      <c r="AY620" s="18" t="s">
        <v>128</v>
      </c>
      <c r="BE620" s="220">
        <f>IF(N620="základní",J620,0)</f>
        <v>0</v>
      </c>
      <c r="BF620" s="220">
        <f>IF(N620="snížená",J620,0)</f>
        <v>0</v>
      </c>
      <c r="BG620" s="220">
        <f>IF(N620="zákl. přenesená",J620,0)</f>
        <v>0</v>
      </c>
      <c r="BH620" s="220">
        <f>IF(N620="sníž. přenesená",J620,0)</f>
        <v>0</v>
      </c>
      <c r="BI620" s="220">
        <f>IF(N620="nulová",J620,0)</f>
        <v>0</v>
      </c>
      <c r="BJ620" s="18" t="s">
        <v>85</v>
      </c>
      <c r="BK620" s="220">
        <f>ROUND(I620*H620,2)</f>
        <v>0</v>
      </c>
      <c r="BL620" s="18" t="s">
        <v>181</v>
      </c>
      <c r="BM620" s="219" t="s">
        <v>1224</v>
      </c>
    </row>
    <row r="621" spans="2:51" s="13" customFormat="1" ht="12">
      <c r="B621" s="221"/>
      <c r="C621" s="222"/>
      <c r="D621" s="223" t="s">
        <v>135</v>
      </c>
      <c r="E621" s="222"/>
      <c r="F621" s="225" t="s">
        <v>1225</v>
      </c>
      <c r="G621" s="222"/>
      <c r="H621" s="226">
        <v>19.32</v>
      </c>
      <c r="I621" s="227"/>
      <c r="J621" s="222"/>
      <c r="K621" s="222"/>
      <c r="L621" s="228"/>
      <c r="M621" s="229"/>
      <c r="N621" s="230"/>
      <c r="O621" s="230"/>
      <c r="P621" s="230"/>
      <c r="Q621" s="230"/>
      <c r="R621" s="230"/>
      <c r="S621" s="230"/>
      <c r="T621" s="231"/>
      <c r="AT621" s="232" t="s">
        <v>135</v>
      </c>
      <c r="AU621" s="232" t="s">
        <v>87</v>
      </c>
      <c r="AV621" s="13" t="s">
        <v>87</v>
      </c>
      <c r="AW621" s="13" t="s">
        <v>4</v>
      </c>
      <c r="AX621" s="13" t="s">
        <v>85</v>
      </c>
      <c r="AY621" s="232" t="s">
        <v>128</v>
      </c>
    </row>
    <row r="622" spans="1:65" s="2" customFormat="1" ht="21.75" customHeight="1">
      <c r="A622" s="35"/>
      <c r="B622" s="36"/>
      <c r="C622" s="207" t="s">
        <v>1226</v>
      </c>
      <c r="D622" s="207" t="s">
        <v>130</v>
      </c>
      <c r="E622" s="208" t="s">
        <v>1227</v>
      </c>
      <c r="F622" s="209" t="s">
        <v>1228</v>
      </c>
      <c r="G622" s="210" t="s">
        <v>142</v>
      </c>
      <c r="H622" s="211">
        <v>101.79</v>
      </c>
      <c r="I622" s="212"/>
      <c r="J622" s="213">
        <f>ROUND(I622*H622,2)</f>
        <v>0</v>
      </c>
      <c r="K622" s="214"/>
      <c r="L622" s="40"/>
      <c r="M622" s="215" t="s">
        <v>1</v>
      </c>
      <c r="N622" s="216" t="s">
        <v>42</v>
      </c>
      <c r="O622" s="72"/>
      <c r="P622" s="217">
        <f>O622*H622</f>
        <v>0</v>
      </c>
      <c r="Q622" s="217">
        <v>0</v>
      </c>
      <c r="R622" s="217">
        <f>Q622*H622</f>
        <v>0</v>
      </c>
      <c r="S622" s="217">
        <v>0</v>
      </c>
      <c r="T622" s="218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219" t="s">
        <v>181</v>
      </c>
      <c r="AT622" s="219" t="s">
        <v>130</v>
      </c>
      <c r="AU622" s="219" t="s">
        <v>87</v>
      </c>
      <c r="AY622" s="18" t="s">
        <v>128</v>
      </c>
      <c r="BE622" s="220">
        <f>IF(N622="základní",J622,0)</f>
        <v>0</v>
      </c>
      <c r="BF622" s="220">
        <f>IF(N622="snížená",J622,0)</f>
        <v>0</v>
      </c>
      <c r="BG622" s="220">
        <f>IF(N622="zákl. přenesená",J622,0)</f>
        <v>0</v>
      </c>
      <c r="BH622" s="220">
        <f>IF(N622="sníž. přenesená",J622,0)</f>
        <v>0</v>
      </c>
      <c r="BI622" s="220">
        <f>IF(N622="nulová",J622,0)</f>
        <v>0</v>
      </c>
      <c r="BJ622" s="18" t="s">
        <v>85</v>
      </c>
      <c r="BK622" s="220">
        <f>ROUND(I622*H622,2)</f>
        <v>0</v>
      </c>
      <c r="BL622" s="18" t="s">
        <v>181</v>
      </c>
      <c r="BM622" s="219" t="s">
        <v>1229</v>
      </c>
    </row>
    <row r="623" spans="2:51" s="13" customFormat="1" ht="12">
      <c r="B623" s="221"/>
      <c r="C623" s="222"/>
      <c r="D623" s="223" t="s">
        <v>135</v>
      </c>
      <c r="E623" s="224" t="s">
        <v>1</v>
      </c>
      <c r="F623" s="225" t="s">
        <v>1209</v>
      </c>
      <c r="G623" s="222"/>
      <c r="H623" s="226">
        <v>96.45</v>
      </c>
      <c r="I623" s="227"/>
      <c r="J623" s="222"/>
      <c r="K623" s="222"/>
      <c r="L623" s="228"/>
      <c r="M623" s="229"/>
      <c r="N623" s="230"/>
      <c r="O623" s="230"/>
      <c r="P623" s="230"/>
      <c r="Q623" s="230"/>
      <c r="R623" s="230"/>
      <c r="S623" s="230"/>
      <c r="T623" s="231"/>
      <c r="AT623" s="232" t="s">
        <v>135</v>
      </c>
      <c r="AU623" s="232" t="s">
        <v>87</v>
      </c>
      <c r="AV623" s="13" t="s">
        <v>87</v>
      </c>
      <c r="AW623" s="13" t="s">
        <v>33</v>
      </c>
      <c r="AX623" s="13" t="s">
        <v>77</v>
      </c>
      <c r="AY623" s="232" t="s">
        <v>128</v>
      </c>
    </row>
    <row r="624" spans="2:51" s="13" customFormat="1" ht="12">
      <c r="B624" s="221"/>
      <c r="C624" s="222"/>
      <c r="D624" s="223" t="s">
        <v>135</v>
      </c>
      <c r="E624" s="224" t="s">
        <v>1</v>
      </c>
      <c r="F624" s="225" t="s">
        <v>1210</v>
      </c>
      <c r="G624" s="222"/>
      <c r="H624" s="226">
        <v>5.34</v>
      </c>
      <c r="I624" s="227"/>
      <c r="J624" s="222"/>
      <c r="K624" s="222"/>
      <c r="L624" s="228"/>
      <c r="M624" s="229"/>
      <c r="N624" s="230"/>
      <c r="O624" s="230"/>
      <c r="P624" s="230"/>
      <c r="Q624" s="230"/>
      <c r="R624" s="230"/>
      <c r="S624" s="230"/>
      <c r="T624" s="231"/>
      <c r="AT624" s="232" t="s">
        <v>135</v>
      </c>
      <c r="AU624" s="232" t="s">
        <v>87</v>
      </c>
      <c r="AV624" s="13" t="s">
        <v>87</v>
      </c>
      <c r="AW624" s="13" t="s">
        <v>33</v>
      </c>
      <c r="AX624" s="13" t="s">
        <v>77</v>
      </c>
      <c r="AY624" s="232" t="s">
        <v>128</v>
      </c>
    </row>
    <row r="625" spans="2:51" s="14" customFormat="1" ht="12">
      <c r="B625" s="233"/>
      <c r="C625" s="234"/>
      <c r="D625" s="223" t="s">
        <v>135</v>
      </c>
      <c r="E625" s="235" t="s">
        <v>1</v>
      </c>
      <c r="F625" s="236" t="s">
        <v>137</v>
      </c>
      <c r="G625" s="234"/>
      <c r="H625" s="237">
        <v>101.79</v>
      </c>
      <c r="I625" s="238"/>
      <c r="J625" s="234"/>
      <c r="K625" s="234"/>
      <c r="L625" s="239"/>
      <c r="M625" s="240"/>
      <c r="N625" s="241"/>
      <c r="O625" s="241"/>
      <c r="P625" s="241"/>
      <c r="Q625" s="241"/>
      <c r="R625" s="241"/>
      <c r="S625" s="241"/>
      <c r="T625" s="242"/>
      <c r="AT625" s="243" t="s">
        <v>135</v>
      </c>
      <c r="AU625" s="243" t="s">
        <v>87</v>
      </c>
      <c r="AV625" s="14" t="s">
        <v>134</v>
      </c>
      <c r="AW625" s="14" t="s">
        <v>33</v>
      </c>
      <c r="AX625" s="14" t="s">
        <v>85</v>
      </c>
      <c r="AY625" s="243" t="s">
        <v>128</v>
      </c>
    </row>
    <row r="626" spans="1:65" s="2" customFormat="1" ht="16.5" customHeight="1">
      <c r="A626" s="35"/>
      <c r="B626" s="36"/>
      <c r="C626" s="268" t="s">
        <v>1230</v>
      </c>
      <c r="D626" s="268" t="s">
        <v>398</v>
      </c>
      <c r="E626" s="269" t="s">
        <v>1231</v>
      </c>
      <c r="F626" s="270" t="s">
        <v>1232</v>
      </c>
      <c r="G626" s="271" t="s">
        <v>142</v>
      </c>
      <c r="H626" s="272">
        <v>111.969</v>
      </c>
      <c r="I626" s="273"/>
      <c r="J626" s="274">
        <f>ROUND(I626*H626,2)</f>
        <v>0</v>
      </c>
      <c r="K626" s="275"/>
      <c r="L626" s="276"/>
      <c r="M626" s="277" t="s">
        <v>1</v>
      </c>
      <c r="N626" s="278" t="s">
        <v>42</v>
      </c>
      <c r="O626" s="72"/>
      <c r="P626" s="217">
        <f>O626*H626</f>
        <v>0</v>
      </c>
      <c r="Q626" s="217">
        <v>0.0004</v>
      </c>
      <c r="R626" s="217">
        <f>Q626*H626</f>
        <v>0.0447876</v>
      </c>
      <c r="S626" s="217">
        <v>0</v>
      </c>
      <c r="T626" s="218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219" t="s">
        <v>220</v>
      </c>
      <c r="AT626" s="219" t="s">
        <v>398</v>
      </c>
      <c r="AU626" s="219" t="s">
        <v>87</v>
      </c>
      <c r="AY626" s="18" t="s">
        <v>128</v>
      </c>
      <c r="BE626" s="220">
        <f>IF(N626="základní",J626,0)</f>
        <v>0</v>
      </c>
      <c r="BF626" s="220">
        <f>IF(N626="snížená",J626,0)</f>
        <v>0</v>
      </c>
      <c r="BG626" s="220">
        <f>IF(N626="zákl. přenesená",J626,0)</f>
        <v>0</v>
      </c>
      <c r="BH626" s="220">
        <f>IF(N626="sníž. přenesená",J626,0)</f>
        <v>0</v>
      </c>
      <c r="BI626" s="220">
        <f>IF(N626="nulová",J626,0)</f>
        <v>0</v>
      </c>
      <c r="BJ626" s="18" t="s">
        <v>85</v>
      </c>
      <c r="BK626" s="220">
        <f>ROUND(I626*H626,2)</f>
        <v>0</v>
      </c>
      <c r="BL626" s="18" t="s">
        <v>181</v>
      </c>
      <c r="BM626" s="219" t="s">
        <v>1233</v>
      </c>
    </row>
    <row r="627" spans="2:51" s="13" customFormat="1" ht="12">
      <c r="B627" s="221"/>
      <c r="C627" s="222"/>
      <c r="D627" s="223" t="s">
        <v>135</v>
      </c>
      <c r="E627" s="222"/>
      <c r="F627" s="225" t="s">
        <v>1234</v>
      </c>
      <c r="G627" s="222"/>
      <c r="H627" s="226">
        <v>111.969</v>
      </c>
      <c r="I627" s="227"/>
      <c r="J627" s="222"/>
      <c r="K627" s="222"/>
      <c r="L627" s="228"/>
      <c r="M627" s="229"/>
      <c r="N627" s="230"/>
      <c r="O627" s="230"/>
      <c r="P627" s="230"/>
      <c r="Q627" s="230"/>
      <c r="R627" s="230"/>
      <c r="S627" s="230"/>
      <c r="T627" s="231"/>
      <c r="AT627" s="232" t="s">
        <v>135</v>
      </c>
      <c r="AU627" s="232" t="s">
        <v>87</v>
      </c>
      <c r="AV627" s="13" t="s">
        <v>87</v>
      </c>
      <c r="AW627" s="13" t="s">
        <v>4</v>
      </c>
      <c r="AX627" s="13" t="s">
        <v>85</v>
      </c>
      <c r="AY627" s="232" t="s">
        <v>128</v>
      </c>
    </row>
    <row r="628" spans="1:65" s="2" customFormat="1" ht="21.75" customHeight="1">
      <c r="A628" s="35"/>
      <c r="B628" s="36"/>
      <c r="C628" s="207" t="s">
        <v>1235</v>
      </c>
      <c r="D628" s="207" t="s">
        <v>130</v>
      </c>
      <c r="E628" s="208" t="s">
        <v>1236</v>
      </c>
      <c r="F628" s="209" t="s">
        <v>1237</v>
      </c>
      <c r="G628" s="210" t="s">
        <v>180</v>
      </c>
      <c r="H628" s="211">
        <v>0.434</v>
      </c>
      <c r="I628" s="212"/>
      <c r="J628" s="213">
        <f>ROUND(I628*H628,2)</f>
        <v>0</v>
      </c>
      <c r="K628" s="214"/>
      <c r="L628" s="40"/>
      <c r="M628" s="215" t="s">
        <v>1</v>
      </c>
      <c r="N628" s="216" t="s">
        <v>42</v>
      </c>
      <c r="O628" s="72"/>
      <c r="P628" s="217">
        <f>O628*H628</f>
        <v>0</v>
      </c>
      <c r="Q628" s="217">
        <v>0</v>
      </c>
      <c r="R628" s="217">
        <f>Q628*H628</f>
        <v>0</v>
      </c>
      <c r="S628" s="217">
        <v>0</v>
      </c>
      <c r="T628" s="218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19" t="s">
        <v>181</v>
      </c>
      <c r="AT628" s="219" t="s">
        <v>130</v>
      </c>
      <c r="AU628" s="219" t="s">
        <v>87</v>
      </c>
      <c r="AY628" s="18" t="s">
        <v>128</v>
      </c>
      <c r="BE628" s="220">
        <f>IF(N628="základní",J628,0)</f>
        <v>0</v>
      </c>
      <c r="BF628" s="220">
        <f>IF(N628="snížená",J628,0)</f>
        <v>0</v>
      </c>
      <c r="BG628" s="220">
        <f>IF(N628="zákl. přenesená",J628,0)</f>
        <v>0</v>
      </c>
      <c r="BH628" s="220">
        <f>IF(N628="sníž. přenesená",J628,0)</f>
        <v>0</v>
      </c>
      <c r="BI628" s="220">
        <f>IF(N628="nulová",J628,0)</f>
        <v>0</v>
      </c>
      <c r="BJ628" s="18" t="s">
        <v>85</v>
      </c>
      <c r="BK628" s="220">
        <f>ROUND(I628*H628,2)</f>
        <v>0</v>
      </c>
      <c r="BL628" s="18" t="s">
        <v>181</v>
      </c>
      <c r="BM628" s="219" t="s">
        <v>1238</v>
      </c>
    </row>
    <row r="629" spans="2:63" s="12" customFormat="1" ht="22.9" customHeight="1">
      <c r="B629" s="192"/>
      <c r="C629" s="193"/>
      <c r="D629" s="194" t="s">
        <v>76</v>
      </c>
      <c r="E629" s="205" t="s">
        <v>1239</v>
      </c>
      <c r="F629" s="205" t="s">
        <v>1240</v>
      </c>
      <c r="G629" s="193"/>
      <c r="H629" s="193"/>
      <c r="I629" s="196"/>
      <c r="J629" s="206">
        <f>BK629</f>
        <v>0</v>
      </c>
      <c r="K629" s="193"/>
      <c r="L629" s="197"/>
      <c r="M629" s="198"/>
      <c r="N629" s="199"/>
      <c r="O629" s="199"/>
      <c r="P629" s="200">
        <f>P630</f>
        <v>0</v>
      </c>
      <c r="Q629" s="199"/>
      <c r="R629" s="200">
        <f>R630</f>
        <v>0</v>
      </c>
      <c r="S629" s="199"/>
      <c r="T629" s="201">
        <f>T630</f>
        <v>0</v>
      </c>
      <c r="AR629" s="202" t="s">
        <v>87</v>
      </c>
      <c r="AT629" s="203" t="s">
        <v>76</v>
      </c>
      <c r="AU629" s="203" t="s">
        <v>85</v>
      </c>
      <c r="AY629" s="202" t="s">
        <v>128</v>
      </c>
      <c r="BK629" s="204">
        <f>BK630</f>
        <v>0</v>
      </c>
    </row>
    <row r="630" spans="1:65" s="2" customFormat="1" ht="16.5" customHeight="1">
      <c r="A630" s="35"/>
      <c r="B630" s="36"/>
      <c r="C630" s="207" t="s">
        <v>1241</v>
      </c>
      <c r="D630" s="207" t="s">
        <v>130</v>
      </c>
      <c r="E630" s="208" t="s">
        <v>1242</v>
      </c>
      <c r="F630" s="209" t="s">
        <v>1243</v>
      </c>
      <c r="G630" s="210" t="s">
        <v>200</v>
      </c>
      <c r="H630" s="211">
        <v>1</v>
      </c>
      <c r="I630" s="212">
        <f>'SO-01 ZTI'!G7</f>
        <v>0</v>
      </c>
      <c r="J630" s="213">
        <f>ROUND(I630*H630,2)</f>
        <v>0</v>
      </c>
      <c r="K630" s="214"/>
      <c r="L630" s="40"/>
      <c r="M630" s="215" t="s">
        <v>1</v>
      </c>
      <c r="N630" s="216" t="s">
        <v>42</v>
      </c>
      <c r="O630" s="72"/>
      <c r="P630" s="217">
        <f>O630*H630</f>
        <v>0</v>
      </c>
      <c r="Q630" s="217">
        <v>0</v>
      </c>
      <c r="R630" s="217">
        <f>Q630*H630</f>
        <v>0</v>
      </c>
      <c r="S630" s="217">
        <v>0</v>
      </c>
      <c r="T630" s="218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219" t="s">
        <v>181</v>
      </c>
      <c r="AT630" s="219" t="s">
        <v>130</v>
      </c>
      <c r="AU630" s="219" t="s">
        <v>87</v>
      </c>
      <c r="AY630" s="18" t="s">
        <v>128</v>
      </c>
      <c r="BE630" s="220">
        <f>IF(N630="základní",J630,0)</f>
        <v>0</v>
      </c>
      <c r="BF630" s="220">
        <f>IF(N630="snížená",J630,0)</f>
        <v>0</v>
      </c>
      <c r="BG630" s="220">
        <f>IF(N630="zákl. přenesená",J630,0)</f>
        <v>0</v>
      </c>
      <c r="BH630" s="220">
        <f>IF(N630="sníž. přenesená",J630,0)</f>
        <v>0</v>
      </c>
      <c r="BI630" s="220">
        <f>IF(N630="nulová",J630,0)</f>
        <v>0</v>
      </c>
      <c r="BJ630" s="18" t="s">
        <v>85</v>
      </c>
      <c r="BK630" s="220">
        <f>ROUND(I630*H630,2)</f>
        <v>0</v>
      </c>
      <c r="BL630" s="18" t="s">
        <v>181</v>
      </c>
      <c r="BM630" s="219" t="s">
        <v>1244</v>
      </c>
    </row>
    <row r="631" spans="2:63" s="12" customFormat="1" ht="22.9" customHeight="1">
      <c r="B631" s="192"/>
      <c r="C631" s="193"/>
      <c r="D631" s="194" t="s">
        <v>76</v>
      </c>
      <c r="E631" s="205" t="s">
        <v>1245</v>
      </c>
      <c r="F631" s="205" t="s">
        <v>1246</v>
      </c>
      <c r="G631" s="193"/>
      <c r="H631" s="193"/>
      <c r="I631" s="196"/>
      <c r="J631" s="206">
        <f>BK631</f>
        <v>0</v>
      </c>
      <c r="K631" s="193"/>
      <c r="L631" s="197"/>
      <c r="M631" s="198"/>
      <c r="N631" s="199"/>
      <c r="O631" s="199"/>
      <c r="P631" s="200">
        <f>P632</f>
        <v>0</v>
      </c>
      <c r="Q631" s="199"/>
      <c r="R631" s="200">
        <f>R632</f>
        <v>0</v>
      </c>
      <c r="S631" s="199"/>
      <c r="T631" s="201">
        <f>T632</f>
        <v>0</v>
      </c>
      <c r="AR631" s="202" t="s">
        <v>87</v>
      </c>
      <c r="AT631" s="203" t="s">
        <v>76</v>
      </c>
      <c r="AU631" s="203" t="s">
        <v>85</v>
      </c>
      <c r="AY631" s="202" t="s">
        <v>128</v>
      </c>
      <c r="BK631" s="204">
        <f>BK632</f>
        <v>0</v>
      </c>
    </row>
    <row r="632" spans="1:65" s="2" customFormat="1" ht="16.5" customHeight="1">
      <c r="A632" s="35"/>
      <c r="B632" s="36"/>
      <c r="C632" s="207" t="s">
        <v>1247</v>
      </c>
      <c r="D632" s="207" t="s">
        <v>130</v>
      </c>
      <c r="E632" s="208" t="s">
        <v>1248</v>
      </c>
      <c r="F632" s="209" t="s">
        <v>1249</v>
      </c>
      <c r="G632" s="210" t="s">
        <v>200</v>
      </c>
      <c r="H632" s="211">
        <v>1</v>
      </c>
      <c r="I632" s="212">
        <f>'SO-01 ZTI'!G50</f>
        <v>0</v>
      </c>
      <c r="J632" s="213">
        <f>ROUND(I632*H632,2)</f>
        <v>0</v>
      </c>
      <c r="K632" s="214"/>
      <c r="L632" s="40"/>
      <c r="M632" s="215" t="s">
        <v>1</v>
      </c>
      <c r="N632" s="216" t="s">
        <v>42</v>
      </c>
      <c r="O632" s="72"/>
      <c r="P632" s="217">
        <f>O632*H632</f>
        <v>0</v>
      </c>
      <c r="Q632" s="217">
        <v>0</v>
      </c>
      <c r="R632" s="217">
        <f>Q632*H632</f>
        <v>0</v>
      </c>
      <c r="S632" s="217">
        <v>0</v>
      </c>
      <c r="T632" s="218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219" t="s">
        <v>181</v>
      </c>
      <c r="AT632" s="219" t="s">
        <v>130</v>
      </c>
      <c r="AU632" s="219" t="s">
        <v>87</v>
      </c>
      <c r="AY632" s="18" t="s">
        <v>128</v>
      </c>
      <c r="BE632" s="220">
        <f>IF(N632="základní",J632,0)</f>
        <v>0</v>
      </c>
      <c r="BF632" s="220">
        <f>IF(N632="snížená",J632,0)</f>
        <v>0</v>
      </c>
      <c r="BG632" s="220">
        <f>IF(N632="zákl. přenesená",J632,0)</f>
        <v>0</v>
      </c>
      <c r="BH632" s="220">
        <f>IF(N632="sníž. přenesená",J632,0)</f>
        <v>0</v>
      </c>
      <c r="BI632" s="220">
        <f>IF(N632="nulová",J632,0)</f>
        <v>0</v>
      </c>
      <c r="BJ632" s="18" t="s">
        <v>85</v>
      </c>
      <c r="BK632" s="220">
        <f>ROUND(I632*H632,2)</f>
        <v>0</v>
      </c>
      <c r="BL632" s="18" t="s">
        <v>181</v>
      </c>
      <c r="BM632" s="219" t="s">
        <v>1250</v>
      </c>
    </row>
    <row r="633" spans="2:63" s="12" customFormat="1" ht="22.9" customHeight="1">
      <c r="B633" s="192"/>
      <c r="C633" s="193"/>
      <c r="D633" s="194" t="s">
        <v>76</v>
      </c>
      <c r="E633" s="205" t="s">
        <v>1251</v>
      </c>
      <c r="F633" s="205" t="s">
        <v>1252</v>
      </c>
      <c r="G633" s="193"/>
      <c r="H633" s="193"/>
      <c r="I633" s="196"/>
      <c r="J633" s="206">
        <f>BK633</f>
        <v>0</v>
      </c>
      <c r="K633" s="193"/>
      <c r="L633" s="197"/>
      <c r="M633" s="198"/>
      <c r="N633" s="199"/>
      <c r="O633" s="199"/>
      <c r="P633" s="200">
        <f>P634</f>
        <v>0</v>
      </c>
      <c r="Q633" s="199"/>
      <c r="R633" s="200">
        <f>R634</f>
        <v>0</v>
      </c>
      <c r="S633" s="199"/>
      <c r="T633" s="201">
        <f>T634</f>
        <v>0</v>
      </c>
      <c r="AR633" s="202" t="s">
        <v>87</v>
      </c>
      <c r="AT633" s="203" t="s">
        <v>76</v>
      </c>
      <c r="AU633" s="203" t="s">
        <v>85</v>
      </c>
      <c r="AY633" s="202" t="s">
        <v>128</v>
      </c>
      <c r="BK633" s="204">
        <f>BK634</f>
        <v>0</v>
      </c>
    </row>
    <row r="634" spans="1:65" s="2" customFormat="1" ht="16.5" customHeight="1">
      <c r="A634" s="35"/>
      <c r="B634" s="36"/>
      <c r="C634" s="207" t="s">
        <v>1253</v>
      </c>
      <c r="D634" s="207" t="s">
        <v>130</v>
      </c>
      <c r="E634" s="208" t="s">
        <v>1254</v>
      </c>
      <c r="F634" s="209" t="s">
        <v>1255</v>
      </c>
      <c r="G634" s="210" t="s">
        <v>200</v>
      </c>
      <c r="H634" s="211">
        <v>1</v>
      </c>
      <c r="I634" s="212">
        <f>'SO-01 ZTI'!G86</f>
        <v>0</v>
      </c>
      <c r="J634" s="213">
        <f>ROUND(I634*H634,2)</f>
        <v>0</v>
      </c>
      <c r="K634" s="214"/>
      <c r="L634" s="40"/>
      <c r="M634" s="215" t="s">
        <v>1</v>
      </c>
      <c r="N634" s="216" t="s">
        <v>42</v>
      </c>
      <c r="O634" s="72"/>
      <c r="P634" s="217">
        <f>O634*H634</f>
        <v>0</v>
      </c>
      <c r="Q634" s="217">
        <v>0</v>
      </c>
      <c r="R634" s="217">
        <f>Q634*H634</f>
        <v>0</v>
      </c>
      <c r="S634" s="217">
        <v>0</v>
      </c>
      <c r="T634" s="218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19" t="s">
        <v>181</v>
      </c>
      <c r="AT634" s="219" t="s">
        <v>130</v>
      </c>
      <c r="AU634" s="219" t="s">
        <v>87</v>
      </c>
      <c r="AY634" s="18" t="s">
        <v>128</v>
      </c>
      <c r="BE634" s="220">
        <f>IF(N634="základní",J634,0)</f>
        <v>0</v>
      </c>
      <c r="BF634" s="220">
        <f>IF(N634="snížená",J634,0)</f>
        <v>0</v>
      </c>
      <c r="BG634" s="220">
        <f>IF(N634="zákl. přenesená",J634,0)</f>
        <v>0</v>
      </c>
      <c r="BH634" s="220">
        <f>IF(N634="sníž. přenesená",J634,0)</f>
        <v>0</v>
      </c>
      <c r="BI634" s="220">
        <f>IF(N634="nulová",J634,0)</f>
        <v>0</v>
      </c>
      <c r="BJ634" s="18" t="s">
        <v>85</v>
      </c>
      <c r="BK634" s="220">
        <f>ROUND(I634*H634,2)</f>
        <v>0</v>
      </c>
      <c r="BL634" s="18" t="s">
        <v>181</v>
      </c>
      <c r="BM634" s="219" t="s">
        <v>1256</v>
      </c>
    </row>
    <row r="635" spans="2:63" s="12" customFormat="1" ht="22.9" customHeight="1">
      <c r="B635" s="192"/>
      <c r="C635" s="193"/>
      <c r="D635" s="194" t="s">
        <v>76</v>
      </c>
      <c r="E635" s="205" t="s">
        <v>1257</v>
      </c>
      <c r="F635" s="205" t="s">
        <v>1258</v>
      </c>
      <c r="G635" s="193"/>
      <c r="H635" s="193"/>
      <c r="I635" s="196"/>
      <c r="J635" s="206">
        <f>BK635</f>
        <v>0</v>
      </c>
      <c r="K635" s="193"/>
      <c r="L635" s="197"/>
      <c r="M635" s="198"/>
      <c r="N635" s="199"/>
      <c r="O635" s="199"/>
      <c r="P635" s="200">
        <f>P636</f>
        <v>0</v>
      </c>
      <c r="Q635" s="199"/>
      <c r="R635" s="200">
        <f>R636</f>
        <v>0</v>
      </c>
      <c r="S635" s="199"/>
      <c r="T635" s="201">
        <f>T636</f>
        <v>0</v>
      </c>
      <c r="AR635" s="202" t="s">
        <v>87</v>
      </c>
      <c r="AT635" s="203" t="s">
        <v>76</v>
      </c>
      <c r="AU635" s="203" t="s">
        <v>85</v>
      </c>
      <c r="AY635" s="202" t="s">
        <v>128</v>
      </c>
      <c r="BK635" s="204">
        <f>BK636</f>
        <v>0</v>
      </c>
    </row>
    <row r="636" spans="1:65" s="2" customFormat="1" ht="16.5" customHeight="1">
      <c r="A636" s="35"/>
      <c r="B636" s="36"/>
      <c r="C636" s="207" t="s">
        <v>1259</v>
      </c>
      <c r="D636" s="207" t="s">
        <v>130</v>
      </c>
      <c r="E636" s="208" t="s">
        <v>1260</v>
      </c>
      <c r="F636" s="209" t="s">
        <v>1261</v>
      </c>
      <c r="G636" s="210" t="s">
        <v>200</v>
      </c>
      <c r="H636" s="211">
        <v>1</v>
      </c>
      <c r="I636" s="212">
        <f>'SO-01 VYT'!G40</f>
        <v>0</v>
      </c>
      <c r="J636" s="213">
        <f>ROUND(I636*H636,2)</f>
        <v>0</v>
      </c>
      <c r="K636" s="214"/>
      <c r="L636" s="40"/>
      <c r="M636" s="215" t="s">
        <v>1</v>
      </c>
      <c r="N636" s="216" t="s">
        <v>42</v>
      </c>
      <c r="O636" s="72"/>
      <c r="P636" s="217">
        <f>O636*H636</f>
        <v>0</v>
      </c>
      <c r="Q636" s="217">
        <v>0</v>
      </c>
      <c r="R636" s="217">
        <f>Q636*H636</f>
        <v>0</v>
      </c>
      <c r="S636" s="217">
        <v>0</v>
      </c>
      <c r="T636" s="218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219" t="s">
        <v>181</v>
      </c>
      <c r="AT636" s="219" t="s">
        <v>130</v>
      </c>
      <c r="AU636" s="219" t="s">
        <v>87</v>
      </c>
      <c r="AY636" s="18" t="s">
        <v>128</v>
      </c>
      <c r="BE636" s="220">
        <f>IF(N636="základní",J636,0)</f>
        <v>0</v>
      </c>
      <c r="BF636" s="220">
        <f>IF(N636="snížená",J636,0)</f>
        <v>0</v>
      </c>
      <c r="BG636" s="220">
        <f>IF(N636="zákl. přenesená",J636,0)</f>
        <v>0</v>
      </c>
      <c r="BH636" s="220">
        <f>IF(N636="sníž. přenesená",J636,0)</f>
        <v>0</v>
      </c>
      <c r="BI636" s="220">
        <f>IF(N636="nulová",J636,0)</f>
        <v>0</v>
      </c>
      <c r="BJ636" s="18" t="s">
        <v>85</v>
      </c>
      <c r="BK636" s="220">
        <f>ROUND(I636*H636,2)</f>
        <v>0</v>
      </c>
      <c r="BL636" s="18" t="s">
        <v>181</v>
      </c>
      <c r="BM636" s="219" t="s">
        <v>1262</v>
      </c>
    </row>
    <row r="637" spans="2:63" s="12" customFormat="1" ht="22.9" customHeight="1">
      <c r="B637" s="192"/>
      <c r="C637" s="193"/>
      <c r="D637" s="194" t="s">
        <v>76</v>
      </c>
      <c r="E637" s="205" t="s">
        <v>1263</v>
      </c>
      <c r="F637" s="205" t="s">
        <v>1264</v>
      </c>
      <c r="G637" s="193"/>
      <c r="H637" s="193"/>
      <c r="I637" s="196"/>
      <c r="J637" s="206">
        <f>BK637</f>
        <v>0</v>
      </c>
      <c r="K637" s="193"/>
      <c r="L637" s="197"/>
      <c r="M637" s="198"/>
      <c r="N637" s="199"/>
      <c r="O637" s="199"/>
      <c r="P637" s="200">
        <f>SUM(P638:P639)</f>
        <v>0</v>
      </c>
      <c r="Q637" s="199"/>
      <c r="R637" s="200">
        <f>SUM(R638:R639)</f>
        <v>0</v>
      </c>
      <c r="S637" s="199"/>
      <c r="T637" s="201">
        <f>SUM(T638:T639)</f>
        <v>0</v>
      </c>
      <c r="AR637" s="202" t="s">
        <v>87</v>
      </c>
      <c r="AT637" s="203" t="s">
        <v>76</v>
      </c>
      <c r="AU637" s="203" t="s">
        <v>85</v>
      </c>
      <c r="AY637" s="202" t="s">
        <v>128</v>
      </c>
      <c r="BK637" s="204">
        <f>SUM(BK638:BK639)</f>
        <v>0</v>
      </c>
    </row>
    <row r="638" spans="1:65" s="2" customFormat="1" ht="16.5" customHeight="1">
      <c r="A638" s="35"/>
      <c r="B638" s="36"/>
      <c r="C638" s="207" t="s">
        <v>1265</v>
      </c>
      <c r="D638" s="207" t="s">
        <v>130</v>
      </c>
      <c r="E638" s="208" t="s">
        <v>1266</v>
      </c>
      <c r="F638" s="209" t="s">
        <v>1267</v>
      </c>
      <c r="G638" s="210" t="s">
        <v>200</v>
      </c>
      <c r="H638" s="211">
        <v>1</v>
      </c>
      <c r="I638" s="212">
        <f>'SO-01 SIL'!G112</f>
        <v>0</v>
      </c>
      <c r="J638" s="213">
        <f>ROUND(I638*H638,2)</f>
        <v>0</v>
      </c>
      <c r="K638" s="214"/>
      <c r="L638" s="40"/>
      <c r="M638" s="215" t="s">
        <v>1</v>
      </c>
      <c r="N638" s="216" t="s">
        <v>42</v>
      </c>
      <c r="O638" s="72"/>
      <c r="P638" s="217">
        <f>O638*H638</f>
        <v>0</v>
      </c>
      <c r="Q638" s="217">
        <v>0</v>
      </c>
      <c r="R638" s="217">
        <f>Q638*H638</f>
        <v>0</v>
      </c>
      <c r="S638" s="217">
        <v>0</v>
      </c>
      <c r="T638" s="218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19" t="s">
        <v>181</v>
      </c>
      <c r="AT638" s="219" t="s">
        <v>130</v>
      </c>
      <c r="AU638" s="219" t="s">
        <v>87</v>
      </c>
      <c r="AY638" s="18" t="s">
        <v>128</v>
      </c>
      <c r="BE638" s="220">
        <f>IF(N638="základní",J638,0)</f>
        <v>0</v>
      </c>
      <c r="BF638" s="220">
        <f>IF(N638="snížená",J638,0)</f>
        <v>0</v>
      </c>
      <c r="BG638" s="220">
        <f>IF(N638="zákl. přenesená",J638,0)</f>
        <v>0</v>
      </c>
      <c r="BH638" s="220">
        <f>IF(N638="sníž. přenesená",J638,0)</f>
        <v>0</v>
      </c>
      <c r="BI638" s="220">
        <f>IF(N638="nulová",J638,0)</f>
        <v>0</v>
      </c>
      <c r="BJ638" s="18" t="s">
        <v>85</v>
      </c>
      <c r="BK638" s="220">
        <f>ROUND(I638*H638,2)</f>
        <v>0</v>
      </c>
      <c r="BL638" s="18" t="s">
        <v>181</v>
      </c>
      <c r="BM638" s="219" t="s">
        <v>1268</v>
      </c>
    </row>
    <row r="639" spans="1:65" s="2" customFormat="1" ht="16.5" customHeight="1">
      <c r="A639" s="35"/>
      <c r="B639" s="36"/>
      <c r="C639" s="268" t="s">
        <v>1269</v>
      </c>
      <c r="D639" s="268" t="s">
        <v>398</v>
      </c>
      <c r="E639" s="269" t="s">
        <v>1270</v>
      </c>
      <c r="F639" s="270" t="s">
        <v>1271</v>
      </c>
      <c r="G639" s="271" t="s">
        <v>200</v>
      </c>
      <c r="H639" s="272">
        <v>1</v>
      </c>
      <c r="I639" s="273">
        <f>'SO-01 SIL'!E112</f>
        <v>0</v>
      </c>
      <c r="J639" s="274">
        <f>ROUND(I639*H639,2)</f>
        <v>0</v>
      </c>
      <c r="K639" s="275"/>
      <c r="L639" s="276"/>
      <c r="M639" s="277" t="s">
        <v>1</v>
      </c>
      <c r="N639" s="278" t="s">
        <v>42</v>
      </c>
      <c r="O639" s="72"/>
      <c r="P639" s="217">
        <f>O639*H639</f>
        <v>0</v>
      </c>
      <c r="Q639" s="217">
        <v>0</v>
      </c>
      <c r="R639" s="217">
        <f>Q639*H639</f>
        <v>0</v>
      </c>
      <c r="S639" s="217">
        <v>0</v>
      </c>
      <c r="T639" s="218">
        <f>S639*H639</f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219" t="s">
        <v>220</v>
      </c>
      <c r="AT639" s="219" t="s">
        <v>398</v>
      </c>
      <c r="AU639" s="219" t="s">
        <v>87</v>
      </c>
      <c r="AY639" s="18" t="s">
        <v>128</v>
      </c>
      <c r="BE639" s="220">
        <f>IF(N639="základní",J639,0)</f>
        <v>0</v>
      </c>
      <c r="BF639" s="220">
        <f>IF(N639="snížená",J639,0)</f>
        <v>0</v>
      </c>
      <c r="BG639" s="220">
        <f>IF(N639="zákl. přenesená",J639,0)</f>
        <v>0</v>
      </c>
      <c r="BH639" s="220">
        <f>IF(N639="sníž. přenesená",J639,0)</f>
        <v>0</v>
      </c>
      <c r="BI639" s="220">
        <f>IF(N639="nulová",J639,0)</f>
        <v>0</v>
      </c>
      <c r="BJ639" s="18" t="s">
        <v>85</v>
      </c>
      <c r="BK639" s="220">
        <f>ROUND(I639*H639,2)</f>
        <v>0</v>
      </c>
      <c r="BL639" s="18" t="s">
        <v>181</v>
      </c>
      <c r="BM639" s="219" t="s">
        <v>1272</v>
      </c>
    </row>
    <row r="640" spans="2:63" s="12" customFormat="1" ht="22.9" customHeight="1">
      <c r="B640" s="192"/>
      <c r="C640" s="193"/>
      <c r="D640" s="194" t="s">
        <v>76</v>
      </c>
      <c r="E640" s="205" t="s">
        <v>1273</v>
      </c>
      <c r="F640" s="205" t="s">
        <v>1274</v>
      </c>
      <c r="G640" s="193"/>
      <c r="H640" s="193"/>
      <c r="I640" s="196"/>
      <c r="J640" s="206">
        <f>BK640</f>
        <v>0</v>
      </c>
      <c r="K640" s="193"/>
      <c r="L640" s="197"/>
      <c r="M640" s="198"/>
      <c r="N640" s="199"/>
      <c r="O640" s="199"/>
      <c r="P640" s="200">
        <f>SUM(P641:P646)</f>
        <v>0</v>
      </c>
      <c r="Q640" s="199"/>
      <c r="R640" s="200">
        <f>SUM(R641:R646)</f>
        <v>0</v>
      </c>
      <c r="S640" s="199"/>
      <c r="T640" s="201">
        <f>SUM(T641:T646)</f>
        <v>0</v>
      </c>
      <c r="AR640" s="202" t="s">
        <v>87</v>
      </c>
      <c r="AT640" s="203" t="s">
        <v>76</v>
      </c>
      <c r="AU640" s="203" t="s">
        <v>85</v>
      </c>
      <c r="AY640" s="202" t="s">
        <v>128</v>
      </c>
      <c r="BK640" s="204">
        <f>SUM(BK641:BK646)</f>
        <v>0</v>
      </c>
    </row>
    <row r="641" spans="1:65" s="2" customFormat="1" ht="21.75" customHeight="1">
      <c r="A641" s="35"/>
      <c r="B641" s="36"/>
      <c r="C641" s="207" t="s">
        <v>1275</v>
      </c>
      <c r="D641" s="207" t="s">
        <v>130</v>
      </c>
      <c r="E641" s="208" t="s">
        <v>1276</v>
      </c>
      <c r="F641" s="209" t="s">
        <v>1277</v>
      </c>
      <c r="G641" s="210" t="s">
        <v>200</v>
      </c>
      <c r="H641" s="211">
        <v>1</v>
      </c>
      <c r="I641" s="212">
        <f>'SO-01 SK+CCTV'!H95</f>
        <v>0</v>
      </c>
      <c r="J641" s="213">
        <f aca="true" t="shared" si="0" ref="J641:J646">ROUND(I641*H641,2)</f>
        <v>0</v>
      </c>
      <c r="K641" s="214"/>
      <c r="L641" s="40"/>
      <c r="M641" s="215" t="s">
        <v>1</v>
      </c>
      <c r="N641" s="216" t="s">
        <v>42</v>
      </c>
      <c r="O641" s="72"/>
      <c r="P641" s="217">
        <f aca="true" t="shared" si="1" ref="P641:P646">O641*H641</f>
        <v>0</v>
      </c>
      <c r="Q641" s="217">
        <v>0</v>
      </c>
      <c r="R641" s="217">
        <f aca="true" t="shared" si="2" ref="R641:R646">Q641*H641</f>
        <v>0</v>
      </c>
      <c r="S641" s="217">
        <v>0</v>
      </c>
      <c r="T641" s="218">
        <f aca="true" t="shared" si="3" ref="T641:T646"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219" t="s">
        <v>181</v>
      </c>
      <c r="AT641" s="219" t="s">
        <v>130</v>
      </c>
      <c r="AU641" s="219" t="s">
        <v>87</v>
      </c>
      <c r="AY641" s="18" t="s">
        <v>128</v>
      </c>
      <c r="BE641" s="220">
        <f aca="true" t="shared" si="4" ref="BE641:BE646">IF(N641="základní",J641,0)</f>
        <v>0</v>
      </c>
      <c r="BF641" s="220">
        <f aca="true" t="shared" si="5" ref="BF641:BF646">IF(N641="snížená",J641,0)</f>
        <v>0</v>
      </c>
      <c r="BG641" s="220">
        <f aca="true" t="shared" si="6" ref="BG641:BG646">IF(N641="zákl. přenesená",J641,0)</f>
        <v>0</v>
      </c>
      <c r="BH641" s="220">
        <f aca="true" t="shared" si="7" ref="BH641:BH646">IF(N641="sníž. přenesená",J641,0)</f>
        <v>0</v>
      </c>
      <c r="BI641" s="220">
        <f aca="true" t="shared" si="8" ref="BI641:BI646">IF(N641="nulová",J641,0)</f>
        <v>0</v>
      </c>
      <c r="BJ641" s="18" t="s">
        <v>85</v>
      </c>
      <c r="BK641" s="220">
        <f aca="true" t="shared" si="9" ref="BK641:BK646">ROUND(I641*H641,2)</f>
        <v>0</v>
      </c>
      <c r="BL641" s="18" t="s">
        <v>181</v>
      </c>
      <c r="BM641" s="219" t="s">
        <v>1278</v>
      </c>
    </row>
    <row r="642" spans="1:65" s="2" customFormat="1" ht="21.75" customHeight="1">
      <c r="A642" s="35"/>
      <c r="B642" s="36"/>
      <c r="C642" s="268" t="s">
        <v>1279</v>
      </c>
      <c r="D642" s="268" t="s">
        <v>398</v>
      </c>
      <c r="E642" s="269" t="s">
        <v>1280</v>
      </c>
      <c r="F642" s="270" t="s">
        <v>1281</v>
      </c>
      <c r="G642" s="271" t="s">
        <v>200</v>
      </c>
      <c r="H642" s="272">
        <v>1</v>
      </c>
      <c r="I642" s="273">
        <f>'SO-01 SK+CCTV'!F95</f>
        <v>0</v>
      </c>
      <c r="J642" s="274">
        <f t="shared" si="0"/>
        <v>0</v>
      </c>
      <c r="K642" s="275"/>
      <c r="L642" s="276"/>
      <c r="M642" s="277" t="s">
        <v>1</v>
      </c>
      <c r="N642" s="278" t="s">
        <v>42</v>
      </c>
      <c r="O642" s="72"/>
      <c r="P642" s="217">
        <f t="shared" si="1"/>
        <v>0</v>
      </c>
      <c r="Q642" s="217">
        <v>0</v>
      </c>
      <c r="R642" s="217">
        <f t="shared" si="2"/>
        <v>0</v>
      </c>
      <c r="S642" s="217">
        <v>0</v>
      </c>
      <c r="T642" s="218">
        <f t="shared" si="3"/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219" t="s">
        <v>220</v>
      </c>
      <c r="AT642" s="219" t="s">
        <v>398</v>
      </c>
      <c r="AU642" s="219" t="s">
        <v>87</v>
      </c>
      <c r="AY642" s="18" t="s">
        <v>128</v>
      </c>
      <c r="BE642" s="220">
        <f t="shared" si="4"/>
        <v>0</v>
      </c>
      <c r="BF642" s="220">
        <f t="shared" si="5"/>
        <v>0</v>
      </c>
      <c r="BG642" s="220">
        <f t="shared" si="6"/>
        <v>0</v>
      </c>
      <c r="BH642" s="220">
        <f t="shared" si="7"/>
        <v>0</v>
      </c>
      <c r="BI642" s="220">
        <f t="shared" si="8"/>
        <v>0</v>
      </c>
      <c r="BJ642" s="18" t="s">
        <v>85</v>
      </c>
      <c r="BK642" s="220">
        <f t="shared" si="9"/>
        <v>0</v>
      </c>
      <c r="BL642" s="18" t="s">
        <v>181</v>
      </c>
      <c r="BM642" s="219" t="s">
        <v>1282</v>
      </c>
    </row>
    <row r="643" spans="1:65" s="2" customFormat="1" ht="16.5" customHeight="1">
      <c r="A643" s="35"/>
      <c r="B643" s="36"/>
      <c r="C643" s="207" t="s">
        <v>1283</v>
      </c>
      <c r="D643" s="207" t="s">
        <v>130</v>
      </c>
      <c r="E643" s="208" t="s">
        <v>1284</v>
      </c>
      <c r="F643" s="209" t="s">
        <v>1285</v>
      </c>
      <c r="G643" s="210" t="s">
        <v>200</v>
      </c>
      <c r="H643" s="211">
        <v>1</v>
      </c>
      <c r="I643" s="212">
        <f>'SO-01 EZS+EKV'!H67</f>
        <v>0</v>
      </c>
      <c r="J643" s="213">
        <f t="shared" si="0"/>
        <v>0</v>
      </c>
      <c r="K643" s="214"/>
      <c r="L643" s="40"/>
      <c r="M643" s="215" t="s">
        <v>1</v>
      </c>
      <c r="N643" s="216" t="s">
        <v>42</v>
      </c>
      <c r="O643" s="72"/>
      <c r="P643" s="217">
        <f t="shared" si="1"/>
        <v>0</v>
      </c>
      <c r="Q643" s="217">
        <v>0</v>
      </c>
      <c r="R643" s="217">
        <f t="shared" si="2"/>
        <v>0</v>
      </c>
      <c r="S643" s="217">
        <v>0</v>
      </c>
      <c r="T643" s="218">
        <f t="shared" si="3"/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219" t="s">
        <v>181</v>
      </c>
      <c r="AT643" s="219" t="s">
        <v>130</v>
      </c>
      <c r="AU643" s="219" t="s">
        <v>87</v>
      </c>
      <c r="AY643" s="18" t="s">
        <v>128</v>
      </c>
      <c r="BE643" s="220">
        <f t="shared" si="4"/>
        <v>0</v>
      </c>
      <c r="BF643" s="220">
        <f t="shared" si="5"/>
        <v>0</v>
      </c>
      <c r="BG643" s="220">
        <f t="shared" si="6"/>
        <v>0</v>
      </c>
      <c r="BH643" s="220">
        <f t="shared" si="7"/>
        <v>0</v>
      </c>
      <c r="BI643" s="220">
        <f t="shared" si="8"/>
        <v>0</v>
      </c>
      <c r="BJ643" s="18" t="s">
        <v>85</v>
      </c>
      <c r="BK643" s="220">
        <f t="shared" si="9"/>
        <v>0</v>
      </c>
      <c r="BL643" s="18" t="s">
        <v>181</v>
      </c>
      <c r="BM643" s="219" t="s">
        <v>1286</v>
      </c>
    </row>
    <row r="644" spans="1:65" s="2" customFormat="1" ht="16.5" customHeight="1">
      <c r="A644" s="35"/>
      <c r="B644" s="36"/>
      <c r="C644" s="268" t="s">
        <v>1287</v>
      </c>
      <c r="D644" s="268" t="s">
        <v>398</v>
      </c>
      <c r="E644" s="269" t="s">
        <v>1288</v>
      </c>
      <c r="F644" s="270" t="s">
        <v>1289</v>
      </c>
      <c r="G644" s="271" t="s">
        <v>200</v>
      </c>
      <c r="H644" s="272">
        <v>1</v>
      </c>
      <c r="I644" s="273">
        <f>'SO-01 EZS+EKV'!F67</f>
        <v>0</v>
      </c>
      <c r="J644" s="274">
        <f t="shared" si="0"/>
        <v>0</v>
      </c>
      <c r="K644" s="275"/>
      <c r="L644" s="276"/>
      <c r="M644" s="277" t="s">
        <v>1</v>
      </c>
      <c r="N644" s="278" t="s">
        <v>42</v>
      </c>
      <c r="O644" s="72"/>
      <c r="P644" s="217">
        <f t="shared" si="1"/>
        <v>0</v>
      </c>
      <c r="Q644" s="217">
        <v>0</v>
      </c>
      <c r="R644" s="217">
        <f t="shared" si="2"/>
        <v>0</v>
      </c>
      <c r="S644" s="217">
        <v>0</v>
      </c>
      <c r="T644" s="218">
        <f t="shared" si="3"/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219" t="s">
        <v>220</v>
      </c>
      <c r="AT644" s="219" t="s">
        <v>398</v>
      </c>
      <c r="AU644" s="219" t="s">
        <v>87</v>
      </c>
      <c r="AY644" s="18" t="s">
        <v>128</v>
      </c>
      <c r="BE644" s="220">
        <f t="shared" si="4"/>
        <v>0</v>
      </c>
      <c r="BF644" s="220">
        <f t="shared" si="5"/>
        <v>0</v>
      </c>
      <c r="BG644" s="220">
        <f t="shared" si="6"/>
        <v>0</v>
      </c>
      <c r="BH644" s="220">
        <f t="shared" si="7"/>
        <v>0</v>
      </c>
      <c r="BI644" s="220">
        <f t="shared" si="8"/>
        <v>0</v>
      </c>
      <c r="BJ644" s="18" t="s">
        <v>85</v>
      </c>
      <c r="BK644" s="220">
        <f t="shared" si="9"/>
        <v>0</v>
      </c>
      <c r="BL644" s="18" t="s">
        <v>181</v>
      </c>
      <c r="BM644" s="219" t="s">
        <v>1290</v>
      </c>
    </row>
    <row r="645" spans="1:65" s="2" customFormat="1" ht="21.75" customHeight="1">
      <c r="A645" s="35"/>
      <c r="B645" s="36"/>
      <c r="C645" s="207" t="s">
        <v>1291</v>
      </c>
      <c r="D645" s="207" t="s">
        <v>130</v>
      </c>
      <c r="E645" s="208" t="s">
        <v>1292</v>
      </c>
      <c r="F645" s="209" t="s">
        <v>1293</v>
      </c>
      <c r="G645" s="210" t="s">
        <v>200</v>
      </c>
      <c r="H645" s="211">
        <v>1</v>
      </c>
      <c r="I645" s="212">
        <f>'SO-01 SLA SPOL'!H17</f>
        <v>0</v>
      </c>
      <c r="J645" s="213">
        <f t="shared" si="0"/>
        <v>0</v>
      </c>
      <c r="K645" s="214"/>
      <c r="L645" s="40"/>
      <c r="M645" s="215" t="s">
        <v>1</v>
      </c>
      <c r="N645" s="216" t="s">
        <v>42</v>
      </c>
      <c r="O645" s="72"/>
      <c r="P645" s="217">
        <f t="shared" si="1"/>
        <v>0</v>
      </c>
      <c r="Q645" s="217">
        <v>0</v>
      </c>
      <c r="R645" s="217">
        <f t="shared" si="2"/>
        <v>0</v>
      </c>
      <c r="S645" s="217">
        <v>0</v>
      </c>
      <c r="T645" s="218">
        <f t="shared" si="3"/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219" t="s">
        <v>181</v>
      </c>
      <c r="AT645" s="219" t="s">
        <v>130</v>
      </c>
      <c r="AU645" s="219" t="s">
        <v>87</v>
      </c>
      <c r="AY645" s="18" t="s">
        <v>128</v>
      </c>
      <c r="BE645" s="220">
        <f t="shared" si="4"/>
        <v>0</v>
      </c>
      <c r="BF645" s="220">
        <f t="shared" si="5"/>
        <v>0</v>
      </c>
      <c r="BG645" s="220">
        <f t="shared" si="6"/>
        <v>0</v>
      </c>
      <c r="BH645" s="220">
        <f t="shared" si="7"/>
        <v>0</v>
      </c>
      <c r="BI645" s="220">
        <f t="shared" si="8"/>
        <v>0</v>
      </c>
      <c r="BJ645" s="18" t="s">
        <v>85</v>
      </c>
      <c r="BK645" s="220">
        <f t="shared" si="9"/>
        <v>0</v>
      </c>
      <c r="BL645" s="18" t="s">
        <v>181</v>
      </c>
      <c r="BM645" s="219" t="s">
        <v>1294</v>
      </c>
    </row>
    <row r="646" spans="1:65" s="2" customFormat="1" ht="21.75" customHeight="1">
      <c r="A646" s="35"/>
      <c r="B646" s="36"/>
      <c r="C646" s="268" t="s">
        <v>1295</v>
      </c>
      <c r="D646" s="268" t="s">
        <v>398</v>
      </c>
      <c r="E646" s="269" t="s">
        <v>1296</v>
      </c>
      <c r="F646" s="270" t="s">
        <v>1297</v>
      </c>
      <c r="G646" s="271" t="s">
        <v>200</v>
      </c>
      <c r="H646" s="272">
        <v>1</v>
      </c>
      <c r="I646" s="273">
        <f>'SO-01 SLA SPOL'!F17</f>
        <v>0</v>
      </c>
      <c r="J646" s="274">
        <f t="shared" si="0"/>
        <v>0</v>
      </c>
      <c r="K646" s="275"/>
      <c r="L646" s="276"/>
      <c r="M646" s="277" t="s">
        <v>1</v>
      </c>
      <c r="N646" s="278" t="s">
        <v>42</v>
      </c>
      <c r="O646" s="72"/>
      <c r="P646" s="217">
        <f t="shared" si="1"/>
        <v>0</v>
      </c>
      <c r="Q646" s="217">
        <v>0</v>
      </c>
      <c r="R646" s="217">
        <f t="shared" si="2"/>
        <v>0</v>
      </c>
      <c r="S646" s="217">
        <v>0</v>
      </c>
      <c r="T646" s="218">
        <f t="shared" si="3"/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219" t="s">
        <v>220</v>
      </c>
      <c r="AT646" s="219" t="s">
        <v>398</v>
      </c>
      <c r="AU646" s="219" t="s">
        <v>87</v>
      </c>
      <c r="AY646" s="18" t="s">
        <v>128</v>
      </c>
      <c r="BE646" s="220">
        <f t="shared" si="4"/>
        <v>0</v>
      </c>
      <c r="BF646" s="220">
        <f t="shared" si="5"/>
        <v>0</v>
      </c>
      <c r="BG646" s="220">
        <f t="shared" si="6"/>
        <v>0</v>
      </c>
      <c r="BH646" s="220">
        <f t="shared" si="7"/>
        <v>0</v>
      </c>
      <c r="BI646" s="220">
        <f t="shared" si="8"/>
        <v>0</v>
      </c>
      <c r="BJ646" s="18" t="s">
        <v>85</v>
      </c>
      <c r="BK646" s="220">
        <f t="shared" si="9"/>
        <v>0</v>
      </c>
      <c r="BL646" s="18" t="s">
        <v>181</v>
      </c>
      <c r="BM646" s="219" t="s">
        <v>1298</v>
      </c>
    </row>
    <row r="647" spans="2:63" s="12" customFormat="1" ht="22.9" customHeight="1">
      <c r="B647" s="192"/>
      <c r="C647" s="193"/>
      <c r="D647" s="194" t="s">
        <v>76</v>
      </c>
      <c r="E647" s="205" t="s">
        <v>1299</v>
      </c>
      <c r="F647" s="205" t="s">
        <v>1300</v>
      </c>
      <c r="G647" s="193"/>
      <c r="H647" s="193"/>
      <c r="I647" s="196"/>
      <c r="J647" s="206">
        <f>BK647</f>
        <v>0</v>
      </c>
      <c r="K647" s="193"/>
      <c r="L647" s="197"/>
      <c r="M647" s="198"/>
      <c r="N647" s="199"/>
      <c r="O647" s="199"/>
      <c r="P647" s="200">
        <f>P648</f>
        <v>0</v>
      </c>
      <c r="Q647" s="199"/>
      <c r="R647" s="200">
        <f>R648</f>
        <v>0</v>
      </c>
      <c r="S647" s="199"/>
      <c r="T647" s="201">
        <f>T648</f>
        <v>0</v>
      </c>
      <c r="AR647" s="202" t="s">
        <v>87</v>
      </c>
      <c r="AT647" s="203" t="s">
        <v>76</v>
      </c>
      <c r="AU647" s="203" t="s">
        <v>85</v>
      </c>
      <c r="AY647" s="202" t="s">
        <v>128</v>
      </c>
      <c r="BK647" s="204">
        <f>BK648</f>
        <v>0</v>
      </c>
    </row>
    <row r="648" spans="1:65" s="2" customFormat="1" ht="16.5" customHeight="1">
      <c r="A648" s="35"/>
      <c r="B648" s="36"/>
      <c r="C648" s="207" t="s">
        <v>1301</v>
      </c>
      <c r="D648" s="207" t="s">
        <v>130</v>
      </c>
      <c r="E648" s="208" t="s">
        <v>1302</v>
      </c>
      <c r="F648" s="209" t="s">
        <v>1303</v>
      </c>
      <c r="G648" s="210" t="s">
        <v>200</v>
      </c>
      <c r="H648" s="211">
        <v>1</v>
      </c>
      <c r="I648" s="212">
        <f>'SO-01 VZT'!I34</f>
        <v>0</v>
      </c>
      <c r="J648" s="213">
        <f>ROUND(I648*H648,2)</f>
        <v>0</v>
      </c>
      <c r="K648" s="214"/>
      <c r="L648" s="40"/>
      <c r="M648" s="215" t="s">
        <v>1</v>
      </c>
      <c r="N648" s="216" t="s">
        <v>42</v>
      </c>
      <c r="O648" s="72"/>
      <c r="P648" s="217">
        <f>O648*H648</f>
        <v>0</v>
      </c>
      <c r="Q648" s="217">
        <v>0</v>
      </c>
      <c r="R648" s="217">
        <f>Q648*H648</f>
        <v>0</v>
      </c>
      <c r="S648" s="217">
        <v>0</v>
      </c>
      <c r="T648" s="218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219" t="s">
        <v>181</v>
      </c>
      <c r="AT648" s="219" t="s">
        <v>130</v>
      </c>
      <c r="AU648" s="219" t="s">
        <v>87</v>
      </c>
      <c r="AY648" s="18" t="s">
        <v>128</v>
      </c>
      <c r="BE648" s="220">
        <f>IF(N648="základní",J648,0)</f>
        <v>0</v>
      </c>
      <c r="BF648" s="220">
        <f>IF(N648="snížená",J648,0)</f>
        <v>0</v>
      </c>
      <c r="BG648" s="220">
        <f>IF(N648="zákl. přenesená",J648,0)</f>
        <v>0</v>
      </c>
      <c r="BH648" s="220">
        <f>IF(N648="sníž. přenesená",J648,0)</f>
        <v>0</v>
      </c>
      <c r="BI648" s="220">
        <f>IF(N648="nulová",J648,0)</f>
        <v>0</v>
      </c>
      <c r="BJ648" s="18" t="s">
        <v>85</v>
      </c>
      <c r="BK648" s="220">
        <f>ROUND(I648*H648,2)</f>
        <v>0</v>
      </c>
      <c r="BL648" s="18" t="s">
        <v>181</v>
      </c>
      <c r="BM648" s="219" t="s">
        <v>1304</v>
      </c>
    </row>
    <row r="649" spans="2:63" s="12" customFormat="1" ht="22.9" customHeight="1">
      <c r="B649" s="192"/>
      <c r="C649" s="193"/>
      <c r="D649" s="194" t="s">
        <v>76</v>
      </c>
      <c r="E649" s="205" t="s">
        <v>250</v>
      </c>
      <c r="F649" s="205" t="s">
        <v>251</v>
      </c>
      <c r="G649" s="193"/>
      <c r="H649" s="193"/>
      <c r="I649" s="196"/>
      <c r="J649" s="206">
        <f>BK649</f>
        <v>0</v>
      </c>
      <c r="K649" s="193"/>
      <c r="L649" s="197"/>
      <c r="M649" s="198"/>
      <c r="N649" s="199"/>
      <c r="O649" s="199"/>
      <c r="P649" s="200">
        <f>SUM(P650:P663)</f>
        <v>0</v>
      </c>
      <c r="Q649" s="199"/>
      <c r="R649" s="200">
        <f>SUM(R650:R663)</f>
        <v>0.75094865</v>
      </c>
      <c r="S649" s="199"/>
      <c r="T649" s="201">
        <f>SUM(T650:T663)</f>
        <v>0</v>
      </c>
      <c r="AR649" s="202" t="s">
        <v>87</v>
      </c>
      <c r="AT649" s="203" t="s">
        <v>76</v>
      </c>
      <c r="AU649" s="203" t="s">
        <v>85</v>
      </c>
      <c r="AY649" s="202" t="s">
        <v>128</v>
      </c>
      <c r="BK649" s="204">
        <f>SUM(BK650:BK663)</f>
        <v>0</v>
      </c>
    </row>
    <row r="650" spans="1:65" s="2" customFormat="1" ht="21.75" customHeight="1">
      <c r="A650" s="35"/>
      <c r="B650" s="36"/>
      <c r="C650" s="207" t="s">
        <v>1305</v>
      </c>
      <c r="D650" s="207" t="s">
        <v>130</v>
      </c>
      <c r="E650" s="208" t="s">
        <v>1306</v>
      </c>
      <c r="F650" s="209" t="s">
        <v>1307</v>
      </c>
      <c r="G650" s="210" t="s">
        <v>133</v>
      </c>
      <c r="H650" s="211">
        <v>52.805</v>
      </c>
      <c r="I650" s="212"/>
      <c r="J650" s="213">
        <f>ROUND(I650*H650,2)</f>
        <v>0</v>
      </c>
      <c r="K650" s="214"/>
      <c r="L650" s="40"/>
      <c r="M650" s="215" t="s">
        <v>1</v>
      </c>
      <c r="N650" s="216" t="s">
        <v>42</v>
      </c>
      <c r="O650" s="72"/>
      <c r="P650" s="217">
        <f>O650*H650</f>
        <v>0</v>
      </c>
      <c r="Q650" s="217">
        <v>0.00189</v>
      </c>
      <c r="R650" s="217">
        <f>Q650*H650</f>
        <v>0.09980145</v>
      </c>
      <c r="S650" s="217">
        <v>0</v>
      </c>
      <c r="T650" s="218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219" t="s">
        <v>181</v>
      </c>
      <c r="AT650" s="219" t="s">
        <v>130</v>
      </c>
      <c r="AU650" s="219" t="s">
        <v>87</v>
      </c>
      <c r="AY650" s="18" t="s">
        <v>128</v>
      </c>
      <c r="BE650" s="220">
        <f>IF(N650="základní",J650,0)</f>
        <v>0</v>
      </c>
      <c r="BF650" s="220">
        <f>IF(N650="snížená",J650,0)</f>
        <v>0</v>
      </c>
      <c r="BG650" s="220">
        <f>IF(N650="zákl. přenesená",J650,0)</f>
        <v>0</v>
      </c>
      <c r="BH650" s="220">
        <f>IF(N650="sníž. přenesená",J650,0)</f>
        <v>0</v>
      </c>
      <c r="BI650" s="220">
        <f>IF(N650="nulová",J650,0)</f>
        <v>0</v>
      </c>
      <c r="BJ650" s="18" t="s">
        <v>85</v>
      </c>
      <c r="BK650" s="220">
        <f>ROUND(I650*H650,2)</f>
        <v>0</v>
      </c>
      <c r="BL650" s="18" t="s">
        <v>181</v>
      </c>
      <c r="BM650" s="219" t="s">
        <v>1308</v>
      </c>
    </row>
    <row r="651" spans="2:51" s="13" customFormat="1" ht="12">
      <c r="B651" s="221"/>
      <c r="C651" s="222"/>
      <c r="D651" s="223" t="s">
        <v>135</v>
      </c>
      <c r="E651" s="224" t="s">
        <v>1</v>
      </c>
      <c r="F651" s="225" t="s">
        <v>1309</v>
      </c>
      <c r="G651" s="222"/>
      <c r="H651" s="226">
        <v>23.501</v>
      </c>
      <c r="I651" s="227"/>
      <c r="J651" s="222"/>
      <c r="K651" s="222"/>
      <c r="L651" s="228"/>
      <c r="M651" s="229"/>
      <c r="N651" s="230"/>
      <c r="O651" s="230"/>
      <c r="P651" s="230"/>
      <c r="Q651" s="230"/>
      <c r="R651" s="230"/>
      <c r="S651" s="230"/>
      <c r="T651" s="231"/>
      <c r="AT651" s="232" t="s">
        <v>135</v>
      </c>
      <c r="AU651" s="232" t="s">
        <v>87</v>
      </c>
      <c r="AV651" s="13" t="s">
        <v>87</v>
      </c>
      <c r="AW651" s="13" t="s">
        <v>33</v>
      </c>
      <c r="AX651" s="13" t="s">
        <v>77</v>
      </c>
      <c r="AY651" s="232" t="s">
        <v>128</v>
      </c>
    </row>
    <row r="652" spans="2:51" s="13" customFormat="1" ht="12">
      <c r="B652" s="221"/>
      <c r="C652" s="222"/>
      <c r="D652" s="223" t="s">
        <v>135</v>
      </c>
      <c r="E652" s="224" t="s">
        <v>1</v>
      </c>
      <c r="F652" s="225" t="s">
        <v>1310</v>
      </c>
      <c r="G652" s="222"/>
      <c r="H652" s="226">
        <v>0.336</v>
      </c>
      <c r="I652" s="227"/>
      <c r="J652" s="222"/>
      <c r="K652" s="222"/>
      <c r="L652" s="228"/>
      <c r="M652" s="229"/>
      <c r="N652" s="230"/>
      <c r="O652" s="230"/>
      <c r="P652" s="230"/>
      <c r="Q652" s="230"/>
      <c r="R652" s="230"/>
      <c r="S652" s="230"/>
      <c r="T652" s="231"/>
      <c r="AT652" s="232" t="s">
        <v>135</v>
      </c>
      <c r="AU652" s="232" t="s">
        <v>87</v>
      </c>
      <c r="AV652" s="13" t="s">
        <v>87</v>
      </c>
      <c r="AW652" s="13" t="s">
        <v>33</v>
      </c>
      <c r="AX652" s="13" t="s">
        <v>77</v>
      </c>
      <c r="AY652" s="232" t="s">
        <v>128</v>
      </c>
    </row>
    <row r="653" spans="2:51" s="13" customFormat="1" ht="12">
      <c r="B653" s="221"/>
      <c r="C653" s="222"/>
      <c r="D653" s="223" t="s">
        <v>135</v>
      </c>
      <c r="E653" s="224" t="s">
        <v>1</v>
      </c>
      <c r="F653" s="225" t="s">
        <v>1311</v>
      </c>
      <c r="G653" s="222"/>
      <c r="H653" s="226">
        <v>6.076</v>
      </c>
      <c r="I653" s="227"/>
      <c r="J653" s="222"/>
      <c r="K653" s="222"/>
      <c r="L653" s="228"/>
      <c r="M653" s="229"/>
      <c r="N653" s="230"/>
      <c r="O653" s="230"/>
      <c r="P653" s="230"/>
      <c r="Q653" s="230"/>
      <c r="R653" s="230"/>
      <c r="S653" s="230"/>
      <c r="T653" s="231"/>
      <c r="AT653" s="232" t="s">
        <v>135</v>
      </c>
      <c r="AU653" s="232" t="s">
        <v>87</v>
      </c>
      <c r="AV653" s="13" t="s">
        <v>87</v>
      </c>
      <c r="AW653" s="13" t="s">
        <v>33</v>
      </c>
      <c r="AX653" s="13" t="s">
        <v>77</v>
      </c>
      <c r="AY653" s="232" t="s">
        <v>128</v>
      </c>
    </row>
    <row r="654" spans="2:51" s="13" customFormat="1" ht="12">
      <c r="B654" s="221"/>
      <c r="C654" s="222"/>
      <c r="D654" s="223" t="s">
        <v>135</v>
      </c>
      <c r="E654" s="224" t="s">
        <v>1</v>
      </c>
      <c r="F654" s="225" t="s">
        <v>1312</v>
      </c>
      <c r="G654" s="222"/>
      <c r="H654" s="226">
        <v>1.403</v>
      </c>
      <c r="I654" s="227"/>
      <c r="J654" s="222"/>
      <c r="K654" s="222"/>
      <c r="L654" s="228"/>
      <c r="M654" s="229"/>
      <c r="N654" s="230"/>
      <c r="O654" s="230"/>
      <c r="P654" s="230"/>
      <c r="Q654" s="230"/>
      <c r="R654" s="230"/>
      <c r="S654" s="230"/>
      <c r="T654" s="231"/>
      <c r="AT654" s="232" t="s">
        <v>135</v>
      </c>
      <c r="AU654" s="232" t="s">
        <v>87</v>
      </c>
      <c r="AV654" s="13" t="s">
        <v>87</v>
      </c>
      <c r="AW654" s="13" t="s">
        <v>33</v>
      </c>
      <c r="AX654" s="13" t="s">
        <v>77</v>
      </c>
      <c r="AY654" s="232" t="s">
        <v>128</v>
      </c>
    </row>
    <row r="655" spans="2:51" s="13" customFormat="1" ht="12">
      <c r="B655" s="221"/>
      <c r="C655" s="222"/>
      <c r="D655" s="223" t="s">
        <v>135</v>
      </c>
      <c r="E655" s="224" t="s">
        <v>1</v>
      </c>
      <c r="F655" s="225" t="s">
        <v>1313</v>
      </c>
      <c r="G655" s="222"/>
      <c r="H655" s="226">
        <v>21.489</v>
      </c>
      <c r="I655" s="227"/>
      <c r="J655" s="222"/>
      <c r="K655" s="222"/>
      <c r="L655" s="228"/>
      <c r="M655" s="229"/>
      <c r="N655" s="230"/>
      <c r="O655" s="230"/>
      <c r="P655" s="230"/>
      <c r="Q655" s="230"/>
      <c r="R655" s="230"/>
      <c r="S655" s="230"/>
      <c r="T655" s="231"/>
      <c r="AT655" s="232" t="s">
        <v>135</v>
      </c>
      <c r="AU655" s="232" t="s">
        <v>87</v>
      </c>
      <c r="AV655" s="13" t="s">
        <v>87</v>
      </c>
      <c r="AW655" s="13" t="s">
        <v>33</v>
      </c>
      <c r="AX655" s="13" t="s">
        <v>77</v>
      </c>
      <c r="AY655" s="232" t="s">
        <v>128</v>
      </c>
    </row>
    <row r="656" spans="2:51" s="14" customFormat="1" ht="12">
      <c r="B656" s="233"/>
      <c r="C656" s="234"/>
      <c r="D656" s="223" t="s">
        <v>135</v>
      </c>
      <c r="E656" s="235" t="s">
        <v>1</v>
      </c>
      <c r="F656" s="236" t="s">
        <v>137</v>
      </c>
      <c r="G656" s="234"/>
      <c r="H656" s="237">
        <v>52.805</v>
      </c>
      <c r="I656" s="238"/>
      <c r="J656" s="234"/>
      <c r="K656" s="234"/>
      <c r="L656" s="239"/>
      <c r="M656" s="240"/>
      <c r="N656" s="241"/>
      <c r="O656" s="241"/>
      <c r="P656" s="241"/>
      <c r="Q656" s="241"/>
      <c r="R656" s="241"/>
      <c r="S656" s="241"/>
      <c r="T656" s="242"/>
      <c r="AT656" s="243" t="s">
        <v>135</v>
      </c>
      <c r="AU656" s="243" t="s">
        <v>87</v>
      </c>
      <c r="AV656" s="14" t="s">
        <v>134</v>
      </c>
      <c r="AW656" s="14" t="s">
        <v>33</v>
      </c>
      <c r="AX656" s="14" t="s">
        <v>85</v>
      </c>
      <c r="AY656" s="243" t="s">
        <v>128</v>
      </c>
    </row>
    <row r="657" spans="1:65" s="2" customFormat="1" ht="21.75" customHeight="1">
      <c r="A657" s="35"/>
      <c r="B657" s="36"/>
      <c r="C657" s="207" t="s">
        <v>1314</v>
      </c>
      <c r="D657" s="207" t="s">
        <v>130</v>
      </c>
      <c r="E657" s="208" t="s">
        <v>1315</v>
      </c>
      <c r="F657" s="209" t="s">
        <v>1316</v>
      </c>
      <c r="G657" s="210" t="s">
        <v>142</v>
      </c>
      <c r="H657" s="211">
        <v>31.219</v>
      </c>
      <c r="I657" s="212"/>
      <c r="J657" s="213">
        <f>ROUND(I657*H657,2)</f>
        <v>0</v>
      </c>
      <c r="K657" s="214"/>
      <c r="L657" s="40"/>
      <c r="M657" s="215" t="s">
        <v>1</v>
      </c>
      <c r="N657" s="216" t="s">
        <v>42</v>
      </c>
      <c r="O657" s="72"/>
      <c r="P657" s="217">
        <f>O657*H657</f>
        <v>0</v>
      </c>
      <c r="Q657" s="217">
        <v>0.0148</v>
      </c>
      <c r="R657" s="217">
        <f>Q657*H657</f>
        <v>0.46204120000000004</v>
      </c>
      <c r="S657" s="217">
        <v>0</v>
      </c>
      <c r="T657" s="218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219" t="s">
        <v>181</v>
      </c>
      <c r="AT657" s="219" t="s">
        <v>130</v>
      </c>
      <c r="AU657" s="219" t="s">
        <v>87</v>
      </c>
      <c r="AY657" s="18" t="s">
        <v>128</v>
      </c>
      <c r="BE657" s="220">
        <f>IF(N657="základní",J657,0)</f>
        <v>0</v>
      </c>
      <c r="BF657" s="220">
        <f>IF(N657="snížená",J657,0)</f>
        <v>0</v>
      </c>
      <c r="BG657" s="220">
        <f>IF(N657="zákl. přenesená",J657,0)</f>
        <v>0</v>
      </c>
      <c r="BH657" s="220">
        <f>IF(N657="sníž. přenesená",J657,0)</f>
        <v>0</v>
      </c>
      <c r="BI657" s="220">
        <f>IF(N657="nulová",J657,0)</f>
        <v>0</v>
      </c>
      <c r="BJ657" s="18" t="s">
        <v>85</v>
      </c>
      <c r="BK657" s="220">
        <f>ROUND(I657*H657,2)</f>
        <v>0</v>
      </c>
      <c r="BL657" s="18" t="s">
        <v>181</v>
      </c>
      <c r="BM657" s="219" t="s">
        <v>1317</v>
      </c>
    </row>
    <row r="658" spans="2:51" s="13" customFormat="1" ht="12">
      <c r="B658" s="221"/>
      <c r="C658" s="222"/>
      <c r="D658" s="223" t="s">
        <v>135</v>
      </c>
      <c r="E658" s="224" t="s">
        <v>1</v>
      </c>
      <c r="F658" s="225" t="s">
        <v>1318</v>
      </c>
      <c r="G658" s="222"/>
      <c r="H658" s="226">
        <v>31.219</v>
      </c>
      <c r="I658" s="227"/>
      <c r="J658" s="222"/>
      <c r="K658" s="222"/>
      <c r="L658" s="228"/>
      <c r="M658" s="229"/>
      <c r="N658" s="230"/>
      <c r="O658" s="230"/>
      <c r="P658" s="230"/>
      <c r="Q658" s="230"/>
      <c r="R658" s="230"/>
      <c r="S658" s="230"/>
      <c r="T658" s="231"/>
      <c r="AT658" s="232" t="s">
        <v>135</v>
      </c>
      <c r="AU658" s="232" t="s">
        <v>87</v>
      </c>
      <c r="AV658" s="13" t="s">
        <v>87</v>
      </c>
      <c r="AW658" s="13" t="s">
        <v>33</v>
      </c>
      <c r="AX658" s="13" t="s">
        <v>85</v>
      </c>
      <c r="AY658" s="232" t="s">
        <v>128</v>
      </c>
    </row>
    <row r="659" spans="1:65" s="2" customFormat="1" ht="16.5" customHeight="1">
      <c r="A659" s="35"/>
      <c r="B659" s="36"/>
      <c r="C659" s="207" t="s">
        <v>1319</v>
      </c>
      <c r="D659" s="207" t="s">
        <v>130</v>
      </c>
      <c r="E659" s="208" t="s">
        <v>1320</v>
      </c>
      <c r="F659" s="209" t="s">
        <v>1321</v>
      </c>
      <c r="G659" s="210" t="s">
        <v>255</v>
      </c>
      <c r="H659" s="211">
        <v>215.3</v>
      </c>
      <c r="I659" s="212"/>
      <c r="J659" s="213">
        <f>ROUND(I659*H659,2)</f>
        <v>0</v>
      </c>
      <c r="K659" s="214"/>
      <c r="L659" s="40"/>
      <c r="M659" s="215" t="s">
        <v>1</v>
      </c>
      <c r="N659" s="216" t="s">
        <v>42</v>
      </c>
      <c r="O659" s="72"/>
      <c r="P659" s="217">
        <f>O659*H659</f>
        <v>0</v>
      </c>
      <c r="Q659" s="217">
        <v>2E-05</v>
      </c>
      <c r="R659" s="217">
        <f>Q659*H659</f>
        <v>0.004306000000000001</v>
      </c>
      <c r="S659" s="217">
        <v>0</v>
      </c>
      <c r="T659" s="218">
        <f>S659*H659</f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219" t="s">
        <v>181</v>
      </c>
      <c r="AT659" s="219" t="s">
        <v>130</v>
      </c>
      <c r="AU659" s="219" t="s">
        <v>87</v>
      </c>
      <c r="AY659" s="18" t="s">
        <v>128</v>
      </c>
      <c r="BE659" s="220">
        <f>IF(N659="základní",J659,0)</f>
        <v>0</v>
      </c>
      <c r="BF659" s="220">
        <f>IF(N659="snížená",J659,0)</f>
        <v>0</v>
      </c>
      <c r="BG659" s="220">
        <f>IF(N659="zákl. přenesená",J659,0)</f>
        <v>0</v>
      </c>
      <c r="BH659" s="220">
        <f>IF(N659="sníž. přenesená",J659,0)</f>
        <v>0</v>
      </c>
      <c r="BI659" s="220">
        <f>IF(N659="nulová",J659,0)</f>
        <v>0</v>
      </c>
      <c r="BJ659" s="18" t="s">
        <v>85</v>
      </c>
      <c r="BK659" s="220">
        <f>ROUND(I659*H659,2)</f>
        <v>0</v>
      </c>
      <c r="BL659" s="18" t="s">
        <v>181</v>
      </c>
      <c r="BM659" s="219" t="s">
        <v>1322</v>
      </c>
    </row>
    <row r="660" spans="2:51" s="13" customFormat="1" ht="12">
      <c r="B660" s="221"/>
      <c r="C660" s="222"/>
      <c r="D660" s="223" t="s">
        <v>135</v>
      </c>
      <c r="E660" s="224" t="s">
        <v>1</v>
      </c>
      <c r="F660" s="225" t="s">
        <v>1323</v>
      </c>
      <c r="G660" s="222"/>
      <c r="H660" s="226">
        <v>215.3</v>
      </c>
      <c r="I660" s="227"/>
      <c r="J660" s="222"/>
      <c r="K660" s="222"/>
      <c r="L660" s="228"/>
      <c r="M660" s="229"/>
      <c r="N660" s="230"/>
      <c r="O660" s="230"/>
      <c r="P660" s="230"/>
      <c r="Q660" s="230"/>
      <c r="R660" s="230"/>
      <c r="S660" s="230"/>
      <c r="T660" s="231"/>
      <c r="AT660" s="232" t="s">
        <v>135</v>
      </c>
      <c r="AU660" s="232" t="s">
        <v>87</v>
      </c>
      <c r="AV660" s="13" t="s">
        <v>87</v>
      </c>
      <c r="AW660" s="13" t="s">
        <v>33</v>
      </c>
      <c r="AX660" s="13" t="s">
        <v>85</v>
      </c>
      <c r="AY660" s="232" t="s">
        <v>128</v>
      </c>
    </row>
    <row r="661" spans="1:65" s="2" customFormat="1" ht="21.75" customHeight="1">
      <c r="A661" s="35"/>
      <c r="B661" s="36"/>
      <c r="C661" s="268" t="s">
        <v>1324</v>
      </c>
      <c r="D661" s="268" t="s">
        <v>398</v>
      </c>
      <c r="E661" s="269" t="s">
        <v>1325</v>
      </c>
      <c r="F661" s="270" t="s">
        <v>1326</v>
      </c>
      <c r="G661" s="271" t="s">
        <v>133</v>
      </c>
      <c r="H661" s="272">
        <v>0.336</v>
      </c>
      <c r="I661" s="273"/>
      <c r="J661" s="274">
        <f>ROUND(I661*H661,2)</f>
        <v>0</v>
      </c>
      <c r="K661" s="275"/>
      <c r="L661" s="276"/>
      <c r="M661" s="277" t="s">
        <v>1</v>
      </c>
      <c r="N661" s="278" t="s">
        <v>42</v>
      </c>
      <c r="O661" s="72"/>
      <c r="P661" s="217">
        <f>O661*H661</f>
        <v>0</v>
      </c>
      <c r="Q661" s="217">
        <v>0.55</v>
      </c>
      <c r="R661" s="217">
        <f>Q661*H661</f>
        <v>0.18480000000000002</v>
      </c>
      <c r="S661" s="217">
        <v>0</v>
      </c>
      <c r="T661" s="218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219" t="s">
        <v>220</v>
      </c>
      <c r="AT661" s="219" t="s">
        <v>398</v>
      </c>
      <c r="AU661" s="219" t="s">
        <v>87</v>
      </c>
      <c r="AY661" s="18" t="s">
        <v>128</v>
      </c>
      <c r="BE661" s="220">
        <f>IF(N661="základní",J661,0)</f>
        <v>0</v>
      </c>
      <c r="BF661" s="220">
        <f>IF(N661="snížená",J661,0)</f>
        <v>0</v>
      </c>
      <c r="BG661" s="220">
        <f>IF(N661="zákl. přenesená",J661,0)</f>
        <v>0</v>
      </c>
      <c r="BH661" s="220">
        <f>IF(N661="sníž. přenesená",J661,0)</f>
        <v>0</v>
      </c>
      <c r="BI661" s="220">
        <f>IF(N661="nulová",J661,0)</f>
        <v>0</v>
      </c>
      <c r="BJ661" s="18" t="s">
        <v>85</v>
      </c>
      <c r="BK661" s="220">
        <f>ROUND(I661*H661,2)</f>
        <v>0</v>
      </c>
      <c r="BL661" s="18" t="s">
        <v>181</v>
      </c>
      <c r="BM661" s="219" t="s">
        <v>1327</v>
      </c>
    </row>
    <row r="662" spans="2:51" s="13" customFormat="1" ht="12">
      <c r="B662" s="221"/>
      <c r="C662" s="222"/>
      <c r="D662" s="223" t="s">
        <v>135</v>
      </c>
      <c r="E662" s="224" t="s">
        <v>1</v>
      </c>
      <c r="F662" s="225" t="s">
        <v>1328</v>
      </c>
      <c r="G662" s="222"/>
      <c r="H662" s="226">
        <v>0.336</v>
      </c>
      <c r="I662" s="227"/>
      <c r="J662" s="222"/>
      <c r="K662" s="222"/>
      <c r="L662" s="228"/>
      <c r="M662" s="229"/>
      <c r="N662" s="230"/>
      <c r="O662" s="230"/>
      <c r="P662" s="230"/>
      <c r="Q662" s="230"/>
      <c r="R662" s="230"/>
      <c r="S662" s="230"/>
      <c r="T662" s="231"/>
      <c r="AT662" s="232" t="s">
        <v>135</v>
      </c>
      <c r="AU662" s="232" t="s">
        <v>87</v>
      </c>
      <c r="AV662" s="13" t="s">
        <v>87</v>
      </c>
      <c r="AW662" s="13" t="s">
        <v>33</v>
      </c>
      <c r="AX662" s="13" t="s">
        <v>85</v>
      </c>
      <c r="AY662" s="232" t="s">
        <v>128</v>
      </c>
    </row>
    <row r="663" spans="1:65" s="2" customFormat="1" ht="21.75" customHeight="1">
      <c r="A663" s="35"/>
      <c r="B663" s="36"/>
      <c r="C663" s="207" t="s">
        <v>1329</v>
      </c>
      <c r="D663" s="207" t="s">
        <v>130</v>
      </c>
      <c r="E663" s="208" t="s">
        <v>1330</v>
      </c>
      <c r="F663" s="209" t="s">
        <v>1331</v>
      </c>
      <c r="G663" s="210" t="s">
        <v>180</v>
      </c>
      <c r="H663" s="211">
        <v>0.751</v>
      </c>
      <c r="I663" s="212"/>
      <c r="J663" s="213">
        <f>ROUND(I663*H663,2)</f>
        <v>0</v>
      </c>
      <c r="K663" s="214"/>
      <c r="L663" s="40"/>
      <c r="M663" s="215" t="s">
        <v>1</v>
      </c>
      <c r="N663" s="216" t="s">
        <v>42</v>
      </c>
      <c r="O663" s="72"/>
      <c r="P663" s="217">
        <f>O663*H663</f>
        <v>0</v>
      </c>
      <c r="Q663" s="217">
        <v>0</v>
      </c>
      <c r="R663" s="217">
        <f>Q663*H663</f>
        <v>0</v>
      </c>
      <c r="S663" s="217">
        <v>0</v>
      </c>
      <c r="T663" s="218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219" t="s">
        <v>181</v>
      </c>
      <c r="AT663" s="219" t="s">
        <v>130</v>
      </c>
      <c r="AU663" s="219" t="s">
        <v>87</v>
      </c>
      <c r="AY663" s="18" t="s">
        <v>128</v>
      </c>
      <c r="BE663" s="220">
        <f>IF(N663="základní",J663,0)</f>
        <v>0</v>
      </c>
      <c r="BF663" s="220">
        <f>IF(N663="snížená",J663,0)</f>
        <v>0</v>
      </c>
      <c r="BG663" s="220">
        <f>IF(N663="zákl. přenesená",J663,0)</f>
        <v>0</v>
      </c>
      <c r="BH663" s="220">
        <f>IF(N663="sníž. přenesená",J663,0)</f>
        <v>0</v>
      </c>
      <c r="BI663" s="220">
        <f>IF(N663="nulová",J663,0)</f>
        <v>0</v>
      </c>
      <c r="BJ663" s="18" t="s">
        <v>85</v>
      </c>
      <c r="BK663" s="220">
        <f>ROUND(I663*H663,2)</f>
        <v>0</v>
      </c>
      <c r="BL663" s="18" t="s">
        <v>181</v>
      </c>
      <c r="BM663" s="219" t="s">
        <v>1332</v>
      </c>
    </row>
    <row r="664" spans="2:63" s="12" customFormat="1" ht="22.9" customHeight="1">
      <c r="B664" s="192"/>
      <c r="C664" s="193"/>
      <c r="D664" s="194" t="s">
        <v>76</v>
      </c>
      <c r="E664" s="205" t="s">
        <v>1333</v>
      </c>
      <c r="F664" s="205" t="s">
        <v>1334</v>
      </c>
      <c r="G664" s="193"/>
      <c r="H664" s="193"/>
      <c r="I664" s="196"/>
      <c r="J664" s="206">
        <f>BK664</f>
        <v>0</v>
      </c>
      <c r="K664" s="193"/>
      <c r="L664" s="197"/>
      <c r="M664" s="198"/>
      <c r="N664" s="199"/>
      <c r="O664" s="199"/>
      <c r="P664" s="200">
        <f>SUM(P665:P722)</f>
        <v>0</v>
      </c>
      <c r="Q664" s="199"/>
      <c r="R664" s="200">
        <f>SUM(R665:R722)</f>
        <v>31.5919557</v>
      </c>
      <c r="S664" s="199"/>
      <c r="T664" s="201">
        <f>SUM(T665:T722)</f>
        <v>0</v>
      </c>
      <c r="AR664" s="202" t="s">
        <v>87</v>
      </c>
      <c r="AT664" s="203" t="s">
        <v>76</v>
      </c>
      <c r="AU664" s="203" t="s">
        <v>85</v>
      </c>
      <c r="AY664" s="202" t="s">
        <v>128</v>
      </c>
      <c r="BK664" s="204">
        <f>SUM(BK665:BK722)</f>
        <v>0</v>
      </c>
    </row>
    <row r="665" spans="1:65" s="2" customFormat="1" ht="21.75" customHeight="1">
      <c r="A665" s="35"/>
      <c r="B665" s="36"/>
      <c r="C665" s="207" t="s">
        <v>1335</v>
      </c>
      <c r="D665" s="207" t="s">
        <v>130</v>
      </c>
      <c r="E665" s="208" t="s">
        <v>1336</v>
      </c>
      <c r="F665" s="209" t="s">
        <v>1337</v>
      </c>
      <c r="G665" s="210" t="s">
        <v>142</v>
      </c>
      <c r="H665" s="211">
        <v>27.51</v>
      </c>
      <c r="I665" s="212"/>
      <c r="J665" s="213">
        <f>ROUND(I665*H665,2)</f>
        <v>0</v>
      </c>
      <c r="K665" s="214"/>
      <c r="L665" s="40"/>
      <c r="M665" s="215" t="s">
        <v>1</v>
      </c>
      <c r="N665" s="216" t="s">
        <v>42</v>
      </c>
      <c r="O665" s="72"/>
      <c r="P665" s="217">
        <f>O665*H665</f>
        <v>0</v>
      </c>
      <c r="Q665" s="217">
        <v>0.01645</v>
      </c>
      <c r="R665" s="217">
        <f>Q665*H665</f>
        <v>0.4525395</v>
      </c>
      <c r="S665" s="217">
        <v>0</v>
      </c>
      <c r="T665" s="218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219" t="s">
        <v>181</v>
      </c>
      <c r="AT665" s="219" t="s">
        <v>130</v>
      </c>
      <c r="AU665" s="219" t="s">
        <v>87</v>
      </c>
      <c r="AY665" s="18" t="s">
        <v>128</v>
      </c>
      <c r="BE665" s="220">
        <f>IF(N665="základní",J665,0)</f>
        <v>0</v>
      </c>
      <c r="BF665" s="220">
        <f>IF(N665="snížená",J665,0)</f>
        <v>0</v>
      </c>
      <c r="BG665" s="220">
        <f>IF(N665="zákl. přenesená",J665,0)</f>
        <v>0</v>
      </c>
      <c r="BH665" s="220">
        <f>IF(N665="sníž. přenesená",J665,0)</f>
        <v>0</v>
      </c>
      <c r="BI665" s="220">
        <f>IF(N665="nulová",J665,0)</f>
        <v>0</v>
      </c>
      <c r="BJ665" s="18" t="s">
        <v>85</v>
      </c>
      <c r="BK665" s="220">
        <f>ROUND(I665*H665,2)</f>
        <v>0</v>
      </c>
      <c r="BL665" s="18" t="s">
        <v>181</v>
      </c>
      <c r="BM665" s="219" t="s">
        <v>1338</v>
      </c>
    </row>
    <row r="666" spans="2:51" s="13" customFormat="1" ht="12">
      <c r="B666" s="221"/>
      <c r="C666" s="222"/>
      <c r="D666" s="223" t="s">
        <v>135</v>
      </c>
      <c r="E666" s="224" t="s">
        <v>1</v>
      </c>
      <c r="F666" s="225" t="s">
        <v>1339</v>
      </c>
      <c r="G666" s="222"/>
      <c r="H666" s="226">
        <v>27.51</v>
      </c>
      <c r="I666" s="227"/>
      <c r="J666" s="222"/>
      <c r="K666" s="222"/>
      <c r="L666" s="228"/>
      <c r="M666" s="229"/>
      <c r="N666" s="230"/>
      <c r="O666" s="230"/>
      <c r="P666" s="230"/>
      <c r="Q666" s="230"/>
      <c r="R666" s="230"/>
      <c r="S666" s="230"/>
      <c r="T666" s="231"/>
      <c r="AT666" s="232" t="s">
        <v>135</v>
      </c>
      <c r="AU666" s="232" t="s">
        <v>87</v>
      </c>
      <c r="AV666" s="13" t="s">
        <v>87</v>
      </c>
      <c r="AW666" s="13" t="s">
        <v>33</v>
      </c>
      <c r="AX666" s="13" t="s">
        <v>85</v>
      </c>
      <c r="AY666" s="232" t="s">
        <v>128</v>
      </c>
    </row>
    <row r="667" spans="1:65" s="2" customFormat="1" ht="21.75" customHeight="1">
      <c r="A667" s="35"/>
      <c r="B667" s="36"/>
      <c r="C667" s="207" t="s">
        <v>1340</v>
      </c>
      <c r="D667" s="207" t="s">
        <v>130</v>
      </c>
      <c r="E667" s="208" t="s">
        <v>1341</v>
      </c>
      <c r="F667" s="209" t="s">
        <v>1342</v>
      </c>
      <c r="G667" s="210" t="s">
        <v>142</v>
      </c>
      <c r="H667" s="211">
        <v>55.11</v>
      </c>
      <c r="I667" s="212"/>
      <c r="J667" s="213">
        <f>ROUND(I667*H667,2)</f>
        <v>0</v>
      </c>
      <c r="K667" s="214"/>
      <c r="L667" s="40"/>
      <c r="M667" s="215" t="s">
        <v>1</v>
      </c>
      <c r="N667" s="216" t="s">
        <v>42</v>
      </c>
      <c r="O667" s="72"/>
      <c r="P667" s="217">
        <f>O667*H667</f>
        <v>0</v>
      </c>
      <c r="Q667" s="217">
        <v>0.02767</v>
      </c>
      <c r="R667" s="217">
        <f>Q667*H667</f>
        <v>1.5248937</v>
      </c>
      <c r="S667" s="217">
        <v>0</v>
      </c>
      <c r="T667" s="218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219" t="s">
        <v>181</v>
      </c>
      <c r="AT667" s="219" t="s">
        <v>130</v>
      </c>
      <c r="AU667" s="219" t="s">
        <v>87</v>
      </c>
      <c r="AY667" s="18" t="s">
        <v>128</v>
      </c>
      <c r="BE667" s="220">
        <f>IF(N667="základní",J667,0)</f>
        <v>0</v>
      </c>
      <c r="BF667" s="220">
        <f>IF(N667="snížená",J667,0)</f>
        <v>0</v>
      </c>
      <c r="BG667" s="220">
        <f>IF(N667="zákl. přenesená",J667,0)</f>
        <v>0</v>
      </c>
      <c r="BH667" s="220">
        <f>IF(N667="sníž. přenesená",J667,0)</f>
        <v>0</v>
      </c>
      <c r="BI667" s="220">
        <f>IF(N667="nulová",J667,0)</f>
        <v>0</v>
      </c>
      <c r="BJ667" s="18" t="s">
        <v>85</v>
      </c>
      <c r="BK667" s="220">
        <f>ROUND(I667*H667,2)</f>
        <v>0</v>
      </c>
      <c r="BL667" s="18" t="s">
        <v>181</v>
      </c>
      <c r="BM667" s="219" t="s">
        <v>1343</v>
      </c>
    </row>
    <row r="668" spans="2:51" s="13" customFormat="1" ht="12">
      <c r="B668" s="221"/>
      <c r="C668" s="222"/>
      <c r="D668" s="223" t="s">
        <v>135</v>
      </c>
      <c r="E668" s="224" t="s">
        <v>1</v>
      </c>
      <c r="F668" s="225" t="s">
        <v>1344</v>
      </c>
      <c r="G668" s="222"/>
      <c r="H668" s="226">
        <v>31.57</v>
      </c>
      <c r="I668" s="227"/>
      <c r="J668" s="222"/>
      <c r="K668" s="222"/>
      <c r="L668" s="228"/>
      <c r="M668" s="229"/>
      <c r="N668" s="230"/>
      <c r="O668" s="230"/>
      <c r="P668" s="230"/>
      <c r="Q668" s="230"/>
      <c r="R668" s="230"/>
      <c r="S668" s="230"/>
      <c r="T668" s="231"/>
      <c r="AT668" s="232" t="s">
        <v>135</v>
      </c>
      <c r="AU668" s="232" t="s">
        <v>87</v>
      </c>
      <c r="AV668" s="13" t="s">
        <v>87</v>
      </c>
      <c r="AW668" s="13" t="s">
        <v>33</v>
      </c>
      <c r="AX668" s="13" t="s">
        <v>77</v>
      </c>
      <c r="AY668" s="232" t="s">
        <v>128</v>
      </c>
    </row>
    <row r="669" spans="2:51" s="13" customFormat="1" ht="12">
      <c r="B669" s="221"/>
      <c r="C669" s="222"/>
      <c r="D669" s="223" t="s">
        <v>135</v>
      </c>
      <c r="E669" s="224" t="s">
        <v>1</v>
      </c>
      <c r="F669" s="225" t="s">
        <v>1345</v>
      </c>
      <c r="G669" s="222"/>
      <c r="H669" s="226">
        <v>-6.3</v>
      </c>
      <c r="I669" s="227"/>
      <c r="J669" s="222"/>
      <c r="K669" s="222"/>
      <c r="L669" s="228"/>
      <c r="M669" s="229"/>
      <c r="N669" s="230"/>
      <c r="O669" s="230"/>
      <c r="P669" s="230"/>
      <c r="Q669" s="230"/>
      <c r="R669" s="230"/>
      <c r="S669" s="230"/>
      <c r="T669" s="231"/>
      <c r="AT669" s="232" t="s">
        <v>135</v>
      </c>
      <c r="AU669" s="232" t="s">
        <v>87</v>
      </c>
      <c r="AV669" s="13" t="s">
        <v>87</v>
      </c>
      <c r="AW669" s="13" t="s">
        <v>33</v>
      </c>
      <c r="AX669" s="13" t="s">
        <v>77</v>
      </c>
      <c r="AY669" s="232" t="s">
        <v>128</v>
      </c>
    </row>
    <row r="670" spans="2:51" s="13" customFormat="1" ht="12">
      <c r="B670" s="221"/>
      <c r="C670" s="222"/>
      <c r="D670" s="223" t="s">
        <v>135</v>
      </c>
      <c r="E670" s="224" t="s">
        <v>1</v>
      </c>
      <c r="F670" s="225" t="s">
        <v>1346</v>
      </c>
      <c r="G670" s="222"/>
      <c r="H670" s="226">
        <v>1.02</v>
      </c>
      <c r="I670" s="227"/>
      <c r="J670" s="222"/>
      <c r="K670" s="222"/>
      <c r="L670" s="228"/>
      <c r="M670" s="229"/>
      <c r="N670" s="230"/>
      <c r="O670" s="230"/>
      <c r="P670" s="230"/>
      <c r="Q670" s="230"/>
      <c r="R670" s="230"/>
      <c r="S670" s="230"/>
      <c r="T670" s="231"/>
      <c r="AT670" s="232" t="s">
        <v>135</v>
      </c>
      <c r="AU670" s="232" t="s">
        <v>87</v>
      </c>
      <c r="AV670" s="13" t="s">
        <v>87</v>
      </c>
      <c r="AW670" s="13" t="s">
        <v>33</v>
      </c>
      <c r="AX670" s="13" t="s">
        <v>77</v>
      </c>
      <c r="AY670" s="232" t="s">
        <v>128</v>
      </c>
    </row>
    <row r="671" spans="2:51" s="13" customFormat="1" ht="12">
      <c r="B671" s="221"/>
      <c r="C671" s="222"/>
      <c r="D671" s="223" t="s">
        <v>135</v>
      </c>
      <c r="E671" s="224" t="s">
        <v>1</v>
      </c>
      <c r="F671" s="225" t="s">
        <v>1347</v>
      </c>
      <c r="G671" s="222"/>
      <c r="H671" s="226">
        <v>28.82</v>
      </c>
      <c r="I671" s="227"/>
      <c r="J671" s="222"/>
      <c r="K671" s="222"/>
      <c r="L671" s="228"/>
      <c r="M671" s="229"/>
      <c r="N671" s="230"/>
      <c r="O671" s="230"/>
      <c r="P671" s="230"/>
      <c r="Q671" s="230"/>
      <c r="R671" s="230"/>
      <c r="S671" s="230"/>
      <c r="T671" s="231"/>
      <c r="AT671" s="232" t="s">
        <v>135</v>
      </c>
      <c r="AU671" s="232" t="s">
        <v>87</v>
      </c>
      <c r="AV671" s="13" t="s">
        <v>87</v>
      </c>
      <c r="AW671" s="13" t="s">
        <v>33</v>
      </c>
      <c r="AX671" s="13" t="s">
        <v>77</v>
      </c>
      <c r="AY671" s="232" t="s">
        <v>128</v>
      </c>
    </row>
    <row r="672" spans="2:51" s="14" customFormat="1" ht="12">
      <c r="B672" s="233"/>
      <c r="C672" s="234"/>
      <c r="D672" s="223" t="s">
        <v>135</v>
      </c>
      <c r="E672" s="235" t="s">
        <v>1</v>
      </c>
      <c r="F672" s="236" t="s">
        <v>137</v>
      </c>
      <c r="G672" s="234"/>
      <c r="H672" s="237">
        <v>55.11</v>
      </c>
      <c r="I672" s="238"/>
      <c r="J672" s="234"/>
      <c r="K672" s="234"/>
      <c r="L672" s="239"/>
      <c r="M672" s="240"/>
      <c r="N672" s="241"/>
      <c r="O672" s="241"/>
      <c r="P672" s="241"/>
      <c r="Q672" s="241"/>
      <c r="R672" s="241"/>
      <c r="S672" s="241"/>
      <c r="T672" s="242"/>
      <c r="AT672" s="243" t="s">
        <v>135</v>
      </c>
      <c r="AU672" s="243" t="s">
        <v>87</v>
      </c>
      <c r="AV672" s="14" t="s">
        <v>134</v>
      </c>
      <c r="AW672" s="14" t="s">
        <v>33</v>
      </c>
      <c r="AX672" s="14" t="s">
        <v>85</v>
      </c>
      <c r="AY672" s="243" t="s">
        <v>128</v>
      </c>
    </row>
    <row r="673" spans="1:65" s="2" customFormat="1" ht="21.75" customHeight="1">
      <c r="A673" s="35"/>
      <c r="B673" s="36"/>
      <c r="C673" s="207" t="s">
        <v>1348</v>
      </c>
      <c r="D673" s="207" t="s">
        <v>130</v>
      </c>
      <c r="E673" s="208" t="s">
        <v>1349</v>
      </c>
      <c r="F673" s="209" t="s">
        <v>1350</v>
      </c>
      <c r="G673" s="210" t="s">
        <v>142</v>
      </c>
      <c r="H673" s="211">
        <v>40.04</v>
      </c>
      <c r="I673" s="212"/>
      <c r="J673" s="213">
        <f>ROUND(I673*H673,2)</f>
        <v>0</v>
      </c>
      <c r="K673" s="214"/>
      <c r="L673" s="40"/>
      <c r="M673" s="215" t="s">
        <v>1</v>
      </c>
      <c r="N673" s="216" t="s">
        <v>42</v>
      </c>
      <c r="O673" s="72"/>
      <c r="P673" s="217">
        <f>O673*H673</f>
        <v>0</v>
      </c>
      <c r="Q673" s="217">
        <v>0.01223</v>
      </c>
      <c r="R673" s="217">
        <f>Q673*H673</f>
        <v>0.4896892</v>
      </c>
      <c r="S673" s="217">
        <v>0</v>
      </c>
      <c r="T673" s="218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219" t="s">
        <v>181</v>
      </c>
      <c r="AT673" s="219" t="s">
        <v>130</v>
      </c>
      <c r="AU673" s="219" t="s">
        <v>87</v>
      </c>
      <c r="AY673" s="18" t="s">
        <v>128</v>
      </c>
      <c r="BE673" s="220">
        <f>IF(N673="základní",J673,0)</f>
        <v>0</v>
      </c>
      <c r="BF673" s="220">
        <f>IF(N673="snížená",J673,0)</f>
        <v>0</v>
      </c>
      <c r="BG673" s="220">
        <f>IF(N673="zákl. přenesená",J673,0)</f>
        <v>0</v>
      </c>
      <c r="BH673" s="220">
        <f>IF(N673="sníž. přenesená",J673,0)</f>
        <v>0</v>
      </c>
      <c r="BI673" s="220">
        <f>IF(N673="nulová",J673,0)</f>
        <v>0</v>
      </c>
      <c r="BJ673" s="18" t="s">
        <v>85</v>
      </c>
      <c r="BK673" s="220">
        <f>ROUND(I673*H673,2)</f>
        <v>0</v>
      </c>
      <c r="BL673" s="18" t="s">
        <v>181</v>
      </c>
      <c r="BM673" s="219" t="s">
        <v>1351</v>
      </c>
    </row>
    <row r="674" spans="2:51" s="13" customFormat="1" ht="12">
      <c r="B674" s="221"/>
      <c r="C674" s="222"/>
      <c r="D674" s="223" t="s">
        <v>135</v>
      </c>
      <c r="E674" s="224" t="s">
        <v>1</v>
      </c>
      <c r="F674" s="225" t="s">
        <v>1352</v>
      </c>
      <c r="G674" s="222"/>
      <c r="H674" s="226">
        <v>40.04</v>
      </c>
      <c r="I674" s="227"/>
      <c r="J674" s="222"/>
      <c r="K674" s="222"/>
      <c r="L674" s="228"/>
      <c r="M674" s="229"/>
      <c r="N674" s="230"/>
      <c r="O674" s="230"/>
      <c r="P674" s="230"/>
      <c r="Q674" s="230"/>
      <c r="R674" s="230"/>
      <c r="S674" s="230"/>
      <c r="T674" s="231"/>
      <c r="AT674" s="232" t="s">
        <v>135</v>
      </c>
      <c r="AU674" s="232" t="s">
        <v>87</v>
      </c>
      <c r="AV674" s="13" t="s">
        <v>87</v>
      </c>
      <c r="AW674" s="13" t="s">
        <v>33</v>
      </c>
      <c r="AX674" s="13" t="s">
        <v>85</v>
      </c>
      <c r="AY674" s="232" t="s">
        <v>128</v>
      </c>
    </row>
    <row r="675" spans="1:65" s="2" customFormat="1" ht="21.75" customHeight="1">
      <c r="A675" s="35"/>
      <c r="B675" s="36"/>
      <c r="C675" s="207" t="s">
        <v>1353</v>
      </c>
      <c r="D675" s="207" t="s">
        <v>130</v>
      </c>
      <c r="E675" s="208" t="s">
        <v>1354</v>
      </c>
      <c r="F675" s="209" t="s">
        <v>1355</v>
      </c>
      <c r="G675" s="210" t="s">
        <v>142</v>
      </c>
      <c r="H675" s="211">
        <v>100.934</v>
      </c>
      <c r="I675" s="212"/>
      <c r="J675" s="213">
        <f>ROUND(I675*H675,2)</f>
        <v>0</v>
      </c>
      <c r="K675" s="214"/>
      <c r="L675" s="40"/>
      <c r="M675" s="215" t="s">
        <v>1</v>
      </c>
      <c r="N675" s="216" t="s">
        <v>42</v>
      </c>
      <c r="O675" s="72"/>
      <c r="P675" s="217">
        <f>O675*H675</f>
        <v>0</v>
      </c>
      <c r="Q675" s="217">
        <v>0.02515</v>
      </c>
      <c r="R675" s="217">
        <f>Q675*H675</f>
        <v>2.5384900999999997</v>
      </c>
      <c r="S675" s="217">
        <v>0</v>
      </c>
      <c r="T675" s="218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219" t="s">
        <v>181</v>
      </c>
      <c r="AT675" s="219" t="s">
        <v>130</v>
      </c>
      <c r="AU675" s="219" t="s">
        <v>87</v>
      </c>
      <c r="AY675" s="18" t="s">
        <v>128</v>
      </c>
      <c r="BE675" s="220">
        <f>IF(N675="základní",J675,0)</f>
        <v>0</v>
      </c>
      <c r="BF675" s="220">
        <f>IF(N675="snížená",J675,0)</f>
        <v>0</v>
      </c>
      <c r="BG675" s="220">
        <f>IF(N675="zákl. přenesená",J675,0)</f>
        <v>0</v>
      </c>
      <c r="BH675" s="220">
        <f>IF(N675="sníž. přenesená",J675,0)</f>
        <v>0</v>
      </c>
      <c r="BI675" s="220">
        <f>IF(N675="nulová",J675,0)</f>
        <v>0</v>
      </c>
      <c r="BJ675" s="18" t="s">
        <v>85</v>
      </c>
      <c r="BK675" s="220">
        <f>ROUND(I675*H675,2)</f>
        <v>0</v>
      </c>
      <c r="BL675" s="18" t="s">
        <v>181</v>
      </c>
      <c r="BM675" s="219" t="s">
        <v>1356</v>
      </c>
    </row>
    <row r="676" spans="2:51" s="13" customFormat="1" ht="12">
      <c r="B676" s="221"/>
      <c r="C676" s="222"/>
      <c r="D676" s="223" t="s">
        <v>135</v>
      </c>
      <c r="E676" s="224" t="s">
        <v>1</v>
      </c>
      <c r="F676" s="225" t="s">
        <v>1357</v>
      </c>
      <c r="G676" s="222"/>
      <c r="H676" s="226">
        <v>96.552</v>
      </c>
      <c r="I676" s="227"/>
      <c r="J676" s="222"/>
      <c r="K676" s="222"/>
      <c r="L676" s="228"/>
      <c r="M676" s="229"/>
      <c r="N676" s="230"/>
      <c r="O676" s="230"/>
      <c r="P676" s="230"/>
      <c r="Q676" s="230"/>
      <c r="R676" s="230"/>
      <c r="S676" s="230"/>
      <c r="T676" s="231"/>
      <c r="AT676" s="232" t="s">
        <v>135</v>
      </c>
      <c r="AU676" s="232" t="s">
        <v>87</v>
      </c>
      <c r="AV676" s="13" t="s">
        <v>87</v>
      </c>
      <c r="AW676" s="13" t="s">
        <v>33</v>
      </c>
      <c r="AX676" s="13" t="s">
        <v>77</v>
      </c>
      <c r="AY676" s="232" t="s">
        <v>128</v>
      </c>
    </row>
    <row r="677" spans="2:51" s="13" customFormat="1" ht="12">
      <c r="B677" s="221"/>
      <c r="C677" s="222"/>
      <c r="D677" s="223" t="s">
        <v>135</v>
      </c>
      <c r="E677" s="224" t="s">
        <v>1</v>
      </c>
      <c r="F677" s="225" t="s">
        <v>1358</v>
      </c>
      <c r="G677" s="222"/>
      <c r="H677" s="226">
        <v>4.382</v>
      </c>
      <c r="I677" s="227"/>
      <c r="J677" s="222"/>
      <c r="K677" s="222"/>
      <c r="L677" s="228"/>
      <c r="M677" s="229"/>
      <c r="N677" s="230"/>
      <c r="O677" s="230"/>
      <c r="P677" s="230"/>
      <c r="Q677" s="230"/>
      <c r="R677" s="230"/>
      <c r="S677" s="230"/>
      <c r="T677" s="231"/>
      <c r="AT677" s="232" t="s">
        <v>135</v>
      </c>
      <c r="AU677" s="232" t="s">
        <v>87</v>
      </c>
      <c r="AV677" s="13" t="s">
        <v>87</v>
      </c>
      <c r="AW677" s="13" t="s">
        <v>33</v>
      </c>
      <c r="AX677" s="13" t="s">
        <v>77</v>
      </c>
      <c r="AY677" s="232" t="s">
        <v>128</v>
      </c>
    </row>
    <row r="678" spans="2:51" s="14" customFormat="1" ht="12">
      <c r="B678" s="233"/>
      <c r="C678" s="234"/>
      <c r="D678" s="223" t="s">
        <v>135</v>
      </c>
      <c r="E678" s="235" t="s">
        <v>1</v>
      </c>
      <c r="F678" s="236" t="s">
        <v>137</v>
      </c>
      <c r="G678" s="234"/>
      <c r="H678" s="237">
        <v>100.934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AT678" s="243" t="s">
        <v>135</v>
      </c>
      <c r="AU678" s="243" t="s">
        <v>87</v>
      </c>
      <c r="AV678" s="14" t="s">
        <v>134</v>
      </c>
      <c r="AW678" s="14" t="s">
        <v>33</v>
      </c>
      <c r="AX678" s="14" t="s">
        <v>85</v>
      </c>
      <c r="AY678" s="243" t="s">
        <v>128</v>
      </c>
    </row>
    <row r="679" spans="1:65" s="2" customFormat="1" ht="21.75" customHeight="1">
      <c r="A679" s="35"/>
      <c r="B679" s="36"/>
      <c r="C679" s="207" t="s">
        <v>1359</v>
      </c>
      <c r="D679" s="207" t="s">
        <v>130</v>
      </c>
      <c r="E679" s="208" t="s">
        <v>1360</v>
      </c>
      <c r="F679" s="209" t="s">
        <v>1361</v>
      </c>
      <c r="G679" s="210" t="s">
        <v>255</v>
      </c>
      <c r="H679" s="211">
        <v>80.12</v>
      </c>
      <c r="I679" s="212"/>
      <c r="J679" s="213">
        <f>ROUND(I679*H679,2)</f>
        <v>0</v>
      </c>
      <c r="K679" s="214"/>
      <c r="L679" s="40"/>
      <c r="M679" s="215" t="s">
        <v>1</v>
      </c>
      <c r="N679" s="216" t="s">
        <v>42</v>
      </c>
      <c r="O679" s="72"/>
      <c r="P679" s="217">
        <f>O679*H679</f>
        <v>0</v>
      </c>
      <c r="Q679" s="217">
        <v>0.00026</v>
      </c>
      <c r="R679" s="217">
        <f>Q679*H679</f>
        <v>0.020831199999999998</v>
      </c>
      <c r="S679" s="217">
        <v>0</v>
      </c>
      <c r="T679" s="218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219" t="s">
        <v>181</v>
      </c>
      <c r="AT679" s="219" t="s">
        <v>130</v>
      </c>
      <c r="AU679" s="219" t="s">
        <v>87</v>
      </c>
      <c r="AY679" s="18" t="s">
        <v>128</v>
      </c>
      <c r="BE679" s="220">
        <f>IF(N679="základní",J679,0)</f>
        <v>0</v>
      </c>
      <c r="BF679" s="220">
        <f>IF(N679="snížená",J679,0)</f>
        <v>0</v>
      </c>
      <c r="BG679" s="220">
        <f>IF(N679="zákl. přenesená",J679,0)</f>
        <v>0</v>
      </c>
      <c r="BH679" s="220">
        <f>IF(N679="sníž. přenesená",J679,0)</f>
        <v>0</v>
      </c>
      <c r="BI679" s="220">
        <f>IF(N679="nulová",J679,0)</f>
        <v>0</v>
      </c>
      <c r="BJ679" s="18" t="s">
        <v>85</v>
      </c>
      <c r="BK679" s="220">
        <f>ROUND(I679*H679,2)</f>
        <v>0</v>
      </c>
      <c r="BL679" s="18" t="s">
        <v>181</v>
      </c>
      <c r="BM679" s="219" t="s">
        <v>1362</v>
      </c>
    </row>
    <row r="680" spans="2:51" s="13" customFormat="1" ht="12">
      <c r="B680" s="221"/>
      <c r="C680" s="222"/>
      <c r="D680" s="223" t="s">
        <v>135</v>
      </c>
      <c r="E680" s="224" t="s">
        <v>1</v>
      </c>
      <c r="F680" s="225" t="s">
        <v>1363</v>
      </c>
      <c r="G680" s="222"/>
      <c r="H680" s="226">
        <v>25.8</v>
      </c>
      <c r="I680" s="227"/>
      <c r="J680" s="222"/>
      <c r="K680" s="222"/>
      <c r="L680" s="228"/>
      <c r="M680" s="229"/>
      <c r="N680" s="230"/>
      <c r="O680" s="230"/>
      <c r="P680" s="230"/>
      <c r="Q680" s="230"/>
      <c r="R680" s="230"/>
      <c r="S680" s="230"/>
      <c r="T680" s="231"/>
      <c r="AT680" s="232" t="s">
        <v>135</v>
      </c>
      <c r="AU680" s="232" t="s">
        <v>87</v>
      </c>
      <c r="AV680" s="13" t="s">
        <v>87</v>
      </c>
      <c r="AW680" s="13" t="s">
        <v>33</v>
      </c>
      <c r="AX680" s="13" t="s">
        <v>77</v>
      </c>
      <c r="AY680" s="232" t="s">
        <v>128</v>
      </c>
    </row>
    <row r="681" spans="2:51" s="13" customFormat="1" ht="12">
      <c r="B681" s="221"/>
      <c r="C681" s="222"/>
      <c r="D681" s="223" t="s">
        <v>135</v>
      </c>
      <c r="E681" s="224" t="s">
        <v>1</v>
      </c>
      <c r="F681" s="225" t="s">
        <v>1364</v>
      </c>
      <c r="G681" s="222"/>
      <c r="H681" s="226">
        <v>41.8</v>
      </c>
      <c r="I681" s="227"/>
      <c r="J681" s="222"/>
      <c r="K681" s="222"/>
      <c r="L681" s="228"/>
      <c r="M681" s="229"/>
      <c r="N681" s="230"/>
      <c r="O681" s="230"/>
      <c r="P681" s="230"/>
      <c r="Q681" s="230"/>
      <c r="R681" s="230"/>
      <c r="S681" s="230"/>
      <c r="T681" s="231"/>
      <c r="AT681" s="232" t="s">
        <v>135</v>
      </c>
      <c r="AU681" s="232" t="s">
        <v>87</v>
      </c>
      <c r="AV681" s="13" t="s">
        <v>87</v>
      </c>
      <c r="AW681" s="13" t="s">
        <v>33</v>
      </c>
      <c r="AX681" s="13" t="s">
        <v>77</v>
      </c>
      <c r="AY681" s="232" t="s">
        <v>128</v>
      </c>
    </row>
    <row r="682" spans="2:51" s="13" customFormat="1" ht="12">
      <c r="B682" s="221"/>
      <c r="C682" s="222"/>
      <c r="D682" s="223" t="s">
        <v>135</v>
      </c>
      <c r="E682" s="224" t="s">
        <v>1</v>
      </c>
      <c r="F682" s="225" t="s">
        <v>1365</v>
      </c>
      <c r="G682" s="222"/>
      <c r="H682" s="226">
        <v>12.52</v>
      </c>
      <c r="I682" s="227"/>
      <c r="J682" s="222"/>
      <c r="K682" s="222"/>
      <c r="L682" s="228"/>
      <c r="M682" s="229"/>
      <c r="N682" s="230"/>
      <c r="O682" s="230"/>
      <c r="P682" s="230"/>
      <c r="Q682" s="230"/>
      <c r="R682" s="230"/>
      <c r="S682" s="230"/>
      <c r="T682" s="231"/>
      <c r="AT682" s="232" t="s">
        <v>135</v>
      </c>
      <c r="AU682" s="232" t="s">
        <v>87</v>
      </c>
      <c r="AV682" s="13" t="s">
        <v>87</v>
      </c>
      <c r="AW682" s="13" t="s">
        <v>33</v>
      </c>
      <c r="AX682" s="13" t="s">
        <v>77</v>
      </c>
      <c r="AY682" s="232" t="s">
        <v>128</v>
      </c>
    </row>
    <row r="683" spans="2:51" s="14" customFormat="1" ht="12">
      <c r="B683" s="233"/>
      <c r="C683" s="234"/>
      <c r="D683" s="223" t="s">
        <v>135</v>
      </c>
      <c r="E683" s="235" t="s">
        <v>1</v>
      </c>
      <c r="F683" s="236" t="s">
        <v>137</v>
      </c>
      <c r="G683" s="234"/>
      <c r="H683" s="237">
        <v>80.12</v>
      </c>
      <c r="I683" s="238"/>
      <c r="J683" s="234"/>
      <c r="K683" s="234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135</v>
      </c>
      <c r="AU683" s="243" t="s">
        <v>87</v>
      </c>
      <c r="AV683" s="14" t="s">
        <v>134</v>
      </c>
      <c r="AW683" s="14" t="s">
        <v>33</v>
      </c>
      <c r="AX683" s="14" t="s">
        <v>85</v>
      </c>
      <c r="AY683" s="243" t="s">
        <v>128</v>
      </c>
    </row>
    <row r="684" spans="1:65" s="2" customFormat="1" ht="21.75" customHeight="1">
      <c r="A684" s="35"/>
      <c r="B684" s="36"/>
      <c r="C684" s="207" t="s">
        <v>1366</v>
      </c>
      <c r="D684" s="207" t="s">
        <v>130</v>
      </c>
      <c r="E684" s="208" t="s">
        <v>1367</v>
      </c>
      <c r="F684" s="209" t="s">
        <v>1368</v>
      </c>
      <c r="G684" s="210" t="s">
        <v>255</v>
      </c>
      <c r="H684" s="211">
        <v>13.6</v>
      </c>
      <c r="I684" s="212"/>
      <c r="J684" s="213">
        <f>ROUND(I684*H684,2)</f>
        <v>0</v>
      </c>
      <c r="K684" s="214"/>
      <c r="L684" s="40"/>
      <c r="M684" s="215" t="s">
        <v>1</v>
      </c>
      <c r="N684" s="216" t="s">
        <v>42</v>
      </c>
      <c r="O684" s="72"/>
      <c r="P684" s="217">
        <f>O684*H684</f>
        <v>0</v>
      </c>
      <c r="Q684" s="217">
        <v>0.01548</v>
      </c>
      <c r="R684" s="217">
        <f>Q684*H684</f>
        <v>0.210528</v>
      </c>
      <c r="S684" s="217">
        <v>0</v>
      </c>
      <c r="T684" s="218">
        <f>S684*H684</f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219" t="s">
        <v>181</v>
      </c>
      <c r="AT684" s="219" t="s">
        <v>130</v>
      </c>
      <c r="AU684" s="219" t="s">
        <v>87</v>
      </c>
      <c r="AY684" s="18" t="s">
        <v>128</v>
      </c>
      <c r="BE684" s="220">
        <f>IF(N684="základní",J684,0)</f>
        <v>0</v>
      </c>
      <c r="BF684" s="220">
        <f>IF(N684="snížená",J684,0)</f>
        <v>0</v>
      </c>
      <c r="BG684" s="220">
        <f>IF(N684="zákl. přenesená",J684,0)</f>
        <v>0</v>
      </c>
      <c r="BH684" s="220">
        <f>IF(N684="sníž. přenesená",J684,0)</f>
        <v>0</v>
      </c>
      <c r="BI684" s="220">
        <f>IF(N684="nulová",J684,0)</f>
        <v>0</v>
      </c>
      <c r="BJ684" s="18" t="s">
        <v>85</v>
      </c>
      <c r="BK684" s="220">
        <f>ROUND(I684*H684,2)</f>
        <v>0</v>
      </c>
      <c r="BL684" s="18" t="s">
        <v>181</v>
      </c>
      <c r="BM684" s="219" t="s">
        <v>1369</v>
      </c>
    </row>
    <row r="685" spans="2:51" s="13" customFormat="1" ht="12">
      <c r="B685" s="221"/>
      <c r="C685" s="222"/>
      <c r="D685" s="223" t="s">
        <v>135</v>
      </c>
      <c r="E685" s="224" t="s">
        <v>1</v>
      </c>
      <c r="F685" s="225" t="s">
        <v>1370</v>
      </c>
      <c r="G685" s="222"/>
      <c r="H685" s="226">
        <v>13.6</v>
      </c>
      <c r="I685" s="227"/>
      <c r="J685" s="222"/>
      <c r="K685" s="222"/>
      <c r="L685" s="228"/>
      <c r="M685" s="229"/>
      <c r="N685" s="230"/>
      <c r="O685" s="230"/>
      <c r="P685" s="230"/>
      <c r="Q685" s="230"/>
      <c r="R685" s="230"/>
      <c r="S685" s="230"/>
      <c r="T685" s="231"/>
      <c r="AT685" s="232" t="s">
        <v>135</v>
      </c>
      <c r="AU685" s="232" t="s">
        <v>87</v>
      </c>
      <c r="AV685" s="13" t="s">
        <v>87</v>
      </c>
      <c r="AW685" s="13" t="s">
        <v>33</v>
      </c>
      <c r="AX685" s="13" t="s">
        <v>85</v>
      </c>
      <c r="AY685" s="232" t="s">
        <v>128</v>
      </c>
    </row>
    <row r="686" spans="1:65" s="2" customFormat="1" ht="21.75" customHeight="1">
      <c r="A686" s="35"/>
      <c r="B686" s="36"/>
      <c r="C686" s="207" t="s">
        <v>1371</v>
      </c>
      <c r="D686" s="207" t="s">
        <v>130</v>
      </c>
      <c r="E686" s="208" t="s">
        <v>1372</v>
      </c>
      <c r="F686" s="209" t="s">
        <v>1373</v>
      </c>
      <c r="G686" s="210" t="s">
        <v>255</v>
      </c>
      <c r="H686" s="211">
        <v>6.16</v>
      </c>
      <c r="I686" s="212"/>
      <c r="J686" s="213">
        <f>ROUND(I686*H686,2)</f>
        <v>0</v>
      </c>
      <c r="K686" s="214"/>
      <c r="L686" s="40"/>
      <c r="M686" s="215" t="s">
        <v>1</v>
      </c>
      <c r="N686" s="216" t="s">
        <v>42</v>
      </c>
      <c r="O686" s="72"/>
      <c r="P686" s="217">
        <f>O686*H686</f>
        <v>0</v>
      </c>
      <c r="Q686" s="217">
        <v>0.01315</v>
      </c>
      <c r="R686" s="217">
        <f>Q686*H686</f>
        <v>0.081004</v>
      </c>
      <c r="S686" s="217">
        <v>0</v>
      </c>
      <c r="T686" s="218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219" t="s">
        <v>181</v>
      </c>
      <c r="AT686" s="219" t="s">
        <v>130</v>
      </c>
      <c r="AU686" s="219" t="s">
        <v>87</v>
      </c>
      <c r="AY686" s="18" t="s">
        <v>128</v>
      </c>
      <c r="BE686" s="220">
        <f>IF(N686="základní",J686,0)</f>
        <v>0</v>
      </c>
      <c r="BF686" s="220">
        <f>IF(N686="snížená",J686,0)</f>
        <v>0</v>
      </c>
      <c r="BG686" s="220">
        <f>IF(N686="zákl. přenesená",J686,0)</f>
        <v>0</v>
      </c>
      <c r="BH686" s="220">
        <f>IF(N686="sníž. přenesená",J686,0)</f>
        <v>0</v>
      </c>
      <c r="BI686" s="220">
        <f>IF(N686="nulová",J686,0)</f>
        <v>0</v>
      </c>
      <c r="BJ686" s="18" t="s">
        <v>85</v>
      </c>
      <c r="BK686" s="220">
        <f>ROUND(I686*H686,2)</f>
        <v>0</v>
      </c>
      <c r="BL686" s="18" t="s">
        <v>181</v>
      </c>
      <c r="BM686" s="219" t="s">
        <v>1374</v>
      </c>
    </row>
    <row r="687" spans="2:51" s="13" customFormat="1" ht="12">
      <c r="B687" s="221"/>
      <c r="C687" s="222"/>
      <c r="D687" s="223" t="s">
        <v>135</v>
      </c>
      <c r="E687" s="224" t="s">
        <v>1</v>
      </c>
      <c r="F687" s="225" t="s">
        <v>1375</v>
      </c>
      <c r="G687" s="222"/>
      <c r="H687" s="226">
        <v>6.16</v>
      </c>
      <c r="I687" s="227"/>
      <c r="J687" s="222"/>
      <c r="K687" s="222"/>
      <c r="L687" s="228"/>
      <c r="M687" s="229"/>
      <c r="N687" s="230"/>
      <c r="O687" s="230"/>
      <c r="P687" s="230"/>
      <c r="Q687" s="230"/>
      <c r="R687" s="230"/>
      <c r="S687" s="230"/>
      <c r="T687" s="231"/>
      <c r="AT687" s="232" t="s">
        <v>135</v>
      </c>
      <c r="AU687" s="232" t="s">
        <v>87</v>
      </c>
      <c r="AV687" s="13" t="s">
        <v>87</v>
      </c>
      <c r="AW687" s="13" t="s">
        <v>33</v>
      </c>
      <c r="AX687" s="13" t="s">
        <v>85</v>
      </c>
      <c r="AY687" s="232" t="s">
        <v>128</v>
      </c>
    </row>
    <row r="688" spans="1:65" s="2" customFormat="1" ht="21.75" customHeight="1">
      <c r="A688" s="35"/>
      <c r="B688" s="36"/>
      <c r="C688" s="207" t="s">
        <v>1376</v>
      </c>
      <c r="D688" s="207" t="s">
        <v>130</v>
      </c>
      <c r="E688" s="208" t="s">
        <v>1377</v>
      </c>
      <c r="F688" s="209" t="s">
        <v>1378</v>
      </c>
      <c r="G688" s="210" t="s">
        <v>634</v>
      </c>
      <c r="H688" s="211">
        <v>1</v>
      </c>
      <c r="I688" s="212"/>
      <c r="J688" s="213">
        <f>ROUND(I688*H688,2)</f>
        <v>0</v>
      </c>
      <c r="K688" s="214"/>
      <c r="L688" s="40"/>
      <c r="M688" s="215" t="s">
        <v>1</v>
      </c>
      <c r="N688" s="216" t="s">
        <v>42</v>
      </c>
      <c r="O688" s="72"/>
      <c r="P688" s="217">
        <f>O688*H688</f>
        <v>0</v>
      </c>
      <c r="Q688" s="217">
        <v>4E-05</v>
      </c>
      <c r="R688" s="217">
        <f>Q688*H688</f>
        <v>4E-05</v>
      </c>
      <c r="S688" s="217">
        <v>0</v>
      </c>
      <c r="T688" s="218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219" t="s">
        <v>181</v>
      </c>
      <c r="AT688" s="219" t="s">
        <v>130</v>
      </c>
      <c r="AU688" s="219" t="s">
        <v>87</v>
      </c>
      <c r="AY688" s="18" t="s">
        <v>128</v>
      </c>
      <c r="BE688" s="220">
        <f>IF(N688="základní",J688,0)</f>
        <v>0</v>
      </c>
      <c r="BF688" s="220">
        <f>IF(N688="snížená",J688,0)</f>
        <v>0</v>
      </c>
      <c r="BG688" s="220">
        <f>IF(N688="zákl. přenesená",J688,0)</f>
        <v>0</v>
      </c>
      <c r="BH688" s="220">
        <f>IF(N688="sníž. přenesená",J688,0)</f>
        <v>0</v>
      </c>
      <c r="BI688" s="220">
        <f>IF(N688="nulová",J688,0)</f>
        <v>0</v>
      </c>
      <c r="BJ688" s="18" t="s">
        <v>85</v>
      </c>
      <c r="BK688" s="220">
        <f>ROUND(I688*H688,2)</f>
        <v>0</v>
      </c>
      <c r="BL688" s="18" t="s">
        <v>181</v>
      </c>
      <c r="BM688" s="219" t="s">
        <v>1379</v>
      </c>
    </row>
    <row r="689" spans="1:65" s="2" customFormat="1" ht="16.5" customHeight="1">
      <c r="A689" s="35"/>
      <c r="B689" s="36"/>
      <c r="C689" s="268" t="s">
        <v>1380</v>
      </c>
      <c r="D689" s="268" t="s">
        <v>398</v>
      </c>
      <c r="E689" s="269" t="s">
        <v>1381</v>
      </c>
      <c r="F689" s="270" t="s">
        <v>1382</v>
      </c>
      <c r="G689" s="271" t="s">
        <v>634</v>
      </c>
      <c r="H689" s="272">
        <v>1</v>
      </c>
      <c r="I689" s="273"/>
      <c r="J689" s="274">
        <f>ROUND(I689*H689,2)</f>
        <v>0</v>
      </c>
      <c r="K689" s="275"/>
      <c r="L689" s="276"/>
      <c r="M689" s="277" t="s">
        <v>1</v>
      </c>
      <c r="N689" s="278" t="s">
        <v>42</v>
      </c>
      <c r="O689" s="72"/>
      <c r="P689" s="217">
        <f>O689*H689</f>
        <v>0</v>
      </c>
      <c r="Q689" s="217">
        <v>0.0011</v>
      </c>
      <c r="R689" s="217">
        <f>Q689*H689</f>
        <v>0.0011</v>
      </c>
      <c r="S689" s="217">
        <v>0</v>
      </c>
      <c r="T689" s="218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219" t="s">
        <v>220</v>
      </c>
      <c r="AT689" s="219" t="s">
        <v>398</v>
      </c>
      <c r="AU689" s="219" t="s">
        <v>87</v>
      </c>
      <c r="AY689" s="18" t="s">
        <v>128</v>
      </c>
      <c r="BE689" s="220">
        <f>IF(N689="základní",J689,0)</f>
        <v>0</v>
      </c>
      <c r="BF689" s="220">
        <f>IF(N689="snížená",J689,0)</f>
        <v>0</v>
      </c>
      <c r="BG689" s="220">
        <f>IF(N689="zákl. přenesená",J689,0)</f>
        <v>0</v>
      </c>
      <c r="BH689" s="220">
        <f>IF(N689="sníž. přenesená",J689,0)</f>
        <v>0</v>
      </c>
      <c r="BI689" s="220">
        <f>IF(N689="nulová",J689,0)</f>
        <v>0</v>
      </c>
      <c r="BJ689" s="18" t="s">
        <v>85</v>
      </c>
      <c r="BK689" s="220">
        <f>ROUND(I689*H689,2)</f>
        <v>0</v>
      </c>
      <c r="BL689" s="18" t="s">
        <v>181</v>
      </c>
      <c r="BM689" s="219" t="s">
        <v>1383</v>
      </c>
    </row>
    <row r="690" spans="1:65" s="2" customFormat="1" ht="21.75" customHeight="1">
      <c r="A690" s="35"/>
      <c r="B690" s="36"/>
      <c r="C690" s="207" t="s">
        <v>1384</v>
      </c>
      <c r="D690" s="207" t="s">
        <v>130</v>
      </c>
      <c r="E690" s="208" t="s">
        <v>1385</v>
      </c>
      <c r="F690" s="209" t="s">
        <v>1386</v>
      </c>
      <c r="G690" s="210" t="s">
        <v>255</v>
      </c>
      <c r="H690" s="211">
        <v>413</v>
      </c>
      <c r="I690" s="212"/>
      <c r="J690" s="213">
        <f>ROUND(I690*H690,2)</f>
        <v>0</v>
      </c>
      <c r="K690" s="214"/>
      <c r="L690" s="40"/>
      <c r="M690" s="215" t="s">
        <v>1</v>
      </c>
      <c r="N690" s="216" t="s">
        <v>42</v>
      </c>
      <c r="O690" s="72"/>
      <c r="P690" s="217">
        <f>O690*H690</f>
        <v>0</v>
      </c>
      <c r="Q690" s="217">
        <v>0</v>
      </c>
      <c r="R690" s="217">
        <f>Q690*H690</f>
        <v>0</v>
      </c>
      <c r="S690" s="217">
        <v>0</v>
      </c>
      <c r="T690" s="218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219" t="s">
        <v>181</v>
      </c>
      <c r="AT690" s="219" t="s">
        <v>130</v>
      </c>
      <c r="AU690" s="219" t="s">
        <v>87</v>
      </c>
      <c r="AY690" s="18" t="s">
        <v>128</v>
      </c>
      <c r="BE690" s="220">
        <f>IF(N690="základní",J690,0)</f>
        <v>0</v>
      </c>
      <c r="BF690" s="220">
        <f>IF(N690="snížená",J690,0)</f>
        <v>0</v>
      </c>
      <c r="BG690" s="220">
        <f>IF(N690="zákl. přenesená",J690,0)</f>
        <v>0</v>
      </c>
      <c r="BH690" s="220">
        <f>IF(N690="sníž. přenesená",J690,0)</f>
        <v>0</v>
      </c>
      <c r="BI690" s="220">
        <f>IF(N690="nulová",J690,0)</f>
        <v>0</v>
      </c>
      <c r="BJ690" s="18" t="s">
        <v>85</v>
      </c>
      <c r="BK690" s="220">
        <f>ROUND(I690*H690,2)</f>
        <v>0</v>
      </c>
      <c r="BL690" s="18" t="s">
        <v>181</v>
      </c>
      <c r="BM690" s="219" t="s">
        <v>1387</v>
      </c>
    </row>
    <row r="691" spans="2:51" s="13" customFormat="1" ht="12">
      <c r="B691" s="221"/>
      <c r="C691" s="222"/>
      <c r="D691" s="223" t="s">
        <v>135</v>
      </c>
      <c r="E691" s="224" t="s">
        <v>1</v>
      </c>
      <c r="F691" s="225" t="s">
        <v>1388</v>
      </c>
      <c r="G691" s="222"/>
      <c r="H691" s="226">
        <v>8.72</v>
      </c>
      <c r="I691" s="227"/>
      <c r="J691" s="222"/>
      <c r="K691" s="222"/>
      <c r="L691" s="228"/>
      <c r="M691" s="229"/>
      <c r="N691" s="230"/>
      <c r="O691" s="230"/>
      <c r="P691" s="230"/>
      <c r="Q691" s="230"/>
      <c r="R691" s="230"/>
      <c r="S691" s="230"/>
      <c r="T691" s="231"/>
      <c r="AT691" s="232" t="s">
        <v>135</v>
      </c>
      <c r="AU691" s="232" t="s">
        <v>87</v>
      </c>
      <c r="AV691" s="13" t="s">
        <v>87</v>
      </c>
      <c r="AW691" s="13" t="s">
        <v>33</v>
      </c>
      <c r="AX691" s="13" t="s">
        <v>77</v>
      </c>
      <c r="AY691" s="232" t="s">
        <v>128</v>
      </c>
    </row>
    <row r="692" spans="2:51" s="13" customFormat="1" ht="12">
      <c r="B692" s="221"/>
      <c r="C692" s="222"/>
      <c r="D692" s="223" t="s">
        <v>135</v>
      </c>
      <c r="E692" s="224" t="s">
        <v>1</v>
      </c>
      <c r="F692" s="225" t="s">
        <v>1389</v>
      </c>
      <c r="G692" s="222"/>
      <c r="H692" s="226">
        <v>76.48</v>
      </c>
      <c r="I692" s="227"/>
      <c r="J692" s="222"/>
      <c r="K692" s="222"/>
      <c r="L692" s="228"/>
      <c r="M692" s="229"/>
      <c r="N692" s="230"/>
      <c r="O692" s="230"/>
      <c r="P692" s="230"/>
      <c r="Q692" s="230"/>
      <c r="R692" s="230"/>
      <c r="S692" s="230"/>
      <c r="T692" s="231"/>
      <c r="AT692" s="232" t="s">
        <v>135</v>
      </c>
      <c r="AU692" s="232" t="s">
        <v>87</v>
      </c>
      <c r="AV692" s="13" t="s">
        <v>87</v>
      </c>
      <c r="AW692" s="13" t="s">
        <v>33</v>
      </c>
      <c r="AX692" s="13" t="s">
        <v>77</v>
      </c>
      <c r="AY692" s="232" t="s">
        <v>128</v>
      </c>
    </row>
    <row r="693" spans="2:51" s="13" customFormat="1" ht="12">
      <c r="B693" s="221"/>
      <c r="C693" s="222"/>
      <c r="D693" s="223" t="s">
        <v>135</v>
      </c>
      <c r="E693" s="224" t="s">
        <v>1</v>
      </c>
      <c r="F693" s="225" t="s">
        <v>1390</v>
      </c>
      <c r="G693" s="222"/>
      <c r="H693" s="226">
        <v>278.1</v>
      </c>
      <c r="I693" s="227"/>
      <c r="J693" s="222"/>
      <c r="K693" s="222"/>
      <c r="L693" s="228"/>
      <c r="M693" s="229"/>
      <c r="N693" s="230"/>
      <c r="O693" s="230"/>
      <c r="P693" s="230"/>
      <c r="Q693" s="230"/>
      <c r="R693" s="230"/>
      <c r="S693" s="230"/>
      <c r="T693" s="231"/>
      <c r="AT693" s="232" t="s">
        <v>135</v>
      </c>
      <c r="AU693" s="232" t="s">
        <v>87</v>
      </c>
      <c r="AV693" s="13" t="s">
        <v>87</v>
      </c>
      <c r="AW693" s="13" t="s">
        <v>33</v>
      </c>
      <c r="AX693" s="13" t="s">
        <v>77</v>
      </c>
      <c r="AY693" s="232" t="s">
        <v>128</v>
      </c>
    </row>
    <row r="694" spans="2:51" s="13" customFormat="1" ht="12">
      <c r="B694" s="221"/>
      <c r="C694" s="222"/>
      <c r="D694" s="223" t="s">
        <v>135</v>
      </c>
      <c r="E694" s="224" t="s">
        <v>1</v>
      </c>
      <c r="F694" s="225" t="s">
        <v>1391</v>
      </c>
      <c r="G694" s="222"/>
      <c r="H694" s="226">
        <v>7.7</v>
      </c>
      <c r="I694" s="227"/>
      <c r="J694" s="222"/>
      <c r="K694" s="222"/>
      <c r="L694" s="228"/>
      <c r="M694" s="229"/>
      <c r="N694" s="230"/>
      <c r="O694" s="230"/>
      <c r="P694" s="230"/>
      <c r="Q694" s="230"/>
      <c r="R694" s="230"/>
      <c r="S694" s="230"/>
      <c r="T694" s="231"/>
      <c r="AT694" s="232" t="s">
        <v>135</v>
      </c>
      <c r="AU694" s="232" t="s">
        <v>87</v>
      </c>
      <c r="AV694" s="13" t="s">
        <v>87</v>
      </c>
      <c r="AW694" s="13" t="s">
        <v>33</v>
      </c>
      <c r="AX694" s="13" t="s">
        <v>77</v>
      </c>
      <c r="AY694" s="232" t="s">
        <v>128</v>
      </c>
    </row>
    <row r="695" spans="2:51" s="13" customFormat="1" ht="12">
      <c r="B695" s="221"/>
      <c r="C695" s="222"/>
      <c r="D695" s="223" t="s">
        <v>135</v>
      </c>
      <c r="E695" s="224" t="s">
        <v>1</v>
      </c>
      <c r="F695" s="225" t="s">
        <v>1392</v>
      </c>
      <c r="G695" s="222"/>
      <c r="H695" s="226">
        <v>42</v>
      </c>
      <c r="I695" s="227"/>
      <c r="J695" s="222"/>
      <c r="K695" s="222"/>
      <c r="L695" s="228"/>
      <c r="M695" s="229"/>
      <c r="N695" s="230"/>
      <c r="O695" s="230"/>
      <c r="P695" s="230"/>
      <c r="Q695" s="230"/>
      <c r="R695" s="230"/>
      <c r="S695" s="230"/>
      <c r="T695" s="231"/>
      <c r="AT695" s="232" t="s">
        <v>135</v>
      </c>
      <c r="AU695" s="232" t="s">
        <v>87</v>
      </c>
      <c r="AV695" s="13" t="s">
        <v>87</v>
      </c>
      <c r="AW695" s="13" t="s">
        <v>33</v>
      </c>
      <c r="AX695" s="13" t="s">
        <v>77</v>
      </c>
      <c r="AY695" s="232" t="s">
        <v>128</v>
      </c>
    </row>
    <row r="696" spans="2:51" s="14" customFormat="1" ht="12">
      <c r="B696" s="233"/>
      <c r="C696" s="234"/>
      <c r="D696" s="223" t="s">
        <v>135</v>
      </c>
      <c r="E696" s="235" t="s">
        <v>1</v>
      </c>
      <c r="F696" s="236" t="s">
        <v>137</v>
      </c>
      <c r="G696" s="234"/>
      <c r="H696" s="237">
        <v>413</v>
      </c>
      <c r="I696" s="238"/>
      <c r="J696" s="234"/>
      <c r="K696" s="234"/>
      <c r="L696" s="239"/>
      <c r="M696" s="240"/>
      <c r="N696" s="241"/>
      <c r="O696" s="241"/>
      <c r="P696" s="241"/>
      <c r="Q696" s="241"/>
      <c r="R696" s="241"/>
      <c r="S696" s="241"/>
      <c r="T696" s="242"/>
      <c r="AT696" s="243" t="s">
        <v>135</v>
      </c>
      <c r="AU696" s="243" t="s">
        <v>87</v>
      </c>
      <c r="AV696" s="14" t="s">
        <v>134</v>
      </c>
      <c r="AW696" s="14" t="s">
        <v>33</v>
      </c>
      <c r="AX696" s="14" t="s">
        <v>85</v>
      </c>
      <c r="AY696" s="243" t="s">
        <v>128</v>
      </c>
    </row>
    <row r="697" spans="1:65" s="2" customFormat="1" ht="16.5" customHeight="1">
      <c r="A697" s="35"/>
      <c r="B697" s="36"/>
      <c r="C697" s="268" t="s">
        <v>1393</v>
      </c>
      <c r="D697" s="268" t="s">
        <v>398</v>
      </c>
      <c r="E697" s="269" t="s">
        <v>1394</v>
      </c>
      <c r="F697" s="270" t="s">
        <v>1395</v>
      </c>
      <c r="G697" s="271" t="s">
        <v>133</v>
      </c>
      <c r="H697" s="272">
        <v>6.076</v>
      </c>
      <c r="I697" s="273"/>
      <c r="J697" s="274">
        <f>ROUND(I697*H697,2)</f>
        <v>0</v>
      </c>
      <c r="K697" s="275"/>
      <c r="L697" s="276"/>
      <c r="M697" s="277" t="s">
        <v>1</v>
      </c>
      <c r="N697" s="278" t="s">
        <v>42</v>
      </c>
      <c r="O697" s="72"/>
      <c r="P697" s="217">
        <f>O697*H697</f>
        <v>0</v>
      </c>
      <c r="Q697" s="217">
        <v>0.55</v>
      </c>
      <c r="R697" s="217">
        <f>Q697*H697</f>
        <v>3.3418</v>
      </c>
      <c r="S697" s="217">
        <v>0</v>
      </c>
      <c r="T697" s="218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219" t="s">
        <v>220</v>
      </c>
      <c r="AT697" s="219" t="s">
        <v>398</v>
      </c>
      <c r="AU697" s="219" t="s">
        <v>87</v>
      </c>
      <c r="AY697" s="18" t="s">
        <v>128</v>
      </c>
      <c r="BE697" s="220">
        <f>IF(N697="základní",J697,0)</f>
        <v>0</v>
      </c>
      <c r="BF697" s="220">
        <f>IF(N697="snížená",J697,0)</f>
        <v>0</v>
      </c>
      <c r="BG697" s="220">
        <f>IF(N697="zákl. přenesená",J697,0)</f>
        <v>0</v>
      </c>
      <c r="BH697" s="220">
        <f>IF(N697="sníž. přenesená",J697,0)</f>
        <v>0</v>
      </c>
      <c r="BI697" s="220">
        <f>IF(N697="nulová",J697,0)</f>
        <v>0</v>
      </c>
      <c r="BJ697" s="18" t="s">
        <v>85</v>
      </c>
      <c r="BK697" s="220">
        <f>ROUND(I697*H697,2)</f>
        <v>0</v>
      </c>
      <c r="BL697" s="18" t="s">
        <v>181</v>
      </c>
      <c r="BM697" s="219" t="s">
        <v>1396</v>
      </c>
    </row>
    <row r="698" spans="2:51" s="13" customFormat="1" ht="12">
      <c r="B698" s="221"/>
      <c r="C698" s="222"/>
      <c r="D698" s="223" t="s">
        <v>135</v>
      </c>
      <c r="E698" s="224" t="s">
        <v>1</v>
      </c>
      <c r="F698" s="225" t="s">
        <v>1397</v>
      </c>
      <c r="G698" s="222"/>
      <c r="H698" s="226">
        <v>0.087</v>
      </c>
      <c r="I698" s="227"/>
      <c r="J698" s="222"/>
      <c r="K698" s="222"/>
      <c r="L698" s="228"/>
      <c r="M698" s="229"/>
      <c r="N698" s="230"/>
      <c r="O698" s="230"/>
      <c r="P698" s="230"/>
      <c r="Q698" s="230"/>
      <c r="R698" s="230"/>
      <c r="S698" s="230"/>
      <c r="T698" s="231"/>
      <c r="AT698" s="232" t="s">
        <v>135</v>
      </c>
      <c r="AU698" s="232" t="s">
        <v>87</v>
      </c>
      <c r="AV698" s="13" t="s">
        <v>87</v>
      </c>
      <c r="AW698" s="13" t="s">
        <v>33</v>
      </c>
      <c r="AX698" s="13" t="s">
        <v>77</v>
      </c>
      <c r="AY698" s="232" t="s">
        <v>128</v>
      </c>
    </row>
    <row r="699" spans="2:51" s="13" customFormat="1" ht="12">
      <c r="B699" s="221"/>
      <c r="C699" s="222"/>
      <c r="D699" s="223" t="s">
        <v>135</v>
      </c>
      <c r="E699" s="224" t="s">
        <v>1</v>
      </c>
      <c r="F699" s="225" t="s">
        <v>1398</v>
      </c>
      <c r="G699" s="222"/>
      <c r="H699" s="226">
        <v>1.071</v>
      </c>
      <c r="I699" s="227"/>
      <c r="J699" s="222"/>
      <c r="K699" s="222"/>
      <c r="L699" s="228"/>
      <c r="M699" s="229"/>
      <c r="N699" s="230"/>
      <c r="O699" s="230"/>
      <c r="P699" s="230"/>
      <c r="Q699" s="230"/>
      <c r="R699" s="230"/>
      <c r="S699" s="230"/>
      <c r="T699" s="231"/>
      <c r="AT699" s="232" t="s">
        <v>135</v>
      </c>
      <c r="AU699" s="232" t="s">
        <v>87</v>
      </c>
      <c r="AV699" s="13" t="s">
        <v>87</v>
      </c>
      <c r="AW699" s="13" t="s">
        <v>33</v>
      </c>
      <c r="AX699" s="13" t="s">
        <v>77</v>
      </c>
      <c r="AY699" s="232" t="s">
        <v>128</v>
      </c>
    </row>
    <row r="700" spans="2:51" s="13" customFormat="1" ht="22.5">
      <c r="B700" s="221"/>
      <c r="C700" s="222"/>
      <c r="D700" s="223" t="s">
        <v>135</v>
      </c>
      <c r="E700" s="224" t="s">
        <v>1</v>
      </c>
      <c r="F700" s="225" t="s">
        <v>1399</v>
      </c>
      <c r="G700" s="222"/>
      <c r="H700" s="226">
        <v>4.172</v>
      </c>
      <c r="I700" s="227"/>
      <c r="J700" s="222"/>
      <c r="K700" s="222"/>
      <c r="L700" s="228"/>
      <c r="M700" s="229"/>
      <c r="N700" s="230"/>
      <c r="O700" s="230"/>
      <c r="P700" s="230"/>
      <c r="Q700" s="230"/>
      <c r="R700" s="230"/>
      <c r="S700" s="230"/>
      <c r="T700" s="231"/>
      <c r="AT700" s="232" t="s">
        <v>135</v>
      </c>
      <c r="AU700" s="232" t="s">
        <v>87</v>
      </c>
      <c r="AV700" s="13" t="s">
        <v>87</v>
      </c>
      <c r="AW700" s="13" t="s">
        <v>33</v>
      </c>
      <c r="AX700" s="13" t="s">
        <v>77</v>
      </c>
      <c r="AY700" s="232" t="s">
        <v>128</v>
      </c>
    </row>
    <row r="701" spans="2:51" s="13" customFormat="1" ht="12">
      <c r="B701" s="221"/>
      <c r="C701" s="222"/>
      <c r="D701" s="223" t="s">
        <v>135</v>
      </c>
      <c r="E701" s="224" t="s">
        <v>1</v>
      </c>
      <c r="F701" s="225" t="s">
        <v>1400</v>
      </c>
      <c r="G701" s="222"/>
      <c r="H701" s="226">
        <v>0.116</v>
      </c>
      <c r="I701" s="227"/>
      <c r="J701" s="222"/>
      <c r="K701" s="222"/>
      <c r="L701" s="228"/>
      <c r="M701" s="229"/>
      <c r="N701" s="230"/>
      <c r="O701" s="230"/>
      <c r="P701" s="230"/>
      <c r="Q701" s="230"/>
      <c r="R701" s="230"/>
      <c r="S701" s="230"/>
      <c r="T701" s="231"/>
      <c r="AT701" s="232" t="s">
        <v>135</v>
      </c>
      <c r="AU701" s="232" t="s">
        <v>87</v>
      </c>
      <c r="AV701" s="13" t="s">
        <v>87</v>
      </c>
      <c r="AW701" s="13" t="s">
        <v>33</v>
      </c>
      <c r="AX701" s="13" t="s">
        <v>77</v>
      </c>
      <c r="AY701" s="232" t="s">
        <v>128</v>
      </c>
    </row>
    <row r="702" spans="2:51" s="13" customFormat="1" ht="12">
      <c r="B702" s="221"/>
      <c r="C702" s="222"/>
      <c r="D702" s="223" t="s">
        <v>135</v>
      </c>
      <c r="E702" s="224" t="s">
        <v>1</v>
      </c>
      <c r="F702" s="225" t="s">
        <v>1401</v>
      </c>
      <c r="G702" s="222"/>
      <c r="H702" s="226">
        <v>0.63</v>
      </c>
      <c r="I702" s="227"/>
      <c r="J702" s="222"/>
      <c r="K702" s="222"/>
      <c r="L702" s="228"/>
      <c r="M702" s="229"/>
      <c r="N702" s="230"/>
      <c r="O702" s="230"/>
      <c r="P702" s="230"/>
      <c r="Q702" s="230"/>
      <c r="R702" s="230"/>
      <c r="S702" s="230"/>
      <c r="T702" s="231"/>
      <c r="AT702" s="232" t="s">
        <v>135</v>
      </c>
      <c r="AU702" s="232" t="s">
        <v>87</v>
      </c>
      <c r="AV702" s="13" t="s">
        <v>87</v>
      </c>
      <c r="AW702" s="13" t="s">
        <v>33</v>
      </c>
      <c r="AX702" s="13" t="s">
        <v>77</v>
      </c>
      <c r="AY702" s="232" t="s">
        <v>128</v>
      </c>
    </row>
    <row r="703" spans="2:51" s="14" customFormat="1" ht="12">
      <c r="B703" s="233"/>
      <c r="C703" s="234"/>
      <c r="D703" s="223" t="s">
        <v>135</v>
      </c>
      <c r="E703" s="235" t="s">
        <v>1</v>
      </c>
      <c r="F703" s="236" t="s">
        <v>137</v>
      </c>
      <c r="G703" s="234"/>
      <c r="H703" s="237">
        <v>6.076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135</v>
      </c>
      <c r="AU703" s="243" t="s">
        <v>87</v>
      </c>
      <c r="AV703" s="14" t="s">
        <v>134</v>
      </c>
      <c r="AW703" s="14" t="s">
        <v>33</v>
      </c>
      <c r="AX703" s="14" t="s">
        <v>85</v>
      </c>
      <c r="AY703" s="243" t="s">
        <v>128</v>
      </c>
    </row>
    <row r="704" spans="1:65" s="2" customFormat="1" ht="21.75" customHeight="1">
      <c r="A704" s="35"/>
      <c r="B704" s="36"/>
      <c r="C704" s="207" t="s">
        <v>1402</v>
      </c>
      <c r="D704" s="207" t="s">
        <v>130</v>
      </c>
      <c r="E704" s="208" t="s">
        <v>1403</v>
      </c>
      <c r="F704" s="209" t="s">
        <v>1404</v>
      </c>
      <c r="G704" s="210" t="s">
        <v>255</v>
      </c>
      <c r="H704" s="211">
        <v>69.04</v>
      </c>
      <c r="I704" s="212"/>
      <c r="J704" s="213">
        <f>ROUND(I704*H704,2)</f>
        <v>0</v>
      </c>
      <c r="K704" s="214"/>
      <c r="L704" s="40"/>
      <c r="M704" s="215" t="s">
        <v>1</v>
      </c>
      <c r="N704" s="216" t="s">
        <v>42</v>
      </c>
      <c r="O704" s="72"/>
      <c r="P704" s="217">
        <f>O704*H704</f>
        <v>0</v>
      </c>
      <c r="Q704" s="217">
        <v>0</v>
      </c>
      <c r="R704" s="217">
        <f>Q704*H704</f>
        <v>0</v>
      </c>
      <c r="S704" s="217">
        <v>0</v>
      </c>
      <c r="T704" s="218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219" t="s">
        <v>181</v>
      </c>
      <c r="AT704" s="219" t="s">
        <v>130</v>
      </c>
      <c r="AU704" s="219" t="s">
        <v>87</v>
      </c>
      <c r="AY704" s="18" t="s">
        <v>128</v>
      </c>
      <c r="BE704" s="220">
        <f>IF(N704="základní",J704,0)</f>
        <v>0</v>
      </c>
      <c r="BF704" s="220">
        <f>IF(N704="snížená",J704,0)</f>
        <v>0</v>
      </c>
      <c r="BG704" s="220">
        <f>IF(N704="zákl. přenesená",J704,0)</f>
        <v>0</v>
      </c>
      <c r="BH704" s="220">
        <f>IF(N704="sníž. přenesená",J704,0)</f>
        <v>0</v>
      </c>
      <c r="BI704" s="220">
        <f>IF(N704="nulová",J704,0)</f>
        <v>0</v>
      </c>
      <c r="BJ704" s="18" t="s">
        <v>85</v>
      </c>
      <c r="BK704" s="220">
        <f>ROUND(I704*H704,2)</f>
        <v>0</v>
      </c>
      <c r="BL704" s="18" t="s">
        <v>181</v>
      </c>
      <c r="BM704" s="219" t="s">
        <v>1405</v>
      </c>
    </row>
    <row r="705" spans="2:51" s="13" customFormat="1" ht="12">
      <c r="B705" s="221"/>
      <c r="C705" s="222"/>
      <c r="D705" s="223" t="s">
        <v>135</v>
      </c>
      <c r="E705" s="224" t="s">
        <v>1</v>
      </c>
      <c r="F705" s="225" t="s">
        <v>1406</v>
      </c>
      <c r="G705" s="222"/>
      <c r="H705" s="226">
        <v>51.6</v>
      </c>
      <c r="I705" s="227"/>
      <c r="J705" s="222"/>
      <c r="K705" s="222"/>
      <c r="L705" s="228"/>
      <c r="M705" s="229"/>
      <c r="N705" s="230"/>
      <c r="O705" s="230"/>
      <c r="P705" s="230"/>
      <c r="Q705" s="230"/>
      <c r="R705" s="230"/>
      <c r="S705" s="230"/>
      <c r="T705" s="231"/>
      <c r="AT705" s="232" t="s">
        <v>135</v>
      </c>
      <c r="AU705" s="232" t="s">
        <v>87</v>
      </c>
      <c r="AV705" s="13" t="s">
        <v>87</v>
      </c>
      <c r="AW705" s="13" t="s">
        <v>33</v>
      </c>
      <c r="AX705" s="13" t="s">
        <v>77</v>
      </c>
      <c r="AY705" s="232" t="s">
        <v>128</v>
      </c>
    </row>
    <row r="706" spans="2:51" s="13" customFormat="1" ht="12">
      <c r="B706" s="221"/>
      <c r="C706" s="222"/>
      <c r="D706" s="223" t="s">
        <v>135</v>
      </c>
      <c r="E706" s="224" t="s">
        <v>1</v>
      </c>
      <c r="F706" s="225" t="s">
        <v>1407</v>
      </c>
      <c r="G706" s="222"/>
      <c r="H706" s="226">
        <v>17.44</v>
      </c>
      <c r="I706" s="227"/>
      <c r="J706" s="222"/>
      <c r="K706" s="222"/>
      <c r="L706" s="228"/>
      <c r="M706" s="229"/>
      <c r="N706" s="230"/>
      <c r="O706" s="230"/>
      <c r="P706" s="230"/>
      <c r="Q706" s="230"/>
      <c r="R706" s="230"/>
      <c r="S706" s="230"/>
      <c r="T706" s="231"/>
      <c r="AT706" s="232" t="s">
        <v>135</v>
      </c>
      <c r="AU706" s="232" t="s">
        <v>87</v>
      </c>
      <c r="AV706" s="13" t="s">
        <v>87</v>
      </c>
      <c r="AW706" s="13" t="s">
        <v>33</v>
      </c>
      <c r="AX706" s="13" t="s">
        <v>77</v>
      </c>
      <c r="AY706" s="232" t="s">
        <v>128</v>
      </c>
    </row>
    <row r="707" spans="2:51" s="14" customFormat="1" ht="12">
      <c r="B707" s="233"/>
      <c r="C707" s="234"/>
      <c r="D707" s="223" t="s">
        <v>135</v>
      </c>
      <c r="E707" s="235" t="s">
        <v>1</v>
      </c>
      <c r="F707" s="236" t="s">
        <v>137</v>
      </c>
      <c r="G707" s="234"/>
      <c r="H707" s="237">
        <v>69.04</v>
      </c>
      <c r="I707" s="238"/>
      <c r="J707" s="234"/>
      <c r="K707" s="234"/>
      <c r="L707" s="239"/>
      <c r="M707" s="240"/>
      <c r="N707" s="241"/>
      <c r="O707" s="241"/>
      <c r="P707" s="241"/>
      <c r="Q707" s="241"/>
      <c r="R707" s="241"/>
      <c r="S707" s="241"/>
      <c r="T707" s="242"/>
      <c r="AT707" s="243" t="s">
        <v>135</v>
      </c>
      <c r="AU707" s="243" t="s">
        <v>87</v>
      </c>
      <c r="AV707" s="14" t="s">
        <v>134</v>
      </c>
      <c r="AW707" s="14" t="s">
        <v>33</v>
      </c>
      <c r="AX707" s="14" t="s">
        <v>85</v>
      </c>
      <c r="AY707" s="243" t="s">
        <v>128</v>
      </c>
    </row>
    <row r="708" spans="1:65" s="2" customFormat="1" ht="16.5" customHeight="1">
      <c r="A708" s="35"/>
      <c r="B708" s="36"/>
      <c r="C708" s="268" t="s">
        <v>1408</v>
      </c>
      <c r="D708" s="268" t="s">
        <v>398</v>
      </c>
      <c r="E708" s="269" t="s">
        <v>1394</v>
      </c>
      <c r="F708" s="270" t="s">
        <v>1395</v>
      </c>
      <c r="G708" s="271" t="s">
        <v>133</v>
      </c>
      <c r="H708" s="272">
        <v>1.403</v>
      </c>
      <c r="I708" s="273"/>
      <c r="J708" s="274">
        <f>ROUND(I708*H708,2)</f>
        <v>0</v>
      </c>
      <c r="K708" s="275"/>
      <c r="L708" s="276"/>
      <c r="M708" s="277" t="s">
        <v>1</v>
      </c>
      <c r="N708" s="278" t="s">
        <v>42</v>
      </c>
      <c r="O708" s="72"/>
      <c r="P708" s="217">
        <f>O708*H708</f>
        <v>0</v>
      </c>
      <c r="Q708" s="217">
        <v>0.55</v>
      </c>
      <c r="R708" s="217">
        <f>Q708*H708</f>
        <v>0.7716500000000001</v>
      </c>
      <c r="S708" s="217">
        <v>0</v>
      </c>
      <c r="T708" s="218">
        <f>S708*H708</f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219" t="s">
        <v>220</v>
      </c>
      <c r="AT708" s="219" t="s">
        <v>398</v>
      </c>
      <c r="AU708" s="219" t="s">
        <v>87</v>
      </c>
      <c r="AY708" s="18" t="s">
        <v>128</v>
      </c>
      <c r="BE708" s="220">
        <f>IF(N708="základní",J708,0)</f>
        <v>0</v>
      </c>
      <c r="BF708" s="220">
        <f>IF(N708="snížená",J708,0)</f>
        <v>0</v>
      </c>
      <c r="BG708" s="220">
        <f>IF(N708="zákl. přenesená",J708,0)</f>
        <v>0</v>
      </c>
      <c r="BH708" s="220">
        <f>IF(N708="sníž. přenesená",J708,0)</f>
        <v>0</v>
      </c>
      <c r="BI708" s="220">
        <f>IF(N708="nulová",J708,0)</f>
        <v>0</v>
      </c>
      <c r="BJ708" s="18" t="s">
        <v>85</v>
      </c>
      <c r="BK708" s="220">
        <f>ROUND(I708*H708,2)</f>
        <v>0</v>
      </c>
      <c r="BL708" s="18" t="s">
        <v>181</v>
      </c>
      <c r="BM708" s="219" t="s">
        <v>1409</v>
      </c>
    </row>
    <row r="709" spans="2:51" s="13" customFormat="1" ht="12">
      <c r="B709" s="221"/>
      <c r="C709" s="222"/>
      <c r="D709" s="223" t="s">
        <v>135</v>
      </c>
      <c r="E709" s="224" t="s">
        <v>1</v>
      </c>
      <c r="F709" s="225" t="s">
        <v>1410</v>
      </c>
      <c r="G709" s="222"/>
      <c r="H709" s="226">
        <v>1.011</v>
      </c>
      <c r="I709" s="227"/>
      <c r="J709" s="222"/>
      <c r="K709" s="222"/>
      <c r="L709" s="228"/>
      <c r="M709" s="229"/>
      <c r="N709" s="230"/>
      <c r="O709" s="230"/>
      <c r="P709" s="230"/>
      <c r="Q709" s="230"/>
      <c r="R709" s="230"/>
      <c r="S709" s="230"/>
      <c r="T709" s="231"/>
      <c r="AT709" s="232" t="s">
        <v>135</v>
      </c>
      <c r="AU709" s="232" t="s">
        <v>87</v>
      </c>
      <c r="AV709" s="13" t="s">
        <v>87</v>
      </c>
      <c r="AW709" s="13" t="s">
        <v>33</v>
      </c>
      <c r="AX709" s="13" t="s">
        <v>77</v>
      </c>
      <c r="AY709" s="232" t="s">
        <v>128</v>
      </c>
    </row>
    <row r="710" spans="2:51" s="13" customFormat="1" ht="12">
      <c r="B710" s="221"/>
      <c r="C710" s="222"/>
      <c r="D710" s="223" t="s">
        <v>135</v>
      </c>
      <c r="E710" s="224" t="s">
        <v>1</v>
      </c>
      <c r="F710" s="225" t="s">
        <v>1411</v>
      </c>
      <c r="G710" s="222"/>
      <c r="H710" s="226">
        <v>0.392</v>
      </c>
      <c r="I710" s="227"/>
      <c r="J710" s="222"/>
      <c r="K710" s="222"/>
      <c r="L710" s="228"/>
      <c r="M710" s="229"/>
      <c r="N710" s="230"/>
      <c r="O710" s="230"/>
      <c r="P710" s="230"/>
      <c r="Q710" s="230"/>
      <c r="R710" s="230"/>
      <c r="S710" s="230"/>
      <c r="T710" s="231"/>
      <c r="AT710" s="232" t="s">
        <v>135</v>
      </c>
      <c r="AU710" s="232" t="s">
        <v>87</v>
      </c>
      <c r="AV710" s="13" t="s">
        <v>87</v>
      </c>
      <c r="AW710" s="13" t="s">
        <v>33</v>
      </c>
      <c r="AX710" s="13" t="s">
        <v>77</v>
      </c>
      <c r="AY710" s="232" t="s">
        <v>128</v>
      </c>
    </row>
    <row r="711" spans="2:51" s="14" customFormat="1" ht="12">
      <c r="B711" s="233"/>
      <c r="C711" s="234"/>
      <c r="D711" s="223" t="s">
        <v>135</v>
      </c>
      <c r="E711" s="235" t="s">
        <v>1</v>
      </c>
      <c r="F711" s="236" t="s">
        <v>137</v>
      </c>
      <c r="G711" s="234"/>
      <c r="H711" s="237">
        <v>1.403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135</v>
      </c>
      <c r="AU711" s="243" t="s">
        <v>87</v>
      </c>
      <c r="AV711" s="14" t="s">
        <v>134</v>
      </c>
      <c r="AW711" s="14" t="s">
        <v>33</v>
      </c>
      <c r="AX711" s="14" t="s">
        <v>85</v>
      </c>
      <c r="AY711" s="243" t="s">
        <v>128</v>
      </c>
    </row>
    <row r="712" spans="1:65" s="2" customFormat="1" ht="21.75" customHeight="1">
      <c r="A712" s="35"/>
      <c r="B712" s="36"/>
      <c r="C712" s="207" t="s">
        <v>1412</v>
      </c>
      <c r="D712" s="207" t="s">
        <v>130</v>
      </c>
      <c r="E712" s="208" t="s">
        <v>1413</v>
      </c>
      <c r="F712" s="209" t="s">
        <v>1414</v>
      </c>
      <c r="G712" s="210" t="s">
        <v>255</v>
      </c>
      <c r="H712" s="211">
        <v>244.8</v>
      </c>
      <c r="I712" s="212"/>
      <c r="J712" s="213">
        <f>ROUND(I712*H712,2)</f>
        <v>0</v>
      </c>
      <c r="K712" s="214"/>
      <c r="L712" s="40"/>
      <c r="M712" s="215" t="s">
        <v>1</v>
      </c>
      <c r="N712" s="216" t="s">
        <v>42</v>
      </c>
      <c r="O712" s="72"/>
      <c r="P712" s="217">
        <f>O712*H712</f>
        <v>0</v>
      </c>
      <c r="Q712" s="217">
        <v>0</v>
      </c>
      <c r="R712" s="217">
        <f>Q712*H712</f>
        <v>0</v>
      </c>
      <c r="S712" s="217">
        <v>0</v>
      </c>
      <c r="T712" s="218">
        <f>S712*H712</f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219" t="s">
        <v>181</v>
      </c>
      <c r="AT712" s="219" t="s">
        <v>130</v>
      </c>
      <c r="AU712" s="219" t="s">
        <v>87</v>
      </c>
      <c r="AY712" s="18" t="s">
        <v>128</v>
      </c>
      <c r="BE712" s="220">
        <f>IF(N712="základní",J712,0)</f>
        <v>0</v>
      </c>
      <c r="BF712" s="220">
        <f>IF(N712="snížená",J712,0)</f>
        <v>0</v>
      </c>
      <c r="BG712" s="220">
        <f>IF(N712="zákl. přenesená",J712,0)</f>
        <v>0</v>
      </c>
      <c r="BH712" s="220">
        <f>IF(N712="sníž. přenesená",J712,0)</f>
        <v>0</v>
      </c>
      <c r="BI712" s="220">
        <f>IF(N712="nulová",J712,0)</f>
        <v>0</v>
      </c>
      <c r="BJ712" s="18" t="s">
        <v>85</v>
      </c>
      <c r="BK712" s="220">
        <f>ROUND(I712*H712,2)</f>
        <v>0</v>
      </c>
      <c r="BL712" s="18" t="s">
        <v>181</v>
      </c>
      <c r="BM712" s="219" t="s">
        <v>1415</v>
      </c>
    </row>
    <row r="713" spans="2:51" s="13" customFormat="1" ht="12">
      <c r="B713" s="221"/>
      <c r="C713" s="222"/>
      <c r="D713" s="223" t="s">
        <v>135</v>
      </c>
      <c r="E713" s="224" t="s">
        <v>1</v>
      </c>
      <c r="F713" s="225" t="s">
        <v>1416</v>
      </c>
      <c r="G713" s="222"/>
      <c r="H713" s="226">
        <v>244.8</v>
      </c>
      <c r="I713" s="227"/>
      <c r="J713" s="222"/>
      <c r="K713" s="222"/>
      <c r="L713" s="228"/>
      <c r="M713" s="229"/>
      <c r="N713" s="230"/>
      <c r="O713" s="230"/>
      <c r="P713" s="230"/>
      <c r="Q713" s="230"/>
      <c r="R713" s="230"/>
      <c r="S713" s="230"/>
      <c r="T713" s="231"/>
      <c r="AT713" s="232" t="s">
        <v>135</v>
      </c>
      <c r="AU713" s="232" t="s">
        <v>87</v>
      </c>
      <c r="AV713" s="13" t="s">
        <v>87</v>
      </c>
      <c r="AW713" s="13" t="s">
        <v>33</v>
      </c>
      <c r="AX713" s="13" t="s">
        <v>85</v>
      </c>
      <c r="AY713" s="232" t="s">
        <v>128</v>
      </c>
    </row>
    <row r="714" spans="1:65" s="2" customFormat="1" ht="16.5" customHeight="1">
      <c r="A714" s="35"/>
      <c r="B714" s="36"/>
      <c r="C714" s="268" t="s">
        <v>1417</v>
      </c>
      <c r="D714" s="268" t="s">
        <v>398</v>
      </c>
      <c r="E714" s="269" t="s">
        <v>1418</v>
      </c>
      <c r="F714" s="270" t="s">
        <v>1419</v>
      </c>
      <c r="G714" s="271" t="s">
        <v>133</v>
      </c>
      <c r="H714" s="272">
        <v>23.501</v>
      </c>
      <c r="I714" s="273"/>
      <c r="J714" s="274">
        <f>ROUND(I714*H714,2)</f>
        <v>0</v>
      </c>
      <c r="K714" s="275"/>
      <c r="L714" s="276"/>
      <c r="M714" s="277" t="s">
        <v>1</v>
      </c>
      <c r="N714" s="278" t="s">
        <v>42</v>
      </c>
      <c r="O714" s="72"/>
      <c r="P714" s="217">
        <f>O714*H714</f>
        <v>0</v>
      </c>
      <c r="Q714" s="217">
        <v>0.44</v>
      </c>
      <c r="R714" s="217">
        <f>Q714*H714</f>
        <v>10.340440000000001</v>
      </c>
      <c r="S714" s="217">
        <v>0</v>
      </c>
      <c r="T714" s="218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219" t="s">
        <v>220</v>
      </c>
      <c r="AT714" s="219" t="s">
        <v>398</v>
      </c>
      <c r="AU714" s="219" t="s">
        <v>87</v>
      </c>
      <c r="AY714" s="18" t="s">
        <v>128</v>
      </c>
      <c r="BE714" s="220">
        <f>IF(N714="základní",J714,0)</f>
        <v>0</v>
      </c>
      <c r="BF714" s="220">
        <f>IF(N714="snížená",J714,0)</f>
        <v>0</v>
      </c>
      <c r="BG714" s="220">
        <f>IF(N714="zákl. přenesená",J714,0)</f>
        <v>0</v>
      </c>
      <c r="BH714" s="220">
        <f>IF(N714="sníž. přenesená",J714,0)</f>
        <v>0</v>
      </c>
      <c r="BI714" s="220">
        <f>IF(N714="nulová",J714,0)</f>
        <v>0</v>
      </c>
      <c r="BJ714" s="18" t="s">
        <v>85</v>
      </c>
      <c r="BK714" s="220">
        <f>ROUND(I714*H714,2)</f>
        <v>0</v>
      </c>
      <c r="BL714" s="18" t="s">
        <v>181</v>
      </c>
      <c r="BM714" s="219" t="s">
        <v>1420</v>
      </c>
    </row>
    <row r="715" spans="2:51" s="13" customFormat="1" ht="12">
      <c r="B715" s="221"/>
      <c r="C715" s="222"/>
      <c r="D715" s="223" t="s">
        <v>135</v>
      </c>
      <c r="E715" s="224" t="s">
        <v>1</v>
      </c>
      <c r="F715" s="225" t="s">
        <v>1421</v>
      </c>
      <c r="G715" s="222"/>
      <c r="H715" s="226">
        <v>23.501</v>
      </c>
      <c r="I715" s="227"/>
      <c r="J715" s="222"/>
      <c r="K715" s="222"/>
      <c r="L715" s="228"/>
      <c r="M715" s="229"/>
      <c r="N715" s="230"/>
      <c r="O715" s="230"/>
      <c r="P715" s="230"/>
      <c r="Q715" s="230"/>
      <c r="R715" s="230"/>
      <c r="S715" s="230"/>
      <c r="T715" s="231"/>
      <c r="AT715" s="232" t="s">
        <v>135</v>
      </c>
      <c r="AU715" s="232" t="s">
        <v>87</v>
      </c>
      <c r="AV715" s="13" t="s">
        <v>87</v>
      </c>
      <c r="AW715" s="13" t="s">
        <v>33</v>
      </c>
      <c r="AX715" s="13" t="s">
        <v>85</v>
      </c>
      <c r="AY715" s="232" t="s">
        <v>128</v>
      </c>
    </row>
    <row r="716" spans="1:65" s="2" customFormat="1" ht="21.75" customHeight="1">
      <c r="A716" s="35"/>
      <c r="B716" s="36"/>
      <c r="C716" s="207" t="s">
        <v>1422</v>
      </c>
      <c r="D716" s="207" t="s">
        <v>130</v>
      </c>
      <c r="E716" s="208" t="s">
        <v>1423</v>
      </c>
      <c r="F716" s="209" t="s">
        <v>1424</v>
      </c>
      <c r="G716" s="210" t="s">
        <v>255</v>
      </c>
      <c r="H716" s="211">
        <v>994.84</v>
      </c>
      <c r="I716" s="212"/>
      <c r="J716" s="213">
        <f>ROUND(I716*H716,2)</f>
        <v>0</v>
      </c>
      <c r="K716" s="214"/>
      <c r="L716" s="40"/>
      <c r="M716" s="215" t="s">
        <v>1</v>
      </c>
      <c r="N716" s="216" t="s">
        <v>42</v>
      </c>
      <c r="O716" s="72"/>
      <c r="P716" s="217">
        <f>O716*H716</f>
        <v>0</v>
      </c>
      <c r="Q716" s="217">
        <v>0</v>
      </c>
      <c r="R716" s="217">
        <f>Q716*H716</f>
        <v>0</v>
      </c>
      <c r="S716" s="217">
        <v>0</v>
      </c>
      <c r="T716" s="218">
        <f>S716*H716</f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219" t="s">
        <v>181</v>
      </c>
      <c r="AT716" s="219" t="s">
        <v>130</v>
      </c>
      <c r="AU716" s="219" t="s">
        <v>87</v>
      </c>
      <c r="AY716" s="18" t="s">
        <v>128</v>
      </c>
      <c r="BE716" s="220">
        <f>IF(N716="základní",J716,0)</f>
        <v>0</v>
      </c>
      <c r="BF716" s="220">
        <f>IF(N716="snížená",J716,0)</f>
        <v>0</v>
      </c>
      <c r="BG716" s="220">
        <f>IF(N716="zákl. přenesená",J716,0)</f>
        <v>0</v>
      </c>
      <c r="BH716" s="220">
        <f>IF(N716="sníž. přenesená",J716,0)</f>
        <v>0</v>
      </c>
      <c r="BI716" s="220">
        <f>IF(N716="nulová",J716,0)</f>
        <v>0</v>
      </c>
      <c r="BJ716" s="18" t="s">
        <v>85</v>
      </c>
      <c r="BK716" s="220">
        <f>ROUND(I716*H716,2)</f>
        <v>0</v>
      </c>
      <c r="BL716" s="18" t="s">
        <v>181</v>
      </c>
      <c r="BM716" s="219" t="s">
        <v>1425</v>
      </c>
    </row>
    <row r="717" spans="2:51" s="13" customFormat="1" ht="12">
      <c r="B717" s="221"/>
      <c r="C717" s="222"/>
      <c r="D717" s="223" t="s">
        <v>135</v>
      </c>
      <c r="E717" s="224" t="s">
        <v>1</v>
      </c>
      <c r="F717" s="225" t="s">
        <v>1426</v>
      </c>
      <c r="G717" s="222"/>
      <c r="H717" s="226">
        <v>904.4</v>
      </c>
      <c r="I717" s="227"/>
      <c r="J717" s="222"/>
      <c r="K717" s="222"/>
      <c r="L717" s="228"/>
      <c r="M717" s="229"/>
      <c r="N717" s="230"/>
      <c r="O717" s="230"/>
      <c r="P717" s="230"/>
      <c r="Q717" s="230"/>
      <c r="R717" s="230"/>
      <c r="S717" s="230"/>
      <c r="T717" s="231"/>
      <c r="AT717" s="232" t="s">
        <v>135</v>
      </c>
      <c r="AU717" s="232" t="s">
        <v>87</v>
      </c>
      <c r="AV717" s="13" t="s">
        <v>87</v>
      </c>
      <c r="AW717" s="13" t="s">
        <v>33</v>
      </c>
      <c r="AX717" s="13" t="s">
        <v>77</v>
      </c>
      <c r="AY717" s="232" t="s">
        <v>128</v>
      </c>
    </row>
    <row r="718" spans="2:51" s="13" customFormat="1" ht="12">
      <c r="B718" s="221"/>
      <c r="C718" s="222"/>
      <c r="D718" s="223" t="s">
        <v>135</v>
      </c>
      <c r="E718" s="224" t="s">
        <v>1</v>
      </c>
      <c r="F718" s="225" t="s">
        <v>1427</v>
      </c>
      <c r="G718" s="222"/>
      <c r="H718" s="226">
        <v>90.44</v>
      </c>
      <c r="I718" s="227"/>
      <c r="J718" s="222"/>
      <c r="K718" s="222"/>
      <c r="L718" s="228"/>
      <c r="M718" s="229"/>
      <c r="N718" s="230"/>
      <c r="O718" s="230"/>
      <c r="P718" s="230"/>
      <c r="Q718" s="230"/>
      <c r="R718" s="230"/>
      <c r="S718" s="230"/>
      <c r="T718" s="231"/>
      <c r="AT718" s="232" t="s">
        <v>135</v>
      </c>
      <c r="AU718" s="232" t="s">
        <v>87</v>
      </c>
      <c r="AV718" s="13" t="s">
        <v>87</v>
      </c>
      <c r="AW718" s="13" t="s">
        <v>33</v>
      </c>
      <c r="AX718" s="13" t="s">
        <v>77</v>
      </c>
      <c r="AY718" s="232" t="s">
        <v>128</v>
      </c>
    </row>
    <row r="719" spans="2:51" s="14" customFormat="1" ht="12">
      <c r="B719" s="233"/>
      <c r="C719" s="234"/>
      <c r="D719" s="223" t="s">
        <v>135</v>
      </c>
      <c r="E719" s="235" t="s">
        <v>1</v>
      </c>
      <c r="F719" s="236" t="s">
        <v>137</v>
      </c>
      <c r="G719" s="234"/>
      <c r="H719" s="237">
        <v>994.84</v>
      </c>
      <c r="I719" s="238"/>
      <c r="J719" s="234"/>
      <c r="K719" s="234"/>
      <c r="L719" s="239"/>
      <c r="M719" s="240"/>
      <c r="N719" s="241"/>
      <c r="O719" s="241"/>
      <c r="P719" s="241"/>
      <c r="Q719" s="241"/>
      <c r="R719" s="241"/>
      <c r="S719" s="241"/>
      <c r="T719" s="242"/>
      <c r="AT719" s="243" t="s">
        <v>135</v>
      </c>
      <c r="AU719" s="243" t="s">
        <v>87</v>
      </c>
      <c r="AV719" s="14" t="s">
        <v>134</v>
      </c>
      <c r="AW719" s="14" t="s">
        <v>33</v>
      </c>
      <c r="AX719" s="14" t="s">
        <v>85</v>
      </c>
      <c r="AY719" s="243" t="s">
        <v>128</v>
      </c>
    </row>
    <row r="720" spans="1:65" s="2" customFormat="1" ht="16.5" customHeight="1">
      <c r="A720" s="35"/>
      <c r="B720" s="36"/>
      <c r="C720" s="268" t="s">
        <v>1428</v>
      </c>
      <c r="D720" s="268" t="s">
        <v>398</v>
      </c>
      <c r="E720" s="269" t="s">
        <v>1429</v>
      </c>
      <c r="F720" s="270" t="s">
        <v>1430</v>
      </c>
      <c r="G720" s="271" t="s">
        <v>133</v>
      </c>
      <c r="H720" s="272">
        <v>21.489</v>
      </c>
      <c r="I720" s="273"/>
      <c r="J720" s="274">
        <f>ROUND(I720*H720,2)</f>
        <v>0</v>
      </c>
      <c r="K720" s="275"/>
      <c r="L720" s="276"/>
      <c r="M720" s="277" t="s">
        <v>1</v>
      </c>
      <c r="N720" s="278" t="s">
        <v>42</v>
      </c>
      <c r="O720" s="72"/>
      <c r="P720" s="217">
        <f>O720*H720</f>
        <v>0</v>
      </c>
      <c r="Q720" s="217">
        <v>0.55</v>
      </c>
      <c r="R720" s="217">
        <f>Q720*H720</f>
        <v>11.818950000000001</v>
      </c>
      <c r="S720" s="217">
        <v>0</v>
      </c>
      <c r="T720" s="218">
        <f>S720*H720</f>
        <v>0</v>
      </c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R720" s="219" t="s">
        <v>220</v>
      </c>
      <c r="AT720" s="219" t="s">
        <v>398</v>
      </c>
      <c r="AU720" s="219" t="s">
        <v>87</v>
      </c>
      <c r="AY720" s="18" t="s">
        <v>128</v>
      </c>
      <c r="BE720" s="220">
        <f>IF(N720="základní",J720,0)</f>
        <v>0</v>
      </c>
      <c r="BF720" s="220">
        <f>IF(N720="snížená",J720,0)</f>
        <v>0</v>
      </c>
      <c r="BG720" s="220">
        <f>IF(N720="zákl. přenesená",J720,0)</f>
        <v>0</v>
      </c>
      <c r="BH720" s="220">
        <f>IF(N720="sníž. přenesená",J720,0)</f>
        <v>0</v>
      </c>
      <c r="BI720" s="220">
        <f>IF(N720="nulová",J720,0)</f>
        <v>0</v>
      </c>
      <c r="BJ720" s="18" t="s">
        <v>85</v>
      </c>
      <c r="BK720" s="220">
        <f>ROUND(I720*H720,2)</f>
        <v>0</v>
      </c>
      <c r="BL720" s="18" t="s">
        <v>181</v>
      </c>
      <c r="BM720" s="219" t="s">
        <v>1431</v>
      </c>
    </row>
    <row r="721" spans="2:51" s="13" customFormat="1" ht="12">
      <c r="B721" s="221"/>
      <c r="C721" s="222"/>
      <c r="D721" s="223" t="s">
        <v>135</v>
      </c>
      <c r="E721" s="224" t="s">
        <v>1</v>
      </c>
      <c r="F721" s="225" t="s">
        <v>1432</v>
      </c>
      <c r="G721" s="222"/>
      <c r="H721" s="226">
        <v>21.489</v>
      </c>
      <c r="I721" s="227"/>
      <c r="J721" s="222"/>
      <c r="K721" s="222"/>
      <c r="L721" s="228"/>
      <c r="M721" s="229"/>
      <c r="N721" s="230"/>
      <c r="O721" s="230"/>
      <c r="P721" s="230"/>
      <c r="Q721" s="230"/>
      <c r="R721" s="230"/>
      <c r="S721" s="230"/>
      <c r="T721" s="231"/>
      <c r="AT721" s="232" t="s">
        <v>135</v>
      </c>
      <c r="AU721" s="232" t="s">
        <v>87</v>
      </c>
      <c r="AV721" s="13" t="s">
        <v>87</v>
      </c>
      <c r="AW721" s="13" t="s">
        <v>33</v>
      </c>
      <c r="AX721" s="13" t="s">
        <v>85</v>
      </c>
      <c r="AY721" s="232" t="s">
        <v>128</v>
      </c>
    </row>
    <row r="722" spans="1:65" s="2" customFormat="1" ht="21.75" customHeight="1">
      <c r="A722" s="35"/>
      <c r="B722" s="36"/>
      <c r="C722" s="207" t="s">
        <v>1433</v>
      </c>
      <c r="D722" s="207" t="s">
        <v>130</v>
      </c>
      <c r="E722" s="208" t="s">
        <v>1434</v>
      </c>
      <c r="F722" s="209" t="s">
        <v>1435</v>
      </c>
      <c r="G722" s="210" t="s">
        <v>180</v>
      </c>
      <c r="H722" s="211">
        <v>31.592</v>
      </c>
      <c r="I722" s="212"/>
      <c r="J722" s="213">
        <f>ROUND(I722*H722,2)</f>
        <v>0</v>
      </c>
      <c r="K722" s="214"/>
      <c r="L722" s="40"/>
      <c r="M722" s="215" t="s">
        <v>1</v>
      </c>
      <c r="N722" s="216" t="s">
        <v>42</v>
      </c>
      <c r="O722" s="72"/>
      <c r="P722" s="217">
        <f>O722*H722</f>
        <v>0</v>
      </c>
      <c r="Q722" s="217">
        <v>0</v>
      </c>
      <c r="R722" s="217">
        <f>Q722*H722</f>
        <v>0</v>
      </c>
      <c r="S722" s="217">
        <v>0</v>
      </c>
      <c r="T722" s="218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19" t="s">
        <v>181</v>
      </c>
      <c r="AT722" s="219" t="s">
        <v>130</v>
      </c>
      <c r="AU722" s="219" t="s">
        <v>87</v>
      </c>
      <c r="AY722" s="18" t="s">
        <v>128</v>
      </c>
      <c r="BE722" s="220">
        <f>IF(N722="základní",J722,0)</f>
        <v>0</v>
      </c>
      <c r="BF722" s="220">
        <f>IF(N722="snížená",J722,0)</f>
        <v>0</v>
      </c>
      <c r="BG722" s="220">
        <f>IF(N722="zákl. přenesená",J722,0)</f>
        <v>0</v>
      </c>
      <c r="BH722" s="220">
        <f>IF(N722="sníž. přenesená",J722,0)</f>
        <v>0</v>
      </c>
      <c r="BI722" s="220">
        <f>IF(N722="nulová",J722,0)</f>
        <v>0</v>
      </c>
      <c r="BJ722" s="18" t="s">
        <v>85</v>
      </c>
      <c r="BK722" s="220">
        <f>ROUND(I722*H722,2)</f>
        <v>0</v>
      </c>
      <c r="BL722" s="18" t="s">
        <v>181</v>
      </c>
      <c r="BM722" s="219" t="s">
        <v>1436</v>
      </c>
    </row>
    <row r="723" spans="2:63" s="12" customFormat="1" ht="22.9" customHeight="1">
      <c r="B723" s="192"/>
      <c r="C723" s="193"/>
      <c r="D723" s="194" t="s">
        <v>76</v>
      </c>
      <c r="E723" s="205" t="s">
        <v>1437</v>
      </c>
      <c r="F723" s="205" t="s">
        <v>1438</v>
      </c>
      <c r="G723" s="193"/>
      <c r="H723" s="193"/>
      <c r="I723" s="196"/>
      <c r="J723" s="206">
        <f>BK723</f>
        <v>0</v>
      </c>
      <c r="K723" s="193"/>
      <c r="L723" s="197"/>
      <c r="M723" s="198"/>
      <c r="N723" s="199"/>
      <c r="O723" s="199"/>
      <c r="P723" s="200">
        <f>SUM(P724:P735)</f>
        <v>0</v>
      </c>
      <c r="Q723" s="199"/>
      <c r="R723" s="200">
        <f>SUM(R724:R735)</f>
        <v>0.6426101</v>
      </c>
      <c r="S723" s="199"/>
      <c r="T723" s="201">
        <f>SUM(T724:T735)</f>
        <v>0</v>
      </c>
      <c r="AR723" s="202" t="s">
        <v>87</v>
      </c>
      <c r="AT723" s="203" t="s">
        <v>76</v>
      </c>
      <c r="AU723" s="203" t="s">
        <v>85</v>
      </c>
      <c r="AY723" s="202" t="s">
        <v>128</v>
      </c>
      <c r="BK723" s="204">
        <f>SUM(BK724:BK735)</f>
        <v>0</v>
      </c>
    </row>
    <row r="724" spans="1:65" s="2" customFormat="1" ht="21.75" customHeight="1">
      <c r="A724" s="35"/>
      <c r="B724" s="36"/>
      <c r="C724" s="207" t="s">
        <v>1439</v>
      </c>
      <c r="D724" s="207" t="s">
        <v>130</v>
      </c>
      <c r="E724" s="208" t="s">
        <v>1440</v>
      </c>
      <c r="F724" s="209" t="s">
        <v>1441</v>
      </c>
      <c r="G724" s="210" t="s">
        <v>255</v>
      </c>
      <c r="H724" s="211">
        <v>2.07</v>
      </c>
      <c r="I724" s="212"/>
      <c r="J724" s="213">
        <f>ROUND(I724*H724,2)</f>
        <v>0</v>
      </c>
      <c r="K724" s="214"/>
      <c r="L724" s="40"/>
      <c r="M724" s="215" t="s">
        <v>1</v>
      </c>
      <c r="N724" s="216" t="s">
        <v>42</v>
      </c>
      <c r="O724" s="72"/>
      <c r="P724" s="217">
        <f>O724*H724</f>
        <v>0</v>
      </c>
      <c r="Q724" s="217">
        <v>0.00163</v>
      </c>
      <c r="R724" s="217">
        <f>Q724*H724</f>
        <v>0.0033740999999999997</v>
      </c>
      <c r="S724" s="217">
        <v>0</v>
      </c>
      <c r="T724" s="218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219" t="s">
        <v>181</v>
      </c>
      <c r="AT724" s="219" t="s">
        <v>130</v>
      </c>
      <c r="AU724" s="219" t="s">
        <v>87</v>
      </c>
      <c r="AY724" s="18" t="s">
        <v>128</v>
      </c>
      <c r="BE724" s="220">
        <f>IF(N724="základní",J724,0)</f>
        <v>0</v>
      </c>
      <c r="BF724" s="220">
        <f>IF(N724="snížená",J724,0)</f>
        <v>0</v>
      </c>
      <c r="BG724" s="220">
        <f>IF(N724="zákl. přenesená",J724,0)</f>
        <v>0</v>
      </c>
      <c r="BH724" s="220">
        <f>IF(N724="sníž. přenesená",J724,0)</f>
        <v>0</v>
      </c>
      <c r="BI724" s="220">
        <f>IF(N724="nulová",J724,0)</f>
        <v>0</v>
      </c>
      <c r="BJ724" s="18" t="s">
        <v>85</v>
      </c>
      <c r="BK724" s="220">
        <f>ROUND(I724*H724,2)</f>
        <v>0</v>
      </c>
      <c r="BL724" s="18" t="s">
        <v>181</v>
      </c>
      <c r="BM724" s="219" t="s">
        <v>1442</v>
      </c>
    </row>
    <row r="725" spans="2:51" s="13" customFormat="1" ht="12">
      <c r="B725" s="221"/>
      <c r="C725" s="222"/>
      <c r="D725" s="223" t="s">
        <v>135</v>
      </c>
      <c r="E725" s="224" t="s">
        <v>1</v>
      </c>
      <c r="F725" s="225" t="s">
        <v>1443</v>
      </c>
      <c r="G725" s="222"/>
      <c r="H725" s="226">
        <v>2.07</v>
      </c>
      <c r="I725" s="227"/>
      <c r="J725" s="222"/>
      <c r="K725" s="222"/>
      <c r="L725" s="228"/>
      <c r="M725" s="229"/>
      <c r="N725" s="230"/>
      <c r="O725" s="230"/>
      <c r="P725" s="230"/>
      <c r="Q725" s="230"/>
      <c r="R725" s="230"/>
      <c r="S725" s="230"/>
      <c r="T725" s="231"/>
      <c r="AT725" s="232" t="s">
        <v>135</v>
      </c>
      <c r="AU725" s="232" t="s">
        <v>87</v>
      </c>
      <c r="AV725" s="13" t="s">
        <v>87</v>
      </c>
      <c r="AW725" s="13" t="s">
        <v>33</v>
      </c>
      <c r="AX725" s="13" t="s">
        <v>85</v>
      </c>
      <c r="AY725" s="232" t="s">
        <v>128</v>
      </c>
    </row>
    <row r="726" spans="1:65" s="2" customFormat="1" ht="21.75" customHeight="1">
      <c r="A726" s="35"/>
      <c r="B726" s="36"/>
      <c r="C726" s="207" t="s">
        <v>1444</v>
      </c>
      <c r="D726" s="207" t="s">
        <v>130</v>
      </c>
      <c r="E726" s="208" t="s">
        <v>1445</v>
      </c>
      <c r="F726" s="209" t="s">
        <v>1446</v>
      </c>
      <c r="G726" s="210" t="s">
        <v>255</v>
      </c>
      <c r="H726" s="211">
        <v>108</v>
      </c>
      <c r="I726" s="212"/>
      <c r="J726" s="213">
        <f>ROUND(I726*H726,2)</f>
        <v>0</v>
      </c>
      <c r="K726" s="214"/>
      <c r="L726" s="40"/>
      <c r="M726" s="215" t="s">
        <v>1</v>
      </c>
      <c r="N726" s="216" t="s">
        <v>42</v>
      </c>
      <c r="O726" s="72"/>
      <c r="P726" s="217">
        <f>O726*H726</f>
        <v>0</v>
      </c>
      <c r="Q726" s="217">
        <v>0.00291</v>
      </c>
      <c r="R726" s="217">
        <f>Q726*H726</f>
        <v>0.31428</v>
      </c>
      <c r="S726" s="217">
        <v>0</v>
      </c>
      <c r="T726" s="218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219" t="s">
        <v>181</v>
      </c>
      <c r="AT726" s="219" t="s">
        <v>130</v>
      </c>
      <c r="AU726" s="219" t="s">
        <v>87</v>
      </c>
      <c r="AY726" s="18" t="s">
        <v>128</v>
      </c>
      <c r="BE726" s="220">
        <f>IF(N726="základní",J726,0)</f>
        <v>0</v>
      </c>
      <c r="BF726" s="220">
        <f>IF(N726="snížená",J726,0)</f>
        <v>0</v>
      </c>
      <c r="BG726" s="220">
        <f>IF(N726="zákl. přenesená",J726,0)</f>
        <v>0</v>
      </c>
      <c r="BH726" s="220">
        <f>IF(N726="sníž. přenesená",J726,0)</f>
        <v>0</v>
      </c>
      <c r="BI726" s="220">
        <f>IF(N726="nulová",J726,0)</f>
        <v>0</v>
      </c>
      <c r="BJ726" s="18" t="s">
        <v>85</v>
      </c>
      <c r="BK726" s="220">
        <f>ROUND(I726*H726,2)</f>
        <v>0</v>
      </c>
      <c r="BL726" s="18" t="s">
        <v>181</v>
      </c>
      <c r="BM726" s="219" t="s">
        <v>1447</v>
      </c>
    </row>
    <row r="727" spans="2:51" s="13" customFormat="1" ht="12">
      <c r="B727" s="221"/>
      <c r="C727" s="222"/>
      <c r="D727" s="223" t="s">
        <v>135</v>
      </c>
      <c r="E727" s="224" t="s">
        <v>1</v>
      </c>
      <c r="F727" s="225" t="s">
        <v>1448</v>
      </c>
      <c r="G727" s="222"/>
      <c r="H727" s="226">
        <v>108</v>
      </c>
      <c r="I727" s="227"/>
      <c r="J727" s="222"/>
      <c r="K727" s="222"/>
      <c r="L727" s="228"/>
      <c r="M727" s="229"/>
      <c r="N727" s="230"/>
      <c r="O727" s="230"/>
      <c r="P727" s="230"/>
      <c r="Q727" s="230"/>
      <c r="R727" s="230"/>
      <c r="S727" s="230"/>
      <c r="T727" s="231"/>
      <c r="AT727" s="232" t="s">
        <v>135</v>
      </c>
      <c r="AU727" s="232" t="s">
        <v>87</v>
      </c>
      <c r="AV727" s="13" t="s">
        <v>87</v>
      </c>
      <c r="AW727" s="13" t="s">
        <v>33</v>
      </c>
      <c r="AX727" s="13" t="s">
        <v>85</v>
      </c>
      <c r="AY727" s="232" t="s">
        <v>128</v>
      </c>
    </row>
    <row r="728" spans="1:65" s="2" customFormat="1" ht="21.75" customHeight="1">
      <c r="A728" s="35"/>
      <c r="B728" s="36"/>
      <c r="C728" s="207" t="s">
        <v>1449</v>
      </c>
      <c r="D728" s="207" t="s">
        <v>130</v>
      </c>
      <c r="E728" s="208" t="s">
        <v>1450</v>
      </c>
      <c r="F728" s="209" t="s">
        <v>1451</v>
      </c>
      <c r="G728" s="210" t="s">
        <v>634</v>
      </c>
      <c r="H728" s="211">
        <v>1</v>
      </c>
      <c r="I728" s="212"/>
      <c r="J728" s="213">
        <f>ROUND(I728*H728,2)</f>
        <v>0</v>
      </c>
      <c r="K728" s="214"/>
      <c r="L728" s="40"/>
      <c r="M728" s="215" t="s">
        <v>1</v>
      </c>
      <c r="N728" s="216" t="s">
        <v>42</v>
      </c>
      <c r="O728" s="72"/>
      <c r="P728" s="217">
        <f>O728*H728</f>
        <v>0</v>
      </c>
      <c r="Q728" s="217">
        <v>0.01568</v>
      </c>
      <c r="R728" s="217">
        <f>Q728*H728</f>
        <v>0.01568</v>
      </c>
      <c r="S728" s="217">
        <v>0</v>
      </c>
      <c r="T728" s="218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19" t="s">
        <v>181</v>
      </c>
      <c r="AT728" s="219" t="s">
        <v>130</v>
      </c>
      <c r="AU728" s="219" t="s">
        <v>87</v>
      </c>
      <c r="AY728" s="18" t="s">
        <v>128</v>
      </c>
      <c r="BE728" s="220">
        <f>IF(N728="základní",J728,0)</f>
        <v>0</v>
      </c>
      <c r="BF728" s="220">
        <f>IF(N728="snížená",J728,0)</f>
        <v>0</v>
      </c>
      <c r="BG728" s="220">
        <f>IF(N728="zákl. přenesená",J728,0)</f>
        <v>0</v>
      </c>
      <c r="BH728" s="220">
        <f>IF(N728="sníž. přenesená",J728,0)</f>
        <v>0</v>
      </c>
      <c r="BI728" s="220">
        <f>IF(N728="nulová",J728,0)</f>
        <v>0</v>
      </c>
      <c r="BJ728" s="18" t="s">
        <v>85</v>
      </c>
      <c r="BK728" s="220">
        <f>ROUND(I728*H728,2)</f>
        <v>0</v>
      </c>
      <c r="BL728" s="18" t="s">
        <v>181</v>
      </c>
      <c r="BM728" s="219" t="s">
        <v>1452</v>
      </c>
    </row>
    <row r="729" spans="1:65" s="2" customFormat="1" ht="21.75" customHeight="1">
      <c r="A729" s="35"/>
      <c r="B729" s="36"/>
      <c r="C729" s="207" t="s">
        <v>1453</v>
      </c>
      <c r="D729" s="207" t="s">
        <v>130</v>
      </c>
      <c r="E729" s="208" t="s">
        <v>1454</v>
      </c>
      <c r="F729" s="209" t="s">
        <v>1455</v>
      </c>
      <c r="G729" s="210" t="s">
        <v>255</v>
      </c>
      <c r="H729" s="211">
        <v>129.4</v>
      </c>
      <c r="I729" s="212"/>
      <c r="J729" s="213">
        <f>ROUND(I729*H729,2)</f>
        <v>0</v>
      </c>
      <c r="K729" s="214"/>
      <c r="L729" s="40"/>
      <c r="M729" s="215" t="s">
        <v>1</v>
      </c>
      <c r="N729" s="216" t="s">
        <v>42</v>
      </c>
      <c r="O729" s="72"/>
      <c r="P729" s="217">
        <f>O729*H729</f>
        <v>0</v>
      </c>
      <c r="Q729" s="217">
        <v>0.00174</v>
      </c>
      <c r="R729" s="217">
        <f>Q729*H729</f>
        <v>0.22515600000000002</v>
      </c>
      <c r="S729" s="217">
        <v>0</v>
      </c>
      <c r="T729" s="218">
        <f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219" t="s">
        <v>181</v>
      </c>
      <c r="AT729" s="219" t="s">
        <v>130</v>
      </c>
      <c r="AU729" s="219" t="s">
        <v>87</v>
      </c>
      <c r="AY729" s="18" t="s">
        <v>128</v>
      </c>
      <c r="BE729" s="220">
        <f>IF(N729="základní",J729,0)</f>
        <v>0</v>
      </c>
      <c r="BF729" s="220">
        <f>IF(N729="snížená",J729,0)</f>
        <v>0</v>
      </c>
      <c r="BG729" s="220">
        <f>IF(N729="zákl. přenesená",J729,0)</f>
        <v>0</v>
      </c>
      <c r="BH729" s="220">
        <f>IF(N729="sníž. přenesená",J729,0)</f>
        <v>0</v>
      </c>
      <c r="BI729" s="220">
        <f>IF(N729="nulová",J729,0)</f>
        <v>0</v>
      </c>
      <c r="BJ729" s="18" t="s">
        <v>85</v>
      </c>
      <c r="BK729" s="220">
        <f>ROUND(I729*H729,2)</f>
        <v>0</v>
      </c>
      <c r="BL729" s="18" t="s">
        <v>181</v>
      </c>
      <c r="BM729" s="219" t="s">
        <v>1456</v>
      </c>
    </row>
    <row r="730" spans="2:51" s="13" customFormat="1" ht="12">
      <c r="B730" s="221"/>
      <c r="C730" s="222"/>
      <c r="D730" s="223" t="s">
        <v>135</v>
      </c>
      <c r="E730" s="224" t="s">
        <v>1</v>
      </c>
      <c r="F730" s="225" t="s">
        <v>1457</v>
      </c>
      <c r="G730" s="222"/>
      <c r="H730" s="226">
        <v>129.4</v>
      </c>
      <c r="I730" s="227"/>
      <c r="J730" s="222"/>
      <c r="K730" s="222"/>
      <c r="L730" s="228"/>
      <c r="M730" s="229"/>
      <c r="N730" s="230"/>
      <c r="O730" s="230"/>
      <c r="P730" s="230"/>
      <c r="Q730" s="230"/>
      <c r="R730" s="230"/>
      <c r="S730" s="230"/>
      <c r="T730" s="231"/>
      <c r="AT730" s="232" t="s">
        <v>135</v>
      </c>
      <c r="AU730" s="232" t="s">
        <v>87</v>
      </c>
      <c r="AV730" s="13" t="s">
        <v>87</v>
      </c>
      <c r="AW730" s="13" t="s">
        <v>33</v>
      </c>
      <c r="AX730" s="13" t="s">
        <v>85</v>
      </c>
      <c r="AY730" s="232" t="s">
        <v>128</v>
      </c>
    </row>
    <row r="731" spans="1:65" s="2" customFormat="1" ht="21.75" customHeight="1">
      <c r="A731" s="35"/>
      <c r="B731" s="36"/>
      <c r="C731" s="207" t="s">
        <v>1458</v>
      </c>
      <c r="D731" s="207" t="s">
        <v>130</v>
      </c>
      <c r="E731" s="208" t="s">
        <v>1459</v>
      </c>
      <c r="F731" s="209" t="s">
        <v>1460</v>
      </c>
      <c r="G731" s="210" t="s">
        <v>634</v>
      </c>
      <c r="H731" s="211">
        <v>10</v>
      </c>
      <c r="I731" s="212"/>
      <c r="J731" s="213">
        <f>ROUND(I731*H731,2)</f>
        <v>0</v>
      </c>
      <c r="K731" s="214"/>
      <c r="L731" s="40"/>
      <c r="M731" s="215" t="s">
        <v>1</v>
      </c>
      <c r="N731" s="216" t="s">
        <v>42</v>
      </c>
      <c r="O731" s="72"/>
      <c r="P731" s="217">
        <f>O731*H731</f>
        <v>0</v>
      </c>
      <c r="Q731" s="217">
        <v>0.00025</v>
      </c>
      <c r="R731" s="217">
        <f>Q731*H731</f>
        <v>0.0025</v>
      </c>
      <c r="S731" s="217">
        <v>0</v>
      </c>
      <c r="T731" s="218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219" t="s">
        <v>181</v>
      </c>
      <c r="AT731" s="219" t="s">
        <v>130</v>
      </c>
      <c r="AU731" s="219" t="s">
        <v>87</v>
      </c>
      <c r="AY731" s="18" t="s">
        <v>128</v>
      </c>
      <c r="BE731" s="220">
        <f>IF(N731="základní",J731,0)</f>
        <v>0</v>
      </c>
      <c r="BF731" s="220">
        <f>IF(N731="snížená",J731,0)</f>
        <v>0</v>
      </c>
      <c r="BG731" s="220">
        <f>IF(N731="zákl. přenesená",J731,0)</f>
        <v>0</v>
      </c>
      <c r="BH731" s="220">
        <f>IF(N731="sníž. přenesená",J731,0)</f>
        <v>0</v>
      </c>
      <c r="BI731" s="220">
        <f>IF(N731="nulová",J731,0)</f>
        <v>0</v>
      </c>
      <c r="BJ731" s="18" t="s">
        <v>85</v>
      </c>
      <c r="BK731" s="220">
        <f>ROUND(I731*H731,2)</f>
        <v>0</v>
      </c>
      <c r="BL731" s="18" t="s">
        <v>181</v>
      </c>
      <c r="BM731" s="219" t="s">
        <v>1461</v>
      </c>
    </row>
    <row r="732" spans="1:65" s="2" customFormat="1" ht="16.5" customHeight="1">
      <c r="A732" s="35"/>
      <c r="B732" s="36"/>
      <c r="C732" s="207" t="s">
        <v>1462</v>
      </c>
      <c r="D732" s="207" t="s">
        <v>130</v>
      </c>
      <c r="E732" s="208" t="s">
        <v>1463</v>
      </c>
      <c r="F732" s="209" t="s">
        <v>1464</v>
      </c>
      <c r="G732" s="210" t="s">
        <v>255</v>
      </c>
      <c r="H732" s="211">
        <v>129.4</v>
      </c>
      <c r="I732" s="212"/>
      <c r="J732" s="213">
        <f>ROUND(I732*H732,2)</f>
        <v>0</v>
      </c>
      <c r="K732" s="214"/>
      <c r="L732" s="40"/>
      <c r="M732" s="215" t="s">
        <v>1</v>
      </c>
      <c r="N732" s="216" t="s">
        <v>42</v>
      </c>
      <c r="O732" s="72"/>
      <c r="P732" s="217">
        <f>O732*H732</f>
        <v>0</v>
      </c>
      <c r="Q732" s="217">
        <v>0</v>
      </c>
      <c r="R732" s="217">
        <f>Q732*H732</f>
        <v>0</v>
      </c>
      <c r="S732" s="217">
        <v>0</v>
      </c>
      <c r="T732" s="218">
        <f>S732*H732</f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219" t="s">
        <v>181</v>
      </c>
      <c r="AT732" s="219" t="s">
        <v>130</v>
      </c>
      <c r="AU732" s="219" t="s">
        <v>87</v>
      </c>
      <c r="AY732" s="18" t="s">
        <v>128</v>
      </c>
      <c r="BE732" s="220">
        <f>IF(N732="základní",J732,0)</f>
        <v>0</v>
      </c>
      <c r="BF732" s="220">
        <f>IF(N732="snížená",J732,0)</f>
        <v>0</v>
      </c>
      <c r="BG732" s="220">
        <f>IF(N732="zákl. přenesená",J732,0)</f>
        <v>0</v>
      </c>
      <c r="BH732" s="220">
        <f>IF(N732="sníž. přenesená",J732,0)</f>
        <v>0</v>
      </c>
      <c r="BI732" s="220">
        <f>IF(N732="nulová",J732,0)</f>
        <v>0</v>
      </c>
      <c r="BJ732" s="18" t="s">
        <v>85</v>
      </c>
      <c r="BK732" s="220">
        <f>ROUND(I732*H732,2)</f>
        <v>0</v>
      </c>
      <c r="BL732" s="18" t="s">
        <v>181</v>
      </c>
      <c r="BM732" s="219" t="s">
        <v>1465</v>
      </c>
    </row>
    <row r="733" spans="1:65" s="2" customFormat="1" ht="21.75" customHeight="1">
      <c r="A733" s="35"/>
      <c r="B733" s="36"/>
      <c r="C733" s="207" t="s">
        <v>1466</v>
      </c>
      <c r="D733" s="207" t="s">
        <v>130</v>
      </c>
      <c r="E733" s="208" t="s">
        <v>1467</v>
      </c>
      <c r="F733" s="209" t="s">
        <v>1468</v>
      </c>
      <c r="G733" s="210" t="s">
        <v>255</v>
      </c>
      <c r="H733" s="211">
        <v>38.5</v>
      </c>
      <c r="I733" s="212"/>
      <c r="J733" s="213">
        <f>ROUND(I733*H733,2)</f>
        <v>0</v>
      </c>
      <c r="K733" s="214"/>
      <c r="L733" s="40"/>
      <c r="M733" s="215" t="s">
        <v>1</v>
      </c>
      <c r="N733" s="216" t="s">
        <v>42</v>
      </c>
      <c r="O733" s="72"/>
      <c r="P733" s="217">
        <f>O733*H733</f>
        <v>0</v>
      </c>
      <c r="Q733" s="217">
        <v>0.00212</v>
      </c>
      <c r="R733" s="217">
        <f>Q733*H733</f>
        <v>0.08162</v>
      </c>
      <c r="S733" s="217">
        <v>0</v>
      </c>
      <c r="T733" s="218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19" t="s">
        <v>181</v>
      </c>
      <c r="AT733" s="219" t="s">
        <v>130</v>
      </c>
      <c r="AU733" s="219" t="s">
        <v>87</v>
      </c>
      <c r="AY733" s="18" t="s">
        <v>128</v>
      </c>
      <c r="BE733" s="220">
        <f>IF(N733="základní",J733,0)</f>
        <v>0</v>
      </c>
      <c r="BF733" s="220">
        <f>IF(N733="snížená",J733,0)</f>
        <v>0</v>
      </c>
      <c r="BG733" s="220">
        <f>IF(N733="zákl. přenesená",J733,0)</f>
        <v>0</v>
      </c>
      <c r="BH733" s="220">
        <f>IF(N733="sníž. přenesená",J733,0)</f>
        <v>0</v>
      </c>
      <c r="BI733" s="220">
        <f>IF(N733="nulová",J733,0)</f>
        <v>0</v>
      </c>
      <c r="BJ733" s="18" t="s">
        <v>85</v>
      </c>
      <c r="BK733" s="220">
        <f>ROUND(I733*H733,2)</f>
        <v>0</v>
      </c>
      <c r="BL733" s="18" t="s">
        <v>181</v>
      </c>
      <c r="BM733" s="219" t="s">
        <v>1469</v>
      </c>
    </row>
    <row r="734" spans="2:51" s="13" customFormat="1" ht="12">
      <c r="B734" s="221"/>
      <c r="C734" s="222"/>
      <c r="D734" s="223" t="s">
        <v>135</v>
      </c>
      <c r="E734" s="224" t="s">
        <v>1</v>
      </c>
      <c r="F734" s="225" t="s">
        <v>1470</v>
      </c>
      <c r="G734" s="222"/>
      <c r="H734" s="226">
        <v>38.5</v>
      </c>
      <c r="I734" s="227"/>
      <c r="J734" s="222"/>
      <c r="K734" s="222"/>
      <c r="L734" s="228"/>
      <c r="M734" s="229"/>
      <c r="N734" s="230"/>
      <c r="O734" s="230"/>
      <c r="P734" s="230"/>
      <c r="Q734" s="230"/>
      <c r="R734" s="230"/>
      <c r="S734" s="230"/>
      <c r="T734" s="231"/>
      <c r="AT734" s="232" t="s">
        <v>135</v>
      </c>
      <c r="AU734" s="232" t="s">
        <v>87</v>
      </c>
      <c r="AV734" s="13" t="s">
        <v>87</v>
      </c>
      <c r="AW734" s="13" t="s">
        <v>33</v>
      </c>
      <c r="AX734" s="13" t="s">
        <v>85</v>
      </c>
      <c r="AY734" s="232" t="s">
        <v>128</v>
      </c>
    </row>
    <row r="735" spans="1:65" s="2" customFormat="1" ht="21.75" customHeight="1">
      <c r="A735" s="35"/>
      <c r="B735" s="36"/>
      <c r="C735" s="207" t="s">
        <v>1471</v>
      </c>
      <c r="D735" s="207" t="s">
        <v>130</v>
      </c>
      <c r="E735" s="208" t="s">
        <v>1472</v>
      </c>
      <c r="F735" s="209" t="s">
        <v>1473</v>
      </c>
      <c r="G735" s="210" t="s">
        <v>180</v>
      </c>
      <c r="H735" s="211">
        <v>0.643</v>
      </c>
      <c r="I735" s="212"/>
      <c r="J735" s="213">
        <f>ROUND(I735*H735,2)</f>
        <v>0</v>
      </c>
      <c r="K735" s="214"/>
      <c r="L735" s="40"/>
      <c r="M735" s="215" t="s">
        <v>1</v>
      </c>
      <c r="N735" s="216" t="s">
        <v>42</v>
      </c>
      <c r="O735" s="72"/>
      <c r="P735" s="217">
        <f>O735*H735</f>
        <v>0</v>
      </c>
      <c r="Q735" s="217">
        <v>0</v>
      </c>
      <c r="R735" s="217">
        <f>Q735*H735</f>
        <v>0</v>
      </c>
      <c r="S735" s="217">
        <v>0</v>
      </c>
      <c r="T735" s="218">
        <f>S735*H735</f>
        <v>0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R735" s="219" t="s">
        <v>181</v>
      </c>
      <c r="AT735" s="219" t="s">
        <v>130</v>
      </c>
      <c r="AU735" s="219" t="s">
        <v>87</v>
      </c>
      <c r="AY735" s="18" t="s">
        <v>128</v>
      </c>
      <c r="BE735" s="220">
        <f>IF(N735="základní",J735,0)</f>
        <v>0</v>
      </c>
      <c r="BF735" s="220">
        <f>IF(N735="snížená",J735,0)</f>
        <v>0</v>
      </c>
      <c r="BG735" s="220">
        <f>IF(N735="zákl. přenesená",J735,0)</f>
        <v>0</v>
      </c>
      <c r="BH735" s="220">
        <f>IF(N735="sníž. přenesená",J735,0)</f>
        <v>0</v>
      </c>
      <c r="BI735" s="220">
        <f>IF(N735="nulová",J735,0)</f>
        <v>0</v>
      </c>
      <c r="BJ735" s="18" t="s">
        <v>85</v>
      </c>
      <c r="BK735" s="220">
        <f>ROUND(I735*H735,2)</f>
        <v>0</v>
      </c>
      <c r="BL735" s="18" t="s">
        <v>181</v>
      </c>
      <c r="BM735" s="219" t="s">
        <v>1474</v>
      </c>
    </row>
    <row r="736" spans="2:63" s="12" customFormat="1" ht="22.9" customHeight="1">
      <c r="B736" s="192"/>
      <c r="C736" s="193"/>
      <c r="D736" s="194" t="s">
        <v>76</v>
      </c>
      <c r="E736" s="205" t="s">
        <v>1475</v>
      </c>
      <c r="F736" s="205" t="s">
        <v>1476</v>
      </c>
      <c r="G736" s="193"/>
      <c r="H736" s="193"/>
      <c r="I736" s="196"/>
      <c r="J736" s="206">
        <f>BK736</f>
        <v>0</v>
      </c>
      <c r="K736" s="193"/>
      <c r="L736" s="197"/>
      <c r="M736" s="198"/>
      <c r="N736" s="199"/>
      <c r="O736" s="199"/>
      <c r="P736" s="200">
        <f>SUM(P737:P751)</f>
        <v>0</v>
      </c>
      <c r="Q736" s="199"/>
      <c r="R736" s="200">
        <f>SUM(R737:R751)</f>
        <v>0.33734155</v>
      </c>
      <c r="S736" s="199"/>
      <c r="T736" s="201">
        <f>SUM(T737:T751)</f>
        <v>0.00223</v>
      </c>
      <c r="AR736" s="202" t="s">
        <v>87</v>
      </c>
      <c r="AT736" s="203" t="s">
        <v>76</v>
      </c>
      <c r="AU736" s="203" t="s">
        <v>85</v>
      </c>
      <c r="AY736" s="202" t="s">
        <v>128</v>
      </c>
      <c r="BK736" s="204">
        <f>SUM(BK737:BK751)</f>
        <v>0</v>
      </c>
    </row>
    <row r="737" spans="1:65" s="2" customFormat="1" ht="21.75" customHeight="1">
      <c r="A737" s="35"/>
      <c r="B737" s="36"/>
      <c r="C737" s="207" t="s">
        <v>1477</v>
      </c>
      <c r="D737" s="207" t="s">
        <v>130</v>
      </c>
      <c r="E737" s="208" t="s">
        <v>1478</v>
      </c>
      <c r="F737" s="209" t="s">
        <v>1479</v>
      </c>
      <c r="G737" s="210" t="s">
        <v>142</v>
      </c>
      <c r="H737" s="211">
        <v>8.785</v>
      </c>
      <c r="I737" s="212"/>
      <c r="J737" s="213">
        <f>ROUND(I737*H737,2)</f>
        <v>0</v>
      </c>
      <c r="K737" s="214"/>
      <c r="L737" s="40"/>
      <c r="M737" s="215" t="s">
        <v>1</v>
      </c>
      <c r="N737" s="216" t="s">
        <v>42</v>
      </c>
      <c r="O737" s="72"/>
      <c r="P737" s="217">
        <f>O737*H737</f>
        <v>0</v>
      </c>
      <c r="Q737" s="217">
        <v>0.00027</v>
      </c>
      <c r="R737" s="217">
        <f>Q737*H737</f>
        <v>0.0023719500000000003</v>
      </c>
      <c r="S737" s="217">
        <v>0</v>
      </c>
      <c r="T737" s="218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219" t="s">
        <v>134</v>
      </c>
      <c r="AT737" s="219" t="s">
        <v>130</v>
      </c>
      <c r="AU737" s="219" t="s">
        <v>87</v>
      </c>
      <c r="AY737" s="18" t="s">
        <v>128</v>
      </c>
      <c r="BE737" s="220">
        <f>IF(N737="základní",J737,0)</f>
        <v>0</v>
      </c>
      <c r="BF737" s="220">
        <f>IF(N737="snížená",J737,0)</f>
        <v>0</v>
      </c>
      <c r="BG737" s="220">
        <f>IF(N737="zákl. přenesená",J737,0)</f>
        <v>0</v>
      </c>
      <c r="BH737" s="220">
        <f>IF(N737="sníž. přenesená",J737,0)</f>
        <v>0</v>
      </c>
      <c r="BI737" s="220">
        <f>IF(N737="nulová",J737,0)</f>
        <v>0</v>
      </c>
      <c r="BJ737" s="18" t="s">
        <v>85</v>
      </c>
      <c r="BK737" s="220">
        <f>ROUND(I737*H737,2)</f>
        <v>0</v>
      </c>
      <c r="BL737" s="18" t="s">
        <v>134</v>
      </c>
      <c r="BM737" s="219" t="s">
        <v>1480</v>
      </c>
    </row>
    <row r="738" spans="2:51" s="13" customFormat="1" ht="12">
      <c r="B738" s="221"/>
      <c r="C738" s="222"/>
      <c r="D738" s="223" t="s">
        <v>135</v>
      </c>
      <c r="E738" s="224" t="s">
        <v>1</v>
      </c>
      <c r="F738" s="225" t="s">
        <v>1481</v>
      </c>
      <c r="G738" s="222"/>
      <c r="H738" s="226">
        <v>8.785</v>
      </c>
      <c r="I738" s="227"/>
      <c r="J738" s="222"/>
      <c r="K738" s="222"/>
      <c r="L738" s="228"/>
      <c r="M738" s="229"/>
      <c r="N738" s="230"/>
      <c r="O738" s="230"/>
      <c r="P738" s="230"/>
      <c r="Q738" s="230"/>
      <c r="R738" s="230"/>
      <c r="S738" s="230"/>
      <c r="T738" s="231"/>
      <c r="AT738" s="232" t="s">
        <v>135</v>
      </c>
      <c r="AU738" s="232" t="s">
        <v>87</v>
      </c>
      <c r="AV738" s="13" t="s">
        <v>87</v>
      </c>
      <c r="AW738" s="13" t="s">
        <v>33</v>
      </c>
      <c r="AX738" s="13" t="s">
        <v>85</v>
      </c>
      <c r="AY738" s="232" t="s">
        <v>128</v>
      </c>
    </row>
    <row r="739" spans="1:65" s="2" customFormat="1" ht="21.75" customHeight="1">
      <c r="A739" s="35"/>
      <c r="B739" s="36"/>
      <c r="C739" s="268" t="s">
        <v>1482</v>
      </c>
      <c r="D739" s="268" t="s">
        <v>398</v>
      </c>
      <c r="E739" s="269" t="s">
        <v>1483</v>
      </c>
      <c r="F739" s="270" t="s">
        <v>1484</v>
      </c>
      <c r="G739" s="271" t="s">
        <v>142</v>
      </c>
      <c r="H739" s="272">
        <v>8.785</v>
      </c>
      <c r="I739" s="273"/>
      <c r="J739" s="274">
        <f>ROUND(I739*H739,2)</f>
        <v>0</v>
      </c>
      <c r="K739" s="275"/>
      <c r="L739" s="276"/>
      <c r="M739" s="277" t="s">
        <v>1</v>
      </c>
      <c r="N739" s="278" t="s">
        <v>42</v>
      </c>
      <c r="O739" s="72"/>
      <c r="P739" s="217">
        <f>O739*H739</f>
        <v>0</v>
      </c>
      <c r="Q739" s="217">
        <v>0.03056</v>
      </c>
      <c r="R739" s="217">
        <f>Q739*H739</f>
        <v>0.26846960000000003</v>
      </c>
      <c r="S739" s="217">
        <v>0</v>
      </c>
      <c r="T739" s="218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219" t="s">
        <v>154</v>
      </c>
      <c r="AT739" s="219" t="s">
        <v>398</v>
      </c>
      <c r="AU739" s="219" t="s">
        <v>87</v>
      </c>
      <c r="AY739" s="18" t="s">
        <v>128</v>
      </c>
      <c r="BE739" s="220">
        <f>IF(N739="základní",J739,0)</f>
        <v>0</v>
      </c>
      <c r="BF739" s="220">
        <f>IF(N739="snížená",J739,0)</f>
        <v>0</v>
      </c>
      <c r="BG739" s="220">
        <f>IF(N739="zákl. přenesená",J739,0)</f>
        <v>0</v>
      </c>
      <c r="BH739" s="220">
        <f>IF(N739="sníž. přenesená",J739,0)</f>
        <v>0</v>
      </c>
      <c r="BI739" s="220">
        <f>IF(N739="nulová",J739,0)</f>
        <v>0</v>
      </c>
      <c r="BJ739" s="18" t="s">
        <v>85</v>
      </c>
      <c r="BK739" s="220">
        <f>ROUND(I739*H739,2)</f>
        <v>0</v>
      </c>
      <c r="BL739" s="18" t="s">
        <v>134</v>
      </c>
      <c r="BM739" s="219" t="s">
        <v>1485</v>
      </c>
    </row>
    <row r="740" spans="1:65" s="2" customFormat="1" ht="21.75" customHeight="1">
      <c r="A740" s="35"/>
      <c r="B740" s="36"/>
      <c r="C740" s="207" t="s">
        <v>1486</v>
      </c>
      <c r="D740" s="207" t="s">
        <v>130</v>
      </c>
      <c r="E740" s="208" t="s">
        <v>1487</v>
      </c>
      <c r="F740" s="209" t="s">
        <v>1488</v>
      </c>
      <c r="G740" s="210" t="s">
        <v>255</v>
      </c>
      <c r="H740" s="211">
        <v>2.07</v>
      </c>
      <c r="I740" s="212"/>
      <c r="J740" s="213">
        <f>ROUND(I740*H740,2)</f>
        <v>0</v>
      </c>
      <c r="K740" s="214"/>
      <c r="L740" s="40"/>
      <c r="M740" s="215" t="s">
        <v>1</v>
      </c>
      <c r="N740" s="216" t="s">
        <v>42</v>
      </c>
      <c r="O740" s="72"/>
      <c r="P740" s="217">
        <f>O740*H740</f>
        <v>0</v>
      </c>
      <c r="Q740" s="217">
        <v>0</v>
      </c>
      <c r="R740" s="217">
        <f>Q740*H740</f>
        <v>0</v>
      </c>
      <c r="S740" s="217">
        <v>0</v>
      </c>
      <c r="T740" s="218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219" t="s">
        <v>134</v>
      </c>
      <c r="AT740" s="219" t="s">
        <v>130</v>
      </c>
      <c r="AU740" s="219" t="s">
        <v>87</v>
      </c>
      <c r="AY740" s="18" t="s">
        <v>128</v>
      </c>
      <c r="BE740" s="220">
        <f>IF(N740="základní",J740,0)</f>
        <v>0</v>
      </c>
      <c r="BF740" s="220">
        <f>IF(N740="snížená",J740,0)</f>
        <v>0</v>
      </c>
      <c r="BG740" s="220">
        <f>IF(N740="zákl. přenesená",J740,0)</f>
        <v>0</v>
      </c>
      <c r="BH740" s="220">
        <f>IF(N740="sníž. přenesená",J740,0)</f>
        <v>0</v>
      </c>
      <c r="BI740" s="220">
        <f>IF(N740="nulová",J740,0)</f>
        <v>0</v>
      </c>
      <c r="BJ740" s="18" t="s">
        <v>85</v>
      </c>
      <c r="BK740" s="220">
        <f>ROUND(I740*H740,2)</f>
        <v>0</v>
      </c>
      <c r="BL740" s="18" t="s">
        <v>134</v>
      </c>
      <c r="BM740" s="219" t="s">
        <v>1489</v>
      </c>
    </row>
    <row r="741" spans="2:51" s="13" customFormat="1" ht="12">
      <c r="B741" s="221"/>
      <c r="C741" s="222"/>
      <c r="D741" s="223" t="s">
        <v>135</v>
      </c>
      <c r="E741" s="224" t="s">
        <v>1</v>
      </c>
      <c r="F741" s="225" t="s">
        <v>1490</v>
      </c>
      <c r="G741" s="222"/>
      <c r="H741" s="226">
        <v>2.07</v>
      </c>
      <c r="I741" s="227"/>
      <c r="J741" s="222"/>
      <c r="K741" s="222"/>
      <c r="L741" s="228"/>
      <c r="M741" s="229"/>
      <c r="N741" s="230"/>
      <c r="O741" s="230"/>
      <c r="P741" s="230"/>
      <c r="Q741" s="230"/>
      <c r="R741" s="230"/>
      <c r="S741" s="230"/>
      <c r="T741" s="231"/>
      <c r="AT741" s="232" t="s">
        <v>135</v>
      </c>
      <c r="AU741" s="232" t="s">
        <v>87</v>
      </c>
      <c r="AV741" s="13" t="s">
        <v>87</v>
      </c>
      <c r="AW741" s="13" t="s">
        <v>33</v>
      </c>
      <c r="AX741" s="13" t="s">
        <v>85</v>
      </c>
      <c r="AY741" s="232" t="s">
        <v>128</v>
      </c>
    </row>
    <row r="742" spans="1:65" s="2" customFormat="1" ht="16.5" customHeight="1">
      <c r="A742" s="35"/>
      <c r="B742" s="36"/>
      <c r="C742" s="207" t="s">
        <v>1491</v>
      </c>
      <c r="D742" s="207" t="s">
        <v>130</v>
      </c>
      <c r="E742" s="208" t="s">
        <v>1492</v>
      </c>
      <c r="F742" s="209" t="s">
        <v>1493</v>
      </c>
      <c r="G742" s="210" t="s">
        <v>634</v>
      </c>
      <c r="H742" s="211">
        <v>1</v>
      </c>
      <c r="I742" s="212"/>
      <c r="J742" s="213">
        <f>ROUND(I742*H742,2)</f>
        <v>0</v>
      </c>
      <c r="K742" s="214"/>
      <c r="L742" s="40"/>
      <c r="M742" s="215" t="s">
        <v>1</v>
      </c>
      <c r="N742" s="216" t="s">
        <v>42</v>
      </c>
      <c r="O742" s="72"/>
      <c r="P742" s="217">
        <f>O742*H742</f>
        <v>0</v>
      </c>
      <c r="Q742" s="217">
        <v>0</v>
      </c>
      <c r="R742" s="217">
        <f>Q742*H742</f>
        <v>0</v>
      </c>
      <c r="S742" s="217">
        <v>0.00223</v>
      </c>
      <c r="T742" s="218">
        <f>S742*H742</f>
        <v>0.00223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19" t="s">
        <v>181</v>
      </c>
      <c r="AT742" s="219" t="s">
        <v>130</v>
      </c>
      <c r="AU742" s="219" t="s">
        <v>87</v>
      </c>
      <c r="AY742" s="18" t="s">
        <v>128</v>
      </c>
      <c r="BE742" s="220">
        <f>IF(N742="základní",J742,0)</f>
        <v>0</v>
      </c>
      <c r="BF742" s="220">
        <f>IF(N742="snížená",J742,0)</f>
        <v>0</v>
      </c>
      <c r="BG742" s="220">
        <f>IF(N742="zákl. přenesená",J742,0)</f>
        <v>0</v>
      </c>
      <c r="BH742" s="220">
        <f>IF(N742="sníž. přenesená",J742,0)</f>
        <v>0</v>
      </c>
      <c r="BI742" s="220">
        <f>IF(N742="nulová",J742,0)</f>
        <v>0</v>
      </c>
      <c r="BJ742" s="18" t="s">
        <v>85</v>
      </c>
      <c r="BK742" s="220">
        <f>ROUND(I742*H742,2)</f>
        <v>0</v>
      </c>
      <c r="BL742" s="18" t="s">
        <v>181</v>
      </c>
      <c r="BM742" s="219" t="s">
        <v>1494</v>
      </c>
    </row>
    <row r="743" spans="2:51" s="13" customFormat="1" ht="12">
      <c r="B743" s="221"/>
      <c r="C743" s="222"/>
      <c r="D743" s="223" t="s">
        <v>135</v>
      </c>
      <c r="E743" s="224" t="s">
        <v>1</v>
      </c>
      <c r="F743" s="225" t="s">
        <v>1495</v>
      </c>
      <c r="G743" s="222"/>
      <c r="H743" s="226">
        <v>1</v>
      </c>
      <c r="I743" s="227"/>
      <c r="J743" s="222"/>
      <c r="K743" s="222"/>
      <c r="L743" s="228"/>
      <c r="M743" s="229"/>
      <c r="N743" s="230"/>
      <c r="O743" s="230"/>
      <c r="P743" s="230"/>
      <c r="Q743" s="230"/>
      <c r="R743" s="230"/>
      <c r="S743" s="230"/>
      <c r="T743" s="231"/>
      <c r="AT743" s="232" t="s">
        <v>135</v>
      </c>
      <c r="AU743" s="232" t="s">
        <v>87</v>
      </c>
      <c r="AV743" s="13" t="s">
        <v>87</v>
      </c>
      <c r="AW743" s="13" t="s">
        <v>33</v>
      </c>
      <c r="AX743" s="13" t="s">
        <v>85</v>
      </c>
      <c r="AY743" s="232" t="s">
        <v>128</v>
      </c>
    </row>
    <row r="744" spans="1:65" s="2" customFormat="1" ht="21.75" customHeight="1">
      <c r="A744" s="35"/>
      <c r="B744" s="36"/>
      <c r="C744" s="207" t="s">
        <v>1496</v>
      </c>
      <c r="D744" s="207" t="s">
        <v>130</v>
      </c>
      <c r="E744" s="208" t="s">
        <v>1497</v>
      </c>
      <c r="F744" s="209" t="s">
        <v>1498</v>
      </c>
      <c r="G744" s="210" t="s">
        <v>634</v>
      </c>
      <c r="H744" s="211">
        <v>1</v>
      </c>
      <c r="I744" s="212"/>
      <c r="J744" s="213">
        <f>ROUND(I744*H744,2)</f>
        <v>0</v>
      </c>
      <c r="K744" s="214"/>
      <c r="L744" s="40"/>
      <c r="M744" s="215" t="s">
        <v>1</v>
      </c>
      <c r="N744" s="216" t="s">
        <v>42</v>
      </c>
      <c r="O744" s="72"/>
      <c r="P744" s="217">
        <f>O744*H744</f>
        <v>0</v>
      </c>
      <c r="Q744" s="217">
        <v>0</v>
      </c>
      <c r="R744" s="217">
        <f>Q744*H744</f>
        <v>0</v>
      </c>
      <c r="S744" s="217">
        <v>0</v>
      </c>
      <c r="T744" s="218">
        <f>S744*H744</f>
        <v>0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219" t="s">
        <v>181</v>
      </c>
      <c r="AT744" s="219" t="s">
        <v>130</v>
      </c>
      <c r="AU744" s="219" t="s">
        <v>87</v>
      </c>
      <c r="AY744" s="18" t="s">
        <v>128</v>
      </c>
      <c r="BE744" s="220">
        <f>IF(N744="základní",J744,0)</f>
        <v>0</v>
      </c>
      <c r="BF744" s="220">
        <f>IF(N744="snížená",J744,0)</f>
        <v>0</v>
      </c>
      <c r="BG744" s="220">
        <f>IF(N744="zákl. přenesená",J744,0)</f>
        <v>0</v>
      </c>
      <c r="BH744" s="220">
        <f>IF(N744="sníž. přenesená",J744,0)</f>
        <v>0</v>
      </c>
      <c r="BI744" s="220">
        <f>IF(N744="nulová",J744,0)</f>
        <v>0</v>
      </c>
      <c r="BJ744" s="18" t="s">
        <v>85</v>
      </c>
      <c r="BK744" s="220">
        <f>ROUND(I744*H744,2)</f>
        <v>0</v>
      </c>
      <c r="BL744" s="18" t="s">
        <v>181</v>
      </c>
      <c r="BM744" s="219" t="s">
        <v>1499</v>
      </c>
    </row>
    <row r="745" spans="1:65" s="2" customFormat="1" ht="21.75" customHeight="1">
      <c r="A745" s="35"/>
      <c r="B745" s="36"/>
      <c r="C745" s="268" t="s">
        <v>1500</v>
      </c>
      <c r="D745" s="268" t="s">
        <v>398</v>
      </c>
      <c r="E745" s="269" t="s">
        <v>1501</v>
      </c>
      <c r="F745" s="270" t="s">
        <v>1502</v>
      </c>
      <c r="G745" s="271" t="s">
        <v>255</v>
      </c>
      <c r="H745" s="272">
        <v>1.05</v>
      </c>
      <c r="I745" s="273"/>
      <c r="J745" s="274">
        <f>ROUND(I745*H745,2)</f>
        <v>0</v>
      </c>
      <c r="K745" s="275"/>
      <c r="L745" s="276"/>
      <c r="M745" s="277" t="s">
        <v>1</v>
      </c>
      <c r="N745" s="278" t="s">
        <v>42</v>
      </c>
      <c r="O745" s="72"/>
      <c r="P745" s="217">
        <f>O745*H745</f>
        <v>0</v>
      </c>
      <c r="Q745" s="217">
        <v>0.005</v>
      </c>
      <c r="R745" s="217">
        <f>Q745*H745</f>
        <v>0.00525</v>
      </c>
      <c r="S745" s="217">
        <v>0</v>
      </c>
      <c r="T745" s="218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219" t="s">
        <v>220</v>
      </c>
      <c r="AT745" s="219" t="s">
        <v>398</v>
      </c>
      <c r="AU745" s="219" t="s">
        <v>87</v>
      </c>
      <c r="AY745" s="18" t="s">
        <v>128</v>
      </c>
      <c r="BE745" s="220">
        <f>IF(N745="základní",J745,0)</f>
        <v>0</v>
      </c>
      <c r="BF745" s="220">
        <f>IF(N745="snížená",J745,0)</f>
        <v>0</v>
      </c>
      <c r="BG745" s="220">
        <f>IF(N745="zákl. přenesená",J745,0)</f>
        <v>0</v>
      </c>
      <c r="BH745" s="220">
        <f>IF(N745="sníž. přenesená",J745,0)</f>
        <v>0</v>
      </c>
      <c r="BI745" s="220">
        <f>IF(N745="nulová",J745,0)</f>
        <v>0</v>
      </c>
      <c r="BJ745" s="18" t="s">
        <v>85</v>
      </c>
      <c r="BK745" s="220">
        <f>ROUND(I745*H745,2)</f>
        <v>0</v>
      </c>
      <c r="BL745" s="18" t="s">
        <v>181</v>
      </c>
      <c r="BM745" s="219" t="s">
        <v>1503</v>
      </c>
    </row>
    <row r="746" spans="1:65" s="2" customFormat="1" ht="21.75" customHeight="1">
      <c r="A746" s="35"/>
      <c r="B746" s="36"/>
      <c r="C746" s="207" t="s">
        <v>1504</v>
      </c>
      <c r="D746" s="207" t="s">
        <v>130</v>
      </c>
      <c r="E746" s="208" t="s">
        <v>1505</v>
      </c>
      <c r="F746" s="209" t="s">
        <v>1506</v>
      </c>
      <c r="G746" s="210" t="s">
        <v>634</v>
      </c>
      <c r="H746" s="211">
        <v>3</v>
      </c>
      <c r="I746" s="212"/>
      <c r="J746" s="213">
        <f>ROUND(I746*H746,2)</f>
        <v>0</v>
      </c>
      <c r="K746" s="214"/>
      <c r="L746" s="40"/>
      <c r="M746" s="215" t="s">
        <v>1</v>
      </c>
      <c r="N746" s="216" t="s">
        <v>42</v>
      </c>
      <c r="O746" s="72"/>
      <c r="P746" s="217">
        <f>O746*H746</f>
        <v>0</v>
      </c>
      <c r="Q746" s="217">
        <v>0</v>
      </c>
      <c r="R746" s="217">
        <f>Q746*H746</f>
        <v>0</v>
      </c>
      <c r="S746" s="217">
        <v>0</v>
      </c>
      <c r="T746" s="218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219" t="s">
        <v>181</v>
      </c>
      <c r="AT746" s="219" t="s">
        <v>130</v>
      </c>
      <c r="AU746" s="219" t="s">
        <v>87</v>
      </c>
      <c r="AY746" s="18" t="s">
        <v>128</v>
      </c>
      <c r="BE746" s="220">
        <f>IF(N746="základní",J746,0)</f>
        <v>0</v>
      </c>
      <c r="BF746" s="220">
        <f>IF(N746="snížená",J746,0)</f>
        <v>0</v>
      </c>
      <c r="BG746" s="220">
        <f>IF(N746="zákl. přenesená",J746,0)</f>
        <v>0</v>
      </c>
      <c r="BH746" s="220">
        <f>IF(N746="sníž. přenesená",J746,0)</f>
        <v>0</v>
      </c>
      <c r="BI746" s="220">
        <f>IF(N746="nulová",J746,0)</f>
        <v>0</v>
      </c>
      <c r="BJ746" s="18" t="s">
        <v>85</v>
      </c>
      <c r="BK746" s="220">
        <f>ROUND(I746*H746,2)</f>
        <v>0</v>
      </c>
      <c r="BL746" s="18" t="s">
        <v>181</v>
      </c>
      <c r="BM746" s="219" t="s">
        <v>1507</v>
      </c>
    </row>
    <row r="747" spans="1:65" s="2" customFormat="1" ht="21.75" customHeight="1">
      <c r="A747" s="35"/>
      <c r="B747" s="36"/>
      <c r="C747" s="268" t="s">
        <v>1508</v>
      </c>
      <c r="D747" s="268" t="s">
        <v>398</v>
      </c>
      <c r="E747" s="269" t="s">
        <v>1501</v>
      </c>
      <c r="F747" s="270" t="s">
        <v>1502</v>
      </c>
      <c r="G747" s="271" t="s">
        <v>255</v>
      </c>
      <c r="H747" s="272">
        <v>12.25</v>
      </c>
      <c r="I747" s="273"/>
      <c r="J747" s="274">
        <f>ROUND(I747*H747,2)</f>
        <v>0</v>
      </c>
      <c r="K747" s="275"/>
      <c r="L747" s="276"/>
      <c r="M747" s="277" t="s">
        <v>1</v>
      </c>
      <c r="N747" s="278" t="s">
        <v>42</v>
      </c>
      <c r="O747" s="72"/>
      <c r="P747" s="217">
        <f>O747*H747</f>
        <v>0</v>
      </c>
      <c r="Q747" s="217">
        <v>0.005</v>
      </c>
      <c r="R747" s="217">
        <f>Q747*H747</f>
        <v>0.06125</v>
      </c>
      <c r="S747" s="217">
        <v>0</v>
      </c>
      <c r="T747" s="218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219" t="s">
        <v>220</v>
      </c>
      <c r="AT747" s="219" t="s">
        <v>398</v>
      </c>
      <c r="AU747" s="219" t="s">
        <v>87</v>
      </c>
      <c r="AY747" s="18" t="s">
        <v>128</v>
      </c>
      <c r="BE747" s="220">
        <f>IF(N747="základní",J747,0)</f>
        <v>0</v>
      </c>
      <c r="BF747" s="220">
        <f>IF(N747="snížená",J747,0)</f>
        <v>0</v>
      </c>
      <c r="BG747" s="220">
        <f>IF(N747="zákl. přenesená",J747,0)</f>
        <v>0</v>
      </c>
      <c r="BH747" s="220">
        <f>IF(N747="sníž. přenesená",J747,0)</f>
        <v>0</v>
      </c>
      <c r="BI747" s="220">
        <f>IF(N747="nulová",J747,0)</f>
        <v>0</v>
      </c>
      <c r="BJ747" s="18" t="s">
        <v>85</v>
      </c>
      <c r="BK747" s="220">
        <f>ROUND(I747*H747,2)</f>
        <v>0</v>
      </c>
      <c r="BL747" s="18" t="s">
        <v>181</v>
      </c>
      <c r="BM747" s="219" t="s">
        <v>1509</v>
      </c>
    </row>
    <row r="748" spans="2:51" s="13" customFormat="1" ht="12">
      <c r="B748" s="221"/>
      <c r="C748" s="222"/>
      <c r="D748" s="223" t="s">
        <v>135</v>
      </c>
      <c r="E748" s="224" t="s">
        <v>1</v>
      </c>
      <c r="F748" s="225" t="s">
        <v>1510</v>
      </c>
      <c r="G748" s="222"/>
      <c r="H748" s="226">
        <v>12.25</v>
      </c>
      <c r="I748" s="227"/>
      <c r="J748" s="222"/>
      <c r="K748" s="222"/>
      <c r="L748" s="228"/>
      <c r="M748" s="229"/>
      <c r="N748" s="230"/>
      <c r="O748" s="230"/>
      <c r="P748" s="230"/>
      <c r="Q748" s="230"/>
      <c r="R748" s="230"/>
      <c r="S748" s="230"/>
      <c r="T748" s="231"/>
      <c r="AT748" s="232" t="s">
        <v>135</v>
      </c>
      <c r="AU748" s="232" t="s">
        <v>87</v>
      </c>
      <c r="AV748" s="13" t="s">
        <v>87</v>
      </c>
      <c r="AW748" s="13" t="s">
        <v>33</v>
      </c>
      <c r="AX748" s="13" t="s">
        <v>85</v>
      </c>
      <c r="AY748" s="232" t="s">
        <v>128</v>
      </c>
    </row>
    <row r="749" spans="1:65" s="2" customFormat="1" ht="21.75" customHeight="1">
      <c r="A749" s="35"/>
      <c r="B749" s="36"/>
      <c r="C749" s="207" t="s">
        <v>1511</v>
      </c>
      <c r="D749" s="207" t="s">
        <v>130</v>
      </c>
      <c r="E749" s="208" t="s">
        <v>1512</v>
      </c>
      <c r="F749" s="209" t="s">
        <v>1513</v>
      </c>
      <c r="G749" s="210" t="s">
        <v>634</v>
      </c>
      <c r="H749" s="211">
        <v>1</v>
      </c>
      <c r="I749" s="212"/>
      <c r="J749" s="213">
        <f>ROUND(I749*H749,2)</f>
        <v>0</v>
      </c>
      <c r="K749" s="214"/>
      <c r="L749" s="40"/>
      <c r="M749" s="215" t="s">
        <v>1</v>
      </c>
      <c r="N749" s="216" t="s">
        <v>42</v>
      </c>
      <c r="O749" s="72"/>
      <c r="P749" s="217">
        <f>O749*H749</f>
        <v>0</v>
      </c>
      <c r="Q749" s="217">
        <v>0</v>
      </c>
      <c r="R749" s="217">
        <f>Q749*H749</f>
        <v>0</v>
      </c>
      <c r="S749" s="217">
        <v>0</v>
      </c>
      <c r="T749" s="218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219" t="s">
        <v>181</v>
      </c>
      <c r="AT749" s="219" t="s">
        <v>130</v>
      </c>
      <c r="AU749" s="219" t="s">
        <v>87</v>
      </c>
      <c r="AY749" s="18" t="s">
        <v>128</v>
      </c>
      <c r="BE749" s="220">
        <f>IF(N749="základní",J749,0)</f>
        <v>0</v>
      </c>
      <c r="BF749" s="220">
        <f>IF(N749="snížená",J749,0)</f>
        <v>0</v>
      </c>
      <c r="BG749" s="220">
        <f>IF(N749="zákl. přenesená",J749,0)</f>
        <v>0</v>
      </c>
      <c r="BH749" s="220">
        <f>IF(N749="sníž. přenesená",J749,0)</f>
        <v>0</v>
      </c>
      <c r="BI749" s="220">
        <f>IF(N749="nulová",J749,0)</f>
        <v>0</v>
      </c>
      <c r="BJ749" s="18" t="s">
        <v>85</v>
      </c>
      <c r="BK749" s="220">
        <f>ROUND(I749*H749,2)</f>
        <v>0</v>
      </c>
      <c r="BL749" s="18" t="s">
        <v>181</v>
      </c>
      <c r="BM749" s="219" t="s">
        <v>1514</v>
      </c>
    </row>
    <row r="750" spans="2:51" s="13" customFormat="1" ht="12">
      <c r="B750" s="221"/>
      <c r="C750" s="222"/>
      <c r="D750" s="223" t="s">
        <v>135</v>
      </c>
      <c r="E750" s="224" t="s">
        <v>1</v>
      </c>
      <c r="F750" s="225" t="s">
        <v>1515</v>
      </c>
      <c r="G750" s="222"/>
      <c r="H750" s="226">
        <v>1</v>
      </c>
      <c r="I750" s="227"/>
      <c r="J750" s="222"/>
      <c r="K750" s="222"/>
      <c r="L750" s="228"/>
      <c r="M750" s="229"/>
      <c r="N750" s="230"/>
      <c r="O750" s="230"/>
      <c r="P750" s="230"/>
      <c r="Q750" s="230"/>
      <c r="R750" s="230"/>
      <c r="S750" s="230"/>
      <c r="T750" s="231"/>
      <c r="AT750" s="232" t="s">
        <v>135</v>
      </c>
      <c r="AU750" s="232" t="s">
        <v>87</v>
      </c>
      <c r="AV750" s="13" t="s">
        <v>87</v>
      </c>
      <c r="AW750" s="13" t="s">
        <v>33</v>
      </c>
      <c r="AX750" s="13" t="s">
        <v>85</v>
      </c>
      <c r="AY750" s="232" t="s">
        <v>128</v>
      </c>
    </row>
    <row r="751" spans="1:65" s="2" customFormat="1" ht="21.75" customHeight="1">
      <c r="A751" s="35"/>
      <c r="B751" s="36"/>
      <c r="C751" s="207" t="s">
        <v>1516</v>
      </c>
      <c r="D751" s="207" t="s">
        <v>130</v>
      </c>
      <c r="E751" s="208" t="s">
        <v>1517</v>
      </c>
      <c r="F751" s="209" t="s">
        <v>1518</v>
      </c>
      <c r="G751" s="210" t="s">
        <v>180</v>
      </c>
      <c r="H751" s="211">
        <v>0.067</v>
      </c>
      <c r="I751" s="212"/>
      <c r="J751" s="213">
        <f>ROUND(I751*H751,2)</f>
        <v>0</v>
      </c>
      <c r="K751" s="214"/>
      <c r="L751" s="40"/>
      <c r="M751" s="215" t="s">
        <v>1</v>
      </c>
      <c r="N751" s="216" t="s">
        <v>42</v>
      </c>
      <c r="O751" s="72"/>
      <c r="P751" s="217">
        <f>O751*H751</f>
        <v>0</v>
      </c>
      <c r="Q751" s="217">
        <v>0</v>
      </c>
      <c r="R751" s="217">
        <f>Q751*H751</f>
        <v>0</v>
      </c>
      <c r="S751" s="217">
        <v>0</v>
      </c>
      <c r="T751" s="218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219" t="s">
        <v>181</v>
      </c>
      <c r="AT751" s="219" t="s">
        <v>130</v>
      </c>
      <c r="AU751" s="219" t="s">
        <v>87</v>
      </c>
      <c r="AY751" s="18" t="s">
        <v>128</v>
      </c>
      <c r="BE751" s="220">
        <f>IF(N751="základní",J751,0)</f>
        <v>0</v>
      </c>
      <c r="BF751" s="220">
        <f>IF(N751="snížená",J751,0)</f>
        <v>0</v>
      </c>
      <c r="BG751" s="220">
        <f>IF(N751="zákl. přenesená",J751,0)</f>
        <v>0</v>
      </c>
      <c r="BH751" s="220">
        <f>IF(N751="sníž. přenesená",J751,0)</f>
        <v>0</v>
      </c>
      <c r="BI751" s="220">
        <f>IF(N751="nulová",J751,0)</f>
        <v>0</v>
      </c>
      <c r="BJ751" s="18" t="s">
        <v>85</v>
      </c>
      <c r="BK751" s="220">
        <f>ROUND(I751*H751,2)</f>
        <v>0</v>
      </c>
      <c r="BL751" s="18" t="s">
        <v>181</v>
      </c>
      <c r="BM751" s="219" t="s">
        <v>1519</v>
      </c>
    </row>
    <row r="752" spans="2:63" s="12" customFormat="1" ht="22.9" customHeight="1">
      <c r="B752" s="192"/>
      <c r="C752" s="193"/>
      <c r="D752" s="194" t="s">
        <v>76</v>
      </c>
      <c r="E752" s="205" t="s">
        <v>1520</v>
      </c>
      <c r="F752" s="205" t="s">
        <v>1521</v>
      </c>
      <c r="G752" s="193"/>
      <c r="H752" s="193"/>
      <c r="I752" s="196"/>
      <c r="J752" s="206">
        <f>BK752</f>
        <v>0</v>
      </c>
      <c r="K752" s="193"/>
      <c r="L752" s="197"/>
      <c r="M752" s="198"/>
      <c r="N752" s="199"/>
      <c r="O752" s="199"/>
      <c r="P752" s="200">
        <f>SUM(P753:P775)</f>
        <v>0</v>
      </c>
      <c r="Q752" s="199"/>
      <c r="R752" s="200">
        <f>SUM(R753:R775)</f>
        <v>5.556278900000001</v>
      </c>
      <c r="S752" s="199"/>
      <c r="T752" s="201">
        <f>SUM(T753:T775)</f>
        <v>0</v>
      </c>
      <c r="AR752" s="202" t="s">
        <v>87</v>
      </c>
      <c r="AT752" s="203" t="s">
        <v>76</v>
      </c>
      <c r="AU752" s="203" t="s">
        <v>85</v>
      </c>
      <c r="AY752" s="202" t="s">
        <v>128</v>
      </c>
      <c r="BK752" s="204">
        <f>SUM(BK753:BK775)</f>
        <v>0</v>
      </c>
    </row>
    <row r="753" spans="1:65" s="2" customFormat="1" ht="16.5" customHeight="1">
      <c r="A753" s="35"/>
      <c r="B753" s="36"/>
      <c r="C753" s="207" t="s">
        <v>1522</v>
      </c>
      <c r="D753" s="207" t="s">
        <v>130</v>
      </c>
      <c r="E753" s="208" t="s">
        <v>1523</v>
      </c>
      <c r="F753" s="209" t="s">
        <v>1524</v>
      </c>
      <c r="G753" s="210" t="s">
        <v>142</v>
      </c>
      <c r="H753" s="211">
        <v>72.565</v>
      </c>
      <c r="I753" s="212"/>
      <c r="J753" s="213">
        <f>ROUND(I753*H753,2)</f>
        <v>0</v>
      </c>
      <c r="K753" s="214"/>
      <c r="L753" s="40"/>
      <c r="M753" s="215" t="s">
        <v>1</v>
      </c>
      <c r="N753" s="216" t="s">
        <v>42</v>
      </c>
      <c r="O753" s="72"/>
      <c r="P753" s="217">
        <f>O753*H753</f>
        <v>0</v>
      </c>
      <c r="Q753" s="217">
        <v>6E-05</v>
      </c>
      <c r="R753" s="217">
        <f>Q753*H753</f>
        <v>0.0043539</v>
      </c>
      <c r="S753" s="217">
        <v>0</v>
      </c>
      <c r="T753" s="218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219" t="s">
        <v>181</v>
      </c>
      <c r="AT753" s="219" t="s">
        <v>130</v>
      </c>
      <c r="AU753" s="219" t="s">
        <v>87</v>
      </c>
      <c r="AY753" s="18" t="s">
        <v>128</v>
      </c>
      <c r="BE753" s="220">
        <f>IF(N753="základní",J753,0)</f>
        <v>0</v>
      </c>
      <c r="BF753" s="220">
        <f>IF(N753="snížená",J753,0)</f>
        <v>0</v>
      </c>
      <c r="BG753" s="220">
        <f>IF(N753="zákl. přenesená",J753,0)</f>
        <v>0</v>
      </c>
      <c r="BH753" s="220">
        <f>IF(N753="sníž. přenesená",J753,0)</f>
        <v>0</v>
      </c>
      <c r="BI753" s="220">
        <f>IF(N753="nulová",J753,0)</f>
        <v>0</v>
      </c>
      <c r="BJ753" s="18" t="s">
        <v>85</v>
      </c>
      <c r="BK753" s="220">
        <f>ROUND(I753*H753,2)</f>
        <v>0</v>
      </c>
      <c r="BL753" s="18" t="s">
        <v>181</v>
      </c>
      <c r="BM753" s="219" t="s">
        <v>1525</v>
      </c>
    </row>
    <row r="754" spans="2:51" s="13" customFormat="1" ht="12">
      <c r="B754" s="221"/>
      <c r="C754" s="222"/>
      <c r="D754" s="223" t="s">
        <v>135</v>
      </c>
      <c r="E754" s="224" t="s">
        <v>1</v>
      </c>
      <c r="F754" s="225" t="s">
        <v>1526</v>
      </c>
      <c r="G754" s="222"/>
      <c r="H754" s="226">
        <v>39.91</v>
      </c>
      <c r="I754" s="227"/>
      <c r="J754" s="222"/>
      <c r="K754" s="222"/>
      <c r="L754" s="228"/>
      <c r="M754" s="229"/>
      <c r="N754" s="230"/>
      <c r="O754" s="230"/>
      <c r="P754" s="230"/>
      <c r="Q754" s="230"/>
      <c r="R754" s="230"/>
      <c r="S754" s="230"/>
      <c r="T754" s="231"/>
      <c r="AT754" s="232" t="s">
        <v>135</v>
      </c>
      <c r="AU754" s="232" t="s">
        <v>87</v>
      </c>
      <c r="AV754" s="13" t="s">
        <v>87</v>
      </c>
      <c r="AW754" s="13" t="s">
        <v>33</v>
      </c>
      <c r="AX754" s="13" t="s">
        <v>77</v>
      </c>
      <c r="AY754" s="232" t="s">
        <v>128</v>
      </c>
    </row>
    <row r="755" spans="2:51" s="13" customFormat="1" ht="12">
      <c r="B755" s="221"/>
      <c r="C755" s="222"/>
      <c r="D755" s="223" t="s">
        <v>135</v>
      </c>
      <c r="E755" s="224" t="s">
        <v>1</v>
      </c>
      <c r="F755" s="225" t="s">
        <v>1527</v>
      </c>
      <c r="G755" s="222"/>
      <c r="H755" s="226">
        <v>17.955</v>
      </c>
      <c r="I755" s="227"/>
      <c r="J755" s="222"/>
      <c r="K755" s="222"/>
      <c r="L755" s="228"/>
      <c r="M755" s="229"/>
      <c r="N755" s="230"/>
      <c r="O755" s="230"/>
      <c r="P755" s="230"/>
      <c r="Q755" s="230"/>
      <c r="R755" s="230"/>
      <c r="S755" s="230"/>
      <c r="T755" s="231"/>
      <c r="AT755" s="232" t="s">
        <v>135</v>
      </c>
      <c r="AU755" s="232" t="s">
        <v>87</v>
      </c>
      <c r="AV755" s="13" t="s">
        <v>87</v>
      </c>
      <c r="AW755" s="13" t="s">
        <v>33</v>
      </c>
      <c r="AX755" s="13" t="s">
        <v>77</v>
      </c>
      <c r="AY755" s="232" t="s">
        <v>128</v>
      </c>
    </row>
    <row r="756" spans="2:51" s="13" customFormat="1" ht="12">
      <c r="B756" s="221"/>
      <c r="C756" s="222"/>
      <c r="D756" s="223" t="s">
        <v>135</v>
      </c>
      <c r="E756" s="224" t="s">
        <v>1</v>
      </c>
      <c r="F756" s="225" t="s">
        <v>1528</v>
      </c>
      <c r="G756" s="222"/>
      <c r="H756" s="226">
        <v>14.7</v>
      </c>
      <c r="I756" s="227"/>
      <c r="J756" s="222"/>
      <c r="K756" s="222"/>
      <c r="L756" s="228"/>
      <c r="M756" s="229"/>
      <c r="N756" s="230"/>
      <c r="O756" s="230"/>
      <c r="P756" s="230"/>
      <c r="Q756" s="230"/>
      <c r="R756" s="230"/>
      <c r="S756" s="230"/>
      <c r="T756" s="231"/>
      <c r="AT756" s="232" t="s">
        <v>135</v>
      </c>
      <c r="AU756" s="232" t="s">
        <v>87</v>
      </c>
      <c r="AV756" s="13" t="s">
        <v>87</v>
      </c>
      <c r="AW756" s="13" t="s">
        <v>33</v>
      </c>
      <c r="AX756" s="13" t="s">
        <v>77</v>
      </c>
      <c r="AY756" s="232" t="s">
        <v>128</v>
      </c>
    </row>
    <row r="757" spans="2:51" s="14" customFormat="1" ht="12">
      <c r="B757" s="233"/>
      <c r="C757" s="234"/>
      <c r="D757" s="223" t="s">
        <v>135</v>
      </c>
      <c r="E757" s="235" t="s">
        <v>1</v>
      </c>
      <c r="F757" s="236" t="s">
        <v>137</v>
      </c>
      <c r="G757" s="234"/>
      <c r="H757" s="237">
        <v>72.565</v>
      </c>
      <c r="I757" s="238"/>
      <c r="J757" s="234"/>
      <c r="K757" s="234"/>
      <c r="L757" s="239"/>
      <c r="M757" s="240"/>
      <c r="N757" s="241"/>
      <c r="O757" s="241"/>
      <c r="P757" s="241"/>
      <c r="Q757" s="241"/>
      <c r="R757" s="241"/>
      <c r="S757" s="241"/>
      <c r="T757" s="242"/>
      <c r="AT757" s="243" t="s">
        <v>135</v>
      </c>
      <c r="AU757" s="243" t="s">
        <v>87</v>
      </c>
      <c r="AV757" s="14" t="s">
        <v>134</v>
      </c>
      <c r="AW757" s="14" t="s">
        <v>33</v>
      </c>
      <c r="AX757" s="14" t="s">
        <v>85</v>
      </c>
      <c r="AY757" s="243" t="s">
        <v>128</v>
      </c>
    </row>
    <row r="758" spans="1:65" s="2" customFormat="1" ht="33" customHeight="1">
      <c r="A758" s="35"/>
      <c r="B758" s="36"/>
      <c r="C758" s="268" t="s">
        <v>1529</v>
      </c>
      <c r="D758" s="268" t="s">
        <v>398</v>
      </c>
      <c r="E758" s="269" t="s">
        <v>1530</v>
      </c>
      <c r="F758" s="270" t="s">
        <v>1531</v>
      </c>
      <c r="G758" s="271" t="s">
        <v>142</v>
      </c>
      <c r="H758" s="272">
        <v>72.565</v>
      </c>
      <c r="I758" s="273"/>
      <c r="J758" s="274">
        <f aca="true" t="shared" si="10" ref="J758:J763">ROUND(I758*H758,2)</f>
        <v>0</v>
      </c>
      <c r="K758" s="275"/>
      <c r="L758" s="276"/>
      <c r="M758" s="277" t="s">
        <v>1</v>
      </c>
      <c r="N758" s="278" t="s">
        <v>42</v>
      </c>
      <c r="O758" s="72"/>
      <c r="P758" s="217">
        <f aca="true" t="shared" si="11" ref="P758:P763">O758*H758</f>
        <v>0</v>
      </c>
      <c r="Q758" s="217">
        <v>0.015</v>
      </c>
      <c r="R758" s="217">
        <f aca="true" t="shared" si="12" ref="R758:R763">Q758*H758</f>
        <v>1.0884749999999999</v>
      </c>
      <c r="S758" s="217">
        <v>0</v>
      </c>
      <c r="T758" s="218">
        <f aca="true" t="shared" si="13" ref="T758:T763"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219" t="s">
        <v>220</v>
      </c>
      <c r="AT758" s="219" t="s">
        <v>398</v>
      </c>
      <c r="AU758" s="219" t="s">
        <v>87</v>
      </c>
      <c r="AY758" s="18" t="s">
        <v>128</v>
      </c>
      <c r="BE758" s="220">
        <f aca="true" t="shared" si="14" ref="BE758:BE763">IF(N758="základní",J758,0)</f>
        <v>0</v>
      </c>
      <c r="BF758" s="220">
        <f aca="true" t="shared" si="15" ref="BF758:BF763">IF(N758="snížená",J758,0)</f>
        <v>0</v>
      </c>
      <c r="BG758" s="220">
        <f aca="true" t="shared" si="16" ref="BG758:BG763">IF(N758="zákl. přenesená",J758,0)</f>
        <v>0</v>
      </c>
      <c r="BH758" s="220">
        <f aca="true" t="shared" si="17" ref="BH758:BH763">IF(N758="sníž. přenesená",J758,0)</f>
        <v>0</v>
      </c>
      <c r="BI758" s="220">
        <f aca="true" t="shared" si="18" ref="BI758:BI763">IF(N758="nulová",J758,0)</f>
        <v>0</v>
      </c>
      <c r="BJ758" s="18" t="s">
        <v>85</v>
      </c>
      <c r="BK758" s="220">
        <f aca="true" t="shared" si="19" ref="BK758:BK763">ROUND(I758*H758,2)</f>
        <v>0</v>
      </c>
      <c r="BL758" s="18" t="s">
        <v>181</v>
      </c>
      <c r="BM758" s="219" t="s">
        <v>1532</v>
      </c>
    </row>
    <row r="759" spans="1:65" s="2" customFormat="1" ht="21.75" customHeight="1">
      <c r="A759" s="35"/>
      <c r="B759" s="36"/>
      <c r="C759" s="268" t="s">
        <v>1533</v>
      </c>
      <c r="D759" s="268" t="s">
        <v>398</v>
      </c>
      <c r="E759" s="269" t="s">
        <v>1534</v>
      </c>
      <c r="F759" s="270" t="s">
        <v>1535</v>
      </c>
      <c r="G759" s="271" t="s">
        <v>634</v>
      </c>
      <c r="H759" s="272">
        <v>1</v>
      </c>
      <c r="I759" s="273"/>
      <c r="J759" s="274">
        <f t="shared" si="10"/>
        <v>0</v>
      </c>
      <c r="K759" s="275"/>
      <c r="L759" s="276"/>
      <c r="M759" s="277" t="s">
        <v>1</v>
      </c>
      <c r="N759" s="278" t="s">
        <v>42</v>
      </c>
      <c r="O759" s="72"/>
      <c r="P759" s="217">
        <f t="shared" si="11"/>
        <v>0</v>
      </c>
      <c r="Q759" s="217">
        <v>0</v>
      </c>
      <c r="R759" s="217">
        <f t="shared" si="12"/>
        <v>0</v>
      </c>
      <c r="S759" s="217">
        <v>0</v>
      </c>
      <c r="T759" s="218">
        <f t="shared" si="13"/>
        <v>0</v>
      </c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R759" s="219" t="s">
        <v>220</v>
      </c>
      <c r="AT759" s="219" t="s">
        <v>398</v>
      </c>
      <c r="AU759" s="219" t="s">
        <v>87</v>
      </c>
      <c r="AY759" s="18" t="s">
        <v>128</v>
      </c>
      <c r="BE759" s="220">
        <f t="shared" si="14"/>
        <v>0</v>
      </c>
      <c r="BF759" s="220">
        <f t="shared" si="15"/>
        <v>0</v>
      </c>
      <c r="BG759" s="220">
        <f t="shared" si="16"/>
        <v>0</v>
      </c>
      <c r="BH759" s="220">
        <f t="shared" si="17"/>
        <v>0</v>
      </c>
      <c r="BI759" s="220">
        <f t="shared" si="18"/>
        <v>0</v>
      </c>
      <c r="BJ759" s="18" t="s">
        <v>85</v>
      </c>
      <c r="BK759" s="220">
        <f t="shared" si="19"/>
        <v>0</v>
      </c>
      <c r="BL759" s="18" t="s">
        <v>181</v>
      </c>
      <c r="BM759" s="219" t="s">
        <v>1536</v>
      </c>
    </row>
    <row r="760" spans="1:65" s="2" customFormat="1" ht="21.75" customHeight="1">
      <c r="A760" s="35"/>
      <c r="B760" s="36"/>
      <c r="C760" s="268" t="s">
        <v>1537</v>
      </c>
      <c r="D760" s="268" t="s">
        <v>398</v>
      </c>
      <c r="E760" s="269" t="s">
        <v>1538</v>
      </c>
      <c r="F760" s="270" t="s">
        <v>1539</v>
      </c>
      <c r="G760" s="271" t="s">
        <v>634</v>
      </c>
      <c r="H760" s="272">
        <v>1</v>
      </c>
      <c r="I760" s="273"/>
      <c r="J760" s="274">
        <f t="shared" si="10"/>
        <v>0</v>
      </c>
      <c r="K760" s="275"/>
      <c r="L760" s="276"/>
      <c r="M760" s="277" t="s">
        <v>1</v>
      </c>
      <c r="N760" s="278" t="s">
        <v>42</v>
      </c>
      <c r="O760" s="72"/>
      <c r="P760" s="217">
        <f t="shared" si="11"/>
        <v>0</v>
      </c>
      <c r="Q760" s="217">
        <v>0</v>
      </c>
      <c r="R760" s="217">
        <f t="shared" si="12"/>
        <v>0</v>
      </c>
      <c r="S760" s="217">
        <v>0</v>
      </c>
      <c r="T760" s="218">
        <f t="shared" si="13"/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9" t="s">
        <v>220</v>
      </c>
      <c r="AT760" s="219" t="s">
        <v>398</v>
      </c>
      <c r="AU760" s="219" t="s">
        <v>87</v>
      </c>
      <c r="AY760" s="18" t="s">
        <v>128</v>
      </c>
      <c r="BE760" s="220">
        <f t="shared" si="14"/>
        <v>0</v>
      </c>
      <c r="BF760" s="220">
        <f t="shared" si="15"/>
        <v>0</v>
      </c>
      <c r="BG760" s="220">
        <f t="shared" si="16"/>
        <v>0</v>
      </c>
      <c r="BH760" s="220">
        <f t="shared" si="17"/>
        <v>0</v>
      </c>
      <c r="BI760" s="220">
        <f t="shared" si="18"/>
        <v>0</v>
      </c>
      <c r="BJ760" s="18" t="s">
        <v>85</v>
      </c>
      <c r="BK760" s="220">
        <f t="shared" si="19"/>
        <v>0</v>
      </c>
      <c r="BL760" s="18" t="s">
        <v>181</v>
      </c>
      <c r="BM760" s="219" t="s">
        <v>1540</v>
      </c>
    </row>
    <row r="761" spans="1:65" s="2" customFormat="1" ht="21.75" customHeight="1">
      <c r="A761" s="35"/>
      <c r="B761" s="36"/>
      <c r="C761" s="207" t="s">
        <v>1541</v>
      </c>
      <c r="D761" s="207" t="s">
        <v>130</v>
      </c>
      <c r="E761" s="208" t="s">
        <v>1542</v>
      </c>
      <c r="F761" s="209" t="s">
        <v>1543</v>
      </c>
      <c r="G761" s="210" t="s">
        <v>634</v>
      </c>
      <c r="H761" s="211">
        <v>5</v>
      </c>
      <c r="I761" s="212"/>
      <c r="J761" s="213">
        <f t="shared" si="10"/>
        <v>0</v>
      </c>
      <c r="K761" s="214"/>
      <c r="L761" s="40"/>
      <c r="M761" s="215" t="s">
        <v>1</v>
      </c>
      <c r="N761" s="216" t="s">
        <v>42</v>
      </c>
      <c r="O761" s="72"/>
      <c r="P761" s="217">
        <f t="shared" si="11"/>
        <v>0</v>
      </c>
      <c r="Q761" s="217">
        <v>0.08</v>
      </c>
      <c r="R761" s="217">
        <f t="shared" si="12"/>
        <v>0.4</v>
      </c>
      <c r="S761" s="217">
        <v>0</v>
      </c>
      <c r="T761" s="218">
        <f t="shared" si="13"/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219" t="s">
        <v>181</v>
      </c>
      <c r="AT761" s="219" t="s">
        <v>130</v>
      </c>
      <c r="AU761" s="219" t="s">
        <v>87</v>
      </c>
      <c r="AY761" s="18" t="s">
        <v>128</v>
      </c>
      <c r="BE761" s="220">
        <f t="shared" si="14"/>
        <v>0</v>
      </c>
      <c r="BF761" s="220">
        <f t="shared" si="15"/>
        <v>0</v>
      </c>
      <c r="BG761" s="220">
        <f t="shared" si="16"/>
        <v>0</v>
      </c>
      <c r="BH761" s="220">
        <f t="shared" si="17"/>
        <v>0</v>
      </c>
      <c r="BI761" s="220">
        <f t="shared" si="18"/>
        <v>0</v>
      </c>
      <c r="BJ761" s="18" t="s">
        <v>85</v>
      </c>
      <c r="BK761" s="220">
        <f t="shared" si="19"/>
        <v>0</v>
      </c>
      <c r="BL761" s="18" t="s">
        <v>181</v>
      </c>
      <c r="BM761" s="219" t="s">
        <v>1544</v>
      </c>
    </row>
    <row r="762" spans="1:65" s="2" customFormat="1" ht="21.75" customHeight="1">
      <c r="A762" s="35"/>
      <c r="B762" s="36"/>
      <c r="C762" s="207" t="s">
        <v>1545</v>
      </c>
      <c r="D762" s="207" t="s">
        <v>130</v>
      </c>
      <c r="E762" s="208" t="s">
        <v>1546</v>
      </c>
      <c r="F762" s="209" t="s">
        <v>1547</v>
      </c>
      <c r="G762" s="210" t="s">
        <v>634</v>
      </c>
      <c r="H762" s="211">
        <v>12</v>
      </c>
      <c r="I762" s="212"/>
      <c r="J762" s="213">
        <f t="shared" si="10"/>
        <v>0</v>
      </c>
      <c r="K762" s="214"/>
      <c r="L762" s="40"/>
      <c r="M762" s="215" t="s">
        <v>1</v>
      </c>
      <c r="N762" s="216" t="s">
        <v>42</v>
      </c>
      <c r="O762" s="72"/>
      <c r="P762" s="217">
        <f t="shared" si="11"/>
        <v>0</v>
      </c>
      <c r="Q762" s="217">
        <v>0.1</v>
      </c>
      <c r="R762" s="217">
        <f t="shared" si="12"/>
        <v>1.2000000000000002</v>
      </c>
      <c r="S762" s="217">
        <v>0</v>
      </c>
      <c r="T762" s="218">
        <f t="shared" si="13"/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219" t="s">
        <v>181</v>
      </c>
      <c r="AT762" s="219" t="s">
        <v>130</v>
      </c>
      <c r="AU762" s="219" t="s">
        <v>87</v>
      </c>
      <c r="AY762" s="18" t="s">
        <v>128</v>
      </c>
      <c r="BE762" s="220">
        <f t="shared" si="14"/>
        <v>0</v>
      </c>
      <c r="BF762" s="220">
        <f t="shared" si="15"/>
        <v>0</v>
      </c>
      <c r="BG762" s="220">
        <f t="shared" si="16"/>
        <v>0</v>
      </c>
      <c r="BH762" s="220">
        <f t="shared" si="17"/>
        <v>0</v>
      </c>
      <c r="BI762" s="220">
        <f t="shared" si="18"/>
        <v>0</v>
      </c>
      <c r="BJ762" s="18" t="s">
        <v>85</v>
      </c>
      <c r="BK762" s="220">
        <f t="shared" si="19"/>
        <v>0</v>
      </c>
      <c r="BL762" s="18" t="s">
        <v>181</v>
      </c>
      <c r="BM762" s="219" t="s">
        <v>1548</v>
      </c>
    </row>
    <row r="763" spans="1:65" s="2" customFormat="1" ht="21.75" customHeight="1">
      <c r="A763" s="35"/>
      <c r="B763" s="36"/>
      <c r="C763" s="207" t="s">
        <v>1549</v>
      </c>
      <c r="D763" s="207" t="s">
        <v>130</v>
      </c>
      <c r="E763" s="208" t="s">
        <v>1550</v>
      </c>
      <c r="F763" s="209" t="s">
        <v>1551</v>
      </c>
      <c r="G763" s="210" t="s">
        <v>255</v>
      </c>
      <c r="H763" s="211">
        <v>40</v>
      </c>
      <c r="I763" s="212"/>
      <c r="J763" s="213">
        <f t="shared" si="10"/>
        <v>0</v>
      </c>
      <c r="K763" s="214"/>
      <c r="L763" s="40"/>
      <c r="M763" s="215" t="s">
        <v>1</v>
      </c>
      <c r="N763" s="216" t="s">
        <v>42</v>
      </c>
      <c r="O763" s="72"/>
      <c r="P763" s="217">
        <f t="shared" si="11"/>
        <v>0</v>
      </c>
      <c r="Q763" s="217">
        <v>0.00122</v>
      </c>
      <c r="R763" s="217">
        <f t="shared" si="12"/>
        <v>0.048799999999999996</v>
      </c>
      <c r="S763" s="217">
        <v>0</v>
      </c>
      <c r="T763" s="218">
        <f t="shared" si="13"/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219" t="s">
        <v>181</v>
      </c>
      <c r="AT763" s="219" t="s">
        <v>130</v>
      </c>
      <c r="AU763" s="219" t="s">
        <v>87</v>
      </c>
      <c r="AY763" s="18" t="s">
        <v>128</v>
      </c>
      <c r="BE763" s="220">
        <f t="shared" si="14"/>
        <v>0</v>
      </c>
      <c r="BF763" s="220">
        <f t="shared" si="15"/>
        <v>0</v>
      </c>
      <c r="BG763" s="220">
        <f t="shared" si="16"/>
        <v>0</v>
      </c>
      <c r="BH763" s="220">
        <f t="shared" si="17"/>
        <v>0</v>
      </c>
      <c r="BI763" s="220">
        <f t="shared" si="18"/>
        <v>0</v>
      </c>
      <c r="BJ763" s="18" t="s">
        <v>85</v>
      </c>
      <c r="BK763" s="220">
        <f t="shared" si="19"/>
        <v>0</v>
      </c>
      <c r="BL763" s="18" t="s">
        <v>181</v>
      </c>
      <c r="BM763" s="219" t="s">
        <v>1552</v>
      </c>
    </row>
    <row r="764" spans="2:51" s="13" customFormat="1" ht="12">
      <c r="B764" s="221"/>
      <c r="C764" s="222"/>
      <c r="D764" s="223" t="s">
        <v>135</v>
      </c>
      <c r="E764" s="224" t="s">
        <v>1</v>
      </c>
      <c r="F764" s="225" t="s">
        <v>1553</v>
      </c>
      <c r="G764" s="222"/>
      <c r="H764" s="226">
        <v>40</v>
      </c>
      <c r="I764" s="227"/>
      <c r="J764" s="222"/>
      <c r="K764" s="222"/>
      <c r="L764" s="228"/>
      <c r="M764" s="229"/>
      <c r="N764" s="230"/>
      <c r="O764" s="230"/>
      <c r="P764" s="230"/>
      <c r="Q764" s="230"/>
      <c r="R764" s="230"/>
      <c r="S764" s="230"/>
      <c r="T764" s="231"/>
      <c r="AT764" s="232" t="s">
        <v>135</v>
      </c>
      <c r="AU764" s="232" t="s">
        <v>87</v>
      </c>
      <c r="AV764" s="13" t="s">
        <v>87</v>
      </c>
      <c r="AW764" s="13" t="s">
        <v>33</v>
      </c>
      <c r="AX764" s="13" t="s">
        <v>85</v>
      </c>
      <c r="AY764" s="232" t="s">
        <v>128</v>
      </c>
    </row>
    <row r="765" spans="1:65" s="2" customFormat="1" ht="21.75" customHeight="1">
      <c r="A765" s="35"/>
      <c r="B765" s="36"/>
      <c r="C765" s="268" t="s">
        <v>1554</v>
      </c>
      <c r="D765" s="268" t="s">
        <v>398</v>
      </c>
      <c r="E765" s="269" t="s">
        <v>1555</v>
      </c>
      <c r="F765" s="270" t="s">
        <v>1556</v>
      </c>
      <c r="G765" s="271" t="s">
        <v>255</v>
      </c>
      <c r="H765" s="272">
        <v>40</v>
      </c>
      <c r="I765" s="273"/>
      <c r="J765" s="274">
        <f aca="true" t="shared" si="20" ref="J765:J775">ROUND(I765*H765,2)</f>
        <v>0</v>
      </c>
      <c r="K765" s="275"/>
      <c r="L765" s="276"/>
      <c r="M765" s="277" t="s">
        <v>1</v>
      </c>
      <c r="N765" s="278" t="s">
        <v>42</v>
      </c>
      <c r="O765" s="72"/>
      <c r="P765" s="217">
        <f aca="true" t="shared" si="21" ref="P765:P775">O765*H765</f>
        <v>0</v>
      </c>
      <c r="Q765" s="217">
        <v>0.02</v>
      </c>
      <c r="R765" s="217">
        <f aca="true" t="shared" si="22" ref="R765:R775">Q765*H765</f>
        <v>0.8</v>
      </c>
      <c r="S765" s="217">
        <v>0</v>
      </c>
      <c r="T765" s="218">
        <f aca="true" t="shared" si="23" ref="T765:T775"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219" t="s">
        <v>220</v>
      </c>
      <c r="AT765" s="219" t="s">
        <v>398</v>
      </c>
      <c r="AU765" s="219" t="s">
        <v>87</v>
      </c>
      <c r="AY765" s="18" t="s">
        <v>128</v>
      </c>
      <c r="BE765" s="220">
        <f aca="true" t="shared" si="24" ref="BE765:BE775">IF(N765="základní",J765,0)</f>
        <v>0</v>
      </c>
      <c r="BF765" s="220">
        <f aca="true" t="shared" si="25" ref="BF765:BF775">IF(N765="snížená",J765,0)</f>
        <v>0</v>
      </c>
      <c r="BG765" s="220">
        <f aca="true" t="shared" si="26" ref="BG765:BG775">IF(N765="zákl. přenesená",J765,0)</f>
        <v>0</v>
      </c>
      <c r="BH765" s="220">
        <f aca="true" t="shared" si="27" ref="BH765:BH775">IF(N765="sníž. přenesená",J765,0)</f>
        <v>0</v>
      </c>
      <c r="BI765" s="220">
        <f aca="true" t="shared" si="28" ref="BI765:BI775">IF(N765="nulová",J765,0)</f>
        <v>0</v>
      </c>
      <c r="BJ765" s="18" t="s">
        <v>85</v>
      </c>
      <c r="BK765" s="220">
        <f aca="true" t="shared" si="29" ref="BK765:BK775">ROUND(I765*H765,2)</f>
        <v>0</v>
      </c>
      <c r="BL765" s="18" t="s">
        <v>181</v>
      </c>
      <c r="BM765" s="219" t="s">
        <v>1557</v>
      </c>
    </row>
    <row r="766" spans="1:65" s="2" customFormat="1" ht="21.75" customHeight="1">
      <c r="A766" s="35"/>
      <c r="B766" s="36"/>
      <c r="C766" s="207" t="s">
        <v>1558</v>
      </c>
      <c r="D766" s="207" t="s">
        <v>130</v>
      </c>
      <c r="E766" s="208" t="s">
        <v>1559</v>
      </c>
      <c r="F766" s="209" t="s">
        <v>1560</v>
      </c>
      <c r="G766" s="210" t="s">
        <v>634</v>
      </c>
      <c r="H766" s="211">
        <v>4</v>
      </c>
      <c r="I766" s="212"/>
      <c r="J766" s="213">
        <f t="shared" si="20"/>
        <v>0</v>
      </c>
      <c r="K766" s="214"/>
      <c r="L766" s="40"/>
      <c r="M766" s="215" t="s">
        <v>1</v>
      </c>
      <c r="N766" s="216" t="s">
        <v>42</v>
      </c>
      <c r="O766" s="72"/>
      <c r="P766" s="217">
        <f t="shared" si="21"/>
        <v>0</v>
      </c>
      <c r="Q766" s="217">
        <v>0</v>
      </c>
      <c r="R766" s="217">
        <f t="shared" si="22"/>
        <v>0</v>
      </c>
      <c r="S766" s="217">
        <v>0</v>
      </c>
      <c r="T766" s="218">
        <f t="shared" si="23"/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219" t="s">
        <v>181</v>
      </c>
      <c r="AT766" s="219" t="s">
        <v>130</v>
      </c>
      <c r="AU766" s="219" t="s">
        <v>87</v>
      </c>
      <c r="AY766" s="18" t="s">
        <v>128</v>
      </c>
      <c r="BE766" s="220">
        <f t="shared" si="24"/>
        <v>0</v>
      </c>
      <c r="BF766" s="220">
        <f t="shared" si="25"/>
        <v>0</v>
      </c>
      <c r="BG766" s="220">
        <f t="shared" si="26"/>
        <v>0</v>
      </c>
      <c r="BH766" s="220">
        <f t="shared" si="27"/>
        <v>0</v>
      </c>
      <c r="BI766" s="220">
        <f t="shared" si="28"/>
        <v>0</v>
      </c>
      <c r="BJ766" s="18" t="s">
        <v>85</v>
      </c>
      <c r="BK766" s="220">
        <f t="shared" si="29"/>
        <v>0</v>
      </c>
      <c r="BL766" s="18" t="s">
        <v>181</v>
      </c>
      <c r="BM766" s="219" t="s">
        <v>1561</v>
      </c>
    </row>
    <row r="767" spans="1:65" s="2" customFormat="1" ht="33" customHeight="1">
      <c r="A767" s="35"/>
      <c r="B767" s="36"/>
      <c r="C767" s="268" t="s">
        <v>1562</v>
      </c>
      <c r="D767" s="268" t="s">
        <v>398</v>
      </c>
      <c r="E767" s="269" t="s">
        <v>1563</v>
      </c>
      <c r="F767" s="270" t="s">
        <v>1564</v>
      </c>
      <c r="G767" s="271" t="s">
        <v>634</v>
      </c>
      <c r="H767" s="272">
        <v>4</v>
      </c>
      <c r="I767" s="273"/>
      <c r="J767" s="274">
        <f t="shared" si="20"/>
        <v>0</v>
      </c>
      <c r="K767" s="275"/>
      <c r="L767" s="276"/>
      <c r="M767" s="277" t="s">
        <v>1</v>
      </c>
      <c r="N767" s="278" t="s">
        <v>42</v>
      </c>
      <c r="O767" s="72"/>
      <c r="P767" s="217">
        <f t="shared" si="21"/>
        <v>0</v>
      </c>
      <c r="Q767" s="217">
        <v>0.181</v>
      </c>
      <c r="R767" s="217">
        <f t="shared" si="22"/>
        <v>0.724</v>
      </c>
      <c r="S767" s="217">
        <v>0</v>
      </c>
      <c r="T767" s="218">
        <f t="shared" si="23"/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219" t="s">
        <v>220</v>
      </c>
      <c r="AT767" s="219" t="s">
        <v>398</v>
      </c>
      <c r="AU767" s="219" t="s">
        <v>87</v>
      </c>
      <c r="AY767" s="18" t="s">
        <v>128</v>
      </c>
      <c r="BE767" s="220">
        <f t="shared" si="24"/>
        <v>0</v>
      </c>
      <c r="BF767" s="220">
        <f t="shared" si="25"/>
        <v>0</v>
      </c>
      <c r="BG767" s="220">
        <f t="shared" si="26"/>
        <v>0</v>
      </c>
      <c r="BH767" s="220">
        <f t="shared" si="27"/>
        <v>0</v>
      </c>
      <c r="BI767" s="220">
        <f t="shared" si="28"/>
        <v>0</v>
      </c>
      <c r="BJ767" s="18" t="s">
        <v>85</v>
      </c>
      <c r="BK767" s="220">
        <f t="shared" si="29"/>
        <v>0</v>
      </c>
      <c r="BL767" s="18" t="s">
        <v>181</v>
      </c>
      <c r="BM767" s="219" t="s">
        <v>1565</v>
      </c>
    </row>
    <row r="768" spans="1:65" s="2" customFormat="1" ht="21.75" customHeight="1">
      <c r="A768" s="35"/>
      <c r="B768" s="36"/>
      <c r="C768" s="207" t="s">
        <v>1566</v>
      </c>
      <c r="D768" s="207" t="s">
        <v>130</v>
      </c>
      <c r="E768" s="208" t="s">
        <v>1567</v>
      </c>
      <c r="F768" s="209" t="s">
        <v>1568</v>
      </c>
      <c r="G768" s="210" t="s">
        <v>634</v>
      </c>
      <c r="H768" s="211">
        <v>4</v>
      </c>
      <c r="I768" s="212"/>
      <c r="J768" s="213">
        <f t="shared" si="20"/>
        <v>0</v>
      </c>
      <c r="K768" s="214"/>
      <c r="L768" s="40"/>
      <c r="M768" s="215" t="s">
        <v>1</v>
      </c>
      <c r="N768" s="216" t="s">
        <v>42</v>
      </c>
      <c r="O768" s="72"/>
      <c r="P768" s="217">
        <f t="shared" si="21"/>
        <v>0</v>
      </c>
      <c r="Q768" s="217">
        <v>0</v>
      </c>
      <c r="R768" s="217">
        <f t="shared" si="22"/>
        <v>0</v>
      </c>
      <c r="S768" s="217">
        <v>0</v>
      </c>
      <c r="T768" s="218">
        <f t="shared" si="23"/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219" t="s">
        <v>181</v>
      </c>
      <c r="AT768" s="219" t="s">
        <v>130</v>
      </c>
      <c r="AU768" s="219" t="s">
        <v>87</v>
      </c>
      <c r="AY768" s="18" t="s">
        <v>128</v>
      </c>
      <c r="BE768" s="220">
        <f t="shared" si="24"/>
        <v>0</v>
      </c>
      <c r="BF768" s="220">
        <f t="shared" si="25"/>
        <v>0</v>
      </c>
      <c r="BG768" s="220">
        <f t="shared" si="26"/>
        <v>0</v>
      </c>
      <c r="BH768" s="220">
        <f t="shared" si="27"/>
        <v>0</v>
      </c>
      <c r="BI768" s="220">
        <f t="shared" si="28"/>
        <v>0</v>
      </c>
      <c r="BJ768" s="18" t="s">
        <v>85</v>
      </c>
      <c r="BK768" s="220">
        <f t="shared" si="29"/>
        <v>0</v>
      </c>
      <c r="BL768" s="18" t="s">
        <v>181</v>
      </c>
      <c r="BM768" s="219" t="s">
        <v>1569</v>
      </c>
    </row>
    <row r="769" spans="1:65" s="2" customFormat="1" ht="21.75" customHeight="1">
      <c r="A769" s="35"/>
      <c r="B769" s="36"/>
      <c r="C769" s="268" t="s">
        <v>1570</v>
      </c>
      <c r="D769" s="268" t="s">
        <v>398</v>
      </c>
      <c r="E769" s="269" t="s">
        <v>1571</v>
      </c>
      <c r="F769" s="270" t="s">
        <v>1572</v>
      </c>
      <c r="G769" s="271" t="s">
        <v>634</v>
      </c>
      <c r="H769" s="272">
        <v>4</v>
      </c>
      <c r="I769" s="273"/>
      <c r="J769" s="274">
        <f t="shared" si="20"/>
        <v>0</v>
      </c>
      <c r="K769" s="275"/>
      <c r="L769" s="276"/>
      <c r="M769" s="277" t="s">
        <v>1</v>
      </c>
      <c r="N769" s="278" t="s">
        <v>42</v>
      </c>
      <c r="O769" s="72"/>
      <c r="P769" s="217">
        <f t="shared" si="21"/>
        <v>0</v>
      </c>
      <c r="Q769" s="217">
        <v>0.012</v>
      </c>
      <c r="R769" s="217">
        <f t="shared" si="22"/>
        <v>0.048</v>
      </c>
      <c r="S769" s="217">
        <v>0</v>
      </c>
      <c r="T769" s="218">
        <f t="shared" si="23"/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219" t="s">
        <v>220</v>
      </c>
      <c r="AT769" s="219" t="s">
        <v>398</v>
      </c>
      <c r="AU769" s="219" t="s">
        <v>87</v>
      </c>
      <c r="AY769" s="18" t="s">
        <v>128</v>
      </c>
      <c r="BE769" s="220">
        <f t="shared" si="24"/>
        <v>0</v>
      </c>
      <c r="BF769" s="220">
        <f t="shared" si="25"/>
        <v>0</v>
      </c>
      <c r="BG769" s="220">
        <f t="shared" si="26"/>
        <v>0</v>
      </c>
      <c r="BH769" s="220">
        <f t="shared" si="27"/>
        <v>0</v>
      </c>
      <c r="BI769" s="220">
        <f t="shared" si="28"/>
        <v>0</v>
      </c>
      <c r="BJ769" s="18" t="s">
        <v>85</v>
      </c>
      <c r="BK769" s="220">
        <f t="shared" si="29"/>
        <v>0</v>
      </c>
      <c r="BL769" s="18" t="s">
        <v>181</v>
      </c>
      <c r="BM769" s="219" t="s">
        <v>1573</v>
      </c>
    </row>
    <row r="770" spans="1:65" s="2" customFormat="1" ht="16.5" customHeight="1">
      <c r="A770" s="35"/>
      <c r="B770" s="36"/>
      <c r="C770" s="268" t="s">
        <v>1574</v>
      </c>
      <c r="D770" s="268" t="s">
        <v>398</v>
      </c>
      <c r="E770" s="269" t="s">
        <v>1575</v>
      </c>
      <c r="F770" s="270" t="s">
        <v>1576</v>
      </c>
      <c r="G770" s="271" t="s">
        <v>634</v>
      </c>
      <c r="H770" s="272">
        <v>10</v>
      </c>
      <c r="I770" s="273"/>
      <c r="J770" s="274">
        <f t="shared" si="20"/>
        <v>0</v>
      </c>
      <c r="K770" s="275"/>
      <c r="L770" s="276"/>
      <c r="M770" s="277" t="s">
        <v>1</v>
      </c>
      <c r="N770" s="278" t="s">
        <v>42</v>
      </c>
      <c r="O770" s="72"/>
      <c r="P770" s="217">
        <f t="shared" si="21"/>
        <v>0</v>
      </c>
      <c r="Q770" s="217">
        <v>0.0001</v>
      </c>
      <c r="R770" s="217">
        <f t="shared" si="22"/>
        <v>0.001</v>
      </c>
      <c r="S770" s="217">
        <v>0</v>
      </c>
      <c r="T770" s="218">
        <f t="shared" si="23"/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219" t="s">
        <v>220</v>
      </c>
      <c r="AT770" s="219" t="s">
        <v>398</v>
      </c>
      <c r="AU770" s="219" t="s">
        <v>87</v>
      </c>
      <c r="AY770" s="18" t="s">
        <v>128</v>
      </c>
      <c r="BE770" s="220">
        <f t="shared" si="24"/>
        <v>0</v>
      </c>
      <c r="BF770" s="220">
        <f t="shared" si="25"/>
        <v>0</v>
      </c>
      <c r="BG770" s="220">
        <f t="shared" si="26"/>
        <v>0</v>
      </c>
      <c r="BH770" s="220">
        <f t="shared" si="27"/>
        <v>0</v>
      </c>
      <c r="BI770" s="220">
        <f t="shared" si="28"/>
        <v>0</v>
      </c>
      <c r="BJ770" s="18" t="s">
        <v>85</v>
      </c>
      <c r="BK770" s="220">
        <f t="shared" si="29"/>
        <v>0</v>
      </c>
      <c r="BL770" s="18" t="s">
        <v>181</v>
      </c>
      <c r="BM770" s="219" t="s">
        <v>1577</v>
      </c>
    </row>
    <row r="771" spans="1:65" s="2" customFormat="1" ht="21.75" customHeight="1">
      <c r="A771" s="35"/>
      <c r="B771" s="36"/>
      <c r="C771" s="207" t="s">
        <v>1578</v>
      </c>
      <c r="D771" s="207" t="s">
        <v>130</v>
      </c>
      <c r="E771" s="208" t="s">
        <v>1579</v>
      </c>
      <c r="F771" s="209" t="s">
        <v>1580</v>
      </c>
      <c r="G771" s="210" t="s">
        <v>634</v>
      </c>
      <c r="H771" s="211">
        <v>5</v>
      </c>
      <c r="I771" s="212"/>
      <c r="J771" s="213">
        <f t="shared" si="20"/>
        <v>0</v>
      </c>
      <c r="K771" s="214"/>
      <c r="L771" s="40"/>
      <c r="M771" s="215" t="s">
        <v>1</v>
      </c>
      <c r="N771" s="216" t="s">
        <v>42</v>
      </c>
      <c r="O771" s="72"/>
      <c r="P771" s="217">
        <f t="shared" si="21"/>
        <v>0</v>
      </c>
      <c r="Q771" s="217">
        <v>0.00033</v>
      </c>
      <c r="R771" s="217">
        <f t="shared" si="22"/>
        <v>0.00165</v>
      </c>
      <c r="S771" s="217">
        <v>0</v>
      </c>
      <c r="T771" s="218">
        <f t="shared" si="23"/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219" t="s">
        <v>181</v>
      </c>
      <c r="AT771" s="219" t="s">
        <v>130</v>
      </c>
      <c r="AU771" s="219" t="s">
        <v>87</v>
      </c>
      <c r="AY771" s="18" t="s">
        <v>128</v>
      </c>
      <c r="BE771" s="220">
        <f t="shared" si="24"/>
        <v>0</v>
      </c>
      <c r="BF771" s="220">
        <f t="shared" si="25"/>
        <v>0</v>
      </c>
      <c r="BG771" s="220">
        <f t="shared" si="26"/>
        <v>0</v>
      </c>
      <c r="BH771" s="220">
        <f t="shared" si="27"/>
        <v>0</v>
      </c>
      <c r="BI771" s="220">
        <f t="shared" si="28"/>
        <v>0</v>
      </c>
      <c r="BJ771" s="18" t="s">
        <v>85</v>
      </c>
      <c r="BK771" s="220">
        <f t="shared" si="29"/>
        <v>0</v>
      </c>
      <c r="BL771" s="18" t="s">
        <v>181</v>
      </c>
      <c r="BM771" s="219" t="s">
        <v>1581</v>
      </c>
    </row>
    <row r="772" spans="1:65" s="2" customFormat="1" ht="33" customHeight="1">
      <c r="A772" s="35"/>
      <c r="B772" s="36"/>
      <c r="C772" s="268" t="s">
        <v>1582</v>
      </c>
      <c r="D772" s="268" t="s">
        <v>398</v>
      </c>
      <c r="E772" s="269" t="s">
        <v>1583</v>
      </c>
      <c r="F772" s="270" t="s">
        <v>1584</v>
      </c>
      <c r="G772" s="271" t="s">
        <v>634</v>
      </c>
      <c r="H772" s="272">
        <v>3</v>
      </c>
      <c r="I772" s="273"/>
      <c r="J772" s="274">
        <f t="shared" si="20"/>
        <v>0</v>
      </c>
      <c r="K772" s="275"/>
      <c r="L772" s="276"/>
      <c r="M772" s="277" t="s">
        <v>1</v>
      </c>
      <c r="N772" s="278" t="s">
        <v>42</v>
      </c>
      <c r="O772" s="72"/>
      <c r="P772" s="217">
        <f t="shared" si="21"/>
        <v>0</v>
      </c>
      <c r="Q772" s="217">
        <v>0.248</v>
      </c>
      <c r="R772" s="217">
        <f t="shared" si="22"/>
        <v>0.744</v>
      </c>
      <c r="S772" s="217">
        <v>0</v>
      </c>
      <c r="T772" s="218">
        <f t="shared" si="23"/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219" t="s">
        <v>220</v>
      </c>
      <c r="AT772" s="219" t="s">
        <v>398</v>
      </c>
      <c r="AU772" s="219" t="s">
        <v>87</v>
      </c>
      <c r="AY772" s="18" t="s">
        <v>128</v>
      </c>
      <c r="BE772" s="220">
        <f t="shared" si="24"/>
        <v>0</v>
      </c>
      <c r="BF772" s="220">
        <f t="shared" si="25"/>
        <v>0</v>
      </c>
      <c r="BG772" s="220">
        <f t="shared" si="26"/>
        <v>0</v>
      </c>
      <c r="BH772" s="220">
        <f t="shared" si="27"/>
        <v>0</v>
      </c>
      <c r="BI772" s="220">
        <f t="shared" si="28"/>
        <v>0</v>
      </c>
      <c r="BJ772" s="18" t="s">
        <v>85</v>
      </c>
      <c r="BK772" s="220">
        <f t="shared" si="29"/>
        <v>0</v>
      </c>
      <c r="BL772" s="18" t="s">
        <v>181</v>
      </c>
      <c r="BM772" s="219" t="s">
        <v>1585</v>
      </c>
    </row>
    <row r="773" spans="1:65" s="2" customFormat="1" ht="33" customHeight="1">
      <c r="A773" s="35"/>
      <c r="B773" s="36"/>
      <c r="C773" s="268" t="s">
        <v>1586</v>
      </c>
      <c r="D773" s="268" t="s">
        <v>398</v>
      </c>
      <c r="E773" s="269" t="s">
        <v>1587</v>
      </c>
      <c r="F773" s="270" t="s">
        <v>1588</v>
      </c>
      <c r="G773" s="271" t="s">
        <v>634</v>
      </c>
      <c r="H773" s="272">
        <v>1</v>
      </c>
      <c r="I773" s="273"/>
      <c r="J773" s="274">
        <f t="shared" si="20"/>
        <v>0</v>
      </c>
      <c r="K773" s="275"/>
      <c r="L773" s="276"/>
      <c r="M773" s="277" t="s">
        <v>1</v>
      </c>
      <c r="N773" s="278" t="s">
        <v>42</v>
      </c>
      <c r="O773" s="72"/>
      <c r="P773" s="217">
        <f t="shared" si="21"/>
        <v>0</v>
      </c>
      <c r="Q773" s="217">
        <v>0.248</v>
      </c>
      <c r="R773" s="217">
        <f t="shared" si="22"/>
        <v>0.248</v>
      </c>
      <c r="S773" s="217">
        <v>0</v>
      </c>
      <c r="T773" s="218">
        <f t="shared" si="23"/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219" t="s">
        <v>220</v>
      </c>
      <c r="AT773" s="219" t="s">
        <v>398</v>
      </c>
      <c r="AU773" s="219" t="s">
        <v>87</v>
      </c>
      <c r="AY773" s="18" t="s">
        <v>128</v>
      </c>
      <c r="BE773" s="220">
        <f t="shared" si="24"/>
        <v>0</v>
      </c>
      <c r="BF773" s="220">
        <f t="shared" si="25"/>
        <v>0</v>
      </c>
      <c r="BG773" s="220">
        <f t="shared" si="26"/>
        <v>0</v>
      </c>
      <c r="BH773" s="220">
        <f t="shared" si="27"/>
        <v>0</v>
      </c>
      <c r="BI773" s="220">
        <f t="shared" si="28"/>
        <v>0</v>
      </c>
      <c r="BJ773" s="18" t="s">
        <v>85</v>
      </c>
      <c r="BK773" s="220">
        <f t="shared" si="29"/>
        <v>0</v>
      </c>
      <c r="BL773" s="18" t="s">
        <v>181</v>
      </c>
      <c r="BM773" s="219" t="s">
        <v>1589</v>
      </c>
    </row>
    <row r="774" spans="1:65" s="2" customFormat="1" ht="33" customHeight="1">
      <c r="A774" s="35"/>
      <c r="B774" s="36"/>
      <c r="C774" s="268" t="s">
        <v>1590</v>
      </c>
      <c r="D774" s="268" t="s">
        <v>398</v>
      </c>
      <c r="E774" s="269" t="s">
        <v>1591</v>
      </c>
      <c r="F774" s="270" t="s">
        <v>1592</v>
      </c>
      <c r="G774" s="271" t="s">
        <v>634</v>
      </c>
      <c r="H774" s="272">
        <v>1</v>
      </c>
      <c r="I774" s="273"/>
      <c r="J774" s="274">
        <f t="shared" si="20"/>
        <v>0</v>
      </c>
      <c r="K774" s="275"/>
      <c r="L774" s="276"/>
      <c r="M774" s="277" t="s">
        <v>1</v>
      </c>
      <c r="N774" s="278" t="s">
        <v>42</v>
      </c>
      <c r="O774" s="72"/>
      <c r="P774" s="217">
        <f t="shared" si="21"/>
        <v>0</v>
      </c>
      <c r="Q774" s="217">
        <v>0.248</v>
      </c>
      <c r="R774" s="217">
        <f t="shared" si="22"/>
        <v>0.248</v>
      </c>
      <c r="S774" s="217">
        <v>0</v>
      </c>
      <c r="T774" s="218">
        <f t="shared" si="23"/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219" t="s">
        <v>220</v>
      </c>
      <c r="AT774" s="219" t="s">
        <v>398</v>
      </c>
      <c r="AU774" s="219" t="s">
        <v>87</v>
      </c>
      <c r="AY774" s="18" t="s">
        <v>128</v>
      </c>
      <c r="BE774" s="220">
        <f t="shared" si="24"/>
        <v>0</v>
      </c>
      <c r="BF774" s="220">
        <f t="shared" si="25"/>
        <v>0</v>
      </c>
      <c r="BG774" s="220">
        <f t="shared" si="26"/>
        <v>0</v>
      </c>
      <c r="BH774" s="220">
        <f t="shared" si="27"/>
        <v>0</v>
      </c>
      <c r="BI774" s="220">
        <f t="shared" si="28"/>
        <v>0</v>
      </c>
      <c r="BJ774" s="18" t="s">
        <v>85</v>
      </c>
      <c r="BK774" s="220">
        <f t="shared" si="29"/>
        <v>0</v>
      </c>
      <c r="BL774" s="18" t="s">
        <v>181</v>
      </c>
      <c r="BM774" s="219" t="s">
        <v>1593</v>
      </c>
    </row>
    <row r="775" spans="1:65" s="2" customFormat="1" ht="21.75" customHeight="1">
      <c r="A775" s="35"/>
      <c r="B775" s="36"/>
      <c r="C775" s="207" t="s">
        <v>1594</v>
      </c>
      <c r="D775" s="207" t="s">
        <v>130</v>
      </c>
      <c r="E775" s="208" t="s">
        <v>1595</v>
      </c>
      <c r="F775" s="209" t="s">
        <v>1596</v>
      </c>
      <c r="G775" s="210" t="s">
        <v>180</v>
      </c>
      <c r="H775" s="211">
        <v>5.556</v>
      </c>
      <c r="I775" s="212"/>
      <c r="J775" s="213">
        <f t="shared" si="20"/>
        <v>0</v>
      </c>
      <c r="K775" s="214"/>
      <c r="L775" s="40"/>
      <c r="M775" s="215" t="s">
        <v>1</v>
      </c>
      <c r="N775" s="216" t="s">
        <v>42</v>
      </c>
      <c r="O775" s="72"/>
      <c r="P775" s="217">
        <f t="shared" si="21"/>
        <v>0</v>
      </c>
      <c r="Q775" s="217">
        <v>0</v>
      </c>
      <c r="R775" s="217">
        <f t="shared" si="22"/>
        <v>0</v>
      </c>
      <c r="S775" s="217">
        <v>0</v>
      </c>
      <c r="T775" s="218">
        <f t="shared" si="23"/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219" t="s">
        <v>181</v>
      </c>
      <c r="AT775" s="219" t="s">
        <v>130</v>
      </c>
      <c r="AU775" s="219" t="s">
        <v>87</v>
      </c>
      <c r="AY775" s="18" t="s">
        <v>128</v>
      </c>
      <c r="BE775" s="220">
        <f t="shared" si="24"/>
        <v>0</v>
      </c>
      <c r="BF775" s="220">
        <f t="shared" si="25"/>
        <v>0</v>
      </c>
      <c r="BG775" s="220">
        <f t="shared" si="26"/>
        <v>0</v>
      </c>
      <c r="BH775" s="220">
        <f t="shared" si="27"/>
        <v>0</v>
      </c>
      <c r="BI775" s="220">
        <f t="shared" si="28"/>
        <v>0</v>
      </c>
      <c r="BJ775" s="18" t="s">
        <v>85</v>
      </c>
      <c r="BK775" s="220">
        <f t="shared" si="29"/>
        <v>0</v>
      </c>
      <c r="BL775" s="18" t="s">
        <v>181</v>
      </c>
      <c r="BM775" s="219" t="s">
        <v>1597</v>
      </c>
    </row>
    <row r="776" spans="2:63" s="12" customFormat="1" ht="22.9" customHeight="1">
      <c r="B776" s="192"/>
      <c r="C776" s="193"/>
      <c r="D776" s="194" t="s">
        <v>76</v>
      </c>
      <c r="E776" s="205" t="s">
        <v>1598</v>
      </c>
      <c r="F776" s="205" t="s">
        <v>1599</v>
      </c>
      <c r="G776" s="193"/>
      <c r="H776" s="193"/>
      <c r="I776" s="196"/>
      <c r="J776" s="206">
        <f>BK776</f>
        <v>0</v>
      </c>
      <c r="K776" s="193"/>
      <c r="L776" s="197"/>
      <c r="M776" s="198"/>
      <c r="N776" s="199"/>
      <c r="O776" s="199"/>
      <c r="P776" s="200">
        <f>SUM(P777:P787)</f>
        <v>0</v>
      </c>
      <c r="Q776" s="199"/>
      <c r="R776" s="200">
        <f>SUM(R777:R787)</f>
        <v>0.040857199999999996</v>
      </c>
      <c r="S776" s="199"/>
      <c r="T776" s="201">
        <f>SUM(T777:T787)</f>
        <v>0.01335</v>
      </c>
      <c r="AR776" s="202" t="s">
        <v>87</v>
      </c>
      <c r="AT776" s="203" t="s">
        <v>76</v>
      </c>
      <c r="AU776" s="203" t="s">
        <v>85</v>
      </c>
      <c r="AY776" s="202" t="s">
        <v>128</v>
      </c>
      <c r="BK776" s="204">
        <f>SUM(BK777:BK787)</f>
        <v>0</v>
      </c>
    </row>
    <row r="777" spans="1:65" s="2" customFormat="1" ht="16.5" customHeight="1">
      <c r="A777" s="35"/>
      <c r="B777" s="36"/>
      <c r="C777" s="207" t="s">
        <v>1600</v>
      </c>
      <c r="D777" s="207" t="s">
        <v>130</v>
      </c>
      <c r="E777" s="208" t="s">
        <v>1601</v>
      </c>
      <c r="F777" s="209" t="s">
        <v>1602</v>
      </c>
      <c r="G777" s="210" t="s">
        <v>142</v>
      </c>
      <c r="H777" s="211">
        <v>5.34</v>
      </c>
      <c r="I777" s="212"/>
      <c r="J777" s="213">
        <f>ROUND(I777*H777,2)</f>
        <v>0</v>
      </c>
      <c r="K777" s="214"/>
      <c r="L777" s="40"/>
      <c r="M777" s="215" t="s">
        <v>1</v>
      </c>
      <c r="N777" s="216" t="s">
        <v>42</v>
      </c>
      <c r="O777" s="72"/>
      <c r="P777" s="217">
        <f>O777*H777</f>
        <v>0</v>
      </c>
      <c r="Q777" s="217">
        <v>0</v>
      </c>
      <c r="R777" s="217">
        <f>Q777*H777</f>
        <v>0</v>
      </c>
      <c r="S777" s="217">
        <v>0</v>
      </c>
      <c r="T777" s="218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219" t="s">
        <v>181</v>
      </c>
      <c r="AT777" s="219" t="s">
        <v>130</v>
      </c>
      <c r="AU777" s="219" t="s">
        <v>87</v>
      </c>
      <c r="AY777" s="18" t="s">
        <v>128</v>
      </c>
      <c r="BE777" s="220">
        <f>IF(N777="základní",J777,0)</f>
        <v>0</v>
      </c>
      <c r="BF777" s="220">
        <f>IF(N777="snížená",J777,0)</f>
        <v>0</v>
      </c>
      <c r="BG777" s="220">
        <f>IF(N777="zákl. přenesená",J777,0)</f>
        <v>0</v>
      </c>
      <c r="BH777" s="220">
        <f>IF(N777="sníž. přenesená",J777,0)</f>
        <v>0</v>
      </c>
      <c r="BI777" s="220">
        <f>IF(N777="nulová",J777,0)</f>
        <v>0</v>
      </c>
      <c r="BJ777" s="18" t="s">
        <v>85</v>
      </c>
      <c r="BK777" s="220">
        <f>ROUND(I777*H777,2)</f>
        <v>0</v>
      </c>
      <c r="BL777" s="18" t="s">
        <v>181</v>
      </c>
      <c r="BM777" s="219" t="s">
        <v>1603</v>
      </c>
    </row>
    <row r="778" spans="1:65" s="2" customFormat="1" ht="21.75" customHeight="1">
      <c r="A778" s="35"/>
      <c r="B778" s="36"/>
      <c r="C778" s="207" t="s">
        <v>1604</v>
      </c>
      <c r="D778" s="207" t="s">
        <v>130</v>
      </c>
      <c r="E778" s="208" t="s">
        <v>1605</v>
      </c>
      <c r="F778" s="209" t="s">
        <v>1606</v>
      </c>
      <c r="G778" s="210" t="s">
        <v>142</v>
      </c>
      <c r="H778" s="211">
        <v>5.34</v>
      </c>
      <c r="I778" s="212"/>
      <c r="J778" s="213">
        <f>ROUND(I778*H778,2)</f>
        <v>0</v>
      </c>
      <c r="K778" s="214"/>
      <c r="L778" s="40"/>
      <c r="M778" s="215" t="s">
        <v>1</v>
      </c>
      <c r="N778" s="216" t="s">
        <v>42</v>
      </c>
      <c r="O778" s="72"/>
      <c r="P778" s="217">
        <f>O778*H778</f>
        <v>0</v>
      </c>
      <c r="Q778" s="217">
        <v>3E-05</v>
      </c>
      <c r="R778" s="217">
        <f>Q778*H778</f>
        <v>0.0001602</v>
      </c>
      <c r="S778" s="217">
        <v>0</v>
      </c>
      <c r="T778" s="218">
        <f>S778*H778</f>
        <v>0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219" t="s">
        <v>181</v>
      </c>
      <c r="AT778" s="219" t="s">
        <v>130</v>
      </c>
      <c r="AU778" s="219" t="s">
        <v>87</v>
      </c>
      <c r="AY778" s="18" t="s">
        <v>128</v>
      </c>
      <c r="BE778" s="220">
        <f>IF(N778="základní",J778,0)</f>
        <v>0</v>
      </c>
      <c r="BF778" s="220">
        <f>IF(N778="snížená",J778,0)</f>
        <v>0</v>
      </c>
      <c r="BG778" s="220">
        <f>IF(N778="zákl. přenesená",J778,0)</f>
        <v>0</v>
      </c>
      <c r="BH778" s="220">
        <f>IF(N778="sníž. přenesená",J778,0)</f>
        <v>0</v>
      </c>
      <c r="BI778" s="220">
        <f>IF(N778="nulová",J778,0)</f>
        <v>0</v>
      </c>
      <c r="BJ778" s="18" t="s">
        <v>85</v>
      </c>
      <c r="BK778" s="220">
        <f>ROUND(I778*H778,2)</f>
        <v>0</v>
      </c>
      <c r="BL778" s="18" t="s">
        <v>181</v>
      </c>
      <c r="BM778" s="219" t="s">
        <v>1607</v>
      </c>
    </row>
    <row r="779" spans="1:65" s="2" customFormat="1" ht="21.75" customHeight="1">
      <c r="A779" s="35"/>
      <c r="B779" s="36"/>
      <c r="C779" s="207" t="s">
        <v>1608</v>
      </c>
      <c r="D779" s="207" t="s">
        <v>130</v>
      </c>
      <c r="E779" s="208" t="s">
        <v>1609</v>
      </c>
      <c r="F779" s="209" t="s">
        <v>1610</v>
      </c>
      <c r="G779" s="210" t="s">
        <v>142</v>
      </c>
      <c r="H779" s="211">
        <v>5.34</v>
      </c>
      <c r="I779" s="212"/>
      <c r="J779" s="213">
        <f>ROUND(I779*H779,2)</f>
        <v>0</v>
      </c>
      <c r="K779" s="214"/>
      <c r="L779" s="40"/>
      <c r="M779" s="215" t="s">
        <v>1</v>
      </c>
      <c r="N779" s="216" t="s">
        <v>42</v>
      </c>
      <c r="O779" s="72"/>
      <c r="P779" s="217">
        <f>O779*H779</f>
        <v>0</v>
      </c>
      <c r="Q779" s="217">
        <v>0.0045</v>
      </c>
      <c r="R779" s="217">
        <f>Q779*H779</f>
        <v>0.02403</v>
      </c>
      <c r="S779" s="217">
        <v>0</v>
      </c>
      <c r="T779" s="218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219" t="s">
        <v>181</v>
      </c>
      <c r="AT779" s="219" t="s">
        <v>130</v>
      </c>
      <c r="AU779" s="219" t="s">
        <v>87</v>
      </c>
      <c r="AY779" s="18" t="s">
        <v>128</v>
      </c>
      <c r="BE779" s="220">
        <f>IF(N779="základní",J779,0)</f>
        <v>0</v>
      </c>
      <c r="BF779" s="220">
        <f>IF(N779="snížená",J779,0)</f>
        <v>0</v>
      </c>
      <c r="BG779" s="220">
        <f>IF(N779="zákl. přenesená",J779,0)</f>
        <v>0</v>
      </c>
      <c r="BH779" s="220">
        <f>IF(N779="sníž. přenesená",J779,0)</f>
        <v>0</v>
      </c>
      <c r="BI779" s="220">
        <f>IF(N779="nulová",J779,0)</f>
        <v>0</v>
      </c>
      <c r="BJ779" s="18" t="s">
        <v>85</v>
      </c>
      <c r="BK779" s="220">
        <f>ROUND(I779*H779,2)</f>
        <v>0</v>
      </c>
      <c r="BL779" s="18" t="s">
        <v>181</v>
      </c>
      <c r="BM779" s="219" t="s">
        <v>1611</v>
      </c>
    </row>
    <row r="780" spans="1:65" s="2" customFormat="1" ht="21.75" customHeight="1">
      <c r="A780" s="35"/>
      <c r="B780" s="36"/>
      <c r="C780" s="207" t="s">
        <v>1612</v>
      </c>
      <c r="D780" s="207" t="s">
        <v>130</v>
      </c>
      <c r="E780" s="208" t="s">
        <v>1613</v>
      </c>
      <c r="F780" s="209" t="s">
        <v>1614</v>
      </c>
      <c r="G780" s="210" t="s">
        <v>142</v>
      </c>
      <c r="H780" s="211">
        <v>5.34</v>
      </c>
      <c r="I780" s="212"/>
      <c r="J780" s="213">
        <f>ROUND(I780*H780,2)</f>
        <v>0</v>
      </c>
      <c r="K780" s="214"/>
      <c r="L780" s="40"/>
      <c r="M780" s="215" t="s">
        <v>1</v>
      </c>
      <c r="N780" s="216" t="s">
        <v>42</v>
      </c>
      <c r="O780" s="72"/>
      <c r="P780" s="217">
        <f>O780*H780</f>
        <v>0</v>
      </c>
      <c r="Q780" s="217">
        <v>0</v>
      </c>
      <c r="R780" s="217">
        <f>Q780*H780</f>
        <v>0</v>
      </c>
      <c r="S780" s="217">
        <v>0.0025</v>
      </c>
      <c r="T780" s="218">
        <f>S780*H780</f>
        <v>0.01335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219" t="s">
        <v>181</v>
      </c>
      <c r="AT780" s="219" t="s">
        <v>130</v>
      </c>
      <c r="AU780" s="219" t="s">
        <v>87</v>
      </c>
      <c r="AY780" s="18" t="s">
        <v>128</v>
      </c>
      <c r="BE780" s="220">
        <f>IF(N780="základní",J780,0)</f>
        <v>0</v>
      </c>
      <c r="BF780" s="220">
        <f>IF(N780="snížená",J780,0)</f>
        <v>0</v>
      </c>
      <c r="BG780" s="220">
        <f>IF(N780="zákl. přenesená",J780,0)</f>
        <v>0</v>
      </c>
      <c r="BH780" s="220">
        <f>IF(N780="sníž. přenesená",J780,0)</f>
        <v>0</v>
      </c>
      <c r="BI780" s="220">
        <f>IF(N780="nulová",J780,0)</f>
        <v>0</v>
      </c>
      <c r="BJ780" s="18" t="s">
        <v>85</v>
      </c>
      <c r="BK780" s="220">
        <f>ROUND(I780*H780,2)</f>
        <v>0</v>
      </c>
      <c r="BL780" s="18" t="s">
        <v>181</v>
      </c>
      <c r="BM780" s="219" t="s">
        <v>1615</v>
      </c>
    </row>
    <row r="781" spans="2:51" s="13" customFormat="1" ht="12">
      <c r="B781" s="221"/>
      <c r="C781" s="222"/>
      <c r="D781" s="223" t="s">
        <v>135</v>
      </c>
      <c r="E781" s="224" t="s">
        <v>1</v>
      </c>
      <c r="F781" s="225" t="s">
        <v>1148</v>
      </c>
      <c r="G781" s="222"/>
      <c r="H781" s="226">
        <v>5.34</v>
      </c>
      <c r="I781" s="227"/>
      <c r="J781" s="222"/>
      <c r="K781" s="222"/>
      <c r="L781" s="228"/>
      <c r="M781" s="229"/>
      <c r="N781" s="230"/>
      <c r="O781" s="230"/>
      <c r="P781" s="230"/>
      <c r="Q781" s="230"/>
      <c r="R781" s="230"/>
      <c r="S781" s="230"/>
      <c r="T781" s="231"/>
      <c r="AT781" s="232" t="s">
        <v>135</v>
      </c>
      <c r="AU781" s="232" t="s">
        <v>87</v>
      </c>
      <c r="AV781" s="13" t="s">
        <v>87</v>
      </c>
      <c r="AW781" s="13" t="s">
        <v>33</v>
      </c>
      <c r="AX781" s="13" t="s">
        <v>85</v>
      </c>
      <c r="AY781" s="232" t="s">
        <v>128</v>
      </c>
    </row>
    <row r="782" spans="1:65" s="2" customFormat="1" ht="16.5" customHeight="1">
      <c r="A782" s="35"/>
      <c r="B782" s="36"/>
      <c r="C782" s="207" t="s">
        <v>1616</v>
      </c>
      <c r="D782" s="207" t="s">
        <v>130</v>
      </c>
      <c r="E782" s="208" t="s">
        <v>1617</v>
      </c>
      <c r="F782" s="209" t="s">
        <v>1618</v>
      </c>
      <c r="G782" s="210" t="s">
        <v>142</v>
      </c>
      <c r="H782" s="211">
        <v>5.34</v>
      </c>
      <c r="I782" s="212"/>
      <c r="J782" s="213">
        <f>ROUND(I782*H782,2)</f>
        <v>0</v>
      </c>
      <c r="K782" s="214"/>
      <c r="L782" s="40"/>
      <c r="M782" s="215" t="s">
        <v>1</v>
      </c>
      <c r="N782" s="216" t="s">
        <v>42</v>
      </c>
      <c r="O782" s="72"/>
      <c r="P782" s="217">
        <f>O782*H782</f>
        <v>0</v>
      </c>
      <c r="Q782" s="217">
        <v>0.0003</v>
      </c>
      <c r="R782" s="217">
        <f>Q782*H782</f>
        <v>0.001602</v>
      </c>
      <c r="S782" s="217">
        <v>0</v>
      </c>
      <c r="T782" s="218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219" t="s">
        <v>181</v>
      </c>
      <c r="AT782" s="219" t="s">
        <v>130</v>
      </c>
      <c r="AU782" s="219" t="s">
        <v>87</v>
      </c>
      <c r="AY782" s="18" t="s">
        <v>128</v>
      </c>
      <c r="BE782" s="220">
        <f>IF(N782="základní",J782,0)</f>
        <v>0</v>
      </c>
      <c r="BF782" s="220">
        <f>IF(N782="snížená",J782,0)</f>
        <v>0</v>
      </c>
      <c r="BG782" s="220">
        <f>IF(N782="zákl. přenesená",J782,0)</f>
        <v>0</v>
      </c>
      <c r="BH782" s="220">
        <f>IF(N782="sníž. přenesená",J782,0)</f>
        <v>0</v>
      </c>
      <c r="BI782" s="220">
        <f>IF(N782="nulová",J782,0)</f>
        <v>0</v>
      </c>
      <c r="BJ782" s="18" t="s">
        <v>85</v>
      </c>
      <c r="BK782" s="220">
        <f>ROUND(I782*H782,2)</f>
        <v>0</v>
      </c>
      <c r="BL782" s="18" t="s">
        <v>181</v>
      </c>
      <c r="BM782" s="219" t="s">
        <v>1619</v>
      </c>
    </row>
    <row r="783" spans="2:51" s="13" customFormat="1" ht="12">
      <c r="B783" s="221"/>
      <c r="C783" s="222"/>
      <c r="D783" s="223" t="s">
        <v>135</v>
      </c>
      <c r="E783" s="224" t="s">
        <v>1</v>
      </c>
      <c r="F783" s="225" t="s">
        <v>1148</v>
      </c>
      <c r="G783" s="222"/>
      <c r="H783" s="226">
        <v>5.34</v>
      </c>
      <c r="I783" s="227"/>
      <c r="J783" s="222"/>
      <c r="K783" s="222"/>
      <c r="L783" s="228"/>
      <c r="M783" s="229"/>
      <c r="N783" s="230"/>
      <c r="O783" s="230"/>
      <c r="P783" s="230"/>
      <c r="Q783" s="230"/>
      <c r="R783" s="230"/>
      <c r="S783" s="230"/>
      <c r="T783" s="231"/>
      <c r="AT783" s="232" t="s">
        <v>135</v>
      </c>
      <c r="AU783" s="232" t="s">
        <v>87</v>
      </c>
      <c r="AV783" s="13" t="s">
        <v>87</v>
      </c>
      <c r="AW783" s="13" t="s">
        <v>33</v>
      </c>
      <c r="AX783" s="13" t="s">
        <v>85</v>
      </c>
      <c r="AY783" s="232" t="s">
        <v>128</v>
      </c>
    </row>
    <row r="784" spans="1:65" s="2" customFormat="1" ht="21.75" customHeight="1">
      <c r="A784" s="35"/>
      <c r="B784" s="36"/>
      <c r="C784" s="268" t="s">
        <v>1620</v>
      </c>
      <c r="D784" s="268" t="s">
        <v>398</v>
      </c>
      <c r="E784" s="269" t="s">
        <v>1621</v>
      </c>
      <c r="F784" s="270" t="s">
        <v>1622</v>
      </c>
      <c r="G784" s="271" t="s">
        <v>142</v>
      </c>
      <c r="H784" s="272">
        <v>5.34</v>
      </c>
      <c r="I784" s="273"/>
      <c r="J784" s="274">
        <f>ROUND(I784*H784,2)</f>
        <v>0</v>
      </c>
      <c r="K784" s="275"/>
      <c r="L784" s="276"/>
      <c r="M784" s="277" t="s">
        <v>1</v>
      </c>
      <c r="N784" s="278" t="s">
        <v>42</v>
      </c>
      <c r="O784" s="72"/>
      <c r="P784" s="217">
        <f>O784*H784</f>
        <v>0</v>
      </c>
      <c r="Q784" s="217">
        <v>0.00275</v>
      </c>
      <c r="R784" s="217">
        <f>Q784*H784</f>
        <v>0.014684999999999998</v>
      </c>
      <c r="S784" s="217">
        <v>0</v>
      </c>
      <c r="T784" s="218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219" t="s">
        <v>220</v>
      </c>
      <c r="AT784" s="219" t="s">
        <v>398</v>
      </c>
      <c r="AU784" s="219" t="s">
        <v>87</v>
      </c>
      <c r="AY784" s="18" t="s">
        <v>128</v>
      </c>
      <c r="BE784" s="220">
        <f>IF(N784="základní",J784,0)</f>
        <v>0</v>
      </c>
      <c r="BF784" s="220">
        <f>IF(N784="snížená",J784,0)</f>
        <v>0</v>
      </c>
      <c r="BG784" s="220">
        <f>IF(N784="zákl. přenesená",J784,0)</f>
        <v>0</v>
      </c>
      <c r="BH784" s="220">
        <f>IF(N784="sníž. přenesená",J784,0)</f>
        <v>0</v>
      </c>
      <c r="BI784" s="220">
        <f>IF(N784="nulová",J784,0)</f>
        <v>0</v>
      </c>
      <c r="BJ784" s="18" t="s">
        <v>85</v>
      </c>
      <c r="BK784" s="220">
        <f>ROUND(I784*H784,2)</f>
        <v>0</v>
      </c>
      <c r="BL784" s="18" t="s">
        <v>181</v>
      </c>
      <c r="BM784" s="219" t="s">
        <v>1623</v>
      </c>
    </row>
    <row r="785" spans="2:51" s="13" customFormat="1" ht="12">
      <c r="B785" s="221"/>
      <c r="C785" s="222"/>
      <c r="D785" s="223" t="s">
        <v>135</v>
      </c>
      <c r="E785" s="224" t="s">
        <v>1</v>
      </c>
      <c r="F785" s="225" t="s">
        <v>1624</v>
      </c>
      <c r="G785" s="222"/>
      <c r="H785" s="226">
        <v>5.34</v>
      </c>
      <c r="I785" s="227"/>
      <c r="J785" s="222"/>
      <c r="K785" s="222"/>
      <c r="L785" s="228"/>
      <c r="M785" s="229"/>
      <c r="N785" s="230"/>
      <c r="O785" s="230"/>
      <c r="P785" s="230"/>
      <c r="Q785" s="230"/>
      <c r="R785" s="230"/>
      <c r="S785" s="230"/>
      <c r="T785" s="231"/>
      <c r="AT785" s="232" t="s">
        <v>135</v>
      </c>
      <c r="AU785" s="232" t="s">
        <v>87</v>
      </c>
      <c r="AV785" s="13" t="s">
        <v>87</v>
      </c>
      <c r="AW785" s="13" t="s">
        <v>33</v>
      </c>
      <c r="AX785" s="13" t="s">
        <v>85</v>
      </c>
      <c r="AY785" s="232" t="s">
        <v>128</v>
      </c>
    </row>
    <row r="786" spans="1:65" s="2" customFormat="1" ht="21.75" customHeight="1">
      <c r="A786" s="35"/>
      <c r="B786" s="36"/>
      <c r="C786" s="207" t="s">
        <v>1625</v>
      </c>
      <c r="D786" s="207" t="s">
        <v>130</v>
      </c>
      <c r="E786" s="208" t="s">
        <v>1626</v>
      </c>
      <c r="F786" s="209" t="s">
        <v>1627</v>
      </c>
      <c r="G786" s="210" t="s">
        <v>255</v>
      </c>
      <c r="H786" s="211">
        <v>19</v>
      </c>
      <c r="I786" s="212"/>
      <c r="J786" s="213">
        <f>ROUND(I786*H786,2)</f>
        <v>0</v>
      </c>
      <c r="K786" s="214"/>
      <c r="L786" s="40"/>
      <c r="M786" s="215" t="s">
        <v>1</v>
      </c>
      <c r="N786" s="216" t="s">
        <v>42</v>
      </c>
      <c r="O786" s="72"/>
      <c r="P786" s="217">
        <f>O786*H786</f>
        <v>0</v>
      </c>
      <c r="Q786" s="217">
        <v>2E-05</v>
      </c>
      <c r="R786" s="217">
        <f>Q786*H786</f>
        <v>0.00038</v>
      </c>
      <c r="S786" s="217">
        <v>0</v>
      </c>
      <c r="T786" s="218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219" t="s">
        <v>181</v>
      </c>
      <c r="AT786" s="219" t="s">
        <v>130</v>
      </c>
      <c r="AU786" s="219" t="s">
        <v>87</v>
      </c>
      <c r="AY786" s="18" t="s">
        <v>128</v>
      </c>
      <c r="BE786" s="220">
        <f>IF(N786="základní",J786,0)</f>
        <v>0</v>
      </c>
      <c r="BF786" s="220">
        <f>IF(N786="snížená",J786,0)</f>
        <v>0</v>
      </c>
      <c r="BG786" s="220">
        <f>IF(N786="zákl. přenesená",J786,0)</f>
        <v>0</v>
      </c>
      <c r="BH786" s="220">
        <f>IF(N786="sníž. přenesená",J786,0)</f>
        <v>0</v>
      </c>
      <c r="BI786" s="220">
        <f>IF(N786="nulová",J786,0)</f>
        <v>0</v>
      </c>
      <c r="BJ786" s="18" t="s">
        <v>85</v>
      </c>
      <c r="BK786" s="220">
        <f>ROUND(I786*H786,2)</f>
        <v>0</v>
      </c>
      <c r="BL786" s="18" t="s">
        <v>181</v>
      </c>
      <c r="BM786" s="219" t="s">
        <v>1628</v>
      </c>
    </row>
    <row r="787" spans="1:65" s="2" customFormat="1" ht="21.75" customHeight="1">
      <c r="A787" s="35"/>
      <c r="B787" s="36"/>
      <c r="C787" s="207" t="s">
        <v>1629</v>
      </c>
      <c r="D787" s="207" t="s">
        <v>130</v>
      </c>
      <c r="E787" s="208" t="s">
        <v>1630</v>
      </c>
      <c r="F787" s="209" t="s">
        <v>1631</v>
      </c>
      <c r="G787" s="210" t="s">
        <v>180</v>
      </c>
      <c r="H787" s="211">
        <v>0.041</v>
      </c>
      <c r="I787" s="212"/>
      <c r="J787" s="213">
        <f>ROUND(I787*H787,2)</f>
        <v>0</v>
      </c>
      <c r="K787" s="214"/>
      <c r="L787" s="40"/>
      <c r="M787" s="215" t="s">
        <v>1</v>
      </c>
      <c r="N787" s="216" t="s">
        <v>42</v>
      </c>
      <c r="O787" s="72"/>
      <c r="P787" s="217">
        <f>O787*H787</f>
        <v>0</v>
      </c>
      <c r="Q787" s="217">
        <v>0</v>
      </c>
      <c r="R787" s="217">
        <f>Q787*H787</f>
        <v>0</v>
      </c>
      <c r="S787" s="217">
        <v>0</v>
      </c>
      <c r="T787" s="218">
        <f>S787*H787</f>
        <v>0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R787" s="219" t="s">
        <v>181</v>
      </c>
      <c r="AT787" s="219" t="s">
        <v>130</v>
      </c>
      <c r="AU787" s="219" t="s">
        <v>87</v>
      </c>
      <c r="AY787" s="18" t="s">
        <v>128</v>
      </c>
      <c r="BE787" s="220">
        <f>IF(N787="základní",J787,0)</f>
        <v>0</v>
      </c>
      <c r="BF787" s="220">
        <f>IF(N787="snížená",J787,0)</f>
        <v>0</v>
      </c>
      <c r="BG787" s="220">
        <f>IF(N787="zákl. přenesená",J787,0)</f>
        <v>0</v>
      </c>
      <c r="BH787" s="220">
        <f>IF(N787="sníž. přenesená",J787,0)</f>
        <v>0</v>
      </c>
      <c r="BI787" s="220">
        <f>IF(N787="nulová",J787,0)</f>
        <v>0</v>
      </c>
      <c r="BJ787" s="18" t="s">
        <v>85</v>
      </c>
      <c r="BK787" s="220">
        <f>ROUND(I787*H787,2)</f>
        <v>0</v>
      </c>
      <c r="BL787" s="18" t="s">
        <v>181</v>
      </c>
      <c r="BM787" s="219" t="s">
        <v>1632</v>
      </c>
    </row>
    <row r="788" spans="2:63" s="12" customFormat="1" ht="22.9" customHeight="1">
      <c r="B788" s="192"/>
      <c r="C788" s="193"/>
      <c r="D788" s="194" t="s">
        <v>76</v>
      </c>
      <c r="E788" s="205" t="s">
        <v>1633</v>
      </c>
      <c r="F788" s="205" t="s">
        <v>1634</v>
      </c>
      <c r="G788" s="193"/>
      <c r="H788" s="193"/>
      <c r="I788" s="196"/>
      <c r="J788" s="206">
        <f>BK788</f>
        <v>0</v>
      </c>
      <c r="K788" s="193"/>
      <c r="L788" s="197"/>
      <c r="M788" s="198"/>
      <c r="N788" s="199"/>
      <c r="O788" s="199"/>
      <c r="P788" s="200">
        <f>SUM(P789:P791)</f>
        <v>0</v>
      </c>
      <c r="Q788" s="199"/>
      <c r="R788" s="200">
        <f>SUM(R789:R791)</f>
        <v>0.7331688000000001</v>
      </c>
      <c r="S788" s="199"/>
      <c r="T788" s="201">
        <f>SUM(T789:T791)</f>
        <v>0</v>
      </c>
      <c r="AR788" s="202" t="s">
        <v>87</v>
      </c>
      <c r="AT788" s="203" t="s">
        <v>76</v>
      </c>
      <c r="AU788" s="203" t="s">
        <v>85</v>
      </c>
      <c r="AY788" s="202" t="s">
        <v>128</v>
      </c>
      <c r="BK788" s="204">
        <f>SUM(BK789:BK791)</f>
        <v>0</v>
      </c>
    </row>
    <row r="789" spans="1:65" s="2" customFormat="1" ht="16.5" customHeight="1">
      <c r="A789" s="35"/>
      <c r="B789" s="36"/>
      <c r="C789" s="207" t="s">
        <v>1635</v>
      </c>
      <c r="D789" s="207" t="s">
        <v>130</v>
      </c>
      <c r="E789" s="208" t="s">
        <v>1636</v>
      </c>
      <c r="F789" s="209" t="s">
        <v>1637</v>
      </c>
      <c r="G789" s="210" t="s">
        <v>255</v>
      </c>
      <c r="H789" s="211">
        <v>234.99</v>
      </c>
      <c r="I789" s="212"/>
      <c r="J789" s="213">
        <f>ROUND(I789*H789,2)</f>
        <v>0</v>
      </c>
      <c r="K789" s="214"/>
      <c r="L789" s="40"/>
      <c r="M789" s="215" t="s">
        <v>1</v>
      </c>
      <c r="N789" s="216" t="s">
        <v>42</v>
      </c>
      <c r="O789" s="72"/>
      <c r="P789" s="217">
        <f>O789*H789</f>
        <v>0</v>
      </c>
      <c r="Q789" s="217">
        <v>0.00312</v>
      </c>
      <c r="R789" s="217">
        <f>Q789*H789</f>
        <v>0.7331688000000001</v>
      </c>
      <c r="S789" s="217">
        <v>0</v>
      </c>
      <c r="T789" s="218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219" t="s">
        <v>181</v>
      </c>
      <c r="AT789" s="219" t="s">
        <v>130</v>
      </c>
      <c r="AU789" s="219" t="s">
        <v>87</v>
      </c>
      <c r="AY789" s="18" t="s">
        <v>128</v>
      </c>
      <c r="BE789" s="220">
        <f>IF(N789="základní",J789,0)</f>
        <v>0</v>
      </c>
      <c r="BF789" s="220">
        <f>IF(N789="snížená",J789,0)</f>
        <v>0</v>
      </c>
      <c r="BG789" s="220">
        <f>IF(N789="zákl. přenesená",J789,0)</f>
        <v>0</v>
      </c>
      <c r="BH789" s="220">
        <f>IF(N789="sníž. přenesená",J789,0)</f>
        <v>0</v>
      </c>
      <c r="BI789" s="220">
        <f>IF(N789="nulová",J789,0)</f>
        <v>0</v>
      </c>
      <c r="BJ789" s="18" t="s">
        <v>85</v>
      </c>
      <c r="BK789" s="220">
        <f>ROUND(I789*H789,2)</f>
        <v>0</v>
      </c>
      <c r="BL789" s="18" t="s">
        <v>181</v>
      </c>
      <c r="BM789" s="219" t="s">
        <v>1638</v>
      </c>
    </row>
    <row r="790" spans="2:51" s="13" customFormat="1" ht="12">
      <c r="B790" s="221"/>
      <c r="C790" s="222"/>
      <c r="D790" s="223" t="s">
        <v>135</v>
      </c>
      <c r="E790" s="224" t="s">
        <v>1</v>
      </c>
      <c r="F790" s="225" t="s">
        <v>1639</v>
      </c>
      <c r="G790" s="222"/>
      <c r="H790" s="226">
        <v>234.99</v>
      </c>
      <c r="I790" s="227"/>
      <c r="J790" s="222"/>
      <c r="K790" s="222"/>
      <c r="L790" s="228"/>
      <c r="M790" s="229"/>
      <c r="N790" s="230"/>
      <c r="O790" s="230"/>
      <c r="P790" s="230"/>
      <c r="Q790" s="230"/>
      <c r="R790" s="230"/>
      <c r="S790" s="230"/>
      <c r="T790" s="231"/>
      <c r="AT790" s="232" t="s">
        <v>135</v>
      </c>
      <c r="AU790" s="232" t="s">
        <v>87</v>
      </c>
      <c r="AV790" s="13" t="s">
        <v>87</v>
      </c>
      <c r="AW790" s="13" t="s">
        <v>33</v>
      </c>
      <c r="AX790" s="13" t="s">
        <v>85</v>
      </c>
      <c r="AY790" s="232" t="s">
        <v>128</v>
      </c>
    </row>
    <row r="791" spans="1:65" s="2" customFormat="1" ht="21.75" customHeight="1">
      <c r="A791" s="35"/>
      <c r="B791" s="36"/>
      <c r="C791" s="207" t="s">
        <v>1640</v>
      </c>
      <c r="D791" s="207" t="s">
        <v>130</v>
      </c>
      <c r="E791" s="208" t="s">
        <v>1641</v>
      </c>
      <c r="F791" s="209" t="s">
        <v>1642</v>
      </c>
      <c r="G791" s="210" t="s">
        <v>180</v>
      </c>
      <c r="H791" s="211">
        <v>0.733</v>
      </c>
      <c r="I791" s="212"/>
      <c r="J791" s="213">
        <f>ROUND(I791*H791,2)</f>
        <v>0</v>
      </c>
      <c r="K791" s="214"/>
      <c r="L791" s="40"/>
      <c r="M791" s="215" t="s">
        <v>1</v>
      </c>
      <c r="N791" s="216" t="s">
        <v>42</v>
      </c>
      <c r="O791" s="72"/>
      <c r="P791" s="217">
        <f>O791*H791</f>
        <v>0</v>
      </c>
      <c r="Q791" s="217">
        <v>0</v>
      </c>
      <c r="R791" s="217">
        <f>Q791*H791</f>
        <v>0</v>
      </c>
      <c r="S791" s="217">
        <v>0</v>
      </c>
      <c r="T791" s="218">
        <f>S791*H791</f>
        <v>0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219" t="s">
        <v>181</v>
      </c>
      <c r="AT791" s="219" t="s">
        <v>130</v>
      </c>
      <c r="AU791" s="219" t="s">
        <v>87</v>
      </c>
      <c r="AY791" s="18" t="s">
        <v>128</v>
      </c>
      <c r="BE791" s="220">
        <f>IF(N791="základní",J791,0)</f>
        <v>0</v>
      </c>
      <c r="BF791" s="220">
        <f>IF(N791="snížená",J791,0)</f>
        <v>0</v>
      </c>
      <c r="BG791" s="220">
        <f>IF(N791="zákl. přenesená",J791,0)</f>
        <v>0</v>
      </c>
      <c r="BH791" s="220">
        <f>IF(N791="sníž. přenesená",J791,0)</f>
        <v>0</v>
      </c>
      <c r="BI791" s="220">
        <f>IF(N791="nulová",J791,0)</f>
        <v>0</v>
      </c>
      <c r="BJ791" s="18" t="s">
        <v>85</v>
      </c>
      <c r="BK791" s="220">
        <f>ROUND(I791*H791,2)</f>
        <v>0</v>
      </c>
      <c r="BL791" s="18" t="s">
        <v>181</v>
      </c>
      <c r="BM791" s="219" t="s">
        <v>1643</v>
      </c>
    </row>
    <row r="792" spans="2:63" s="12" customFormat="1" ht="22.9" customHeight="1">
      <c r="B792" s="192"/>
      <c r="C792" s="193"/>
      <c r="D792" s="194" t="s">
        <v>76</v>
      </c>
      <c r="E792" s="205" t="s">
        <v>1644</v>
      </c>
      <c r="F792" s="205" t="s">
        <v>1645</v>
      </c>
      <c r="G792" s="193"/>
      <c r="H792" s="193"/>
      <c r="I792" s="196"/>
      <c r="J792" s="206">
        <f>BK792</f>
        <v>0</v>
      </c>
      <c r="K792" s="193"/>
      <c r="L792" s="197"/>
      <c r="M792" s="198"/>
      <c r="N792" s="199"/>
      <c r="O792" s="199"/>
      <c r="P792" s="200">
        <f>SUM(P793:P807)</f>
        <v>0</v>
      </c>
      <c r="Q792" s="199"/>
      <c r="R792" s="200">
        <f>SUM(R793:R807)</f>
        <v>0.1241708</v>
      </c>
      <c r="S792" s="199"/>
      <c r="T792" s="201">
        <f>SUM(T793:T807)</f>
        <v>0</v>
      </c>
      <c r="AR792" s="202" t="s">
        <v>87</v>
      </c>
      <c r="AT792" s="203" t="s">
        <v>76</v>
      </c>
      <c r="AU792" s="203" t="s">
        <v>85</v>
      </c>
      <c r="AY792" s="202" t="s">
        <v>128</v>
      </c>
      <c r="BK792" s="204">
        <f>SUM(BK793:BK807)</f>
        <v>0</v>
      </c>
    </row>
    <row r="793" spans="1:65" s="2" customFormat="1" ht="16.5" customHeight="1">
      <c r="A793" s="35"/>
      <c r="B793" s="36"/>
      <c r="C793" s="207" t="s">
        <v>1646</v>
      </c>
      <c r="D793" s="207" t="s">
        <v>130</v>
      </c>
      <c r="E793" s="208" t="s">
        <v>1647</v>
      </c>
      <c r="F793" s="209" t="s">
        <v>1648</v>
      </c>
      <c r="G793" s="210" t="s">
        <v>142</v>
      </c>
      <c r="H793" s="211">
        <v>5.92</v>
      </c>
      <c r="I793" s="212"/>
      <c r="J793" s="213">
        <f>ROUND(I793*H793,2)</f>
        <v>0</v>
      </c>
      <c r="K793" s="214"/>
      <c r="L793" s="40"/>
      <c r="M793" s="215" t="s">
        <v>1</v>
      </c>
      <c r="N793" s="216" t="s">
        <v>42</v>
      </c>
      <c r="O793" s="72"/>
      <c r="P793" s="217">
        <f>O793*H793</f>
        <v>0</v>
      </c>
      <c r="Q793" s="217">
        <v>0.0003</v>
      </c>
      <c r="R793" s="217">
        <f>Q793*H793</f>
        <v>0.0017759999999999998</v>
      </c>
      <c r="S793" s="217">
        <v>0</v>
      </c>
      <c r="T793" s="218">
        <f>S793*H793</f>
        <v>0</v>
      </c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R793" s="219" t="s">
        <v>181</v>
      </c>
      <c r="AT793" s="219" t="s">
        <v>130</v>
      </c>
      <c r="AU793" s="219" t="s">
        <v>87</v>
      </c>
      <c r="AY793" s="18" t="s">
        <v>128</v>
      </c>
      <c r="BE793" s="220">
        <f>IF(N793="základní",J793,0)</f>
        <v>0</v>
      </c>
      <c r="BF793" s="220">
        <f>IF(N793="snížená",J793,0)</f>
        <v>0</v>
      </c>
      <c r="BG793" s="220">
        <f>IF(N793="zákl. přenesená",J793,0)</f>
        <v>0</v>
      </c>
      <c r="BH793" s="220">
        <f>IF(N793="sníž. přenesená",J793,0)</f>
        <v>0</v>
      </c>
      <c r="BI793" s="220">
        <f>IF(N793="nulová",J793,0)</f>
        <v>0</v>
      </c>
      <c r="BJ793" s="18" t="s">
        <v>85</v>
      </c>
      <c r="BK793" s="220">
        <f>ROUND(I793*H793,2)</f>
        <v>0</v>
      </c>
      <c r="BL793" s="18" t="s">
        <v>181</v>
      </c>
      <c r="BM793" s="219" t="s">
        <v>1649</v>
      </c>
    </row>
    <row r="794" spans="2:51" s="13" customFormat="1" ht="12">
      <c r="B794" s="221"/>
      <c r="C794" s="222"/>
      <c r="D794" s="223" t="s">
        <v>135</v>
      </c>
      <c r="E794" s="224" t="s">
        <v>1</v>
      </c>
      <c r="F794" s="225" t="s">
        <v>1650</v>
      </c>
      <c r="G794" s="222"/>
      <c r="H794" s="226">
        <v>2.24</v>
      </c>
      <c r="I794" s="227"/>
      <c r="J794" s="222"/>
      <c r="K794" s="222"/>
      <c r="L794" s="228"/>
      <c r="M794" s="229"/>
      <c r="N794" s="230"/>
      <c r="O794" s="230"/>
      <c r="P794" s="230"/>
      <c r="Q794" s="230"/>
      <c r="R794" s="230"/>
      <c r="S794" s="230"/>
      <c r="T794" s="231"/>
      <c r="AT794" s="232" t="s">
        <v>135</v>
      </c>
      <c r="AU794" s="232" t="s">
        <v>87</v>
      </c>
      <c r="AV794" s="13" t="s">
        <v>87</v>
      </c>
      <c r="AW794" s="13" t="s">
        <v>33</v>
      </c>
      <c r="AX794" s="13" t="s">
        <v>77</v>
      </c>
      <c r="AY794" s="232" t="s">
        <v>128</v>
      </c>
    </row>
    <row r="795" spans="2:51" s="13" customFormat="1" ht="12">
      <c r="B795" s="221"/>
      <c r="C795" s="222"/>
      <c r="D795" s="223" t="s">
        <v>135</v>
      </c>
      <c r="E795" s="224" t="s">
        <v>1</v>
      </c>
      <c r="F795" s="225" t="s">
        <v>1651</v>
      </c>
      <c r="G795" s="222"/>
      <c r="H795" s="226">
        <v>3.68</v>
      </c>
      <c r="I795" s="227"/>
      <c r="J795" s="222"/>
      <c r="K795" s="222"/>
      <c r="L795" s="228"/>
      <c r="M795" s="229"/>
      <c r="N795" s="230"/>
      <c r="O795" s="230"/>
      <c r="P795" s="230"/>
      <c r="Q795" s="230"/>
      <c r="R795" s="230"/>
      <c r="S795" s="230"/>
      <c r="T795" s="231"/>
      <c r="AT795" s="232" t="s">
        <v>135</v>
      </c>
      <c r="AU795" s="232" t="s">
        <v>87</v>
      </c>
      <c r="AV795" s="13" t="s">
        <v>87</v>
      </c>
      <c r="AW795" s="13" t="s">
        <v>33</v>
      </c>
      <c r="AX795" s="13" t="s">
        <v>77</v>
      </c>
      <c r="AY795" s="232" t="s">
        <v>128</v>
      </c>
    </row>
    <row r="796" spans="2:51" s="14" customFormat="1" ht="12">
      <c r="B796" s="233"/>
      <c r="C796" s="234"/>
      <c r="D796" s="223" t="s">
        <v>135</v>
      </c>
      <c r="E796" s="235" t="s">
        <v>1</v>
      </c>
      <c r="F796" s="236" t="s">
        <v>137</v>
      </c>
      <c r="G796" s="234"/>
      <c r="H796" s="237">
        <v>5.92</v>
      </c>
      <c r="I796" s="238"/>
      <c r="J796" s="234"/>
      <c r="K796" s="234"/>
      <c r="L796" s="239"/>
      <c r="M796" s="240"/>
      <c r="N796" s="241"/>
      <c r="O796" s="241"/>
      <c r="P796" s="241"/>
      <c r="Q796" s="241"/>
      <c r="R796" s="241"/>
      <c r="S796" s="241"/>
      <c r="T796" s="242"/>
      <c r="AT796" s="243" t="s">
        <v>135</v>
      </c>
      <c r="AU796" s="243" t="s">
        <v>87</v>
      </c>
      <c r="AV796" s="14" t="s">
        <v>134</v>
      </c>
      <c r="AW796" s="14" t="s">
        <v>33</v>
      </c>
      <c r="AX796" s="14" t="s">
        <v>85</v>
      </c>
      <c r="AY796" s="243" t="s">
        <v>128</v>
      </c>
    </row>
    <row r="797" spans="1:65" s="2" customFormat="1" ht="21.75" customHeight="1">
      <c r="A797" s="35"/>
      <c r="B797" s="36"/>
      <c r="C797" s="207" t="s">
        <v>1652</v>
      </c>
      <c r="D797" s="207" t="s">
        <v>130</v>
      </c>
      <c r="E797" s="208" t="s">
        <v>1653</v>
      </c>
      <c r="F797" s="209" t="s">
        <v>1654</v>
      </c>
      <c r="G797" s="210" t="s">
        <v>142</v>
      </c>
      <c r="H797" s="211">
        <v>5.92</v>
      </c>
      <c r="I797" s="212"/>
      <c r="J797" s="213">
        <f>ROUND(I797*H797,2)</f>
        <v>0</v>
      </c>
      <c r="K797" s="214"/>
      <c r="L797" s="40"/>
      <c r="M797" s="215" t="s">
        <v>1</v>
      </c>
      <c r="N797" s="216" t="s">
        <v>42</v>
      </c>
      <c r="O797" s="72"/>
      <c r="P797" s="217">
        <f>O797*H797</f>
        <v>0</v>
      </c>
      <c r="Q797" s="217">
        <v>0.00605</v>
      </c>
      <c r="R797" s="217">
        <f>Q797*H797</f>
        <v>0.035816</v>
      </c>
      <c r="S797" s="217">
        <v>0</v>
      </c>
      <c r="T797" s="218">
        <f>S797*H797</f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219" t="s">
        <v>181</v>
      </c>
      <c r="AT797" s="219" t="s">
        <v>130</v>
      </c>
      <c r="AU797" s="219" t="s">
        <v>87</v>
      </c>
      <c r="AY797" s="18" t="s">
        <v>128</v>
      </c>
      <c r="BE797" s="220">
        <f>IF(N797="základní",J797,0)</f>
        <v>0</v>
      </c>
      <c r="BF797" s="220">
        <f>IF(N797="snížená",J797,0)</f>
        <v>0</v>
      </c>
      <c r="BG797" s="220">
        <f>IF(N797="zákl. přenesená",J797,0)</f>
        <v>0</v>
      </c>
      <c r="BH797" s="220">
        <f>IF(N797="sníž. přenesená",J797,0)</f>
        <v>0</v>
      </c>
      <c r="BI797" s="220">
        <f>IF(N797="nulová",J797,0)</f>
        <v>0</v>
      </c>
      <c r="BJ797" s="18" t="s">
        <v>85</v>
      </c>
      <c r="BK797" s="220">
        <f>ROUND(I797*H797,2)</f>
        <v>0</v>
      </c>
      <c r="BL797" s="18" t="s">
        <v>181</v>
      </c>
      <c r="BM797" s="219" t="s">
        <v>1655</v>
      </c>
    </row>
    <row r="798" spans="2:51" s="13" customFormat="1" ht="12">
      <c r="B798" s="221"/>
      <c r="C798" s="222"/>
      <c r="D798" s="223" t="s">
        <v>135</v>
      </c>
      <c r="E798" s="224" t="s">
        <v>1</v>
      </c>
      <c r="F798" s="225" t="s">
        <v>1650</v>
      </c>
      <c r="G798" s="222"/>
      <c r="H798" s="226">
        <v>2.24</v>
      </c>
      <c r="I798" s="227"/>
      <c r="J798" s="222"/>
      <c r="K798" s="222"/>
      <c r="L798" s="228"/>
      <c r="M798" s="229"/>
      <c r="N798" s="230"/>
      <c r="O798" s="230"/>
      <c r="P798" s="230"/>
      <c r="Q798" s="230"/>
      <c r="R798" s="230"/>
      <c r="S798" s="230"/>
      <c r="T798" s="231"/>
      <c r="AT798" s="232" t="s">
        <v>135</v>
      </c>
      <c r="AU798" s="232" t="s">
        <v>87</v>
      </c>
      <c r="AV798" s="13" t="s">
        <v>87</v>
      </c>
      <c r="AW798" s="13" t="s">
        <v>33</v>
      </c>
      <c r="AX798" s="13" t="s">
        <v>77</v>
      </c>
      <c r="AY798" s="232" t="s">
        <v>128</v>
      </c>
    </row>
    <row r="799" spans="2:51" s="13" customFormat="1" ht="12">
      <c r="B799" s="221"/>
      <c r="C799" s="222"/>
      <c r="D799" s="223" t="s">
        <v>135</v>
      </c>
      <c r="E799" s="224" t="s">
        <v>1</v>
      </c>
      <c r="F799" s="225" t="s">
        <v>1651</v>
      </c>
      <c r="G799" s="222"/>
      <c r="H799" s="226">
        <v>3.68</v>
      </c>
      <c r="I799" s="227"/>
      <c r="J799" s="222"/>
      <c r="K799" s="222"/>
      <c r="L799" s="228"/>
      <c r="M799" s="229"/>
      <c r="N799" s="230"/>
      <c r="O799" s="230"/>
      <c r="P799" s="230"/>
      <c r="Q799" s="230"/>
      <c r="R799" s="230"/>
      <c r="S799" s="230"/>
      <c r="T799" s="231"/>
      <c r="AT799" s="232" t="s">
        <v>135</v>
      </c>
      <c r="AU799" s="232" t="s">
        <v>87</v>
      </c>
      <c r="AV799" s="13" t="s">
        <v>87</v>
      </c>
      <c r="AW799" s="13" t="s">
        <v>33</v>
      </c>
      <c r="AX799" s="13" t="s">
        <v>77</v>
      </c>
      <c r="AY799" s="232" t="s">
        <v>128</v>
      </c>
    </row>
    <row r="800" spans="2:51" s="14" customFormat="1" ht="12">
      <c r="B800" s="233"/>
      <c r="C800" s="234"/>
      <c r="D800" s="223" t="s">
        <v>135</v>
      </c>
      <c r="E800" s="235" t="s">
        <v>1</v>
      </c>
      <c r="F800" s="236" t="s">
        <v>137</v>
      </c>
      <c r="G800" s="234"/>
      <c r="H800" s="237">
        <v>5.92</v>
      </c>
      <c r="I800" s="238"/>
      <c r="J800" s="234"/>
      <c r="K800" s="234"/>
      <c r="L800" s="239"/>
      <c r="M800" s="240"/>
      <c r="N800" s="241"/>
      <c r="O800" s="241"/>
      <c r="P800" s="241"/>
      <c r="Q800" s="241"/>
      <c r="R800" s="241"/>
      <c r="S800" s="241"/>
      <c r="T800" s="242"/>
      <c r="AT800" s="243" t="s">
        <v>135</v>
      </c>
      <c r="AU800" s="243" t="s">
        <v>87</v>
      </c>
      <c r="AV800" s="14" t="s">
        <v>134</v>
      </c>
      <c r="AW800" s="14" t="s">
        <v>33</v>
      </c>
      <c r="AX800" s="14" t="s">
        <v>85</v>
      </c>
      <c r="AY800" s="243" t="s">
        <v>128</v>
      </c>
    </row>
    <row r="801" spans="1:65" s="2" customFormat="1" ht="16.5" customHeight="1">
      <c r="A801" s="35"/>
      <c r="B801" s="36"/>
      <c r="C801" s="268" t="s">
        <v>1656</v>
      </c>
      <c r="D801" s="268" t="s">
        <v>398</v>
      </c>
      <c r="E801" s="269" t="s">
        <v>1657</v>
      </c>
      <c r="F801" s="270" t="s">
        <v>1658</v>
      </c>
      <c r="G801" s="271" t="s">
        <v>142</v>
      </c>
      <c r="H801" s="272">
        <v>6.512</v>
      </c>
      <c r="I801" s="273"/>
      <c r="J801" s="274">
        <f>ROUND(I801*H801,2)</f>
        <v>0</v>
      </c>
      <c r="K801" s="275"/>
      <c r="L801" s="276"/>
      <c r="M801" s="277" t="s">
        <v>1</v>
      </c>
      <c r="N801" s="278" t="s">
        <v>42</v>
      </c>
      <c r="O801" s="72"/>
      <c r="P801" s="217">
        <f>O801*H801</f>
        <v>0</v>
      </c>
      <c r="Q801" s="217">
        <v>0.0129</v>
      </c>
      <c r="R801" s="217">
        <f>Q801*H801</f>
        <v>0.08400479999999999</v>
      </c>
      <c r="S801" s="217">
        <v>0</v>
      </c>
      <c r="T801" s="218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219" t="s">
        <v>220</v>
      </c>
      <c r="AT801" s="219" t="s">
        <v>398</v>
      </c>
      <c r="AU801" s="219" t="s">
        <v>87</v>
      </c>
      <c r="AY801" s="18" t="s">
        <v>128</v>
      </c>
      <c r="BE801" s="220">
        <f>IF(N801="základní",J801,0)</f>
        <v>0</v>
      </c>
      <c r="BF801" s="220">
        <f>IF(N801="snížená",J801,0)</f>
        <v>0</v>
      </c>
      <c r="BG801" s="220">
        <f>IF(N801="zákl. přenesená",J801,0)</f>
        <v>0</v>
      </c>
      <c r="BH801" s="220">
        <f>IF(N801="sníž. přenesená",J801,0)</f>
        <v>0</v>
      </c>
      <c r="BI801" s="220">
        <f>IF(N801="nulová",J801,0)</f>
        <v>0</v>
      </c>
      <c r="BJ801" s="18" t="s">
        <v>85</v>
      </c>
      <c r="BK801" s="220">
        <f>ROUND(I801*H801,2)</f>
        <v>0</v>
      </c>
      <c r="BL801" s="18" t="s">
        <v>181</v>
      </c>
      <c r="BM801" s="219" t="s">
        <v>1659</v>
      </c>
    </row>
    <row r="802" spans="2:51" s="13" customFormat="1" ht="12">
      <c r="B802" s="221"/>
      <c r="C802" s="222"/>
      <c r="D802" s="223" t="s">
        <v>135</v>
      </c>
      <c r="E802" s="222"/>
      <c r="F802" s="225" t="s">
        <v>1660</v>
      </c>
      <c r="G802" s="222"/>
      <c r="H802" s="226">
        <v>6.512</v>
      </c>
      <c r="I802" s="227"/>
      <c r="J802" s="222"/>
      <c r="K802" s="222"/>
      <c r="L802" s="228"/>
      <c r="M802" s="229"/>
      <c r="N802" s="230"/>
      <c r="O802" s="230"/>
      <c r="P802" s="230"/>
      <c r="Q802" s="230"/>
      <c r="R802" s="230"/>
      <c r="S802" s="230"/>
      <c r="T802" s="231"/>
      <c r="AT802" s="232" t="s">
        <v>135</v>
      </c>
      <c r="AU802" s="232" t="s">
        <v>87</v>
      </c>
      <c r="AV802" s="13" t="s">
        <v>87</v>
      </c>
      <c r="AW802" s="13" t="s">
        <v>4</v>
      </c>
      <c r="AX802" s="13" t="s">
        <v>85</v>
      </c>
      <c r="AY802" s="232" t="s">
        <v>128</v>
      </c>
    </row>
    <row r="803" spans="1:65" s="2" customFormat="1" ht="16.5" customHeight="1">
      <c r="A803" s="35"/>
      <c r="B803" s="36"/>
      <c r="C803" s="207" t="s">
        <v>1661</v>
      </c>
      <c r="D803" s="207" t="s">
        <v>130</v>
      </c>
      <c r="E803" s="208" t="s">
        <v>1662</v>
      </c>
      <c r="F803" s="209" t="s">
        <v>1663</v>
      </c>
      <c r="G803" s="210" t="s">
        <v>255</v>
      </c>
      <c r="H803" s="211">
        <v>9.9</v>
      </c>
      <c r="I803" s="212"/>
      <c r="J803" s="213">
        <f>ROUND(I803*H803,2)</f>
        <v>0</v>
      </c>
      <c r="K803" s="214"/>
      <c r="L803" s="40"/>
      <c r="M803" s="215" t="s">
        <v>1</v>
      </c>
      <c r="N803" s="216" t="s">
        <v>42</v>
      </c>
      <c r="O803" s="72"/>
      <c r="P803" s="217">
        <f>O803*H803</f>
        <v>0</v>
      </c>
      <c r="Q803" s="217">
        <v>0.00026</v>
      </c>
      <c r="R803" s="217">
        <f>Q803*H803</f>
        <v>0.002574</v>
      </c>
      <c r="S803" s="217">
        <v>0</v>
      </c>
      <c r="T803" s="218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219" t="s">
        <v>181</v>
      </c>
      <c r="AT803" s="219" t="s">
        <v>130</v>
      </c>
      <c r="AU803" s="219" t="s">
        <v>87</v>
      </c>
      <c r="AY803" s="18" t="s">
        <v>128</v>
      </c>
      <c r="BE803" s="220">
        <f>IF(N803="základní",J803,0)</f>
        <v>0</v>
      </c>
      <c r="BF803" s="220">
        <f>IF(N803="snížená",J803,0)</f>
        <v>0</v>
      </c>
      <c r="BG803" s="220">
        <f>IF(N803="zákl. přenesená",J803,0)</f>
        <v>0</v>
      </c>
      <c r="BH803" s="220">
        <f>IF(N803="sníž. přenesená",J803,0)</f>
        <v>0</v>
      </c>
      <c r="BI803" s="220">
        <f>IF(N803="nulová",J803,0)</f>
        <v>0</v>
      </c>
      <c r="BJ803" s="18" t="s">
        <v>85</v>
      </c>
      <c r="BK803" s="220">
        <f>ROUND(I803*H803,2)</f>
        <v>0</v>
      </c>
      <c r="BL803" s="18" t="s">
        <v>181</v>
      </c>
      <c r="BM803" s="219" t="s">
        <v>1664</v>
      </c>
    </row>
    <row r="804" spans="2:51" s="13" customFormat="1" ht="12">
      <c r="B804" s="221"/>
      <c r="C804" s="222"/>
      <c r="D804" s="223" t="s">
        <v>135</v>
      </c>
      <c r="E804" s="224" t="s">
        <v>1</v>
      </c>
      <c r="F804" s="225" t="s">
        <v>1665</v>
      </c>
      <c r="G804" s="222"/>
      <c r="H804" s="226">
        <v>4.4</v>
      </c>
      <c r="I804" s="227"/>
      <c r="J804" s="222"/>
      <c r="K804" s="222"/>
      <c r="L804" s="228"/>
      <c r="M804" s="229"/>
      <c r="N804" s="230"/>
      <c r="O804" s="230"/>
      <c r="P804" s="230"/>
      <c r="Q804" s="230"/>
      <c r="R804" s="230"/>
      <c r="S804" s="230"/>
      <c r="T804" s="231"/>
      <c r="AT804" s="232" t="s">
        <v>135</v>
      </c>
      <c r="AU804" s="232" t="s">
        <v>87</v>
      </c>
      <c r="AV804" s="13" t="s">
        <v>87</v>
      </c>
      <c r="AW804" s="13" t="s">
        <v>33</v>
      </c>
      <c r="AX804" s="13" t="s">
        <v>77</v>
      </c>
      <c r="AY804" s="232" t="s">
        <v>128</v>
      </c>
    </row>
    <row r="805" spans="2:51" s="13" customFormat="1" ht="12">
      <c r="B805" s="221"/>
      <c r="C805" s="222"/>
      <c r="D805" s="223" t="s">
        <v>135</v>
      </c>
      <c r="E805" s="224" t="s">
        <v>1</v>
      </c>
      <c r="F805" s="225" t="s">
        <v>1666</v>
      </c>
      <c r="G805" s="222"/>
      <c r="H805" s="226">
        <v>5.5</v>
      </c>
      <c r="I805" s="227"/>
      <c r="J805" s="222"/>
      <c r="K805" s="222"/>
      <c r="L805" s="228"/>
      <c r="M805" s="229"/>
      <c r="N805" s="230"/>
      <c r="O805" s="230"/>
      <c r="P805" s="230"/>
      <c r="Q805" s="230"/>
      <c r="R805" s="230"/>
      <c r="S805" s="230"/>
      <c r="T805" s="231"/>
      <c r="AT805" s="232" t="s">
        <v>135</v>
      </c>
      <c r="AU805" s="232" t="s">
        <v>87</v>
      </c>
      <c r="AV805" s="13" t="s">
        <v>87</v>
      </c>
      <c r="AW805" s="13" t="s">
        <v>33</v>
      </c>
      <c r="AX805" s="13" t="s">
        <v>77</v>
      </c>
      <c r="AY805" s="232" t="s">
        <v>128</v>
      </c>
    </row>
    <row r="806" spans="2:51" s="14" customFormat="1" ht="12">
      <c r="B806" s="233"/>
      <c r="C806" s="234"/>
      <c r="D806" s="223" t="s">
        <v>135</v>
      </c>
      <c r="E806" s="235" t="s">
        <v>1</v>
      </c>
      <c r="F806" s="236" t="s">
        <v>137</v>
      </c>
      <c r="G806" s="234"/>
      <c r="H806" s="237">
        <v>9.9</v>
      </c>
      <c r="I806" s="238"/>
      <c r="J806" s="234"/>
      <c r="K806" s="234"/>
      <c r="L806" s="239"/>
      <c r="M806" s="240"/>
      <c r="N806" s="241"/>
      <c r="O806" s="241"/>
      <c r="P806" s="241"/>
      <c r="Q806" s="241"/>
      <c r="R806" s="241"/>
      <c r="S806" s="241"/>
      <c r="T806" s="242"/>
      <c r="AT806" s="243" t="s">
        <v>135</v>
      </c>
      <c r="AU806" s="243" t="s">
        <v>87</v>
      </c>
      <c r="AV806" s="14" t="s">
        <v>134</v>
      </c>
      <c r="AW806" s="14" t="s">
        <v>33</v>
      </c>
      <c r="AX806" s="14" t="s">
        <v>85</v>
      </c>
      <c r="AY806" s="243" t="s">
        <v>128</v>
      </c>
    </row>
    <row r="807" spans="1:65" s="2" customFormat="1" ht="21.75" customHeight="1">
      <c r="A807" s="35"/>
      <c r="B807" s="36"/>
      <c r="C807" s="207" t="s">
        <v>1667</v>
      </c>
      <c r="D807" s="207" t="s">
        <v>130</v>
      </c>
      <c r="E807" s="208" t="s">
        <v>1668</v>
      </c>
      <c r="F807" s="209" t="s">
        <v>1669</v>
      </c>
      <c r="G807" s="210" t="s">
        <v>180</v>
      </c>
      <c r="H807" s="211">
        <v>0.124</v>
      </c>
      <c r="I807" s="212"/>
      <c r="J807" s="213">
        <f>ROUND(I807*H807,2)</f>
        <v>0</v>
      </c>
      <c r="K807" s="214"/>
      <c r="L807" s="40"/>
      <c r="M807" s="215" t="s">
        <v>1</v>
      </c>
      <c r="N807" s="216" t="s">
        <v>42</v>
      </c>
      <c r="O807" s="72"/>
      <c r="P807" s="217">
        <f>O807*H807</f>
        <v>0</v>
      </c>
      <c r="Q807" s="217">
        <v>0</v>
      </c>
      <c r="R807" s="217">
        <f>Q807*H807</f>
        <v>0</v>
      </c>
      <c r="S807" s="217">
        <v>0</v>
      </c>
      <c r="T807" s="218">
        <f>S807*H807</f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219" t="s">
        <v>181</v>
      </c>
      <c r="AT807" s="219" t="s">
        <v>130</v>
      </c>
      <c r="AU807" s="219" t="s">
        <v>87</v>
      </c>
      <c r="AY807" s="18" t="s">
        <v>128</v>
      </c>
      <c r="BE807" s="220">
        <f>IF(N807="základní",J807,0)</f>
        <v>0</v>
      </c>
      <c r="BF807" s="220">
        <f>IF(N807="snížená",J807,0)</f>
        <v>0</v>
      </c>
      <c r="BG807" s="220">
        <f>IF(N807="zákl. přenesená",J807,0)</f>
        <v>0</v>
      </c>
      <c r="BH807" s="220">
        <f>IF(N807="sníž. přenesená",J807,0)</f>
        <v>0</v>
      </c>
      <c r="BI807" s="220">
        <f>IF(N807="nulová",J807,0)</f>
        <v>0</v>
      </c>
      <c r="BJ807" s="18" t="s">
        <v>85</v>
      </c>
      <c r="BK807" s="220">
        <f>ROUND(I807*H807,2)</f>
        <v>0</v>
      </c>
      <c r="BL807" s="18" t="s">
        <v>181</v>
      </c>
      <c r="BM807" s="219" t="s">
        <v>1670</v>
      </c>
    </row>
    <row r="808" spans="2:63" s="12" customFormat="1" ht="22.9" customHeight="1">
      <c r="B808" s="192"/>
      <c r="C808" s="193"/>
      <c r="D808" s="194" t="s">
        <v>76</v>
      </c>
      <c r="E808" s="205" t="s">
        <v>1671</v>
      </c>
      <c r="F808" s="205" t="s">
        <v>1672</v>
      </c>
      <c r="G808" s="193"/>
      <c r="H808" s="193"/>
      <c r="I808" s="196"/>
      <c r="J808" s="206">
        <f>BK808</f>
        <v>0</v>
      </c>
      <c r="K808" s="193"/>
      <c r="L808" s="197"/>
      <c r="M808" s="198"/>
      <c r="N808" s="199"/>
      <c r="O808" s="199"/>
      <c r="P808" s="200">
        <f>SUM(P809:P825)</f>
        <v>0</v>
      </c>
      <c r="Q808" s="199"/>
      <c r="R808" s="200">
        <f>SUM(R809:R825)</f>
        <v>0.028338479999999996</v>
      </c>
      <c r="S808" s="199"/>
      <c r="T808" s="201">
        <f>SUM(T809:T825)</f>
        <v>0</v>
      </c>
      <c r="AR808" s="202" t="s">
        <v>87</v>
      </c>
      <c r="AT808" s="203" t="s">
        <v>76</v>
      </c>
      <c r="AU808" s="203" t="s">
        <v>85</v>
      </c>
      <c r="AY808" s="202" t="s">
        <v>128</v>
      </c>
      <c r="BK808" s="204">
        <f>SUM(BK809:BK825)</f>
        <v>0</v>
      </c>
    </row>
    <row r="809" spans="1:65" s="2" customFormat="1" ht="21.75" customHeight="1">
      <c r="A809" s="35"/>
      <c r="B809" s="36"/>
      <c r="C809" s="207" t="s">
        <v>1673</v>
      </c>
      <c r="D809" s="207" t="s">
        <v>130</v>
      </c>
      <c r="E809" s="208" t="s">
        <v>1674</v>
      </c>
      <c r="F809" s="209" t="s">
        <v>1675</v>
      </c>
      <c r="G809" s="210" t="s">
        <v>142</v>
      </c>
      <c r="H809" s="211">
        <v>82.712</v>
      </c>
      <c r="I809" s="212"/>
      <c r="J809" s="213">
        <f>ROUND(I809*H809,2)</f>
        <v>0</v>
      </c>
      <c r="K809" s="214"/>
      <c r="L809" s="40"/>
      <c r="M809" s="215" t="s">
        <v>1</v>
      </c>
      <c r="N809" s="216" t="s">
        <v>42</v>
      </c>
      <c r="O809" s="72"/>
      <c r="P809" s="217">
        <f>O809*H809</f>
        <v>0</v>
      </c>
      <c r="Q809" s="217">
        <v>0.00014</v>
      </c>
      <c r="R809" s="217">
        <f>Q809*H809</f>
        <v>0.01157968</v>
      </c>
      <c r="S809" s="217">
        <v>0</v>
      </c>
      <c r="T809" s="218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219" t="s">
        <v>181</v>
      </c>
      <c r="AT809" s="219" t="s">
        <v>130</v>
      </c>
      <c r="AU809" s="219" t="s">
        <v>87</v>
      </c>
      <c r="AY809" s="18" t="s">
        <v>128</v>
      </c>
      <c r="BE809" s="220">
        <f>IF(N809="základní",J809,0)</f>
        <v>0</v>
      </c>
      <c r="BF809" s="220">
        <f>IF(N809="snížená",J809,0)</f>
        <v>0</v>
      </c>
      <c r="BG809" s="220">
        <f>IF(N809="zákl. přenesená",J809,0)</f>
        <v>0</v>
      </c>
      <c r="BH809" s="220">
        <f>IF(N809="sníž. přenesená",J809,0)</f>
        <v>0</v>
      </c>
      <c r="BI809" s="220">
        <f>IF(N809="nulová",J809,0)</f>
        <v>0</v>
      </c>
      <c r="BJ809" s="18" t="s">
        <v>85</v>
      </c>
      <c r="BK809" s="220">
        <f>ROUND(I809*H809,2)</f>
        <v>0</v>
      </c>
      <c r="BL809" s="18" t="s">
        <v>181</v>
      </c>
      <c r="BM809" s="219" t="s">
        <v>1676</v>
      </c>
    </row>
    <row r="810" spans="2:51" s="13" customFormat="1" ht="12">
      <c r="B810" s="221"/>
      <c r="C810" s="222"/>
      <c r="D810" s="223" t="s">
        <v>135</v>
      </c>
      <c r="E810" s="224" t="s">
        <v>1</v>
      </c>
      <c r="F810" s="225" t="s">
        <v>1677</v>
      </c>
      <c r="G810" s="222"/>
      <c r="H810" s="226">
        <v>36.992</v>
      </c>
      <c r="I810" s="227"/>
      <c r="J810" s="222"/>
      <c r="K810" s="222"/>
      <c r="L810" s="228"/>
      <c r="M810" s="229"/>
      <c r="N810" s="230"/>
      <c r="O810" s="230"/>
      <c r="P810" s="230"/>
      <c r="Q810" s="230"/>
      <c r="R810" s="230"/>
      <c r="S810" s="230"/>
      <c r="T810" s="231"/>
      <c r="AT810" s="232" t="s">
        <v>135</v>
      </c>
      <c r="AU810" s="232" t="s">
        <v>87</v>
      </c>
      <c r="AV810" s="13" t="s">
        <v>87</v>
      </c>
      <c r="AW810" s="13" t="s">
        <v>33</v>
      </c>
      <c r="AX810" s="13" t="s">
        <v>77</v>
      </c>
      <c r="AY810" s="232" t="s">
        <v>128</v>
      </c>
    </row>
    <row r="811" spans="2:51" s="13" customFormat="1" ht="12">
      <c r="B811" s="221"/>
      <c r="C811" s="222"/>
      <c r="D811" s="223" t="s">
        <v>135</v>
      </c>
      <c r="E811" s="224" t="s">
        <v>1</v>
      </c>
      <c r="F811" s="225" t="s">
        <v>1678</v>
      </c>
      <c r="G811" s="222"/>
      <c r="H811" s="226">
        <v>45.72</v>
      </c>
      <c r="I811" s="227"/>
      <c r="J811" s="222"/>
      <c r="K811" s="222"/>
      <c r="L811" s="228"/>
      <c r="M811" s="229"/>
      <c r="N811" s="230"/>
      <c r="O811" s="230"/>
      <c r="P811" s="230"/>
      <c r="Q811" s="230"/>
      <c r="R811" s="230"/>
      <c r="S811" s="230"/>
      <c r="T811" s="231"/>
      <c r="AT811" s="232" t="s">
        <v>135</v>
      </c>
      <c r="AU811" s="232" t="s">
        <v>87</v>
      </c>
      <c r="AV811" s="13" t="s">
        <v>87</v>
      </c>
      <c r="AW811" s="13" t="s">
        <v>33</v>
      </c>
      <c r="AX811" s="13" t="s">
        <v>77</v>
      </c>
      <c r="AY811" s="232" t="s">
        <v>128</v>
      </c>
    </row>
    <row r="812" spans="2:51" s="14" customFormat="1" ht="12">
      <c r="B812" s="233"/>
      <c r="C812" s="234"/>
      <c r="D812" s="223" t="s">
        <v>135</v>
      </c>
      <c r="E812" s="235" t="s">
        <v>1</v>
      </c>
      <c r="F812" s="236" t="s">
        <v>137</v>
      </c>
      <c r="G812" s="234"/>
      <c r="H812" s="237">
        <v>82.712</v>
      </c>
      <c r="I812" s="238"/>
      <c r="J812" s="234"/>
      <c r="K812" s="234"/>
      <c r="L812" s="239"/>
      <c r="M812" s="240"/>
      <c r="N812" s="241"/>
      <c r="O812" s="241"/>
      <c r="P812" s="241"/>
      <c r="Q812" s="241"/>
      <c r="R812" s="241"/>
      <c r="S812" s="241"/>
      <c r="T812" s="242"/>
      <c r="AT812" s="243" t="s">
        <v>135</v>
      </c>
      <c r="AU812" s="243" t="s">
        <v>87</v>
      </c>
      <c r="AV812" s="14" t="s">
        <v>134</v>
      </c>
      <c r="AW812" s="14" t="s">
        <v>33</v>
      </c>
      <c r="AX812" s="14" t="s">
        <v>85</v>
      </c>
      <c r="AY812" s="243" t="s">
        <v>128</v>
      </c>
    </row>
    <row r="813" spans="1:65" s="2" customFormat="1" ht="21.75" customHeight="1">
      <c r="A813" s="35"/>
      <c r="B813" s="36"/>
      <c r="C813" s="207" t="s">
        <v>1679</v>
      </c>
      <c r="D813" s="207" t="s">
        <v>130</v>
      </c>
      <c r="E813" s="208" t="s">
        <v>1680</v>
      </c>
      <c r="F813" s="209" t="s">
        <v>1681</v>
      </c>
      <c r="G813" s="210" t="s">
        <v>142</v>
      </c>
      <c r="H813" s="211">
        <v>82.712</v>
      </c>
      <c r="I813" s="212"/>
      <c r="J813" s="213">
        <f>ROUND(I813*H813,2)</f>
        <v>0</v>
      </c>
      <c r="K813" s="214"/>
      <c r="L813" s="40"/>
      <c r="M813" s="215" t="s">
        <v>1</v>
      </c>
      <c r="N813" s="216" t="s">
        <v>42</v>
      </c>
      <c r="O813" s="72"/>
      <c r="P813" s="217">
        <f>O813*H813</f>
        <v>0</v>
      </c>
      <c r="Q813" s="217">
        <v>0.00015</v>
      </c>
      <c r="R813" s="217">
        <f>Q813*H813</f>
        <v>0.012406799999999999</v>
      </c>
      <c r="S813" s="217">
        <v>0</v>
      </c>
      <c r="T813" s="218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219" t="s">
        <v>181</v>
      </c>
      <c r="AT813" s="219" t="s">
        <v>130</v>
      </c>
      <c r="AU813" s="219" t="s">
        <v>87</v>
      </c>
      <c r="AY813" s="18" t="s">
        <v>128</v>
      </c>
      <c r="BE813" s="220">
        <f>IF(N813="základní",J813,0)</f>
        <v>0</v>
      </c>
      <c r="BF813" s="220">
        <f>IF(N813="snížená",J813,0)</f>
        <v>0</v>
      </c>
      <c r="BG813" s="220">
        <f>IF(N813="zákl. přenesená",J813,0)</f>
        <v>0</v>
      </c>
      <c r="BH813" s="220">
        <f>IF(N813="sníž. přenesená",J813,0)</f>
        <v>0</v>
      </c>
      <c r="BI813" s="220">
        <f>IF(N813="nulová",J813,0)</f>
        <v>0</v>
      </c>
      <c r="BJ813" s="18" t="s">
        <v>85</v>
      </c>
      <c r="BK813" s="220">
        <f>ROUND(I813*H813,2)</f>
        <v>0</v>
      </c>
      <c r="BL813" s="18" t="s">
        <v>181</v>
      </c>
      <c r="BM813" s="219" t="s">
        <v>1682</v>
      </c>
    </row>
    <row r="814" spans="2:51" s="13" customFormat="1" ht="12">
      <c r="B814" s="221"/>
      <c r="C814" s="222"/>
      <c r="D814" s="223" t="s">
        <v>135</v>
      </c>
      <c r="E814" s="224" t="s">
        <v>1</v>
      </c>
      <c r="F814" s="225" t="s">
        <v>1677</v>
      </c>
      <c r="G814" s="222"/>
      <c r="H814" s="226">
        <v>36.992</v>
      </c>
      <c r="I814" s="227"/>
      <c r="J814" s="222"/>
      <c r="K814" s="222"/>
      <c r="L814" s="228"/>
      <c r="M814" s="229"/>
      <c r="N814" s="230"/>
      <c r="O814" s="230"/>
      <c r="P814" s="230"/>
      <c r="Q814" s="230"/>
      <c r="R814" s="230"/>
      <c r="S814" s="230"/>
      <c r="T814" s="231"/>
      <c r="AT814" s="232" t="s">
        <v>135</v>
      </c>
      <c r="AU814" s="232" t="s">
        <v>87</v>
      </c>
      <c r="AV814" s="13" t="s">
        <v>87</v>
      </c>
      <c r="AW814" s="13" t="s">
        <v>33</v>
      </c>
      <c r="AX814" s="13" t="s">
        <v>77</v>
      </c>
      <c r="AY814" s="232" t="s">
        <v>128</v>
      </c>
    </row>
    <row r="815" spans="2:51" s="13" customFormat="1" ht="12">
      <c r="B815" s="221"/>
      <c r="C815" s="222"/>
      <c r="D815" s="223" t="s">
        <v>135</v>
      </c>
      <c r="E815" s="224" t="s">
        <v>1</v>
      </c>
      <c r="F815" s="225" t="s">
        <v>1678</v>
      </c>
      <c r="G815" s="222"/>
      <c r="H815" s="226">
        <v>45.72</v>
      </c>
      <c r="I815" s="227"/>
      <c r="J815" s="222"/>
      <c r="K815" s="222"/>
      <c r="L815" s="228"/>
      <c r="M815" s="229"/>
      <c r="N815" s="230"/>
      <c r="O815" s="230"/>
      <c r="P815" s="230"/>
      <c r="Q815" s="230"/>
      <c r="R815" s="230"/>
      <c r="S815" s="230"/>
      <c r="T815" s="231"/>
      <c r="AT815" s="232" t="s">
        <v>135</v>
      </c>
      <c r="AU815" s="232" t="s">
        <v>87</v>
      </c>
      <c r="AV815" s="13" t="s">
        <v>87</v>
      </c>
      <c r="AW815" s="13" t="s">
        <v>33</v>
      </c>
      <c r="AX815" s="13" t="s">
        <v>77</v>
      </c>
      <c r="AY815" s="232" t="s">
        <v>128</v>
      </c>
    </row>
    <row r="816" spans="2:51" s="14" customFormat="1" ht="12">
      <c r="B816" s="233"/>
      <c r="C816" s="234"/>
      <c r="D816" s="223" t="s">
        <v>135</v>
      </c>
      <c r="E816" s="235" t="s">
        <v>1</v>
      </c>
      <c r="F816" s="236" t="s">
        <v>137</v>
      </c>
      <c r="G816" s="234"/>
      <c r="H816" s="237">
        <v>82.712</v>
      </c>
      <c r="I816" s="238"/>
      <c r="J816" s="234"/>
      <c r="K816" s="234"/>
      <c r="L816" s="239"/>
      <c r="M816" s="240"/>
      <c r="N816" s="241"/>
      <c r="O816" s="241"/>
      <c r="P816" s="241"/>
      <c r="Q816" s="241"/>
      <c r="R816" s="241"/>
      <c r="S816" s="241"/>
      <c r="T816" s="242"/>
      <c r="AT816" s="243" t="s">
        <v>135</v>
      </c>
      <c r="AU816" s="243" t="s">
        <v>87</v>
      </c>
      <c r="AV816" s="14" t="s">
        <v>134</v>
      </c>
      <c r="AW816" s="14" t="s">
        <v>33</v>
      </c>
      <c r="AX816" s="14" t="s">
        <v>85</v>
      </c>
      <c r="AY816" s="243" t="s">
        <v>128</v>
      </c>
    </row>
    <row r="817" spans="1:65" s="2" customFormat="1" ht="21.75" customHeight="1">
      <c r="A817" s="35"/>
      <c r="B817" s="36"/>
      <c r="C817" s="207" t="s">
        <v>1683</v>
      </c>
      <c r="D817" s="207" t="s">
        <v>130</v>
      </c>
      <c r="E817" s="208" t="s">
        <v>1684</v>
      </c>
      <c r="F817" s="209" t="s">
        <v>1685</v>
      </c>
      <c r="G817" s="210" t="s">
        <v>142</v>
      </c>
      <c r="H817" s="211">
        <v>7.52</v>
      </c>
      <c r="I817" s="212"/>
      <c r="J817" s="213">
        <f>ROUND(I817*H817,2)</f>
        <v>0</v>
      </c>
      <c r="K817" s="214"/>
      <c r="L817" s="40"/>
      <c r="M817" s="215" t="s">
        <v>1</v>
      </c>
      <c r="N817" s="216" t="s">
        <v>42</v>
      </c>
      <c r="O817" s="72"/>
      <c r="P817" s="217">
        <f>O817*H817</f>
        <v>0</v>
      </c>
      <c r="Q817" s="217">
        <v>8E-05</v>
      </c>
      <c r="R817" s="217">
        <f>Q817*H817</f>
        <v>0.0006016</v>
      </c>
      <c r="S817" s="217">
        <v>0</v>
      </c>
      <c r="T817" s="218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219" t="s">
        <v>181</v>
      </c>
      <c r="AT817" s="219" t="s">
        <v>130</v>
      </c>
      <c r="AU817" s="219" t="s">
        <v>87</v>
      </c>
      <c r="AY817" s="18" t="s">
        <v>128</v>
      </c>
      <c r="BE817" s="220">
        <f>IF(N817="základní",J817,0)</f>
        <v>0</v>
      </c>
      <c r="BF817" s="220">
        <f>IF(N817="snížená",J817,0)</f>
        <v>0</v>
      </c>
      <c r="BG817" s="220">
        <f>IF(N817="zákl. přenesená",J817,0)</f>
        <v>0</v>
      </c>
      <c r="BH817" s="220">
        <f>IF(N817="sníž. přenesená",J817,0)</f>
        <v>0</v>
      </c>
      <c r="BI817" s="220">
        <f>IF(N817="nulová",J817,0)</f>
        <v>0</v>
      </c>
      <c r="BJ817" s="18" t="s">
        <v>85</v>
      </c>
      <c r="BK817" s="220">
        <f>ROUND(I817*H817,2)</f>
        <v>0</v>
      </c>
      <c r="BL817" s="18" t="s">
        <v>181</v>
      </c>
      <c r="BM817" s="219" t="s">
        <v>1686</v>
      </c>
    </row>
    <row r="818" spans="2:51" s="13" customFormat="1" ht="12">
      <c r="B818" s="221"/>
      <c r="C818" s="222"/>
      <c r="D818" s="223" t="s">
        <v>135</v>
      </c>
      <c r="E818" s="224" t="s">
        <v>1</v>
      </c>
      <c r="F818" s="225" t="s">
        <v>1687</v>
      </c>
      <c r="G818" s="222"/>
      <c r="H818" s="226">
        <v>7.52</v>
      </c>
      <c r="I818" s="227"/>
      <c r="J818" s="222"/>
      <c r="K818" s="222"/>
      <c r="L818" s="228"/>
      <c r="M818" s="229"/>
      <c r="N818" s="230"/>
      <c r="O818" s="230"/>
      <c r="P818" s="230"/>
      <c r="Q818" s="230"/>
      <c r="R818" s="230"/>
      <c r="S818" s="230"/>
      <c r="T818" s="231"/>
      <c r="AT818" s="232" t="s">
        <v>135</v>
      </c>
      <c r="AU818" s="232" t="s">
        <v>87</v>
      </c>
      <c r="AV818" s="13" t="s">
        <v>87</v>
      </c>
      <c r="AW818" s="13" t="s">
        <v>33</v>
      </c>
      <c r="AX818" s="13" t="s">
        <v>85</v>
      </c>
      <c r="AY818" s="232" t="s">
        <v>128</v>
      </c>
    </row>
    <row r="819" spans="1:65" s="2" customFormat="1" ht="21.75" customHeight="1">
      <c r="A819" s="35"/>
      <c r="B819" s="36"/>
      <c r="C819" s="207" t="s">
        <v>1688</v>
      </c>
      <c r="D819" s="207" t="s">
        <v>130</v>
      </c>
      <c r="E819" s="208" t="s">
        <v>1689</v>
      </c>
      <c r="F819" s="209" t="s">
        <v>1690</v>
      </c>
      <c r="G819" s="210" t="s">
        <v>142</v>
      </c>
      <c r="H819" s="211">
        <v>7.52</v>
      </c>
      <c r="I819" s="212"/>
      <c r="J819" s="213">
        <f>ROUND(I819*H819,2)</f>
        <v>0</v>
      </c>
      <c r="K819" s="214"/>
      <c r="L819" s="40"/>
      <c r="M819" s="215" t="s">
        <v>1</v>
      </c>
      <c r="N819" s="216" t="s">
        <v>42</v>
      </c>
      <c r="O819" s="72"/>
      <c r="P819" s="217">
        <f>O819*H819</f>
        <v>0</v>
      </c>
      <c r="Q819" s="217">
        <v>0.00014</v>
      </c>
      <c r="R819" s="217">
        <f>Q819*H819</f>
        <v>0.0010527999999999998</v>
      </c>
      <c r="S819" s="217">
        <v>0</v>
      </c>
      <c r="T819" s="218">
        <f>S819*H819</f>
        <v>0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R819" s="219" t="s">
        <v>181</v>
      </c>
      <c r="AT819" s="219" t="s">
        <v>130</v>
      </c>
      <c r="AU819" s="219" t="s">
        <v>87</v>
      </c>
      <c r="AY819" s="18" t="s">
        <v>128</v>
      </c>
      <c r="BE819" s="220">
        <f>IF(N819="základní",J819,0)</f>
        <v>0</v>
      </c>
      <c r="BF819" s="220">
        <f>IF(N819="snížená",J819,0)</f>
        <v>0</v>
      </c>
      <c r="BG819" s="220">
        <f>IF(N819="zákl. přenesená",J819,0)</f>
        <v>0</v>
      </c>
      <c r="BH819" s="220">
        <f>IF(N819="sníž. přenesená",J819,0)</f>
        <v>0</v>
      </c>
      <c r="BI819" s="220">
        <f>IF(N819="nulová",J819,0)</f>
        <v>0</v>
      </c>
      <c r="BJ819" s="18" t="s">
        <v>85</v>
      </c>
      <c r="BK819" s="220">
        <f>ROUND(I819*H819,2)</f>
        <v>0</v>
      </c>
      <c r="BL819" s="18" t="s">
        <v>181</v>
      </c>
      <c r="BM819" s="219" t="s">
        <v>1691</v>
      </c>
    </row>
    <row r="820" spans="1:65" s="2" customFormat="1" ht="21.75" customHeight="1">
      <c r="A820" s="35"/>
      <c r="B820" s="36"/>
      <c r="C820" s="207" t="s">
        <v>1692</v>
      </c>
      <c r="D820" s="207" t="s">
        <v>130</v>
      </c>
      <c r="E820" s="208" t="s">
        <v>1693</v>
      </c>
      <c r="F820" s="209" t="s">
        <v>1694</v>
      </c>
      <c r="G820" s="210" t="s">
        <v>142</v>
      </c>
      <c r="H820" s="211">
        <v>7.52</v>
      </c>
      <c r="I820" s="212"/>
      <c r="J820" s="213">
        <f>ROUND(I820*H820,2)</f>
        <v>0</v>
      </c>
      <c r="K820" s="214"/>
      <c r="L820" s="40"/>
      <c r="M820" s="215" t="s">
        <v>1</v>
      </c>
      <c r="N820" s="216" t="s">
        <v>42</v>
      </c>
      <c r="O820" s="72"/>
      <c r="P820" s="217">
        <f>O820*H820</f>
        <v>0</v>
      </c>
      <c r="Q820" s="217">
        <v>0.00014</v>
      </c>
      <c r="R820" s="217">
        <f>Q820*H820</f>
        <v>0.0010527999999999998</v>
      </c>
      <c r="S820" s="217">
        <v>0</v>
      </c>
      <c r="T820" s="218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219" t="s">
        <v>181</v>
      </c>
      <c r="AT820" s="219" t="s">
        <v>130</v>
      </c>
      <c r="AU820" s="219" t="s">
        <v>87</v>
      </c>
      <c r="AY820" s="18" t="s">
        <v>128</v>
      </c>
      <c r="BE820" s="220">
        <f>IF(N820="základní",J820,0)</f>
        <v>0</v>
      </c>
      <c r="BF820" s="220">
        <f>IF(N820="snížená",J820,0)</f>
        <v>0</v>
      </c>
      <c r="BG820" s="220">
        <f>IF(N820="zákl. přenesená",J820,0)</f>
        <v>0</v>
      </c>
      <c r="BH820" s="220">
        <f>IF(N820="sníž. přenesená",J820,0)</f>
        <v>0</v>
      </c>
      <c r="BI820" s="220">
        <f>IF(N820="nulová",J820,0)</f>
        <v>0</v>
      </c>
      <c r="BJ820" s="18" t="s">
        <v>85</v>
      </c>
      <c r="BK820" s="220">
        <f>ROUND(I820*H820,2)</f>
        <v>0</v>
      </c>
      <c r="BL820" s="18" t="s">
        <v>181</v>
      </c>
      <c r="BM820" s="219" t="s">
        <v>1695</v>
      </c>
    </row>
    <row r="821" spans="1:65" s="2" customFormat="1" ht="21.75" customHeight="1">
      <c r="A821" s="35"/>
      <c r="B821" s="36"/>
      <c r="C821" s="207" t="s">
        <v>1696</v>
      </c>
      <c r="D821" s="207" t="s">
        <v>130</v>
      </c>
      <c r="E821" s="208" t="s">
        <v>1697</v>
      </c>
      <c r="F821" s="209" t="s">
        <v>1698</v>
      </c>
      <c r="G821" s="210" t="s">
        <v>142</v>
      </c>
      <c r="H821" s="211">
        <v>7.52</v>
      </c>
      <c r="I821" s="212"/>
      <c r="J821" s="213">
        <f>ROUND(I821*H821,2)</f>
        <v>0</v>
      </c>
      <c r="K821" s="214"/>
      <c r="L821" s="40"/>
      <c r="M821" s="215" t="s">
        <v>1</v>
      </c>
      <c r="N821" s="216" t="s">
        <v>42</v>
      </c>
      <c r="O821" s="72"/>
      <c r="P821" s="217">
        <f>O821*H821</f>
        <v>0</v>
      </c>
      <c r="Q821" s="217">
        <v>0.00014</v>
      </c>
      <c r="R821" s="217">
        <f>Q821*H821</f>
        <v>0.0010527999999999998</v>
      </c>
      <c r="S821" s="217">
        <v>0</v>
      </c>
      <c r="T821" s="218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219" t="s">
        <v>181</v>
      </c>
      <c r="AT821" s="219" t="s">
        <v>130</v>
      </c>
      <c r="AU821" s="219" t="s">
        <v>87</v>
      </c>
      <c r="AY821" s="18" t="s">
        <v>128</v>
      </c>
      <c r="BE821" s="220">
        <f>IF(N821="základní",J821,0)</f>
        <v>0</v>
      </c>
      <c r="BF821" s="220">
        <f>IF(N821="snížená",J821,0)</f>
        <v>0</v>
      </c>
      <c r="BG821" s="220">
        <f>IF(N821="zákl. přenesená",J821,0)</f>
        <v>0</v>
      </c>
      <c r="BH821" s="220">
        <f>IF(N821="sníž. přenesená",J821,0)</f>
        <v>0</v>
      </c>
      <c r="BI821" s="220">
        <f>IF(N821="nulová",J821,0)</f>
        <v>0</v>
      </c>
      <c r="BJ821" s="18" t="s">
        <v>85</v>
      </c>
      <c r="BK821" s="220">
        <f>ROUND(I821*H821,2)</f>
        <v>0</v>
      </c>
      <c r="BL821" s="18" t="s">
        <v>181</v>
      </c>
      <c r="BM821" s="219" t="s">
        <v>1699</v>
      </c>
    </row>
    <row r="822" spans="1:65" s="2" customFormat="1" ht="16.5" customHeight="1">
      <c r="A822" s="35"/>
      <c r="B822" s="36"/>
      <c r="C822" s="207" t="s">
        <v>1700</v>
      </c>
      <c r="D822" s="207" t="s">
        <v>130</v>
      </c>
      <c r="E822" s="208" t="s">
        <v>1701</v>
      </c>
      <c r="F822" s="209" t="s">
        <v>1702</v>
      </c>
      <c r="G822" s="210" t="s">
        <v>142</v>
      </c>
      <c r="H822" s="211">
        <v>5.92</v>
      </c>
      <c r="I822" s="212"/>
      <c r="J822" s="213">
        <f>ROUND(I822*H822,2)</f>
        <v>0</v>
      </c>
      <c r="K822" s="214"/>
      <c r="L822" s="40"/>
      <c r="M822" s="215" t="s">
        <v>1</v>
      </c>
      <c r="N822" s="216" t="s">
        <v>42</v>
      </c>
      <c r="O822" s="72"/>
      <c r="P822" s="217">
        <f>O822*H822</f>
        <v>0</v>
      </c>
      <c r="Q822" s="217">
        <v>0.0001</v>
      </c>
      <c r="R822" s="217">
        <f>Q822*H822</f>
        <v>0.000592</v>
      </c>
      <c r="S822" s="217">
        <v>0</v>
      </c>
      <c r="T822" s="218">
        <f>S822*H822</f>
        <v>0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R822" s="219" t="s">
        <v>181</v>
      </c>
      <c r="AT822" s="219" t="s">
        <v>130</v>
      </c>
      <c r="AU822" s="219" t="s">
        <v>87</v>
      </c>
      <c r="AY822" s="18" t="s">
        <v>128</v>
      </c>
      <c r="BE822" s="220">
        <f>IF(N822="základní",J822,0)</f>
        <v>0</v>
      </c>
      <c r="BF822" s="220">
        <f>IF(N822="snížená",J822,0)</f>
        <v>0</v>
      </c>
      <c r="BG822" s="220">
        <f>IF(N822="zákl. přenesená",J822,0)</f>
        <v>0</v>
      </c>
      <c r="BH822" s="220">
        <f>IF(N822="sníž. přenesená",J822,0)</f>
        <v>0</v>
      </c>
      <c r="BI822" s="220">
        <f>IF(N822="nulová",J822,0)</f>
        <v>0</v>
      </c>
      <c r="BJ822" s="18" t="s">
        <v>85</v>
      </c>
      <c r="BK822" s="220">
        <f>ROUND(I822*H822,2)</f>
        <v>0</v>
      </c>
      <c r="BL822" s="18" t="s">
        <v>181</v>
      </c>
      <c r="BM822" s="219" t="s">
        <v>1703</v>
      </c>
    </row>
    <row r="823" spans="2:51" s="13" customFormat="1" ht="12">
      <c r="B823" s="221"/>
      <c r="C823" s="222"/>
      <c r="D823" s="223" t="s">
        <v>135</v>
      </c>
      <c r="E823" s="224" t="s">
        <v>1</v>
      </c>
      <c r="F823" s="225" t="s">
        <v>1650</v>
      </c>
      <c r="G823" s="222"/>
      <c r="H823" s="226">
        <v>2.24</v>
      </c>
      <c r="I823" s="227"/>
      <c r="J823" s="222"/>
      <c r="K823" s="222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135</v>
      </c>
      <c r="AU823" s="232" t="s">
        <v>87</v>
      </c>
      <c r="AV823" s="13" t="s">
        <v>87</v>
      </c>
      <c r="AW823" s="13" t="s">
        <v>33</v>
      </c>
      <c r="AX823" s="13" t="s">
        <v>77</v>
      </c>
      <c r="AY823" s="232" t="s">
        <v>128</v>
      </c>
    </row>
    <row r="824" spans="2:51" s="13" customFormat="1" ht="12">
      <c r="B824" s="221"/>
      <c r="C824" s="222"/>
      <c r="D824" s="223" t="s">
        <v>135</v>
      </c>
      <c r="E824" s="224" t="s">
        <v>1</v>
      </c>
      <c r="F824" s="225" t="s">
        <v>1651</v>
      </c>
      <c r="G824" s="222"/>
      <c r="H824" s="226">
        <v>3.68</v>
      </c>
      <c r="I824" s="227"/>
      <c r="J824" s="222"/>
      <c r="K824" s="222"/>
      <c r="L824" s="228"/>
      <c r="M824" s="229"/>
      <c r="N824" s="230"/>
      <c r="O824" s="230"/>
      <c r="P824" s="230"/>
      <c r="Q824" s="230"/>
      <c r="R824" s="230"/>
      <c r="S824" s="230"/>
      <c r="T824" s="231"/>
      <c r="AT824" s="232" t="s">
        <v>135</v>
      </c>
      <c r="AU824" s="232" t="s">
        <v>87</v>
      </c>
      <c r="AV824" s="13" t="s">
        <v>87</v>
      </c>
      <c r="AW824" s="13" t="s">
        <v>33</v>
      </c>
      <c r="AX824" s="13" t="s">
        <v>77</v>
      </c>
      <c r="AY824" s="232" t="s">
        <v>128</v>
      </c>
    </row>
    <row r="825" spans="2:51" s="14" customFormat="1" ht="12">
      <c r="B825" s="233"/>
      <c r="C825" s="234"/>
      <c r="D825" s="223" t="s">
        <v>135</v>
      </c>
      <c r="E825" s="235" t="s">
        <v>1</v>
      </c>
      <c r="F825" s="236" t="s">
        <v>137</v>
      </c>
      <c r="G825" s="234"/>
      <c r="H825" s="237">
        <v>5.92</v>
      </c>
      <c r="I825" s="238"/>
      <c r="J825" s="234"/>
      <c r="K825" s="234"/>
      <c r="L825" s="239"/>
      <c r="M825" s="240"/>
      <c r="N825" s="241"/>
      <c r="O825" s="241"/>
      <c r="P825" s="241"/>
      <c r="Q825" s="241"/>
      <c r="R825" s="241"/>
      <c r="S825" s="241"/>
      <c r="T825" s="242"/>
      <c r="AT825" s="243" t="s">
        <v>135</v>
      </c>
      <c r="AU825" s="243" t="s">
        <v>87</v>
      </c>
      <c r="AV825" s="14" t="s">
        <v>134</v>
      </c>
      <c r="AW825" s="14" t="s">
        <v>33</v>
      </c>
      <c r="AX825" s="14" t="s">
        <v>85</v>
      </c>
      <c r="AY825" s="243" t="s">
        <v>128</v>
      </c>
    </row>
    <row r="826" spans="2:63" s="12" customFormat="1" ht="22.9" customHeight="1">
      <c r="B826" s="192"/>
      <c r="C826" s="193"/>
      <c r="D826" s="194" t="s">
        <v>76</v>
      </c>
      <c r="E826" s="205" t="s">
        <v>1704</v>
      </c>
      <c r="F826" s="205" t="s">
        <v>1705</v>
      </c>
      <c r="G826" s="193"/>
      <c r="H826" s="193"/>
      <c r="I826" s="196"/>
      <c r="J826" s="206">
        <f>BK826</f>
        <v>0</v>
      </c>
      <c r="K826" s="193"/>
      <c r="L826" s="197"/>
      <c r="M826" s="198"/>
      <c r="N826" s="199"/>
      <c r="O826" s="199"/>
      <c r="P826" s="200">
        <f>SUM(P827:P833)</f>
        <v>0</v>
      </c>
      <c r="Q826" s="199"/>
      <c r="R826" s="200">
        <f>SUM(R827:R833)</f>
        <v>0.27169171999999997</v>
      </c>
      <c r="S826" s="199"/>
      <c r="T826" s="201">
        <f>SUM(T827:T833)</f>
        <v>0</v>
      </c>
      <c r="AR826" s="202" t="s">
        <v>87</v>
      </c>
      <c r="AT826" s="203" t="s">
        <v>76</v>
      </c>
      <c r="AU826" s="203" t="s">
        <v>85</v>
      </c>
      <c r="AY826" s="202" t="s">
        <v>128</v>
      </c>
      <c r="BK826" s="204">
        <f>SUM(BK827:BK833)</f>
        <v>0</v>
      </c>
    </row>
    <row r="827" spans="1:65" s="2" customFormat="1" ht="21.75" customHeight="1">
      <c r="A827" s="35"/>
      <c r="B827" s="36"/>
      <c r="C827" s="207" t="s">
        <v>1706</v>
      </c>
      <c r="D827" s="207" t="s">
        <v>130</v>
      </c>
      <c r="E827" s="208" t="s">
        <v>1707</v>
      </c>
      <c r="F827" s="209" t="s">
        <v>1708</v>
      </c>
      <c r="G827" s="210" t="s">
        <v>142</v>
      </c>
      <c r="H827" s="211">
        <v>451.056</v>
      </c>
      <c r="I827" s="212"/>
      <c r="J827" s="213">
        <f>ROUND(I827*H827,2)</f>
        <v>0</v>
      </c>
      <c r="K827" s="214"/>
      <c r="L827" s="40"/>
      <c r="M827" s="215" t="s">
        <v>1</v>
      </c>
      <c r="N827" s="216" t="s">
        <v>42</v>
      </c>
      <c r="O827" s="72"/>
      <c r="P827" s="217">
        <f>O827*H827</f>
        <v>0</v>
      </c>
      <c r="Q827" s="217">
        <v>0.0002</v>
      </c>
      <c r="R827" s="217">
        <f>Q827*H827</f>
        <v>0.0902112</v>
      </c>
      <c r="S827" s="217">
        <v>0</v>
      </c>
      <c r="T827" s="218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219" t="s">
        <v>181</v>
      </c>
      <c r="AT827" s="219" t="s">
        <v>130</v>
      </c>
      <c r="AU827" s="219" t="s">
        <v>87</v>
      </c>
      <c r="AY827" s="18" t="s">
        <v>128</v>
      </c>
      <c r="BE827" s="220">
        <f>IF(N827="základní",J827,0)</f>
        <v>0</v>
      </c>
      <c r="BF827" s="220">
        <f>IF(N827="snížená",J827,0)</f>
        <v>0</v>
      </c>
      <c r="BG827" s="220">
        <f>IF(N827="zákl. přenesená",J827,0)</f>
        <v>0</v>
      </c>
      <c r="BH827" s="220">
        <f>IF(N827="sníž. přenesená",J827,0)</f>
        <v>0</v>
      </c>
      <c r="BI827" s="220">
        <f>IF(N827="nulová",J827,0)</f>
        <v>0</v>
      </c>
      <c r="BJ827" s="18" t="s">
        <v>85</v>
      </c>
      <c r="BK827" s="220">
        <f>ROUND(I827*H827,2)</f>
        <v>0</v>
      </c>
      <c r="BL827" s="18" t="s">
        <v>181</v>
      </c>
      <c r="BM827" s="219" t="s">
        <v>1709</v>
      </c>
    </row>
    <row r="828" spans="1:65" s="2" customFormat="1" ht="21.75" customHeight="1">
      <c r="A828" s="35"/>
      <c r="B828" s="36"/>
      <c r="C828" s="207" t="s">
        <v>1710</v>
      </c>
      <c r="D828" s="207" t="s">
        <v>130</v>
      </c>
      <c r="E828" s="208" t="s">
        <v>1711</v>
      </c>
      <c r="F828" s="209" t="s">
        <v>1712</v>
      </c>
      <c r="G828" s="210" t="s">
        <v>142</v>
      </c>
      <c r="H828" s="211">
        <v>698.002</v>
      </c>
      <c r="I828" s="212"/>
      <c r="J828" s="213">
        <f>ROUND(I828*H828,2)</f>
        <v>0</v>
      </c>
      <c r="K828" s="214"/>
      <c r="L828" s="40"/>
      <c r="M828" s="215" t="s">
        <v>1</v>
      </c>
      <c r="N828" s="216" t="s">
        <v>42</v>
      </c>
      <c r="O828" s="72"/>
      <c r="P828" s="217">
        <f>O828*H828</f>
        <v>0</v>
      </c>
      <c r="Q828" s="217">
        <v>0.00026</v>
      </c>
      <c r="R828" s="217">
        <f>Q828*H828</f>
        <v>0.18148051999999998</v>
      </c>
      <c r="S828" s="217">
        <v>0</v>
      </c>
      <c r="T828" s="218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219" t="s">
        <v>181</v>
      </c>
      <c r="AT828" s="219" t="s">
        <v>130</v>
      </c>
      <c r="AU828" s="219" t="s">
        <v>87</v>
      </c>
      <c r="AY828" s="18" t="s">
        <v>128</v>
      </c>
      <c r="BE828" s="220">
        <f>IF(N828="základní",J828,0)</f>
        <v>0</v>
      </c>
      <c r="BF828" s="220">
        <f>IF(N828="snížená",J828,0)</f>
        <v>0</v>
      </c>
      <c r="BG828" s="220">
        <f>IF(N828="zákl. přenesená",J828,0)</f>
        <v>0</v>
      </c>
      <c r="BH828" s="220">
        <f>IF(N828="sníž. přenesená",J828,0)</f>
        <v>0</v>
      </c>
      <c r="BI828" s="220">
        <f>IF(N828="nulová",J828,0)</f>
        <v>0</v>
      </c>
      <c r="BJ828" s="18" t="s">
        <v>85</v>
      </c>
      <c r="BK828" s="220">
        <f>ROUND(I828*H828,2)</f>
        <v>0</v>
      </c>
      <c r="BL828" s="18" t="s">
        <v>181</v>
      </c>
      <c r="BM828" s="219" t="s">
        <v>1713</v>
      </c>
    </row>
    <row r="829" spans="2:51" s="13" customFormat="1" ht="12">
      <c r="B829" s="221"/>
      <c r="C829" s="222"/>
      <c r="D829" s="223" t="s">
        <v>135</v>
      </c>
      <c r="E829" s="224" t="s">
        <v>1</v>
      </c>
      <c r="F829" s="225" t="s">
        <v>1714</v>
      </c>
      <c r="G829" s="222"/>
      <c r="H829" s="226">
        <v>456.976</v>
      </c>
      <c r="I829" s="227"/>
      <c r="J829" s="222"/>
      <c r="K829" s="222"/>
      <c r="L829" s="228"/>
      <c r="M829" s="229"/>
      <c r="N829" s="230"/>
      <c r="O829" s="230"/>
      <c r="P829" s="230"/>
      <c r="Q829" s="230"/>
      <c r="R829" s="230"/>
      <c r="S829" s="230"/>
      <c r="T829" s="231"/>
      <c r="AT829" s="232" t="s">
        <v>135</v>
      </c>
      <c r="AU829" s="232" t="s">
        <v>87</v>
      </c>
      <c r="AV829" s="13" t="s">
        <v>87</v>
      </c>
      <c r="AW829" s="13" t="s">
        <v>33</v>
      </c>
      <c r="AX829" s="13" t="s">
        <v>77</v>
      </c>
      <c r="AY829" s="232" t="s">
        <v>128</v>
      </c>
    </row>
    <row r="830" spans="2:51" s="13" customFormat="1" ht="12">
      <c r="B830" s="221"/>
      <c r="C830" s="222"/>
      <c r="D830" s="223" t="s">
        <v>135</v>
      </c>
      <c r="E830" s="224" t="s">
        <v>1</v>
      </c>
      <c r="F830" s="225" t="s">
        <v>1715</v>
      </c>
      <c r="G830" s="222"/>
      <c r="H830" s="226">
        <v>-5.92</v>
      </c>
      <c r="I830" s="227"/>
      <c r="J830" s="222"/>
      <c r="K830" s="222"/>
      <c r="L830" s="228"/>
      <c r="M830" s="229"/>
      <c r="N830" s="230"/>
      <c r="O830" s="230"/>
      <c r="P830" s="230"/>
      <c r="Q830" s="230"/>
      <c r="R830" s="230"/>
      <c r="S830" s="230"/>
      <c r="T830" s="231"/>
      <c r="AT830" s="232" t="s">
        <v>135</v>
      </c>
      <c r="AU830" s="232" t="s">
        <v>87</v>
      </c>
      <c r="AV830" s="13" t="s">
        <v>87</v>
      </c>
      <c r="AW830" s="13" t="s">
        <v>33</v>
      </c>
      <c r="AX830" s="13" t="s">
        <v>77</v>
      </c>
      <c r="AY830" s="232" t="s">
        <v>128</v>
      </c>
    </row>
    <row r="831" spans="2:51" s="13" customFormat="1" ht="12">
      <c r="B831" s="221"/>
      <c r="C831" s="222"/>
      <c r="D831" s="223" t="s">
        <v>135</v>
      </c>
      <c r="E831" s="224" t="s">
        <v>1</v>
      </c>
      <c r="F831" s="225" t="s">
        <v>1716</v>
      </c>
      <c r="G831" s="222"/>
      <c r="H831" s="226">
        <v>223.594</v>
      </c>
      <c r="I831" s="227"/>
      <c r="J831" s="222"/>
      <c r="K831" s="222"/>
      <c r="L831" s="228"/>
      <c r="M831" s="229"/>
      <c r="N831" s="230"/>
      <c r="O831" s="230"/>
      <c r="P831" s="230"/>
      <c r="Q831" s="230"/>
      <c r="R831" s="230"/>
      <c r="S831" s="230"/>
      <c r="T831" s="231"/>
      <c r="AT831" s="232" t="s">
        <v>135</v>
      </c>
      <c r="AU831" s="232" t="s">
        <v>87</v>
      </c>
      <c r="AV831" s="13" t="s">
        <v>87</v>
      </c>
      <c r="AW831" s="13" t="s">
        <v>33</v>
      </c>
      <c r="AX831" s="13" t="s">
        <v>77</v>
      </c>
      <c r="AY831" s="232" t="s">
        <v>128</v>
      </c>
    </row>
    <row r="832" spans="2:51" s="13" customFormat="1" ht="12">
      <c r="B832" s="221"/>
      <c r="C832" s="222"/>
      <c r="D832" s="223" t="s">
        <v>135</v>
      </c>
      <c r="E832" s="224" t="s">
        <v>1</v>
      </c>
      <c r="F832" s="225" t="s">
        <v>1717</v>
      </c>
      <c r="G832" s="222"/>
      <c r="H832" s="226">
        <v>23.352</v>
      </c>
      <c r="I832" s="227"/>
      <c r="J832" s="222"/>
      <c r="K832" s="222"/>
      <c r="L832" s="228"/>
      <c r="M832" s="229"/>
      <c r="N832" s="230"/>
      <c r="O832" s="230"/>
      <c r="P832" s="230"/>
      <c r="Q832" s="230"/>
      <c r="R832" s="230"/>
      <c r="S832" s="230"/>
      <c r="T832" s="231"/>
      <c r="AT832" s="232" t="s">
        <v>135</v>
      </c>
      <c r="AU832" s="232" t="s">
        <v>87</v>
      </c>
      <c r="AV832" s="13" t="s">
        <v>87</v>
      </c>
      <c r="AW832" s="13" t="s">
        <v>33</v>
      </c>
      <c r="AX832" s="13" t="s">
        <v>77</v>
      </c>
      <c r="AY832" s="232" t="s">
        <v>128</v>
      </c>
    </row>
    <row r="833" spans="2:51" s="14" customFormat="1" ht="12">
      <c r="B833" s="233"/>
      <c r="C833" s="234"/>
      <c r="D833" s="223" t="s">
        <v>135</v>
      </c>
      <c r="E833" s="235" t="s">
        <v>1</v>
      </c>
      <c r="F833" s="236" t="s">
        <v>137</v>
      </c>
      <c r="G833" s="234"/>
      <c r="H833" s="237">
        <v>698.002</v>
      </c>
      <c r="I833" s="238"/>
      <c r="J833" s="234"/>
      <c r="K833" s="234"/>
      <c r="L833" s="239"/>
      <c r="M833" s="240"/>
      <c r="N833" s="241"/>
      <c r="O833" s="241"/>
      <c r="P833" s="241"/>
      <c r="Q833" s="241"/>
      <c r="R833" s="241"/>
      <c r="S833" s="241"/>
      <c r="T833" s="242"/>
      <c r="AT833" s="243" t="s">
        <v>135</v>
      </c>
      <c r="AU833" s="243" t="s">
        <v>87</v>
      </c>
      <c r="AV833" s="14" t="s">
        <v>134</v>
      </c>
      <c r="AW833" s="14" t="s">
        <v>33</v>
      </c>
      <c r="AX833" s="14" t="s">
        <v>85</v>
      </c>
      <c r="AY833" s="243" t="s">
        <v>128</v>
      </c>
    </row>
    <row r="834" spans="2:63" s="12" customFormat="1" ht="25.9" customHeight="1">
      <c r="B834" s="192"/>
      <c r="C834" s="193"/>
      <c r="D834" s="194" t="s">
        <v>76</v>
      </c>
      <c r="E834" s="195" t="s">
        <v>1718</v>
      </c>
      <c r="F834" s="195" t="s">
        <v>1719</v>
      </c>
      <c r="G834" s="193"/>
      <c r="H834" s="193"/>
      <c r="I834" s="196"/>
      <c r="J834" s="178">
        <f>BK834</f>
        <v>0</v>
      </c>
      <c r="K834" s="193"/>
      <c r="L834" s="197"/>
      <c r="M834" s="198"/>
      <c r="N834" s="199"/>
      <c r="O834" s="199"/>
      <c r="P834" s="200">
        <f>SUM(P835:P840)</f>
        <v>0</v>
      </c>
      <c r="Q834" s="199"/>
      <c r="R834" s="200">
        <f>SUM(R835:R840)</f>
        <v>0</v>
      </c>
      <c r="S834" s="199"/>
      <c r="T834" s="201">
        <f>SUM(T835:T840)</f>
        <v>0</v>
      </c>
      <c r="AR834" s="202" t="s">
        <v>158</v>
      </c>
      <c r="AT834" s="203" t="s">
        <v>76</v>
      </c>
      <c r="AU834" s="203" t="s">
        <v>77</v>
      </c>
      <c r="AY834" s="202" t="s">
        <v>128</v>
      </c>
      <c r="BK834" s="204">
        <f>SUM(BK835:BK840)</f>
        <v>0</v>
      </c>
    </row>
    <row r="835" spans="1:65" s="2" customFormat="1" ht="16.5" customHeight="1">
      <c r="A835" s="35"/>
      <c r="B835" s="36"/>
      <c r="C835" s="207" t="s">
        <v>1720</v>
      </c>
      <c r="D835" s="207" t="s">
        <v>130</v>
      </c>
      <c r="E835" s="208" t="s">
        <v>1721</v>
      </c>
      <c r="F835" s="209" t="s">
        <v>1722</v>
      </c>
      <c r="G835" s="210" t="s">
        <v>200</v>
      </c>
      <c r="H835" s="211">
        <v>1</v>
      </c>
      <c r="I835" s="212"/>
      <c r="J835" s="213">
        <f aca="true" t="shared" si="30" ref="J835:J840">ROUND(I835*H835,2)</f>
        <v>0</v>
      </c>
      <c r="K835" s="214"/>
      <c r="L835" s="40"/>
      <c r="M835" s="215" t="s">
        <v>1</v>
      </c>
      <c r="N835" s="216" t="s">
        <v>42</v>
      </c>
      <c r="O835" s="72"/>
      <c r="P835" s="217">
        <f aca="true" t="shared" si="31" ref="P835:P840">O835*H835</f>
        <v>0</v>
      </c>
      <c r="Q835" s="217">
        <v>0</v>
      </c>
      <c r="R835" s="217">
        <f aca="true" t="shared" si="32" ref="R835:R840">Q835*H835</f>
        <v>0</v>
      </c>
      <c r="S835" s="217">
        <v>0</v>
      </c>
      <c r="T835" s="218">
        <f aca="true" t="shared" si="33" ref="T835:T840">S835*H835</f>
        <v>0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R835" s="219" t="s">
        <v>1723</v>
      </c>
      <c r="AT835" s="219" t="s">
        <v>130</v>
      </c>
      <c r="AU835" s="219" t="s">
        <v>85</v>
      </c>
      <c r="AY835" s="18" t="s">
        <v>128</v>
      </c>
      <c r="BE835" s="220">
        <f aca="true" t="shared" si="34" ref="BE835:BE840">IF(N835="základní",J835,0)</f>
        <v>0</v>
      </c>
      <c r="BF835" s="220">
        <f aca="true" t="shared" si="35" ref="BF835:BF840">IF(N835="snížená",J835,0)</f>
        <v>0</v>
      </c>
      <c r="BG835" s="220">
        <f aca="true" t="shared" si="36" ref="BG835:BG840">IF(N835="zákl. přenesená",J835,0)</f>
        <v>0</v>
      </c>
      <c r="BH835" s="220">
        <f aca="true" t="shared" si="37" ref="BH835:BH840">IF(N835="sníž. přenesená",J835,0)</f>
        <v>0</v>
      </c>
      <c r="BI835" s="220">
        <f aca="true" t="shared" si="38" ref="BI835:BI840">IF(N835="nulová",J835,0)</f>
        <v>0</v>
      </c>
      <c r="BJ835" s="18" t="s">
        <v>85</v>
      </c>
      <c r="BK835" s="220">
        <f aca="true" t="shared" si="39" ref="BK835:BK840">ROUND(I835*H835,2)</f>
        <v>0</v>
      </c>
      <c r="BL835" s="18" t="s">
        <v>1723</v>
      </c>
      <c r="BM835" s="219" t="s">
        <v>1724</v>
      </c>
    </row>
    <row r="836" spans="1:65" s="2" customFormat="1" ht="33" customHeight="1">
      <c r="A836" s="35"/>
      <c r="B836" s="36"/>
      <c r="C836" s="207" t="s">
        <v>1725</v>
      </c>
      <c r="D836" s="207" t="s">
        <v>130</v>
      </c>
      <c r="E836" s="208" t="s">
        <v>1726</v>
      </c>
      <c r="F836" s="209" t="s">
        <v>1727</v>
      </c>
      <c r="G836" s="210" t="s">
        <v>1728</v>
      </c>
      <c r="H836" s="289"/>
      <c r="I836" s="212"/>
      <c r="J836" s="213">
        <f t="shared" si="30"/>
        <v>0</v>
      </c>
      <c r="K836" s="214"/>
      <c r="L836" s="40"/>
      <c r="M836" s="215" t="s">
        <v>1</v>
      </c>
      <c r="N836" s="216" t="s">
        <v>42</v>
      </c>
      <c r="O836" s="72"/>
      <c r="P836" s="217">
        <f t="shared" si="31"/>
        <v>0</v>
      </c>
      <c r="Q836" s="217">
        <v>0</v>
      </c>
      <c r="R836" s="217">
        <f t="shared" si="32"/>
        <v>0</v>
      </c>
      <c r="S836" s="217">
        <v>0</v>
      </c>
      <c r="T836" s="218">
        <f t="shared" si="33"/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219" t="s">
        <v>1723</v>
      </c>
      <c r="AT836" s="219" t="s">
        <v>130</v>
      </c>
      <c r="AU836" s="219" t="s">
        <v>85</v>
      </c>
      <c r="AY836" s="18" t="s">
        <v>128</v>
      </c>
      <c r="BE836" s="220">
        <f t="shared" si="34"/>
        <v>0</v>
      </c>
      <c r="BF836" s="220">
        <f t="shared" si="35"/>
        <v>0</v>
      </c>
      <c r="BG836" s="220">
        <f t="shared" si="36"/>
        <v>0</v>
      </c>
      <c r="BH836" s="220">
        <f t="shared" si="37"/>
        <v>0</v>
      </c>
      <c r="BI836" s="220">
        <f t="shared" si="38"/>
        <v>0</v>
      </c>
      <c r="BJ836" s="18" t="s">
        <v>85</v>
      </c>
      <c r="BK836" s="220">
        <f t="shared" si="39"/>
        <v>0</v>
      </c>
      <c r="BL836" s="18" t="s">
        <v>1723</v>
      </c>
      <c r="BM836" s="219" t="s">
        <v>1729</v>
      </c>
    </row>
    <row r="837" spans="1:65" s="2" customFormat="1" ht="16.5" customHeight="1">
      <c r="A837" s="35"/>
      <c r="B837" s="36"/>
      <c r="C837" s="207" t="s">
        <v>1730</v>
      </c>
      <c r="D837" s="207" t="s">
        <v>130</v>
      </c>
      <c r="E837" s="208" t="s">
        <v>1731</v>
      </c>
      <c r="F837" s="209" t="s">
        <v>1732</v>
      </c>
      <c r="G837" s="210" t="s">
        <v>200</v>
      </c>
      <c r="H837" s="211">
        <v>1</v>
      </c>
      <c r="I837" s="212"/>
      <c r="J837" s="213">
        <f t="shared" si="30"/>
        <v>0</v>
      </c>
      <c r="K837" s="214"/>
      <c r="L837" s="40"/>
      <c r="M837" s="215" t="s">
        <v>1</v>
      </c>
      <c r="N837" s="216" t="s">
        <v>42</v>
      </c>
      <c r="O837" s="72"/>
      <c r="P837" s="217">
        <f t="shared" si="31"/>
        <v>0</v>
      </c>
      <c r="Q837" s="217">
        <v>0</v>
      </c>
      <c r="R837" s="217">
        <f t="shared" si="32"/>
        <v>0</v>
      </c>
      <c r="S837" s="217">
        <v>0</v>
      </c>
      <c r="T837" s="218">
        <f t="shared" si="33"/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219" t="s">
        <v>1723</v>
      </c>
      <c r="AT837" s="219" t="s">
        <v>130</v>
      </c>
      <c r="AU837" s="219" t="s">
        <v>85</v>
      </c>
      <c r="AY837" s="18" t="s">
        <v>128</v>
      </c>
      <c r="BE837" s="220">
        <f t="shared" si="34"/>
        <v>0</v>
      </c>
      <c r="BF837" s="220">
        <f t="shared" si="35"/>
        <v>0</v>
      </c>
      <c r="BG837" s="220">
        <f t="shared" si="36"/>
        <v>0</v>
      </c>
      <c r="BH837" s="220">
        <f t="shared" si="37"/>
        <v>0</v>
      </c>
      <c r="BI837" s="220">
        <f t="shared" si="38"/>
        <v>0</v>
      </c>
      <c r="BJ837" s="18" t="s">
        <v>85</v>
      </c>
      <c r="BK837" s="220">
        <f t="shared" si="39"/>
        <v>0</v>
      </c>
      <c r="BL837" s="18" t="s">
        <v>1723</v>
      </c>
      <c r="BM837" s="219" t="s">
        <v>1733</v>
      </c>
    </row>
    <row r="838" spans="1:65" s="2" customFormat="1" ht="16.5" customHeight="1">
      <c r="A838" s="35"/>
      <c r="B838" s="36"/>
      <c r="C838" s="207" t="s">
        <v>1734</v>
      </c>
      <c r="D838" s="207" t="s">
        <v>130</v>
      </c>
      <c r="E838" s="208" t="s">
        <v>1735</v>
      </c>
      <c r="F838" s="209" t="s">
        <v>1736</v>
      </c>
      <c r="G838" s="210" t="s">
        <v>1728</v>
      </c>
      <c r="H838" s="289"/>
      <c r="I838" s="212"/>
      <c r="J838" s="213">
        <f t="shared" si="30"/>
        <v>0</v>
      </c>
      <c r="K838" s="214"/>
      <c r="L838" s="40"/>
      <c r="M838" s="215" t="s">
        <v>1</v>
      </c>
      <c r="N838" s="216" t="s">
        <v>42</v>
      </c>
      <c r="O838" s="72"/>
      <c r="P838" s="217">
        <f t="shared" si="31"/>
        <v>0</v>
      </c>
      <c r="Q838" s="217">
        <v>0</v>
      </c>
      <c r="R838" s="217">
        <f t="shared" si="32"/>
        <v>0</v>
      </c>
      <c r="S838" s="217">
        <v>0</v>
      </c>
      <c r="T838" s="218">
        <f t="shared" si="33"/>
        <v>0</v>
      </c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R838" s="219" t="s">
        <v>1723</v>
      </c>
      <c r="AT838" s="219" t="s">
        <v>130</v>
      </c>
      <c r="AU838" s="219" t="s">
        <v>85</v>
      </c>
      <c r="AY838" s="18" t="s">
        <v>128</v>
      </c>
      <c r="BE838" s="220">
        <f t="shared" si="34"/>
        <v>0</v>
      </c>
      <c r="BF838" s="220">
        <f t="shared" si="35"/>
        <v>0</v>
      </c>
      <c r="BG838" s="220">
        <f t="shared" si="36"/>
        <v>0</v>
      </c>
      <c r="BH838" s="220">
        <f t="shared" si="37"/>
        <v>0</v>
      </c>
      <c r="BI838" s="220">
        <f t="shared" si="38"/>
        <v>0</v>
      </c>
      <c r="BJ838" s="18" t="s">
        <v>85</v>
      </c>
      <c r="BK838" s="220">
        <f t="shared" si="39"/>
        <v>0</v>
      </c>
      <c r="BL838" s="18" t="s">
        <v>1723</v>
      </c>
      <c r="BM838" s="219" t="s">
        <v>1737</v>
      </c>
    </row>
    <row r="839" spans="1:65" s="2" customFormat="1" ht="16.5" customHeight="1">
      <c r="A839" s="35"/>
      <c r="B839" s="36"/>
      <c r="C839" s="207" t="s">
        <v>1738</v>
      </c>
      <c r="D839" s="207" t="s">
        <v>130</v>
      </c>
      <c r="E839" s="208" t="s">
        <v>1739</v>
      </c>
      <c r="F839" s="209" t="s">
        <v>1740</v>
      </c>
      <c r="G839" s="210" t="s">
        <v>1728</v>
      </c>
      <c r="H839" s="289"/>
      <c r="I839" s="212"/>
      <c r="J839" s="213">
        <f t="shared" si="30"/>
        <v>0</v>
      </c>
      <c r="K839" s="214"/>
      <c r="L839" s="40"/>
      <c r="M839" s="215" t="s">
        <v>1</v>
      </c>
      <c r="N839" s="216" t="s">
        <v>42</v>
      </c>
      <c r="O839" s="72"/>
      <c r="P839" s="217">
        <f t="shared" si="31"/>
        <v>0</v>
      </c>
      <c r="Q839" s="217">
        <v>0</v>
      </c>
      <c r="R839" s="217">
        <f t="shared" si="32"/>
        <v>0</v>
      </c>
      <c r="S839" s="217">
        <v>0</v>
      </c>
      <c r="T839" s="218">
        <f t="shared" si="33"/>
        <v>0</v>
      </c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R839" s="219" t="s">
        <v>1723</v>
      </c>
      <c r="AT839" s="219" t="s">
        <v>130</v>
      </c>
      <c r="AU839" s="219" t="s">
        <v>85</v>
      </c>
      <c r="AY839" s="18" t="s">
        <v>128</v>
      </c>
      <c r="BE839" s="220">
        <f t="shared" si="34"/>
        <v>0</v>
      </c>
      <c r="BF839" s="220">
        <f t="shared" si="35"/>
        <v>0</v>
      </c>
      <c r="BG839" s="220">
        <f t="shared" si="36"/>
        <v>0</v>
      </c>
      <c r="BH839" s="220">
        <f t="shared" si="37"/>
        <v>0</v>
      </c>
      <c r="BI839" s="220">
        <f t="shared" si="38"/>
        <v>0</v>
      </c>
      <c r="BJ839" s="18" t="s">
        <v>85</v>
      </c>
      <c r="BK839" s="220">
        <f t="shared" si="39"/>
        <v>0</v>
      </c>
      <c r="BL839" s="18" t="s">
        <v>1723</v>
      </c>
      <c r="BM839" s="219" t="s">
        <v>1741</v>
      </c>
    </row>
    <row r="840" spans="1:65" s="2" customFormat="1" ht="16.5" customHeight="1">
      <c r="A840" s="35"/>
      <c r="B840" s="36"/>
      <c r="C840" s="207" t="s">
        <v>1742</v>
      </c>
      <c r="D840" s="207" t="s">
        <v>130</v>
      </c>
      <c r="E840" s="208" t="s">
        <v>1743</v>
      </c>
      <c r="F840" s="209" t="s">
        <v>1744</v>
      </c>
      <c r="G840" s="210" t="s">
        <v>1728</v>
      </c>
      <c r="H840" s="289"/>
      <c r="I840" s="212"/>
      <c r="J840" s="213">
        <f t="shared" si="30"/>
        <v>0</v>
      </c>
      <c r="K840" s="214"/>
      <c r="L840" s="40"/>
      <c r="M840" s="215" t="s">
        <v>1</v>
      </c>
      <c r="N840" s="216" t="s">
        <v>42</v>
      </c>
      <c r="O840" s="72"/>
      <c r="P840" s="217">
        <f t="shared" si="31"/>
        <v>0</v>
      </c>
      <c r="Q840" s="217">
        <v>0</v>
      </c>
      <c r="R840" s="217">
        <f t="shared" si="32"/>
        <v>0</v>
      </c>
      <c r="S840" s="217">
        <v>0</v>
      </c>
      <c r="T840" s="218">
        <f t="shared" si="33"/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219" t="s">
        <v>1723</v>
      </c>
      <c r="AT840" s="219" t="s">
        <v>130</v>
      </c>
      <c r="AU840" s="219" t="s">
        <v>85</v>
      </c>
      <c r="AY840" s="18" t="s">
        <v>128</v>
      </c>
      <c r="BE840" s="220">
        <f t="shared" si="34"/>
        <v>0</v>
      </c>
      <c r="BF840" s="220">
        <f t="shared" si="35"/>
        <v>0</v>
      </c>
      <c r="BG840" s="220">
        <f t="shared" si="36"/>
        <v>0</v>
      </c>
      <c r="BH840" s="220">
        <f t="shared" si="37"/>
        <v>0</v>
      </c>
      <c r="BI840" s="220">
        <f t="shared" si="38"/>
        <v>0</v>
      </c>
      <c r="BJ840" s="18" t="s">
        <v>85</v>
      </c>
      <c r="BK840" s="220">
        <f t="shared" si="39"/>
        <v>0</v>
      </c>
      <c r="BL840" s="18" t="s">
        <v>1723</v>
      </c>
      <c r="BM840" s="219" t="s">
        <v>1745</v>
      </c>
    </row>
    <row r="841" spans="1:63" s="2" customFormat="1" ht="49.9" customHeight="1">
      <c r="A841" s="35"/>
      <c r="B841" s="36"/>
      <c r="C841" s="37"/>
      <c r="D841" s="37"/>
      <c r="E841" s="195" t="s">
        <v>258</v>
      </c>
      <c r="F841" s="195" t="s">
        <v>259</v>
      </c>
      <c r="G841" s="37"/>
      <c r="H841" s="37"/>
      <c r="I841" s="116"/>
      <c r="J841" s="178">
        <f aca="true" t="shared" si="40" ref="J841:J846">BK841</f>
        <v>0</v>
      </c>
      <c r="K841" s="37"/>
      <c r="L841" s="40"/>
      <c r="M841" s="244"/>
      <c r="N841" s="245"/>
      <c r="O841" s="72"/>
      <c r="P841" s="72"/>
      <c r="Q841" s="72"/>
      <c r="R841" s="72"/>
      <c r="S841" s="72"/>
      <c r="T841" s="73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T841" s="18" t="s">
        <v>76</v>
      </c>
      <c r="AU841" s="18" t="s">
        <v>77</v>
      </c>
      <c r="AY841" s="18" t="s">
        <v>260</v>
      </c>
      <c r="BK841" s="220">
        <f>SUM(BK842:BK846)</f>
        <v>0</v>
      </c>
    </row>
    <row r="842" spans="1:63" s="2" customFormat="1" ht="16.35" customHeight="1">
      <c r="A842" s="35"/>
      <c r="B842" s="36"/>
      <c r="C842" s="246" t="s">
        <v>1</v>
      </c>
      <c r="D842" s="246" t="s">
        <v>130</v>
      </c>
      <c r="E842" s="247" t="s">
        <v>1</v>
      </c>
      <c r="F842" s="248" t="s">
        <v>1</v>
      </c>
      <c r="G842" s="249" t="s">
        <v>1</v>
      </c>
      <c r="H842" s="250"/>
      <c r="I842" s="251"/>
      <c r="J842" s="252">
        <f t="shared" si="40"/>
        <v>0</v>
      </c>
      <c r="K842" s="214"/>
      <c r="L842" s="40"/>
      <c r="M842" s="253" t="s">
        <v>1</v>
      </c>
      <c r="N842" s="254" t="s">
        <v>42</v>
      </c>
      <c r="O842" s="72"/>
      <c r="P842" s="72"/>
      <c r="Q842" s="72"/>
      <c r="R842" s="72"/>
      <c r="S842" s="72"/>
      <c r="T842" s="73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T842" s="18" t="s">
        <v>260</v>
      </c>
      <c r="AU842" s="18" t="s">
        <v>85</v>
      </c>
      <c r="AY842" s="18" t="s">
        <v>260</v>
      </c>
      <c r="BE842" s="220">
        <f>IF(N842="základní",J842,0)</f>
        <v>0</v>
      </c>
      <c r="BF842" s="220">
        <f>IF(N842="snížená",J842,0)</f>
        <v>0</v>
      </c>
      <c r="BG842" s="220">
        <f>IF(N842="zákl. přenesená",J842,0)</f>
        <v>0</v>
      </c>
      <c r="BH842" s="220">
        <f>IF(N842="sníž. přenesená",J842,0)</f>
        <v>0</v>
      </c>
      <c r="BI842" s="220">
        <f>IF(N842="nulová",J842,0)</f>
        <v>0</v>
      </c>
      <c r="BJ842" s="18" t="s">
        <v>85</v>
      </c>
      <c r="BK842" s="220">
        <f>I842*H842</f>
        <v>0</v>
      </c>
    </row>
    <row r="843" spans="1:63" s="2" customFormat="1" ht="16.35" customHeight="1">
      <c r="A843" s="35"/>
      <c r="B843" s="36"/>
      <c r="C843" s="246" t="s">
        <v>1</v>
      </c>
      <c r="D843" s="246" t="s">
        <v>130</v>
      </c>
      <c r="E843" s="247" t="s">
        <v>1</v>
      </c>
      <c r="F843" s="248" t="s">
        <v>1</v>
      </c>
      <c r="G843" s="249" t="s">
        <v>1</v>
      </c>
      <c r="H843" s="250"/>
      <c r="I843" s="251"/>
      <c r="J843" s="252">
        <f t="shared" si="40"/>
        <v>0</v>
      </c>
      <c r="K843" s="214"/>
      <c r="L843" s="40"/>
      <c r="M843" s="253" t="s">
        <v>1</v>
      </c>
      <c r="N843" s="254" t="s">
        <v>42</v>
      </c>
      <c r="O843" s="72"/>
      <c r="P843" s="72"/>
      <c r="Q843" s="72"/>
      <c r="R843" s="72"/>
      <c r="S843" s="72"/>
      <c r="T843" s="73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T843" s="18" t="s">
        <v>260</v>
      </c>
      <c r="AU843" s="18" t="s">
        <v>85</v>
      </c>
      <c r="AY843" s="18" t="s">
        <v>260</v>
      </c>
      <c r="BE843" s="220">
        <f>IF(N843="základní",J843,0)</f>
        <v>0</v>
      </c>
      <c r="BF843" s="220">
        <f>IF(N843="snížená",J843,0)</f>
        <v>0</v>
      </c>
      <c r="BG843" s="220">
        <f>IF(N843="zákl. přenesená",J843,0)</f>
        <v>0</v>
      </c>
      <c r="BH843" s="220">
        <f>IF(N843="sníž. přenesená",J843,0)</f>
        <v>0</v>
      </c>
      <c r="BI843" s="220">
        <f>IF(N843="nulová",J843,0)</f>
        <v>0</v>
      </c>
      <c r="BJ843" s="18" t="s">
        <v>85</v>
      </c>
      <c r="BK843" s="220">
        <f>I843*H843</f>
        <v>0</v>
      </c>
    </row>
    <row r="844" spans="1:63" s="2" customFormat="1" ht="16.35" customHeight="1">
      <c r="A844" s="35"/>
      <c r="B844" s="36"/>
      <c r="C844" s="246" t="s">
        <v>1</v>
      </c>
      <c r="D844" s="246" t="s">
        <v>130</v>
      </c>
      <c r="E844" s="247" t="s">
        <v>1</v>
      </c>
      <c r="F844" s="248" t="s">
        <v>1</v>
      </c>
      <c r="G844" s="249" t="s">
        <v>1</v>
      </c>
      <c r="H844" s="250"/>
      <c r="I844" s="251"/>
      <c r="J844" s="252">
        <f t="shared" si="40"/>
        <v>0</v>
      </c>
      <c r="K844" s="214"/>
      <c r="L844" s="40"/>
      <c r="M844" s="253" t="s">
        <v>1</v>
      </c>
      <c r="N844" s="254" t="s">
        <v>42</v>
      </c>
      <c r="O844" s="72"/>
      <c r="P844" s="72"/>
      <c r="Q844" s="72"/>
      <c r="R844" s="72"/>
      <c r="S844" s="72"/>
      <c r="T844" s="73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T844" s="18" t="s">
        <v>260</v>
      </c>
      <c r="AU844" s="18" t="s">
        <v>85</v>
      </c>
      <c r="AY844" s="18" t="s">
        <v>260</v>
      </c>
      <c r="BE844" s="220">
        <f>IF(N844="základní",J844,0)</f>
        <v>0</v>
      </c>
      <c r="BF844" s="220">
        <f>IF(N844="snížená",J844,0)</f>
        <v>0</v>
      </c>
      <c r="BG844" s="220">
        <f>IF(N844="zákl. přenesená",J844,0)</f>
        <v>0</v>
      </c>
      <c r="BH844" s="220">
        <f>IF(N844="sníž. přenesená",J844,0)</f>
        <v>0</v>
      </c>
      <c r="BI844" s="220">
        <f>IF(N844="nulová",J844,0)</f>
        <v>0</v>
      </c>
      <c r="BJ844" s="18" t="s">
        <v>85</v>
      </c>
      <c r="BK844" s="220">
        <f>I844*H844</f>
        <v>0</v>
      </c>
    </row>
    <row r="845" spans="1:63" s="2" customFormat="1" ht="16.35" customHeight="1">
      <c r="A845" s="35"/>
      <c r="B845" s="36"/>
      <c r="C845" s="246" t="s">
        <v>1</v>
      </c>
      <c r="D845" s="246" t="s">
        <v>130</v>
      </c>
      <c r="E845" s="247" t="s">
        <v>1</v>
      </c>
      <c r="F845" s="248" t="s">
        <v>1</v>
      </c>
      <c r="G845" s="249" t="s">
        <v>1</v>
      </c>
      <c r="H845" s="250"/>
      <c r="I845" s="251"/>
      <c r="J845" s="252">
        <f t="shared" si="40"/>
        <v>0</v>
      </c>
      <c r="K845" s="214"/>
      <c r="L845" s="40"/>
      <c r="M845" s="253" t="s">
        <v>1</v>
      </c>
      <c r="N845" s="254" t="s">
        <v>42</v>
      </c>
      <c r="O845" s="72"/>
      <c r="P845" s="72"/>
      <c r="Q845" s="72"/>
      <c r="R845" s="72"/>
      <c r="S845" s="72"/>
      <c r="T845" s="73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T845" s="18" t="s">
        <v>260</v>
      </c>
      <c r="AU845" s="18" t="s">
        <v>85</v>
      </c>
      <c r="AY845" s="18" t="s">
        <v>260</v>
      </c>
      <c r="BE845" s="220">
        <f>IF(N845="základní",J845,0)</f>
        <v>0</v>
      </c>
      <c r="BF845" s="220">
        <f>IF(N845="snížená",J845,0)</f>
        <v>0</v>
      </c>
      <c r="BG845" s="220">
        <f>IF(N845="zákl. přenesená",J845,0)</f>
        <v>0</v>
      </c>
      <c r="BH845" s="220">
        <f>IF(N845="sníž. přenesená",J845,0)</f>
        <v>0</v>
      </c>
      <c r="BI845" s="220">
        <f>IF(N845="nulová",J845,0)</f>
        <v>0</v>
      </c>
      <c r="BJ845" s="18" t="s">
        <v>85</v>
      </c>
      <c r="BK845" s="220">
        <f>I845*H845</f>
        <v>0</v>
      </c>
    </row>
    <row r="846" spans="1:63" s="2" customFormat="1" ht="16.35" customHeight="1">
      <c r="A846" s="35"/>
      <c r="B846" s="36"/>
      <c r="C846" s="246" t="s">
        <v>1</v>
      </c>
      <c r="D846" s="246" t="s">
        <v>130</v>
      </c>
      <c r="E846" s="247" t="s">
        <v>1</v>
      </c>
      <c r="F846" s="248" t="s">
        <v>1</v>
      </c>
      <c r="G846" s="249" t="s">
        <v>1</v>
      </c>
      <c r="H846" s="250"/>
      <c r="I846" s="251"/>
      <c r="J846" s="252">
        <f t="shared" si="40"/>
        <v>0</v>
      </c>
      <c r="K846" s="214"/>
      <c r="L846" s="40"/>
      <c r="M846" s="253" t="s">
        <v>1</v>
      </c>
      <c r="N846" s="254" t="s">
        <v>42</v>
      </c>
      <c r="O846" s="255"/>
      <c r="P846" s="255"/>
      <c r="Q846" s="255"/>
      <c r="R846" s="255"/>
      <c r="S846" s="255"/>
      <c r="T846" s="256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T846" s="18" t="s">
        <v>260</v>
      </c>
      <c r="AU846" s="18" t="s">
        <v>85</v>
      </c>
      <c r="AY846" s="18" t="s">
        <v>260</v>
      </c>
      <c r="BE846" s="220">
        <f>IF(N846="základní",J846,0)</f>
        <v>0</v>
      </c>
      <c r="BF846" s="220">
        <f>IF(N846="snížená",J846,0)</f>
        <v>0</v>
      </c>
      <c r="BG846" s="220">
        <f>IF(N846="zákl. přenesená",J846,0)</f>
        <v>0</v>
      </c>
      <c r="BH846" s="220">
        <f>IF(N846="sníž. přenesená",J846,0)</f>
        <v>0</v>
      </c>
      <c r="BI846" s="220">
        <f>IF(N846="nulová",J846,0)</f>
        <v>0</v>
      </c>
      <c r="BJ846" s="18" t="s">
        <v>85</v>
      </c>
      <c r="BK846" s="220">
        <f>I846*H846</f>
        <v>0</v>
      </c>
    </row>
    <row r="847" spans="1:31" s="2" customFormat="1" ht="6.95" customHeight="1">
      <c r="A847" s="35"/>
      <c r="B847" s="55"/>
      <c r="C847" s="56"/>
      <c r="D847" s="56"/>
      <c r="E847" s="56"/>
      <c r="F847" s="56"/>
      <c r="G847" s="56"/>
      <c r="H847" s="56"/>
      <c r="I847" s="153"/>
      <c r="J847" s="56"/>
      <c r="K847" s="56"/>
      <c r="L847" s="40"/>
      <c r="M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</row>
  </sheetData>
  <sheetProtection algorithmName="SHA-512" hashValue="C196s6cXtl9P6Zp5rCkod0w8m7EfQiAJ2Li/h9AEHS3761n8t8LYSthOHD6O0DBJtAWWi/CBx2E9CkRAEGNARw==" saltValue="eIF+WFhFyrMt/Y8pHtpsymZSW7lLRFaDTQEEUQx5/S+OLwvdafh/jvBPm3pZiN3C6MF365mcypNtMq3FYNBpww==" spinCount="100000" sheet="1" objects="1" scenarios="1" formatColumns="0" formatRows="0" autoFilter="0"/>
  <autoFilter ref="C149:K846"/>
  <mergeCells count="9">
    <mergeCell ref="E87:H87"/>
    <mergeCell ref="E140:H140"/>
    <mergeCell ref="E142:H14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842:D847">
      <formula1>"K, M"</formula1>
    </dataValidation>
    <dataValidation type="list" allowBlank="1" showInputMessage="1" showErrorMessage="1" error="Povoleny jsou hodnoty základní, snížená, zákl. přenesená, sníž. přenesená, nulová." sqref="N842:N847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83A5-6692-4E58-A3AC-274DBD5C9BBB}">
  <sheetPr>
    <outlinePr summaryBelow="0"/>
  </sheetPr>
  <dimension ref="A1:BH5033"/>
  <sheetViews>
    <sheetView view="pageBreakPreview" zoomScaleSheetLayoutView="100" workbookViewId="0" topLeftCell="A1">
      <pane ySplit="7" topLeftCell="A8" activePane="bottomLeft" state="frozen"/>
      <selection pane="topLeft" activeCell="F89" sqref="F89"/>
      <selection pane="bottomLeft" activeCell="G16" sqref="G16"/>
    </sheetView>
  </sheetViews>
  <sheetFormatPr defaultColWidth="9.140625" defaultRowHeight="12" outlineLevelRow="1"/>
  <cols>
    <col min="1" max="1" width="5.00390625" style="290" customWidth="1"/>
    <col min="2" max="2" width="13.8515625" style="298" customWidth="1"/>
    <col min="3" max="3" width="40.421875" style="298" customWidth="1"/>
    <col min="4" max="4" width="7.421875" style="290" customWidth="1"/>
    <col min="5" max="5" width="11.140625" style="290" customWidth="1"/>
    <col min="6" max="6" width="11.421875" style="290" customWidth="1"/>
    <col min="7" max="7" width="17.00390625" style="290" customWidth="1"/>
    <col min="8" max="19" width="9.140625" style="290" hidden="1" customWidth="1"/>
    <col min="20" max="20" width="9.28125" style="290" customWidth="1"/>
    <col min="21" max="21" width="13.28125" style="290" bestFit="1" customWidth="1"/>
    <col min="22" max="22" width="11.00390625" style="290" bestFit="1" customWidth="1"/>
    <col min="23" max="28" width="9.28125" style="290" customWidth="1"/>
    <col min="29" max="39" width="9.140625" style="290" hidden="1" customWidth="1"/>
    <col min="40" max="52" width="9.28125" style="290" customWidth="1"/>
    <col min="53" max="53" width="85.7109375" style="290" customWidth="1"/>
    <col min="54" max="256" width="9.28125" style="290" customWidth="1"/>
    <col min="257" max="257" width="5.00390625" style="290" customWidth="1"/>
    <col min="258" max="258" width="16.8515625" style="290" customWidth="1"/>
    <col min="259" max="259" width="44.7109375" style="290" customWidth="1"/>
    <col min="260" max="260" width="5.421875" style="290" customWidth="1"/>
    <col min="261" max="261" width="12.421875" style="290" customWidth="1"/>
    <col min="262" max="262" width="11.421875" style="290" customWidth="1"/>
    <col min="263" max="263" width="14.8515625" style="290" customWidth="1"/>
    <col min="264" max="275" width="9.140625" style="290" hidden="1" customWidth="1"/>
    <col min="276" max="284" width="9.28125" style="290" customWidth="1"/>
    <col min="285" max="295" width="9.140625" style="290" hidden="1" customWidth="1"/>
    <col min="296" max="308" width="9.28125" style="290" customWidth="1"/>
    <col min="309" max="309" width="85.7109375" style="290" customWidth="1"/>
    <col min="310" max="512" width="9.28125" style="290" customWidth="1"/>
    <col min="513" max="513" width="5.00390625" style="290" customWidth="1"/>
    <col min="514" max="514" width="16.8515625" style="290" customWidth="1"/>
    <col min="515" max="515" width="44.7109375" style="290" customWidth="1"/>
    <col min="516" max="516" width="5.421875" style="290" customWidth="1"/>
    <col min="517" max="517" width="12.421875" style="290" customWidth="1"/>
    <col min="518" max="518" width="11.421875" style="290" customWidth="1"/>
    <col min="519" max="519" width="14.8515625" style="290" customWidth="1"/>
    <col min="520" max="531" width="9.140625" style="290" hidden="1" customWidth="1"/>
    <col min="532" max="540" width="9.28125" style="290" customWidth="1"/>
    <col min="541" max="551" width="9.140625" style="290" hidden="1" customWidth="1"/>
    <col min="552" max="564" width="9.28125" style="290" customWidth="1"/>
    <col min="565" max="565" width="85.7109375" style="290" customWidth="1"/>
    <col min="566" max="768" width="9.28125" style="290" customWidth="1"/>
    <col min="769" max="769" width="5.00390625" style="290" customWidth="1"/>
    <col min="770" max="770" width="16.8515625" style="290" customWidth="1"/>
    <col min="771" max="771" width="44.7109375" style="290" customWidth="1"/>
    <col min="772" max="772" width="5.421875" style="290" customWidth="1"/>
    <col min="773" max="773" width="12.421875" style="290" customWidth="1"/>
    <col min="774" max="774" width="11.421875" style="290" customWidth="1"/>
    <col min="775" max="775" width="14.8515625" style="290" customWidth="1"/>
    <col min="776" max="787" width="9.140625" style="290" hidden="1" customWidth="1"/>
    <col min="788" max="796" width="9.28125" style="290" customWidth="1"/>
    <col min="797" max="807" width="9.140625" style="290" hidden="1" customWidth="1"/>
    <col min="808" max="820" width="9.28125" style="290" customWidth="1"/>
    <col min="821" max="821" width="85.7109375" style="290" customWidth="1"/>
    <col min="822" max="1024" width="9.28125" style="290" customWidth="1"/>
    <col min="1025" max="1025" width="5.00390625" style="290" customWidth="1"/>
    <col min="1026" max="1026" width="16.8515625" style="290" customWidth="1"/>
    <col min="1027" max="1027" width="44.7109375" style="290" customWidth="1"/>
    <col min="1028" max="1028" width="5.421875" style="290" customWidth="1"/>
    <col min="1029" max="1029" width="12.421875" style="290" customWidth="1"/>
    <col min="1030" max="1030" width="11.421875" style="290" customWidth="1"/>
    <col min="1031" max="1031" width="14.8515625" style="290" customWidth="1"/>
    <col min="1032" max="1043" width="9.140625" style="290" hidden="1" customWidth="1"/>
    <col min="1044" max="1052" width="9.28125" style="290" customWidth="1"/>
    <col min="1053" max="1063" width="9.140625" style="290" hidden="1" customWidth="1"/>
    <col min="1064" max="1076" width="9.28125" style="290" customWidth="1"/>
    <col min="1077" max="1077" width="85.7109375" style="290" customWidth="1"/>
    <col min="1078" max="1280" width="9.28125" style="290" customWidth="1"/>
    <col min="1281" max="1281" width="5.00390625" style="290" customWidth="1"/>
    <col min="1282" max="1282" width="16.8515625" style="290" customWidth="1"/>
    <col min="1283" max="1283" width="44.7109375" style="290" customWidth="1"/>
    <col min="1284" max="1284" width="5.421875" style="290" customWidth="1"/>
    <col min="1285" max="1285" width="12.421875" style="290" customWidth="1"/>
    <col min="1286" max="1286" width="11.421875" style="290" customWidth="1"/>
    <col min="1287" max="1287" width="14.8515625" style="290" customWidth="1"/>
    <col min="1288" max="1299" width="9.140625" style="290" hidden="1" customWidth="1"/>
    <col min="1300" max="1308" width="9.28125" style="290" customWidth="1"/>
    <col min="1309" max="1319" width="9.140625" style="290" hidden="1" customWidth="1"/>
    <col min="1320" max="1332" width="9.28125" style="290" customWidth="1"/>
    <col min="1333" max="1333" width="85.7109375" style="290" customWidth="1"/>
    <col min="1334" max="1536" width="9.28125" style="290" customWidth="1"/>
    <col min="1537" max="1537" width="5.00390625" style="290" customWidth="1"/>
    <col min="1538" max="1538" width="16.8515625" style="290" customWidth="1"/>
    <col min="1539" max="1539" width="44.7109375" style="290" customWidth="1"/>
    <col min="1540" max="1540" width="5.421875" style="290" customWidth="1"/>
    <col min="1541" max="1541" width="12.421875" style="290" customWidth="1"/>
    <col min="1542" max="1542" width="11.421875" style="290" customWidth="1"/>
    <col min="1543" max="1543" width="14.8515625" style="290" customWidth="1"/>
    <col min="1544" max="1555" width="9.140625" style="290" hidden="1" customWidth="1"/>
    <col min="1556" max="1564" width="9.28125" style="290" customWidth="1"/>
    <col min="1565" max="1575" width="9.140625" style="290" hidden="1" customWidth="1"/>
    <col min="1576" max="1588" width="9.28125" style="290" customWidth="1"/>
    <col min="1589" max="1589" width="85.7109375" style="290" customWidth="1"/>
    <col min="1590" max="1792" width="9.28125" style="290" customWidth="1"/>
    <col min="1793" max="1793" width="5.00390625" style="290" customWidth="1"/>
    <col min="1794" max="1794" width="16.8515625" style="290" customWidth="1"/>
    <col min="1795" max="1795" width="44.7109375" style="290" customWidth="1"/>
    <col min="1796" max="1796" width="5.421875" style="290" customWidth="1"/>
    <col min="1797" max="1797" width="12.421875" style="290" customWidth="1"/>
    <col min="1798" max="1798" width="11.421875" style="290" customWidth="1"/>
    <col min="1799" max="1799" width="14.8515625" style="290" customWidth="1"/>
    <col min="1800" max="1811" width="9.140625" style="290" hidden="1" customWidth="1"/>
    <col min="1812" max="1820" width="9.28125" style="290" customWidth="1"/>
    <col min="1821" max="1831" width="9.140625" style="290" hidden="1" customWidth="1"/>
    <col min="1832" max="1844" width="9.28125" style="290" customWidth="1"/>
    <col min="1845" max="1845" width="85.7109375" style="290" customWidth="1"/>
    <col min="1846" max="2048" width="9.28125" style="290" customWidth="1"/>
    <col min="2049" max="2049" width="5.00390625" style="290" customWidth="1"/>
    <col min="2050" max="2050" width="16.8515625" style="290" customWidth="1"/>
    <col min="2051" max="2051" width="44.7109375" style="290" customWidth="1"/>
    <col min="2052" max="2052" width="5.421875" style="290" customWidth="1"/>
    <col min="2053" max="2053" width="12.421875" style="290" customWidth="1"/>
    <col min="2054" max="2054" width="11.421875" style="290" customWidth="1"/>
    <col min="2055" max="2055" width="14.8515625" style="290" customWidth="1"/>
    <col min="2056" max="2067" width="9.140625" style="290" hidden="1" customWidth="1"/>
    <col min="2068" max="2076" width="9.28125" style="290" customWidth="1"/>
    <col min="2077" max="2087" width="9.140625" style="290" hidden="1" customWidth="1"/>
    <col min="2088" max="2100" width="9.28125" style="290" customWidth="1"/>
    <col min="2101" max="2101" width="85.7109375" style="290" customWidth="1"/>
    <col min="2102" max="2304" width="9.28125" style="290" customWidth="1"/>
    <col min="2305" max="2305" width="5.00390625" style="290" customWidth="1"/>
    <col min="2306" max="2306" width="16.8515625" style="290" customWidth="1"/>
    <col min="2307" max="2307" width="44.7109375" style="290" customWidth="1"/>
    <col min="2308" max="2308" width="5.421875" style="290" customWidth="1"/>
    <col min="2309" max="2309" width="12.421875" style="290" customWidth="1"/>
    <col min="2310" max="2310" width="11.421875" style="290" customWidth="1"/>
    <col min="2311" max="2311" width="14.8515625" style="290" customWidth="1"/>
    <col min="2312" max="2323" width="9.140625" style="290" hidden="1" customWidth="1"/>
    <col min="2324" max="2332" width="9.28125" style="290" customWidth="1"/>
    <col min="2333" max="2343" width="9.140625" style="290" hidden="1" customWidth="1"/>
    <col min="2344" max="2356" width="9.28125" style="290" customWidth="1"/>
    <col min="2357" max="2357" width="85.7109375" style="290" customWidth="1"/>
    <col min="2358" max="2560" width="9.28125" style="290" customWidth="1"/>
    <col min="2561" max="2561" width="5.00390625" style="290" customWidth="1"/>
    <col min="2562" max="2562" width="16.8515625" style="290" customWidth="1"/>
    <col min="2563" max="2563" width="44.7109375" style="290" customWidth="1"/>
    <col min="2564" max="2564" width="5.421875" style="290" customWidth="1"/>
    <col min="2565" max="2565" width="12.421875" style="290" customWidth="1"/>
    <col min="2566" max="2566" width="11.421875" style="290" customWidth="1"/>
    <col min="2567" max="2567" width="14.8515625" style="290" customWidth="1"/>
    <col min="2568" max="2579" width="9.140625" style="290" hidden="1" customWidth="1"/>
    <col min="2580" max="2588" width="9.28125" style="290" customWidth="1"/>
    <col min="2589" max="2599" width="9.140625" style="290" hidden="1" customWidth="1"/>
    <col min="2600" max="2612" width="9.28125" style="290" customWidth="1"/>
    <col min="2613" max="2613" width="85.7109375" style="290" customWidth="1"/>
    <col min="2614" max="2816" width="9.28125" style="290" customWidth="1"/>
    <col min="2817" max="2817" width="5.00390625" style="290" customWidth="1"/>
    <col min="2818" max="2818" width="16.8515625" style="290" customWidth="1"/>
    <col min="2819" max="2819" width="44.7109375" style="290" customWidth="1"/>
    <col min="2820" max="2820" width="5.421875" style="290" customWidth="1"/>
    <col min="2821" max="2821" width="12.421875" style="290" customWidth="1"/>
    <col min="2822" max="2822" width="11.421875" style="290" customWidth="1"/>
    <col min="2823" max="2823" width="14.8515625" style="290" customWidth="1"/>
    <col min="2824" max="2835" width="9.140625" style="290" hidden="1" customWidth="1"/>
    <col min="2836" max="2844" width="9.28125" style="290" customWidth="1"/>
    <col min="2845" max="2855" width="9.140625" style="290" hidden="1" customWidth="1"/>
    <col min="2856" max="2868" width="9.28125" style="290" customWidth="1"/>
    <col min="2869" max="2869" width="85.7109375" style="290" customWidth="1"/>
    <col min="2870" max="3072" width="9.28125" style="290" customWidth="1"/>
    <col min="3073" max="3073" width="5.00390625" style="290" customWidth="1"/>
    <col min="3074" max="3074" width="16.8515625" style="290" customWidth="1"/>
    <col min="3075" max="3075" width="44.7109375" style="290" customWidth="1"/>
    <col min="3076" max="3076" width="5.421875" style="290" customWidth="1"/>
    <col min="3077" max="3077" width="12.421875" style="290" customWidth="1"/>
    <col min="3078" max="3078" width="11.421875" style="290" customWidth="1"/>
    <col min="3079" max="3079" width="14.8515625" style="290" customWidth="1"/>
    <col min="3080" max="3091" width="9.140625" style="290" hidden="1" customWidth="1"/>
    <col min="3092" max="3100" width="9.28125" style="290" customWidth="1"/>
    <col min="3101" max="3111" width="9.140625" style="290" hidden="1" customWidth="1"/>
    <col min="3112" max="3124" width="9.28125" style="290" customWidth="1"/>
    <col min="3125" max="3125" width="85.7109375" style="290" customWidth="1"/>
    <col min="3126" max="3328" width="9.28125" style="290" customWidth="1"/>
    <col min="3329" max="3329" width="5.00390625" style="290" customWidth="1"/>
    <col min="3330" max="3330" width="16.8515625" style="290" customWidth="1"/>
    <col min="3331" max="3331" width="44.7109375" style="290" customWidth="1"/>
    <col min="3332" max="3332" width="5.421875" style="290" customWidth="1"/>
    <col min="3333" max="3333" width="12.421875" style="290" customWidth="1"/>
    <col min="3334" max="3334" width="11.421875" style="290" customWidth="1"/>
    <col min="3335" max="3335" width="14.8515625" style="290" customWidth="1"/>
    <col min="3336" max="3347" width="9.140625" style="290" hidden="1" customWidth="1"/>
    <col min="3348" max="3356" width="9.28125" style="290" customWidth="1"/>
    <col min="3357" max="3367" width="9.140625" style="290" hidden="1" customWidth="1"/>
    <col min="3368" max="3380" width="9.28125" style="290" customWidth="1"/>
    <col min="3381" max="3381" width="85.7109375" style="290" customWidth="1"/>
    <col min="3382" max="3584" width="9.28125" style="290" customWidth="1"/>
    <col min="3585" max="3585" width="5.00390625" style="290" customWidth="1"/>
    <col min="3586" max="3586" width="16.8515625" style="290" customWidth="1"/>
    <col min="3587" max="3587" width="44.7109375" style="290" customWidth="1"/>
    <col min="3588" max="3588" width="5.421875" style="290" customWidth="1"/>
    <col min="3589" max="3589" width="12.421875" style="290" customWidth="1"/>
    <col min="3590" max="3590" width="11.421875" style="290" customWidth="1"/>
    <col min="3591" max="3591" width="14.8515625" style="290" customWidth="1"/>
    <col min="3592" max="3603" width="9.140625" style="290" hidden="1" customWidth="1"/>
    <col min="3604" max="3612" width="9.28125" style="290" customWidth="1"/>
    <col min="3613" max="3623" width="9.140625" style="290" hidden="1" customWidth="1"/>
    <col min="3624" max="3636" width="9.28125" style="290" customWidth="1"/>
    <col min="3637" max="3637" width="85.7109375" style="290" customWidth="1"/>
    <col min="3638" max="3840" width="9.28125" style="290" customWidth="1"/>
    <col min="3841" max="3841" width="5.00390625" style="290" customWidth="1"/>
    <col min="3842" max="3842" width="16.8515625" style="290" customWidth="1"/>
    <col min="3843" max="3843" width="44.7109375" style="290" customWidth="1"/>
    <col min="3844" max="3844" width="5.421875" style="290" customWidth="1"/>
    <col min="3845" max="3845" width="12.421875" style="290" customWidth="1"/>
    <col min="3846" max="3846" width="11.421875" style="290" customWidth="1"/>
    <col min="3847" max="3847" width="14.8515625" style="290" customWidth="1"/>
    <col min="3848" max="3859" width="9.140625" style="290" hidden="1" customWidth="1"/>
    <col min="3860" max="3868" width="9.28125" style="290" customWidth="1"/>
    <col min="3869" max="3879" width="9.140625" style="290" hidden="1" customWidth="1"/>
    <col min="3880" max="3892" width="9.28125" style="290" customWidth="1"/>
    <col min="3893" max="3893" width="85.7109375" style="290" customWidth="1"/>
    <col min="3894" max="4096" width="9.28125" style="290" customWidth="1"/>
    <col min="4097" max="4097" width="5.00390625" style="290" customWidth="1"/>
    <col min="4098" max="4098" width="16.8515625" style="290" customWidth="1"/>
    <col min="4099" max="4099" width="44.7109375" style="290" customWidth="1"/>
    <col min="4100" max="4100" width="5.421875" style="290" customWidth="1"/>
    <col min="4101" max="4101" width="12.421875" style="290" customWidth="1"/>
    <col min="4102" max="4102" width="11.421875" style="290" customWidth="1"/>
    <col min="4103" max="4103" width="14.8515625" style="290" customWidth="1"/>
    <col min="4104" max="4115" width="9.140625" style="290" hidden="1" customWidth="1"/>
    <col min="4116" max="4124" width="9.28125" style="290" customWidth="1"/>
    <col min="4125" max="4135" width="9.140625" style="290" hidden="1" customWidth="1"/>
    <col min="4136" max="4148" width="9.28125" style="290" customWidth="1"/>
    <col min="4149" max="4149" width="85.7109375" style="290" customWidth="1"/>
    <col min="4150" max="4352" width="9.28125" style="290" customWidth="1"/>
    <col min="4353" max="4353" width="5.00390625" style="290" customWidth="1"/>
    <col min="4354" max="4354" width="16.8515625" style="290" customWidth="1"/>
    <col min="4355" max="4355" width="44.7109375" style="290" customWidth="1"/>
    <col min="4356" max="4356" width="5.421875" style="290" customWidth="1"/>
    <col min="4357" max="4357" width="12.421875" style="290" customWidth="1"/>
    <col min="4358" max="4358" width="11.421875" style="290" customWidth="1"/>
    <col min="4359" max="4359" width="14.8515625" style="290" customWidth="1"/>
    <col min="4360" max="4371" width="9.140625" style="290" hidden="1" customWidth="1"/>
    <col min="4372" max="4380" width="9.28125" style="290" customWidth="1"/>
    <col min="4381" max="4391" width="9.140625" style="290" hidden="1" customWidth="1"/>
    <col min="4392" max="4404" width="9.28125" style="290" customWidth="1"/>
    <col min="4405" max="4405" width="85.7109375" style="290" customWidth="1"/>
    <col min="4406" max="4608" width="9.28125" style="290" customWidth="1"/>
    <col min="4609" max="4609" width="5.00390625" style="290" customWidth="1"/>
    <col min="4610" max="4610" width="16.8515625" style="290" customWidth="1"/>
    <col min="4611" max="4611" width="44.7109375" style="290" customWidth="1"/>
    <col min="4612" max="4612" width="5.421875" style="290" customWidth="1"/>
    <col min="4613" max="4613" width="12.421875" style="290" customWidth="1"/>
    <col min="4614" max="4614" width="11.421875" style="290" customWidth="1"/>
    <col min="4615" max="4615" width="14.8515625" style="290" customWidth="1"/>
    <col min="4616" max="4627" width="9.140625" style="290" hidden="1" customWidth="1"/>
    <col min="4628" max="4636" width="9.28125" style="290" customWidth="1"/>
    <col min="4637" max="4647" width="9.140625" style="290" hidden="1" customWidth="1"/>
    <col min="4648" max="4660" width="9.28125" style="290" customWidth="1"/>
    <col min="4661" max="4661" width="85.7109375" style="290" customWidth="1"/>
    <col min="4662" max="4864" width="9.28125" style="290" customWidth="1"/>
    <col min="4865" max="4865" width="5.00390625" style="290" customWidth="1"/>
    <col min="4866" max="4866" width="16.8515625" style="290" customWidth="1"/>
    <col min="4867" max="4867" width="44.7109375" style="290" customWidth="1"/>
    <col min="4868" max="4868" width="5.421875" style="290" customWidth="1"/>
    <col min="4869" max="4869" width="12.421875" style="290" customWidth="1"/>
    <col min="4870" max="4870" width="11.421875" style="290" customWidth="1"/>
    <col min="4871" max="4871" width="14.8515625" style="290" customWidth="1"/>
    <col min="4872" max="4883" width="9.140625" style="290" hidden="1" customWidth="1"/>
    <col min="4884" max="4892" width="9.28125" style="290" customWidth="1"/>
    <col min="4893" max="4903" width="9.140625" style="290" hidden="1" customWidth="1"/>
    <col min="4904" max="4916" width="9.28125" style="290" customWidth="1"/>
    <col min="4917" max="4917" width="85.7109375" style="290" customWidth="1"/>
    <col min="4918" max="5120" width="9.28125" style="290" customWidth="1"/>
    <col min="5121" max="5121" width="5.00390625" style="290" customWidth="1"/>
    <col min="5122" max="5122" width="16.8515625" style="290" customWidth="1"/>
    <col min="5123" max="5123" width="44.7109375" style="290" customWidth="1"/>
    <col min="5124" max="5124" width="5.421875" style="290" customWidth="1"/>
    <col min="5125" max="5125" width="12.421875" style="290" customWidth="1"/>
    <col min="5126" max="5126" width="11.421875" style="290" customWidth="1"/>
    <col min="5127" max="5127" width="14.8515625" style="290" customWidth="1"/>
    <col min="5128" max="5139" width="9.140625" style="290" hidden="1" customWidth="1"/>
    <col min="5140" max="5148" width="9.28125" style="290" customWidth="1"/>
    <col min="5149" max="5159" width="9.140625" style="290" hidden="1" customWidth="1"/>
    <col min="5160" max="5172" width="9.28125" style="290" customWidth="1"/>
    <col min="5173" max="5173" width="85.7109375" style="290" customWidth="1"/>
    <col min="5174" max="5376" width="9.28125" style="290" customWidth="1"/>
    <col min="5377" max="5377" width="5.00390625" style="290" customWidth="1"/>
    <col min="5378" max="5378" width="16.8515625" style="290" customWidth="1"/>
    <col min="5379" max="5379" width="44.7109375" style="290" customWidth="1"/>
    <col min="5380" max="5380" width="5.421875" style="290" customWidth="1"/>
    <col min="5381" max="5381" width="12.421875" style="290" customWidth="1"/>
    <col min="5382" max="5382" width="11.421875" style="290" customWidth="1"/>
    <col min="5383" max="5383" width="14.8515625" style="290" customWidth="1"/>
    <col min="5384" max="5395" width="9.140625" style="290" hidden="1" customWidth="1"/>
    <col min="5396" max="5404" width="9.28125" style="290" customWidth="1"/>
    <col min="5405" max="5415" width="9.140625" style="290" hidden="1" customWidth="1"/>
    <col min="5416" max="5428" width="9.28125" style="290" customWidth="1"/>
    <col min="5429" max="5429" width="85.7109375" style="290" customWidth="1"/>
    <col min="5430" max="5632" width="9.28125" style="290" customWidth="1"/>
    <col min="5633" max="5633" width="5.00390625" style="290" customWidth="1"/>
    <col min="5634" max="5634" width="16.8515625" style="290" customWidth="1"/>
    <col min="5635" max="5635" width="44.7109375" style="290" customWidth="1"/>
    <col min="5636" max="5636" width="5.421875" style="290" customWidth="1"/>
    <col min="5637" max="5637" width="12.421875" style="290" customWidth="1"/>
    <col min="5638" max="5638" width="11.421875" style="290" customWidth="1"/>
    <col min="5639" max="5639" width="14.8515625" style="290" customWidth="1"/>
    <col min="5640" max="5651" width="9.140625" style="290" hidden="1" customWidth="1"/>
    <col min="5652" max="5660" width="9.28125" style="290" customWidth="1"/>
    <col min="5661" max="5671" width="9.140625" style="290" hidden="1" customWidth="1"/>
    <col min="5672" max="5684" width="9.28125" style="290" customWidth="1"/>
    <col min="5685" max="5685" width="85.7109375" style="290" customWidth="1"/>
    <col min="5686" max="5888" width="9.28125" style="290" customWidth="1"/>
    <col min="5889" max="5889" width="5.00390625" style="290" customWidth="1"/>
    <col min="5890" max="5890" width="16.8515625" style="290" customWidth="1"/>
    <col min="5891" max="5891" width="44.7109375" style="290" customWidth="1"/>
    <col min="5892" max="5892" width="5.421875" style="290" customWidth="1"/>
    <col min="5893" max="5893" width="12.421875" style="290" customWidth="1"/>
    <col min="5894" max="5894" width="11.421875" style="290" customWidth="1"/>
    <col min="5895" max="5895" width="14.8515625" style="290" customWidth="1"/>
    <col min="5896" max="5907" width="9.140625" style="290" hidden="1" customWidth="1"/>
    <col min="5908" max="5916" width="9.28125" style="290" customWidth="1"/>
    <col min="5917" max="5927" width="9.140625" style="290" hidden="1" customWidth="1"/>
    <col min="5928" max="5940" width="9.28125" style="290" customWidth="1"/>
    <col min="5941" max="5941" width="85.7109375" style="290" customWidth="1"/>
    <col min="5942" max="6144" width="9.28125" style="290" customWidth="1"/>
    <col min="6145" max="6145" width="5.00390625" style="290" customWidth="1"/>
    <col min="6146" max="6146" width="16.8515625" style="290" customWidth="1"/>
    <col min="6147" max="6147" width="44.7109375" style="290" customWidth="1"/>
    <col min="6148" max="6148" width="5.421875" style="290" customWidth="1"/>
    <col min="6149" max="6149" width="12.421875" style="290" customWidth="1"/>
    <col min="6150" max="6150" width="11.421875" style="290" customWidth="1"/>
    <col min="6151" max="6151" width="14.8515625" style="290" customWidth="1"/>
    <col min="6152" max="6163" width="9.140625" style="290" hidden="1" customWidth="1"/>
    <col min="6164" max="6172" width="9.28125" style="290" customWidth="1"/>
    <col min="6173" max="6183" width="9.140625" style="290" hidden="1" customWidth="1"/>
    <col min="6184" max="6196" width="9.28125" style="290" customWidth="1"/>
    <col min="6197" max="6197" width="85.7109375" style="290" customWidth="1"/>
    <col min="6198" max="6400" width="9.28125" style="290" customWidth="1"/>
    <col min="6401" max="6401" width="5.00390625" style="290" customWidth="1"/>
    <col min="6402" max="6402" width="16.8515625" style="290" customWidth="1"/>
    <col min="6403" max="6403" width="44.7109375" style="290" customWidth="1"/>
    <col min="6404" max="6404" width="5.421875" style="290" customWidth="1"/>
    <col min="6405" max="6405" width="12.421875" style="290" customWidth="1"/>
    <col min="6406" max="6406" width="11.421875" style="290" customWidth="1"/>
    <col min="6407" max="6407" width="14.8515625" style="290" customWidth="1"/>
    <col min="6408" max="6419" width="9.140625" style="290" hidden="1" customWidth="1"/>
    <col min="6420" max="6428" width="9.28125" style="290" customWidth="1"/>
    <col min="6429" max="6439" width="9.140625" style="290" hidden="1" customWidth="1"/>
    <col min="6440" max="6452" width="9.28125" style="290" customWidth="1"/>
    <col min="6453" max="6453" width="85.7109375" style="290" customWidth="1"/>
    <col min="6454" max="6656" width="9.28125" style="290" customWidth="1"/>
    <col min="6657" max="6657" width="5.00390625" style="290" customWidth="1"/>
    <col min="6658" max="6658" width="16.8515625" style="290" customWidth="1"/>
    <col min="6659" max="6659" width="44.7109375" style="290" customWidth="1"/>
    <col min="6660" max="6660" width="5.421875" style="290" customWidth="1"/>
    <col min="6661" max="6661" width="12.421875" style="290" customWidth="1"/>
    <col min="6662" max="6662" width="11.421875" style="290" customWidth="1"/>
    <col min="6663" max="6663" width="14.8515625" style="290" customWidth="1"/>
    <col min="6664" max="6675" width="9.140625" style="290" hidden="1" customWidth="1"/>
    <col min="6676" max="6684" width="9.28125" style="290" customWidth="1"/>
    <col min="6685" max="6695" width="9.140625" style="290" hidden="1" customWidth="1"/>
    <col min="6696" max="6708" width="9.28125" style="290" customWidth="1"/>
    <col min="6709" max="6709" width="85.7109375" style="290" customWidth="1"/>
    <col min="6710" max="6912" width="9.28125" style="290" customWidth="1"/>
    <col min="6913" max="6913" width="5.00390625" style="290" customWidth="1"/>
    <col min="6914" max="6914" width="16.8515625" style="290" customWidth="1"/>
    <col min="6915" max="6915" width="44.7109375" style="290" customWidth="1"/>
    <col min="6916" max="6916" width="5.421875" style="290" customWidth="1"/>
    <col min="6917" max="6917" width="12.421875" style="290" customWidth="1"/>
    <col min="6918" max="6918" width="11.421875" style="290" customWidth="1"/>
    <col min="6919" max="6919" width="14.8515625" style="290" customWidth="1"/>
    <col min="6920" max="6931" width="9.140625" style="290" hidden="1" customWidth="1"/>
    <col min="6932" max="6940" width="9.28125" style="290" customWidth="1"/>
    <col min="6941" max="6951" width="9.140625" style="290" hidden="1" customWidth="1"/>
    <col min="6952" max="6964" width="9.28125" style="290" customWidth="1"/>
    <col min="6965" max="6965" width="85.7109375" style="290" customWidth="1"/>
    <col min="6966" max="7168" width="9.28125" style="290" customWidth="1"/>
    <col min="7169" max="7169" width="5.00390625" style="290" customWidth="1"/>
    <col min="7170" max="7170" width="16.8515625" style="290" customWidth="1"/>
    <col min="7171" max="7171" width="44.7109375" style="290" customWidth="1"/>
    <col min="7172" max="7172" width="5.421875" style="290" customWidth="1"/>
    <col min="7173" max="7173" width="12.421875" style="290" customWidth="1"/>
    <col min="7174" max="7174" width="11.421875" style="290" customWidth="1"/>
    <col min="7175" max="7175" width="14.8515625" style="290" customWidth="1"/>
    <col min="7176" max="7187" width="9.140625" style="290" hidden="1" customWidth="1"/>
    <col min="7188" max="7196" width="9.28125" style="290" customWidth="1"/>
    <col min="7197" max="7207" width="9.140625" style="290" hidden="1" customWidth="1"/>
    <col min="7208" max="7220" width="9.28125" style="290" customWidth="1"/>
    <col min="7221" max="7221" width="85.7109375" style="290" customWidth="1"/>
    <col min="7222" max="7424" width="9.28125" style="290" customWidth="1"/>
    <col min="7425" max="7425" width="5.00390625" style="290" customWidth="1"/>
    <col min="7426" max="7426" width="16.8515625" style="290" customWidth="1"/>
    <col min="7427" max="7427" width="44.7109375" style="290" customWidth="1"/>
    <col min="7428" max="7428" width="5.421875" style="290" customWidth="1"/>
    <col min="7429" max="7429" width="12.421875" style="290" customWidth="1"/>
    <col min="7430" max="7430" width="11.421875" style="290" customWidth="1"/>
    <col min="7431" max="7431" width="14.8515625" style="290" customWidth="1"/>
    <col min="7432" max="7443" width="9.140625" style="290" hidden="1" customWidth="1"/>
    <col min="7444" max="7452" width="9.28125" style="290" customWidth="1"/>
    <col min="7453" max="7463" width="9.140625" style="290" hidden="1" customWidth="1"/>
    <col min="7464" max="7476" width="9.28125" style="290" customWidth="1"/>
    <col min="7477" max="7477" width="85.7109375" style="290" customWidth="1"/>
    <col min="7478" max="7680" width="9.28125" style="290" customWidth="1"/>
    <col min="7681" max="7681" width="5.00390625" style="290" customWidth="1"/>
    <col min="7682" max="7682" width="16.8515625" style="290" customWidth="1"/>
    <col min="7683" max="7683" width="44.7109375" style="290" customWidth="1"/>
    <col min="7684" max="7684" width="5.421875" style="290" customWidth="1"/>
    <col min="7685" max="7685" width="12.421875" style="290" customWidth="1"/>
    <col min="7686" max="7686" width="11.421875" style="290" customWidth="1"/>
    <col min="7687" max="7687" width="14.8515625" style="290" customWidth="1"/>
    <col min="7688" max="7699" width="9.140625" style="290" hidden="1" customWidth="1"/>
    <col min="7700" max="7708" width="9.28125" style="290" customWidth="1"/>
    <col min="7709" max="7719" width="9.140625" style="290" hidden="1" customWidth="1"/>
    <col min="7720" max="7732" width="9.28125" style="290" customWidth="1"/>
    <col min="7733" max="7733" width="85.7109375" style="290" customWidth="1"/>
    <col min="7734" max="7936" width="9.28125" style="290" customWidth="1"/>
    <col min="7937" max="7937" width="5.00390625" style="290" customWidth="1"/>
    <col min="7938" max="7938" width="16.8515625" style="290" customWidth="1"/>
    <col min="7939" max="7939" width="44.7109375" style="290" customWidth="1"/>
    <col min="7940" max="7940" width="5.421875" style="290" customWidth="1"/>
    <col min="7941" max="7941" width="12.421875" style="290" customWidth="1"/>
    <col min="7942" max="7942" width="11.421875" style="290" customWidth="1"/>
    <col min="7943" max="7943" width="14.8515625" style="290" customWidth="1"/>
    <col min="7944" max="7955" width="9.140625" style="290" hidden="1" customWidth="1"/>
    <col min="7956" max="7964" width="9.28125" style="290" customWidth="1"/>
    <col min="7965" max="7975" width="9.140625" style="290" hidden="1" customWidth="1"/>
    <col min="7976" max="7988" width="9.28125" style="290" customWidth="1"/>
    <col min="7989" max="7989" width="85.7109375" style="290" customWidth="1"/>
    <col min="7990" max="8192" width="9.28125" style="290" customWidth="1"/>
    <col min="8193" max="8193" width="5.00390625" style="290" customWidth="1"/>
    <col min="8194" max="8194" width="16.8515625" style="290" customWidth="1"/>
    <col min="8195" max="8195" width="44.7109375" style="290" customWidth="1"/>
    <col min="8196" max="8196" width="5.421875" style="290" customWidth="1"/>
    <col min="8197" max="8197" width="12.421875" style="290" customWidth="1"/>
    <col min="8198" max="8198" width="11.421875" style="290" customWidth="1"/>
    <col min="8199" max="8199" width="14.8515625" style="290" customWidth="1"/>
    <col min="8200" max="8211" width="9.140625" style="290" hidden="1" customWidth="1"/>
    <col min="8212" max="8220" width="9.28125" style="290" customWidth="1"/>
    <col min="8221" max="8231" width="9.140625" style="290" hidden="1" customWidth="1"/>
    <col min="8232" max="8244" width="9.28125" style="290" customWidth="1"/>
    <col min="8245" max="8245" width="85.7109375" style="290" customWidth="1"/>
    <col min="8246" max="8448" width="9.28125" style="290" customWidth="1"/>
    <col min="8449" max="8449" width="5.00390625" style="290" customWidth="1"/>
    <col min="8450" max="8450" width="16.8515625" style="290" customWidth="1"/>
    <col min="8451" max="8451" width="44.7109375" style="290" customWidth="1"/>
    <col min="8452" max="8452" width="5.421875" style="290" customWidth="1"/>
    <col min="8453" max="8453" width="12.421875" style="290" customWidth="1"/>
    <col min="8454" max="8454" width="11.421875" style="290" customWidth="1"/>
    <col min="8455" max="8455" width="14.8515625" style="290" customWidth="1"/>
    <col min="8456" max="8467" width="9.140625" style="290" hidden="1" customWidth="1"/>
    <col min="8468" max="8476" width="9.28125" style="290" customWidth="1"/>
    <col min="8477" max="8487" width="9.140625" style="290" hidden="1" customWidth="1"/>
    <col min="8488" max="8500" width="9.28125" style="290" customWidth="1"/>
    <col min="8501" max="8501" width="85.7109375" style="290" customWidth="1"/>
    <col min="8502" max="8704" width="9.28125" style="290" customWidth="1"/>
    <col min="8705" max="8705" width="5.00390625" style="290" customWidth="1"/>
    <col min="8706" max="8706" width="16.8515625" style="290" customWidth="1"/>
    <col min="8707" max="8707" width="44.7109375" style="290" customWidth="1"/>
    <col min="8708" max="8708" width="5.421875" style="290" customWidth="1"/>
    <col min="8709" max="8709" width="12.421875" style="290" customWidth="1"/>
    <col min="8710" max="8710" width="11.421875" style="290" customWidth="1"/>
    <col min="8711" max="8711" width="14.8515625" style="290" customWidth="1"/>
    <col min="8712" max="8723" width="9.140625" style="290" hidden="1" customWidth="1"/>
    <col min="8724" max="8732" width="9.28125" style="290" customWidth="1"/>
    <col min="8733" max="8743" width="9.140625" style="290" hidden="1" customWidth="1"/>
    <col min="8744" max="8756" width="9.28125" style="290" customWidth="1"/>
    <col min="8757" max="8757" width="85.7109375" style="290" customWidth="1"/>
    <col min="8758" max="8960" width="9.28125" style="290" customWidth="1"/>
    <col min="8961" max="8961" width="5.00390625" style="290" customWidth="1"/>
    <col min="8962" max="8962" width="16.8515625" style="290" customWidth="1"/>
    <col min="8963" max="8963" width="44.7109375" style="290" customWidth="1"/>
    <col min="8964" max="8964" width="5.421875" style="290" customWidth="1"/>
    <col min="8965" max="8965" width="12.421875" style="290" customWidth="1"/>
    <col min="8966" max="8966" width="11.421875" style="290" customWidth="1"/>
    <col min="8967" max="8967" width="14.8515625" style="290" customWidth="1"/>
    <col min="8968" max="8979" width="9.140625" style="290" hidden="1" customWidth="1"/>
    <col min="8980" max="8988" width="9.28125" style="290" customWidth="1"/>
    <col min="8989" max="8999" width="9.140625" style="290" hidden="1" customWidth="1"/>
    <col min="9000" max="9012" width="9.28125" style="290" customWidth="1"/>
    <col min="9013" max="9013" width="85.7109375" style="290" customWidth="1"/>
    <col min="9014" max="9216" width="9.28125" style="290" customWidth="1"/>
    <col min="9217" max="9217" width="5.00390625" style="290" customWidth="1"/>
    <col min="9218" max="9218" width="16.8515625" style="290" customWidth="1"/>
    <col min="9219" max="9219" width="44.7109375" style="290" customWidth="1"/>
    <col min="9220" max="9220" width="5.421875" style="290" customWidth="1"/>
    <col min="9221" max="9221" width="12.421875" style="290" customWidth="1"/>
    <col min="9222" max="9222" width="11.421875" style="290" customWidth="1"/>
    <col min="9223" max="9223" width="14.8515625" style="290" customWidth="1"/>
    <col min="9224" max="9235" width="9.140625" style="290" hidden="1" customWidth="1"/>
    <col min="9236" max="9244" width="9.28125" style="290" customWidth="1"/>
    <col min="9245" max="9255" width="9.140625" style="290" hidden="1" customWidth="1"/>
    <col min="9256" max="9268" width="9.28125" style="290" customWidth="1"/>
    <col min="9269" max="9269" width="85.7109375" style="290" customWidth="1"/>
    <col min="9270" max="9472" width="9.28125" style="290" customWidth="1"/>
    <col min="9473" max="9473" width="5.00390625" style="290" customWidth="1"/>
    <col min="9474" max="9474" width="16.8515625" style="290" customWidth="1"/>
    <col min="9475" max="9475" width="44.7109375" style="290" customWidth="1"/>
    <col min="9476" max="9476" width="5.421875" style="290" customWidth="1"/>
    <col min="9477" max="9477" width="12.421875" style="290" customWidth="1"/>
    <col min="9478" max="9478" width="11.421875" style="290" customWidth="1"/>
    <col min="9479" max="9479" width="14.8515625" style="290" customWidth="1"/>
    <col min="9480" max="9491" width="9.140625" style="290" hidden="1" customWidth="1"/>
    <col min="9492" max="9500" width="9.28125" style="290" customWidth="1"/>
    <col min="9501" max="9511" width="9.140625" style="290" hidden="1" customWidth="1"/>
    <col min="9512" max="9524" width="9.28125" style="290" customWidth="1"/>
    <col min="9525" max="9525" width="85.7109375" style="290" customWidth="1"/>
    <col min="9526" max="9728" width="9.28125" style="290" customWidth="1"/>
    <col min="9729" max="9729" width="5.00390625" style="290" customWidth="1"/>
    <col min="9730" max="9730" width="16.8515625" style="290" customWidth="1"/>
    <col min="9731" max="9731" width="44.7109375" style="290" customWidth="1"/>
    <col min="9732" max="9732" width="5.421875" style="290" customWidth="1"/>
    <col min="9733" max="9733" width="12.421875" style="290" customWidth="1"/>
    <col min="9734" max="9734" width="11.421875" style="290" customWidth="1"/>
    <col min="9735" max="9735" width="14.8515625" style="290" customWidth="1"/>
    <col min="9736" max="9747" width="9.140625" style="290" hidden="1" customWidth="1"/>
    <col min="9748" max="9756" width="9.28125" style="290" customWidth="1"/>
    <col min="9757" max="9767" width="9.140625" style="290" hidden="1" customWidth="1"/>
    <col min="9768" max="9780" width="9.28125" style="290" customWidth="1"/>
    <col min="9781" max="9781" width="85.7109375" style="290" customWidth="1"/>
    <col min="9782" max="9984" width="9.28125" style="290" customWidth="1"/>
    <col min="9985" max="9985" width="5.00390625" style="290" customWidth="1"/>
    <col min="9986" max="9986" width="16.8515625" style="290" customWidth="1"/>
    <col min="9987" max="9987" width="44.7109375" style="290" customWidth="1"/>
    <col min="9988" max="9988" width="5.421875" style="290" customWidth="1"/>
    <col min="9989" max="9989" width="12.421875" style="290" customWidth="1"/>
    <col min="9990" max="9990" width="11.421875" style="290" customWidth="1"/>
    <col min="9991" max="9991" width="14.8515625" style="290" customWidth="1"/>
    <col min="9992" max="10003" width="9.140625" style="290" hidden="1" customWidth="1"/>
    <col min="10004" max="10012" width="9.28125" style="290" customWidth="1"/>
    <col min="10013" max="10023" width="9.140625" style="290" hidden="1" customWidth="1"/>
    <col min="10024" max="10036" width="9.28125" style="290" customWidth="1"/>
    <col min="10037" max="10037" width="85.7109375" style="290" customWidth="1"/>
    <col min="10038" max="10240" width="9.28125" style="290" customWidth="1"/>
    <col min="10241" max="10241" width="5.00390625" style="290" customWidth="1"/>
    <col min="10242" max="10242" width="16.8515625" style="290" customWidth="1"/>
    <col min="10243" max="10243" width="44.7109375" style="290" customWidth="1"/>
    <col min="10244" max="10244" width="5.421875" style="290" customWidth="1"/>
    <col min="10245" max="10245" width="12.421875" style="290" customWidth="1"/>
    <col min="10246" max="10246" width="11.421875" style="290" customWidth="1"/>
    <col min="10247" max="10247" width="14.8515625" style="290" customWidth="1"/>
    <col min="10248" max="10259" width="9.140625" style="290" hidden="1" customWidth="1"/>
    <col min="10260" max="10268" width="9.28125" style="290" customWidth="1"/>
    <col min="10269" max="10279" width="9.140625" style="290" hidden="1" customWidth="1"/>
    <col min="10280" max="10292" width="9.28125" style="290" customWidth="1"/>
    <col min="10293" max="10293" width="85.7109375" style="290" customWidth="1"/>
    <col min="10294" max="10496" width="9.28125" style="290" customWidth="1"/>
    <col min="10497" max="10497" width="5.00390625" style="290" customWidth="1"/>
    <col min="10498" max="10498" width="16.8515625" style="290" customWidth="1"/>
    <col min="10499" max="10499" width="44.7109375" style="290" customWidth="1"/>
    <col min="10500" max="10500" width="5.421875" style="290" customWidth="1"/>
    <col min="10501" max="10501" width="12.421875" style="290" customWidth="1"/>
    <col min="10502" max="10502" width="11.421875" style="290" customWidth="1"/>
    <col min="10503" max="10503" width="14.8515625" style="290" customWidth="1"/>
    <col min="10504" max="10515" width="9.140625" style="290" hidden="1" customWidth="1"/>
    <col min="10516" max="10524" width="9.28125" style="290" customWidth="1"/>
    <col min="10525" max="10535" width="9.140625" style="290" hidden="1" customWidth="1"/>
    <col min="10536" max="10548" width="9.28125" style="290" customWidth="1"/>
    <col min="10549" max="10549" width="85.7109375" style="290" customWidth="1"/>
    <col min="10550" max="10752" width="9.28125" style="290" customWidth="1"/>
    <col min="10753" max="10753" width="5.00390625" style="290" customWidth="1"/>
    <col min="10754" max="10754" width="16.8515625" style="290" customWidth="1"/>
    <col min="10755" max="10755" width="44.7109375" style="290" customWidth="1"/>
    <col min="10756" max="10756" width="5.421875" style="290" customWidth="1"/>
    <col min="10757" max="10757" width="12.421875" style="290" customWidth="1"/>
    <col min="10758" max="10758" width="11.421875" style="290" customWidth="1"/>
    <col min="10759" max="10759" width="14.8515625" style="290" customWidth="1"/>
    <col min="10760" max="10771" width="9.140625" style="290" hidden="1" customWidth="1"/>
    <col min="10772" max="10780" width="9.28125" style="290" customWidth="1"/>
    <col min="10781" max="10791" width="9.140625" style="290" hidden="1" customWidth="1"/>
    <col min="10792" max="10804" width="9.28125" style="290" customWidth="1"/>
    <col min="10805" max="10805" width="85.7109375" style="290" customWidth="1"/>
    <col min="10806" max="11008" width="9.28125" style="290" customWidth="1"/>
    <col min="11009" max="11009" width="5.00390625" style="290" customWidth="1"/>
    <col min="11010" max="11010" width="16.8515625" style="290" customWidth="1"/>
    <col min="11011" max="11011" width="44.7109375" style="290" customWidth="1"/>
    <col min="11012" max="11012" width="5.421875" style="290" customWidth="1"/>
    <col min="11013" max="11013" width="12.421875" style="290" customWidth="1"/>
    <col min="11014" max="11014" width="11.421875" style="290" customWidth="1"/>
    <col min="11015" max="11015" width="14.8515625" style="290" customWidth="1"/>
    <col min="11016" max="11027" width="9.140625" style="290" hidden="1" customWidth="1"/>
    <col min="11028" max="11036" width="9.28125" style="290" customWidth="1"/>
    <col min="11037" max="11047" width="9.140625" style="290" hidden="1" customWidth="1"/>
    <col min="11048" max="11060" width="9.28125" style="290" customWidth="1"/>
    <col min="11061" max="11061" width="85.7109375" style="290" customWidth="1"/>
    <col min="11062" max="11264" width="9.28125" style="290" customWidth="1"/>
    <col min="11265" max="11265" width="5.00390625" style="290" customWidth="1"/>
    <col min="11266" max="11266" width="16.8515625" style="290" customWidth="1"/>
    <col min="11267" max="11267" width="44.7109375" style="290" customWidth="1"/>
    <col min="11268" max="11268" width="5.421875" style="290" customWidth="1"/>
    <col min="11269" max="11269" width="12.421875" style="290" customWidth="1"/>
    <col min="11270" max="11270" width="11.421875" style="290" customWidth="1"/>
    <col min="11271" max="11271" width="14.8515625" style="290" customWidth="1"/>
    <col min="11272" max="11283" width="9.140625" style="290" hidden="1" customWidth="1"/>
    <col min="11284" max="11292" width="9.28125" style="290" customWidth="1"/>
    <col min="11293" max="11303" width="9.140625" style="290" hidden="1" customWidth="1"/>
    <col min="11304" max="11316" width="9.28125" style="290" customWidth="1"/>
    <col min="11317" max="11317" width="85.7109375" style="290" customWidth="1"/>
    <col min="11318" max="11520" width="9.28125" style="290" customWidth="1"/>
    <col min="11521" max="11521" width="5.00390625" style="290" customWidth="1"/>
    <col min="11522" max="11522" width="16.8515625" style="290" customWidth="1"/>
    <col min="11523" max="11523" width="44.7109375" style="290" customWidth="1"/>
    <col min="11524" max="11524" width="5.421875" style="290" customWidth="1"/>
    <col min="11525" max="11525" width="12.421875" style="290" customWidth="1"/>
    <col min="11526" max="11526" width="11.421875" style="290" customWidth="1"/>
    <col min="11527" max="11527" width="14.8515625" style="290" customWidth="1"/>
    <col min="11528" max="11539" width="9.140625" style="290" hidden="1" customWidth="1"/>
    <col min="11540" max="11548" width="9.28125" style="290" customWidth="1"/>
    <col min="11549" max="11559" width="9.140625" style="290" hidden="1" customWidth="1"/>
    <col min="11560" max="11572" width="9.28125" style="290" customWidth="1"/>
    <col min="11573" max="11573" width="85.7109375" style="290" customWidth="1"/>
    <col min="11574" max="11776" width="9.28125" style="290" customWidth="1"/>
    <col min="11777" max="11777" width="5.00390625" style="290" customWidth="1"/>
    <col min="11778" max="11778" width="16.8515625" style="290" customWidth="1"/>
    <col min="11779" max="11779" width="44.7109375" style="290" customWidth="1"/>
    <col min="11780" max="11780" width="5.421875" style="290" customWidth="1"/>
    <col min="11781" max="11781" width="12.421875" style="290" customWidth="1"/>
    <col min="11782" max="11782" width="11.421875" style="290" customWidth="1"/>
    <col min="11783" max="11783" width="14.8515625" style="290" customWidth="1"/>
    <col min="11784" max="11795" width="9.140625" style="290" hidden="1" customWidth="1"/>
    <col min="11796" max="11804" width="9.28125" style="290" customWidth="1"/>
    <col min="11805" max="11815" width="9.140625" style="290" hidden="1" customWidth="1"/>
    <col min="11816" max="11828" width="9.28125" style="290" customWidth="1"/>
    <col min="11829" max="11829" width="85.7109375" style="290" customWidth="1"/>
    <col min="11830" max="12032" width="9.28125" style="290" customWidth="1"/>
    <col min="12033" max="12033" width="5.00390625" style="290" customWidth="1"/>
    <col min="12034" max="12034" width="16.8515625" style="290" customWidth="1"/>
    <col min="12035" max="12035" width="44.7109375" style="290" customWidth="1"/>
    <col min="12036" max="12036" width="5.421875" style="290" customWidth="1"/>
    <col min="12037" max="12037" width="12.421875" style="290" customWidth="1"/>
    <col min="12038" max="12038" width="11.421875" style="290" customWidth="1"/>
    <col min="12039" max="12039" width="14.8515625" style="290" customWidth="1"/>
    <col min="12040" max="12051" width="9.140625" style="290" hidden="1" customWidth="1"/>
    <col min="12052" max="12060" width="9.28125" style="290" customWidth="1"/>
    <col min="12061" max="12071" width="9.140625" style="290" hidden="1" customWidth="1"/>
    <col min="12072" max="12084" width="9.28125" style="290" customWidth="1"/>
    <col min="12085" max="12085" width="85.7109375" style="290" customWidth="1"/>
    <col min="12086" max="12288" width="9.28125" style="290" customWidth="1"/>
    <col min="12289" max="12289" width="5.00390625" style="290" customWidth="1"/>
    <col min="12290" max="12290" width="16.8515625" style="290" customWidth="1"/>
    <col min="12291" max="12291" width="44.7109375" style="290" customWidth="1"/>
    <col min="12292" max="12292" width="5.421875" style="290" customWidth="1"/>
    <col min="12293" max="12293" width="12.421875" style="290" customWidth="1"/>
    <col min="12294" max="12294" width="11.421875" style="290" customWidth="1"/>
    <col min="12295" max="12295" width="14.8515625" style="290" customWidth="1"/>
    <col min="12296" max="12307" width="9.140625" style="290" hidden="1" customWidth="1"/>
    <col min="12308" max="12316" width="9.28125" style="290" customWidth="1"/>
    <col min="12317" max="12327" width="9.140625" style="290" hidden="1" customWidth="1"/>
    <col min="12328" max="12340" width="9.28125" style="290" customWidth="1"/>
    <col min="12341" max="12341" width="85.7109375" style="290" customWidth="1"/>
    <col min="12342" max="12544" width="9.28125" style="290" customWidth="1"/>
    <col min="12545" max="12545" width="5.00390625" style="290" customWidth="1"/>
    <col min="12546" max="12546" width="16.8515625" style="290" customWidth="1"/>
    <col min="12547" max="12547" width="44.7109375" style="290" customWidth="1"/>
    <col min="12548" max="12548" width="5.421875" style="290" customWidth="1"/>
    <col min="12549" max="12549" width="12.421875" style="290" customWidth="1"/>
    <col min="12550" max="12550" width="11.421875" style="290" customWidth="1"/>
    <col min="12551" max="12551" width="14.8515625" style="290" customWidth="1"/>
    <col min="12552" max="12563" width="9.140625" style="290" hidden="1" customWidth="1"/>
    <col min="12564" max="12572" width="9.28125" style="290" customWidth="1"/>
    <col min="12573" max="12583" width="9.140625" style="290" hidden="1" customWidth="1"/>
    <col min="12584" max="12596" width="9.28125" style="290" customWidth="1"/>
    <col min="12597" max="12597" width="85.7109375" style="290" customWidth="1"/>
    <col min="12598" max="12800" width="9.28125" style="290" customWidth="1"/>
    <col min="12801" max="12801" width="5.00390625" style="290" customWidth="1"/>
    <col min="12802" max="12802" width="16.8515625" style="290" customWidth="1"/>
    <col min="12803" max="12803" width="44.7109375" style="290" customWidth="1"/>
    <col min="12804" max="12804" width="5.421875" style="290" customWidth="1"/>
    <col min="12805" max="12805" width="12.421875" style="290" customWidth="1"/>
    <col min="12806" max="12806" width="11.421875" style="290" customWidth="1"/>
    <col min="12807" max="12807" width="14.8515625" style="290" customWidth="1"/>
    <col min="12808" max="12819" width="9.140625" style="290" hidden="1" customWidth="1"/>
    <col min="12820" max="12828" width="9.28125" style="290" customWidth="1"/>
    <col min="12829" max="12839" width="9.140625" style="290" hidden="1" customWidth="1"/>
    <col min="12840" max="12852" width="9.28125" style="290" customWidth="1"/>
    <col min="12853" max="12853" width="85.7109375" style="290" customWidth="1"/>
    <col min="12854" max="13056" width="9.28125" style="290" customWidth="1"/>
    <col min="13057" max="13057" width="5.00390625" style="290" customWidth="1"/>
    <col min="13058" max="13058" width="16.8515625" style="290" customWidth="1"/>
    <col min="13059" max="13059" width="44.7109375" style="290" customWidth="1"/>
    <col min="13060" max="13060" width="5.421875" style="290" customWidth="1"/>
    <col min="13061" max="13061" width="12.421875" style="290" customWidth="1"/>
    <col min="13062" max="13062" width="11.421875" style="290" customWidth="1"/>
    <col min="13063" max="13063" width="14.8515625" style="290" customWidth="1"/>
    <col min="13064" max="13075" width="9.140625" style="290" hidden="1" customWidth="1"/>
    <col min="13076" max="13084" width="9.28125" style="290" customWidth="1"/>
    <col min="13085" max="13095" width="9.140625" style="290" hidden="1" customWidth="1"/>
    <col min="13096" max="13108" width="9.28125" style="290" customWidth="1"/>
    <col min="13109" max="13109" width="85.7109375" style="290" customWidth="1"/>
    <col min="13110" max="13312" width="9.28125" style="290" customWidth="1"/>
    <col min="13313" max="13313" width="5.00390625" style="290" customWidth="1"/>
    <col min="13314" max="13314" width="16.8515625" style="290" customWidth="1"/>
    <col min="13315" max="13315" width="44.7109375" style="290" customWidth="1"/>
    <col min="13316" max="13316" width="5.421875" style="290" customWidth="1"/>
    <col min="13317" max="13317" width="12.421875" style="290" customWidth="1"/>
    <col min="13318" max="13318" width="11.421875" style="290" customWidth="1"/>
    <col min="13319" max="13319" width="14.8515625" style="290" customWidth="1"/>
    <col min="13320" max="13331" width="9.140625" style="290" hidden="1" customWidth="1"/>
    <col min="13332" max="13340" width="9.28125" style="290" customWidth="1"/>
    <col min="13341" max="13351" width="9.140625" style="290" hidden="1" customWidth="1"/>
    <col min="13352" max="13364" width="9.28125" style="290" customWidth="1"/>
    <col min="13365" max="13365" width="85.7109375" style="290" customWidth="1"/>
    <col min="13366" max="13568" width="9.28125" style="290" customWidth="1"/>
    <col min="13569" max="13569" width="5.00390625" style="290" customWidth="1"/>
    <col min="13570" max="13570" width="16.8515625" style="290" customWidth="1"/>
    <col min="13571" max="13571" width="44.7109375" style="290" customWidth="1"/>
    <col min="13572" max="13572" width="5.421875" style="290" customWidth="1"/>
    <col min="13573" max="13573" width="12.421875" style="290" customWidth="1"/>
    <col min="13574" max="13574" width="11.421875" style="290" customWidth="1"/>
    <col min="13575" max="13575" width="14.8515625" style="290" customWidth="1"/>
    <col min="13576" max="13587" width="9.140625" style="290" hidden="1" customWidth="1"/>
    <col min="13588" max="13596" width="9.28125" style="290" customWidth="1"/>
    <col min="13597" max="13607" width="9.140625" style="290" hidden="1" customWidth="1"/>
    <col min="13608" max="13620" width="9.28125" style="290" customWidth="1"/>
    <col min="13621" max="13621" width="85.7109375" style="290" customWidth="1"/>
    <col min="13622" max="13824" width="9.28125" style="290" customWidth="1"/>
    <col min="13825" max="13825" width="5.00390625" style="290" customWidth="1"/>
    <col min="13826" max="13826" width="16.8515625" style="290" customWidth="1"/>
    <col min="13827" max="13827" width="44.7109375" style="290" customWidth="1"/>
    <col min="13828" max="13828" width="5.421875" style="290" customWidth="1"/>
    <col min="13829" max="13829" width="12.421875" style="290" customWidth="1"/>
    <col min="13830" max="13830" width="11.421875" style="290" customWidth="1"/>
    <col min="13831" max="13831" width="14.8515625" style="290" customWidth="1"/>
    <col min="13832" max="13843" width="9.140625" style="290" hidden="1" customWidth="1"/>
    <col min="13844" max="13852" width="9.28125" style="290" customWidth="1"/>
    <col min="13853" max="13863" width="9.140625" style="290" hidden="1" customWidth="1"/>
    <col min="13864" max="13876" width="9.28125" style="290" customWidth="1"/>
    <col min="13877" max="13877" width="85.7109375" style="290" customWidth="1"/>
    <col min="13878" max="14080" width="9.28125" style="290" customWidth="1"/>
    <col min="14081" max="14081" width="5.00390625" style="290" customWidth="1"/>
    <col min="14082" max="14082" width="16.8515625" style="290" customWidth="1"/>
    <col min="14083" max="14083" width="44.7109375" style="290" customWidth="1"/>
    <col min="14084" max="14084" width="5.421875" style="290" customWidth="1"/>
    <col min="14085" max="14085" width="12.421875" style="290" customWidth="1"/>
    <col min="14086" max="14086" width="11.421875" style="290" customWidth="1"/>
    <col min="14087" max="14087" width="14.8515625" style="290" customWidth="1"/>
    <col min="14088" max="14099" width="9.140625" style="290" hidden="1" customWidth="1"/>
    <col min="14100" max="14108" width="9.28125" style="290" customWidth="1"/>
    <col min="14109" max="14119" width="9.140625" style="290" hidden="1" customWidth="1"/>
    <col min="14120" max="14132" width="9.28125" style="290" customWidth="1"/>
    <col min="14133" max="14133" width="85.7109375" style="290" customWidth="1"/>
    <col min="14134" max="14336" width="9.28125" style="290" customWidth="1"/>
    <col min="14337" max="14337" width="5.00390625" style="290" customWidth="1"/>
    <col min="14338" max="14338" width="16.8515625" style="290" customWidth="1"/>
    <col min="14339" max="14339" width="44.7109375" style="290" customWidth="1"/>
    <col min="14340" max="14340" width="5.421875" style="290" customWidth="1"/>
    <col min="14341" max="14341" width="12.421875" style="290" customWidth="1"/>
    <col min="14342" max="14342" width="11.421875" style="290" customWidth="1"/>
    <col min="14343" max="14343" width="14.8515625" style="290" customWidth="1"/>
    <col min="14344" max="14355" width="9.140625" style="290" hidden="1" customWidth="1"/>
    <col min="14356" max="14364" width="9.28125" style="290" customWidth="1"/>
    <col min="14365" max="14375" width="9.140625" style="290" hidden="1" customWidth="1"/>
    <col min="14376" max="14388" width="9.28125" style="290" customWidth="1"/>
    <col min="14389" max="14389" width="85.7109375" style="290" customWidth="1"/>
    <col min="14390" max="14592" width="9.28125" style="290" customWidth="1"/>
    <col min="14593" max="14593" width="5.00390625" style="290" customWidth="1"/>
    <col min="14594" max="14594" width="16.8515625" style="290" customWidth="1"/>
    <col min="14595" max="14595" width="44.7109375" style="290" customWidth="1"/>
    <col min="14596" max="14596" width="5.421875" style="290" customWidth="1"/>
    <col min="14597" max="14597" width="12.421875" style="290" customWidth="1"/>
    <col min="14598" max="14598" width="11.421875" style="290" customWidth="1"/>
    <col min="14599" max="14599" width="14.8515625" style="290" customWidth="1"/>
    <col min="14600" max="14611" width="9.140625" style="290" hidden="1" customWidth="1"/>
    <col min="14612" max="14620" width="9.28125" style="290" customWidth="1"/>
    <col min="14621" max="14631" width="9.140625" style="290" hidden="1" customWidth="1"/>
    <col min="14632" max="14644" width="9.28125" style="290" customWidth="1"/>
    <col min="14645" max="14645" width="85.7109375" style="290" customWidth="1"/>
    <col min="14646" max="14848" width="9.28125" style="290" customWidth="1"/>
    <col min="14849" max="14849" width="5.00390625" style="290" customWidth="1"/>
    <col min="14850" max="14850" width="16.8515625" style="290" customWidth="1"/>
    <col min="14851" max="14851" width="44.7109375" style="290" customWidth="1"/>
    <col min="14852" max="14852" width="5.421875" style="290" customWidth="1"/>
    <col min="14853" max="14853" width="12.421875" style="290" customWidth="1"/>
    <col min="14854" max="14854" width="11.421875" style="290" customWidth="1"/>
    <col min="14855" max="14855" width="14.8515625" style="290" customWidth="1"/>
    <col min="14856" max="14867" width="9.140625" style="290" hidden="1" customWidth="1"/>
    <col min="14868" max="14876" width="9.28125" style="290" customWidth="1"/>
    <col min="14877" max="14887" width="9.140625" style="290" hidden="1" customWidth="1"/>
    <col min="14888" max="14900" width="9.28125" style="290" customWidth="1"/>
    <col min="14901" max="14901" width="85.7109375" style="290" customWidth="1"/>
    <col min="14902" max="15104" width="9.28125" style="290" customWidth="1"/>
    <col min="15105" max="15105" width="5.00390625" style="290" customWidth="1"/>
    <col min="15106" max="15106" width="16.8515625" style="290" customWidth="1"/>
    <col min="15107" max="15107" width="44.7109375" style="290" customWidth="1"/>
    <col min="15108" max="15108" width="5.421875" style="290" customWidth="1"/>
    <col min="15109" max="15109" width="12.421875" style="290" customWidth="1"/>
    <col min="15110" max="15110" width="11.421875" style="290" customWidth="1"/>
    <col min="15111" max="15111" width="14.8515625" style="290" customWidth="1"/>
    <col min="15112" max="15123" width="9.140625" style="290" hidden="1" customWidth="1"/>
    <col min="15124" max="15132" width="9.28125" style="290" customWidth="1"/>
    <col min="15133" max="15143" width="9.140625" style="290" hidden="1" customWidth="1"/>
    <col min="15144" max="15156" width="9.28125" style="290" customWidth="1"/>
    <col min="15157" max="15157" width="85.7109375" style="290" customWidth="1"/>
    <col min="15158" max="15360" width="9.28125" style="290" customWidth="1"/>
    <col min="15361" max="15361" width="5.00390625" style="290" customWidth="1"/>
    <col min="15362" max="15362" width="16.8515625" style="290" customWidth="1"/>
    <col min="15363" max="15363" width="44.7109375" style="290" customWidth="1"/>
    <col min="15364" max="15364" width="5.421875" style="290" customWidth="1"/>
    <col min="15365" max="15365" width="12.421875" style="290" customWidth="1"/>
    <col min="15366" max="15366" width="11.421875" style="290" customWidth="1"/>
    <col min="15367" max="15367" width="14.8515625" style="290" customWidth="1"/>
    <col min="15368" max="15379" width="9.140625" style="290" hidden="1" customWidth="1"/>
    <col min="15380" max="15388" width="9.28125" style="290" customWidth="1"/>
    <col min="15389" max="15399" width="9.140625" style="290" hidden="1" customWidth="1"/>
    <col min="15400" max="15412" width="9.28125" style="290" customWidth="1"/>
    <col min="15413" max="15413" width="85.7109375" style="290" customWidth="1"/>
    <col min="15414" max="15616" width="9.28125" style="290" customWidth="1"/>
    <col min="15617" max="15617" width="5.00390625" style="290" customWidth="1"/>
    <col min="15618" max="15618" width="16.8515625" style="290" customWidth="1"/>
    <col min="15619" max="15619" width="44.7109375" style="290" customWidth="1"/>
    <col min="15620" max="15620" width="5.421875" style="290" customWidth="1"/>
    <col min="15621" max="15621" width="12.421875" style="290" customWidth="1"/>
    <col min="15622" max="15622" width="11.421875" style="290" customWidth="1"/>
    <col min="15623" max="15623" width="14.8515625" style="290" customWidth="1"/>
    <col min="15624" max="15635" width="9.140625" style="290" hidden="1" customWidth="1"/>
    <col min="15636" max="15644" width="9.28125" style="290" customWidth="1"/>
    <col min="15645" max="15655" width="9.140625" style="290" hidden="1" customWidth="1"/>
    <col min="15656" max="15668" width="9.28125" style="290" customWidth="1"/>
    <col min="15669" max="15669" width="85.7109375" style="290" customWidth="1"/>
    <col min="15670" max="15872" width="9.28125" style="290" customWidth="1"/>
    <col min="15873" max="15873" width="5.00390625" style="290" customWidth="1"/>
    <col min="15874" max="15874" width="16.8515625" style="290" customWidth="1"/>
    <col min="15875" max="15875" width="44.7109375" style="290" customWidth="1"/>
    <col min="15876" max="15876" width="5.421875" style="290" customWidth="1"/>
    <col min="15877" max="15877" width="12.421875" style="290" customWidth="1"/>
    <col min="15878" max="15878" width="11.421875" style="290" customWidth="1"/>
    <col min="15879" max="15879" width="14.8515625" style="290" customWidth="1"/>
    <col min="15880" max="15891" width="9.140625" style="290" hidden="1" customWidth="1"/>
    <col min="15892" max="15900" width="9.28125" style="290" customWidth="1"/>
    <col min="15901" max="15911" width="9.140625" style="290" hidden="1" customWidth="1"/>
    <col min="15912" max="15924" width="9.28125" style="290" customWidth="1"/>
    <col min="15925" max="15925" width="85.7109375" style="290" customWidth="1"/>
    <col min="15926" max="16128" width="9.28125" style="290" customWidth="1"/>
    <col min="16129" max="16129" width="5.00390625" style="290" customWidth="1"/>
    <col min="16130" max="16130" width="16.8515625" style="290" customWidth="1"/>
    <col min="16131" max="16131" width="44.7109375" style="290" customWidth="1"/>
    <col min="16132" max="16132" width="5.421875" style="290" customWidth="1"/>
    <col min="16133" max="16133" width="12.421875" style="290" customWidth="1"/>
    <col min="16134" max="16134" width="11.421875" style="290" customWidth="1"/>
    <col min="16135" max="16135" width="14.8515625" style="290" customWidth="1"/>
    <col min="16136" max="16147" width="9.140625" style="290" hidden="1" customWidth="1"/>
    <col min="16148" max="16156" width="9.28125" style="290" customWidth="1"/>
    <col min="16157" max="16167" width="9.140625" style="290" hidden="1" customWidth="1"/>
    <col min="16168" max="16180" width="9.28125" style="290" customWidth="1"/>
    <col min="16181" max="16181" width="85.7109375" style="290" customWidth="1"/>
    <col min="16182" max="16384" width="9.28125" style="290" customWidth="1"/>
  </cols>
  <sheetData>
    <row r="1" spans="1:7" ht="15.75">
      <c r="A1" s="592" t="s">
        <v>1789</v>
      </c>
      <c r="B1" s="593"/>
      <c r="C1" s="593"/>
      <c r="D1" s="593"/>
      <c r="E1" s="593"/>
      <c r="F1" s="593"/>
      <c r="G1" s="594"/>
    </row>
    <row r="2" spans="1:7" ht="12">
      <c r="A2" s="291" t="s">
        <v>1790</v>
      </c>
      <c r="B2" s="292"/>
      <c r="C2" s="595" t="s">
        <v>1791</v>
      </c>
      <c r="D2" s="596"/>
      <c r="E2" s="596"/>
      <c r="F2" s="596"/>
      <c r="G2" s="597"/>
    </row>
    <row r="3" spans="1:7" ht="12">
      <c r="A3" s="291" t="s">
        <v>1792</v>
      </c>
      <c r="B3" s="293"/>
      <c r="C3" s="598"/>
      <c r="D3" s="599"/>
      <c r="E3" s="599"/>
      <c r="F3" s="599"/>
      <c r="G3" s="600"/>
    </row>
    <row r="4" spans="1:7" ht="12">
      <c r="A4" s="294" t="s">
        <v>1793</v>
      </c>
      <c r="B4" s="295" t="s">
        <v>1794</v>
      </c>
      <c r="C4" s="601" t="s">
        <v>1795</v>
      </c>
      <c r="D4" s="602"/>
      <c r="E4" s="602"/>
      <c r="F4" s="602"/>
      <c r="G4" s="603"/>
    </row>
    <row r="5" spans="1:7" ht="12">
      <c r="A5" s="297"/>
      <c r="D5" s="299"/>
      <c r="G5" s="300"/>
    </row>
    <row r="6" spans="1:19" ht="51">
      <c r="A6" s="301" t="s">
        <v>1796</v>
      </c>
      <c r="B6" s="302" t="s">
        <v>1797</v>
      </c>
      <c r="C6" s="302" t="s">
        <v>1798</v>
      </c>
      <c r="D6" s="303" t="s">
        <v>115</v>
      </c>
      <c r="E6" s="304" t="s">
        <v>1799</v>
      </c>
      <c r="F6" s="305" t="s">
        <v>1800</v>
      </c>
      <c r="G6" s="306" t="s">
        <v>1801</v>
      </c>
      <c r="H6" s="307" t="s">
        <v>1802</v>
      </c>
      <c r="I6" s="308" t="s">
        <v>1803</v>
      </c>
      <c r="J6" s="308" t="s">
        <v>1804</v>
      </c>
      <c r="K6" s="308" t="s">
        <v>1805</v>
      </c>
      <c r="L6" s="308" t="s">
        <v>41</v>
      </c>
      <c r="M6" s="308" t="s">
        <v>1806</v>
      </c>
      <c r="N6" s="308" t="s">
        <v>1807</v>
      </c>
      <c r="O6" s="308" t="s">
        <v>1808</v>
      </c>
      <c r="P6" s="308" t="s">
        <v>1809</v>
      </c>
      <c r="Q6" s="308" t="s">
        <v>1810</v>
      </c>
      <c r="R6" s="308" t="s">
        <v>1811</v>
      </c>
      <c r="S6" s="308" t="s">
        <v>1812</v>
      </c>
    </row>
    <row r="7" spans="1:19" ht="12">
      <c r="A7" s="309" t="s">
        <v>1813</v>
      </c>
      <c r="B7" s="310" t="s">
        <v>1239</v>
      </c>
      <c r="C7" s="311" t="s">
        <v>1814</v>
      </c>
      <c r="D7" s="312"/>
      <c r="E7" s="313"/>
      <c r="F7" s="314"/>
      <c r="G7" s="315">
        <f>SUM(G8:G49)</f>
        <v>0</v>
      </c>
      <c r="H7" s="316"/>
      <c r="I7" s="314">
        <f>SUM(I8:I35)</f>
        <v>0</v>
      </c>
      <c r="J7" s="314"/>
      <c r="K7" s="314">
        <f>SUM(K8:K35)</f>
        <v>0</v>
      </c>
      <c r="L7" s="314"/>
      <c r="M7" s="314">
        <f>SUM(M8:M35)</f>
        <v>0</v>
      </c>
      <c r="N7" s="314"/>
      <c r="O7" s="314">
        <f>SUM(O8:O35)</f>
        <v>0</v>
      </c>
      <c r="P7" s="314"/>
      <c r="Q7" s="314">
        <f>SUM(Q8:Q35)</f>
        <v>0</v>
      </c>
      <c r="R7" s="317"/>
      <c r="S7" s="314"/>
    </row>
    <row r="8" spans="1:60" ht="22.5" outlineLevel="1">
      <c r="A8" s="318">
        <v>1</v>
      </c>
      <c r="B8" s="319">
        <v>721001</v>
      </c>
      <c r="C8" s="320" t="s">
        <v>1815</v>
      </c>
      <c r="D8" s="321" t="s">
        <v>1816</v>
      </c>
      <c r="E8" s="322">
        <v>1.5</v>
      </c>
      <c r="F8" s="323">
        <v>0</v>
      </c>
      <c r="G8" s="324">
        <f>ROUND(E8*F8,2)</f>
        <v>0</v>
      </c>
      <c r="H8" s="325"/>
      <c r="I8" s="326">
        <f aca="true" t="shared" si="0" ref="I8:I10">ROUND(E8*H8,2)</f>
        <v>0</v>
      </c>
      <c r="J8" s="327"/>
      <c r="K8" s="326">
        <f aca="true" t="shared" si="1" ref="K8:K10">ROUND(E8*J8,2)</f>
        <v>0</v>
      </c>
      <c r="L8" s="326">
        <v>21</v>
      </c>
      <c r="M8" s="326">
        <f>G8*(1+L8/100)</f>
        <v>0</v>
      </c>
      <c r="N8" s="326">
        <v>0</v>
      </c>
      <c r="O8" s="326">
        <f>ROUND(E8*N8,2)</f>
        <v>0</v>
      </c>
      <c r="P8" s="326">
        <v>0</v>
      </c>
      <c r="Q8" s="326">
        <f>ROUND(E8*P8,2)</f>
        <v>0</v>
      </c>
      <c r="R8" s="328"/>
      <c r="S8" s="326" t="s">
        <v>1817</v>
      </c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</row>
    <row r="9" spans="1:60" ht="22.5" outlineLevel="1">
      <c r="A9" s="318">
        <v>2</v>
      </c>
      <c r="B9" s="319">
        <v>721002</v>
      </c>
      <c r="C9" s="320" t="s">
        <v>1818</v>
      </c>
      <c r="D9" s="321" t="s">
        <v>1816</v>
      </c>
      <c r="E9" s="322">
        <v>1.4</v>
      </c>
      <c r="F9" s="323">
        <v>0</v>
      </c>
      <c r="G9" s="324">
        <f>ROUND(E9*F9,2)</f>
        <v>0</v>
      </c>
      <c r="H9" s="325"/>
      <c r="I9" s="326"/>
      <c r="J9" s="327"/>
      <c r="K9" s="326"/>
      <c r="L9" s="326"/>
      <c r="M9" s="326"/>
      <c r="N9" s="326"/>
      <c r="O9" s="326"/>
      <c r="P9" s="326"/>
      <c r="Q9" s="326"/>
      <c r="R9" s="328"/>
      <c r="S9" s="326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</row>
    <row r="10" spans="1:60" ht="33.75" outlineLevel="1">
      <c r="A10" s="318">
        <v>3</v>
      </c>
      <c r="B10" s="319">
        <v>721003</v>
      </c>
      <c r="C10" s="330" t="s">
        <v>1819</v>
      </c>
      <c r="D10" s="331" t="s">
        <v>1816</v>
      </c>
      <c r="E10" s="332">
        <v>1</v>
      </c>
      <c r="F10" s="333">
        <v>0</v>
      </c>
      <c r="G10" s="334">
        <f aca="true" t="shared" si="2" ref="G10:G49">ROUND(E10*F10,2)</f>
        <v>0</v>
      </c>
      <c r="H10" s="325"/>
      <c r="I10" s="326">
        <f t="shared" si="0"/>
        <v>0</v>
      </c>
      <c r="J10" s="327"/>
      <c r="K10" s="326">
        <f t="shared" si="1"/>
        <v>0</v>
      </c>
      <c r="L10" s="326">
        <v>21</v>
      </c>
      <c r="M10" s="326">
        <f>G10*(1+L10/100)</f>
        <v>0</v>
      </c>
      <c r="N10" s="326">
        <v>0</v>
      </c>
      <c r="O10" s="326">
        <f>ROUND(E10*N10,2)</f>
        <v>0</v>
      </c>
      <c r="P10" s="326">
        <v>0</v>
      </c>
      <c r="Q10" s="326">
        <f>ROUND(E10*P10,2)</f>
        <v>0</v>
      </c>
      <c r="R10" s="328"/>
      <c r="S10" s="326" t="s">
        <v>1817</v>
      </c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</row>
    <row r="11" spans="1:60" ht="22.5" outlineLevel="1">
      <c r="A11" s="318">
        <v>4</v>
      </c>
      <c r="B11" s="319">
        <v>721004</v>
      </c>
      <c r="C11" s="320" t="s">
        <v>1820</v>
      </c>
      <c r="D11" s="321" t="s">
        <v>1816</v>
      </c>
      <c r="E11" s="322">
        <v>3.4</v>
      </c>
      <c r="F11" s="323">
        <v>0</v>
      </c>
      <c r="G11" s="324">
        <f t="shared" si="2"/>
        <v>0</v>
      </c>
      <c r="H11" s="325"/>
      <c r="I11" s="326"/>
      <c r="J11" s="327"/>
      <c r="K11" s="326"/>
      <c r="L11" s="326"/>
      <c r="M11" s="326"/>
      <c r="N11" s="326"/>
      <c r="O11" s="326"/>
      <c r="P11" s="326"/>
      <c r="Q11" s="326"/>
      <c r="R11" s="328"/>
      <c r="S11" s="326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</row>
    <row r="12" spans="1:60" ht="33.75" outlineLevel="1">
      <c r="A12" s="318">
        <v>5</v>
      </c>
      <c r="B12" s="319">
        <v>721005</v>
      </c>
      <c r="C12" s="320" t="s">
        <v>1821</v>
      </c>
      <c r="D12" s="321" t="s">
        <v>1816</v>
      </c>
      <c r="E12" s="322">
        <v>27.8</v>
      </c>
      <c r="F12" s="323">
        <v>0</v>
      </c>
      <c r="G12" s="324">
        <f t="shared" si="2"/>
        <v>0</v>
      </c>
      <c r="H12" s="325"/>
      <c r="I12" s="326"/>
      <c r="J12" s="327"/>
      <c r="K12" s="326"/>
      <c r="L12" s="326"/>
      <c r="M12" s="326"/>
      <c r="N12" s="326"/>
      <c r="O12" s="326"/>
      <c r="P12" s="326"/>
      <c r="Q12" s="326"/>
      <c r="R12" s="328"/>
      <c r="S12" s="326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</row>
    <row r="13" spans="1:60" ht="33.75" outlineLevel="1">
      <c r="A13" s="318">
        <v>6</v>
      </c>
      <c r="B13" s="319">
        <v>721006</v>
      </c>
      <c r="C13" s="320" t="s">
        <v>1822</v>
      </c>
      <c r="D13" s="321" t="s">
        <v>1816</v>
      </c>
      <c r="E13" s="322">
        <v>155.5</v>
      </c>
      <c r="F13" s="323">
        <v>0</v>
      </c>
      <c r="G13" s="324">
        <f t="shared" si="2"/>
        <v>0</v>
      </c>
      <c r="H13" s="325"/>
      <c r="I13" s="326"/>
      <c r="J13" s="327"/>
      <c r="K13" s="326"/>
      <c r="L13" s="326"/>
      <c r="M13" s="326"/>
      <c r="N13" s="326"/>
      <c r="O13" s="326"/>
      <c r="P13" s="326"/>
      <c r="Q13" s="326"/>
      <c r="R13" s="328"/>
      <c r="S13" s="326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</row>
    <row r="14" spans="1:60" ht="22.5" outlineLevel="1">
      <c r="A14" s="318">
        <v>7</v>
      </c>
      <c r="B14" s="319">
        <v>721007</v>
      </c>
      <c r="C14" s="320" t="s">
        <v>1823</v>
      </c>
      <c r="D14" s="335" t="s">
        <v>1816</v>
      </c>
      <c r="E14" s="336">
        <v>1</v>
      </c>
      <c r="F14" s="337">
        <v>0</v>
      </c>
      <c r="G14" s="324">
        <f t="shared" si="2"/>
        <v>0</v>
      </c>
      <c r="H14" s="325"/>
      <c r="I14" s="326"/>
      <c r="J14" s="327"/>
      <c r="K14" s="326"/>
      <c r="L14" s="326"/>
      <c r="M14" s="326"/>
      <c r="N14" s="326"/>
      <c r="O14" s="326"/>
      <c r="P14" s="326"/>
      <c r="Q14" s="326"/>
      <c r="R14" s="328"/>
      <c r="S14" s="326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</row>
    <row r="15" spans="1:60" ht="22.5" outlineLevel="1">
      <c r="A15" s="318">
        <v>8</v>
      </c>
      <c r="B15" s="319">
        <v>721008</v>
      </c>
      <c r="C15" s="338" t="s">
        <v>1824</v>
      </c>
      <c r="D15" s="335" t="s">
        <v>1825</v>
      </c>
      <c r="E15" s="336">
        <v>3</v>
      </c>
      <c r="F15" s="337">
        <v>0</v>
      </c>
      <c r="G15" s="339">
        <f t="shared" si="2"/>
        <v>0</v>
      </c>
      <c r="H15" s="325"/>
      <c r="I15" s="326"/>
      <c r="J15" s="327"/>
      <c r="K15" s="326"/>
      <c r="L15" s="326"/>
      <c r="M15" s="326"/>
      <c r="N15" s="326"/>
      <c r="O15" s="326"/>
      <c r="P15" s="326"/>
      <c r="Q15" s="326"/>
      <c r="R15" s="328"/>
      <c r="S15" s="326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</row>
    <row r="16" spans="1:60" ht="22.5" outlineLevel="1">
      <c r="A16" s="318">
        <v>9</v>
      </c>
      <c r="B16" s="319">
        <v>721009</v>
      </c>
      <c r="C16" s="330" t="s">
        <v>1826</v>
      </c>
      <c r="D16" s="331" t="s">
        <v>1825</v>
      </c>
      <c r="E16" s="332">
        <v>3</v>
      </c>
      <c r="F16" s="333">
        <v>0</v>
      </c>
      <c r="G16" s="334">
        <f t="shared" si="2"/>
        <v>0</v>
      </c>
      <c r="H16" s="325"/>
      <c r="I16" s="326">
        <f aca="true" t="shared" si="3" ref="I16">ROUND(E16*H16,2)</f>
        <v>0</v>
      </c>
      <c r="J16" s="327"/>
      <c r="K16" s="326">
        <f aca="true" t="shared" si="4" ref="K16">ROUND(E16*J16,2)</f>
        <v>0</v>
      </c>
      <c r="L16" s="326"/>
      <c r="M16" s="326"/>
      <c r="N16" s="326"/>
      <c r="O16" s="326"/>
      <c r="P16" s="326"/>
      <c r="Q16" s="326"/>
      <c r="R16" s="328"/>
      <c r="S16" s="326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</row>
    <row r="17" spans="1:60" ht="22.5" outlineLevel="1">
      <c r="A17" s="318">
        <v>10</v>
      </c>
      <c r="B17" s="319">
        <v>721010</v>
      </c>
      <c r="C17" s="320" t="s">
        <v>1827</v>
      </c>
      <c r="D17" s="321" t="s">
        <v>1825</v>
      </c>
      <c r="E17" s="322">
        <v>63</v>
      </c>
      <c r="F17" s="323">
        <v>0</v>
      </c>
      <c r="G17" s="324">
        <f t="shared" si="2"/>
        <v>0</v>
      </c>
      <c r="H17" s="325"/>
      <c r="I17" s="326"/>
      <c r="J17" s="327"/>
      <c r="K17" s="326"/>
      <c r="L17" s="326"/>
      <c r="M17" s="326"/>
      <c r="N17" s="326"/>
      <c r="O17" s="326"/>
      <c r="P17" s="326"/>
      <c r="Q17" s="326"/>
      <c r="R17" s="328"/>
      <c r="S17" s="326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</row>
    <row r="18" spans="1:60" ht="33.75" outlineLevel="1">
      <c r="A18" s="318">
        <v>11</v>
      </c>
      <c r="B18" s="319">
        <v>721011</v>
      </c>
      <c r="C18" s="330" t="s">
        <v>1828</v>
      </c>
      <c r="D18" s="331" t="s">
        <v>1825</v>
      </c>
      <c r="E18" s="332">
        <v>1</v>
      </c>
      <c r="F18" s="333">
        <v>0</v>
      </c>
      <c r="G18" s="334">
        <f t="shared" si="2"/>
        <v>0</v>
      </c>
      <c r="H18" s="325"/>
      <c r="I18" s="326"/>
      <c r="J18" s="327"/>
      <c r="K18" s="326"/>
      <c r="L18" s="326"/>
      <c r="M18" s="326"/>
      <c r="N18" s="326"/>
      <c r="O18" s="326"/>
      <c r="P18" s="326"/>
      <c r="Q18" s="326"/>
      <c r="R18" s="328"/>
      <c r="S18" s="326"/>
      <c r="T18" s="329"/>
      <c r="U18" s="340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</row>
    <row r="19" spans="1:60" ht="33.75" outlineLevel="1">
      <c r="A19" s="318">
        <v>12</v>
      </c>
      <c r="B19" s="319">
        <v>721012</v>
      </c>
      <c r="C19" s="320" t="s">
        <v>1829</v>
      </c>
      <c r="D19" s="321" t="s">
        <v>1825</v>
      </c>
      <c r="E19" s="322">
        <v>1</v>
      </c>
      <c r="F19" s="323">
        <v>0</v>
      </c>
      <c r="G19" s="324">
        <f t="shared" si="2"/>
        <v>0</v>
      </c>
      <c r="H19" s="325"/>
      <c r="I19" s="326"/>
      <c r="J19" s="327"/>
      <c r="K19" s="326"/>
      <c r="L19" s="326"/>
      <c r="M19" s="326"/>
      <c r="N19" s="326"/>
      <c r="O19" s="326"/>
      <c r="P19" s="326"/>
      <c r="Q19" s="326"/>
      <c r="R19" s="328"/>
      <c r="S19" s="326"/>
      <c r="T19" s="329"/>
      <c r="U19" s="340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</row>
    <row r="20" spans="1:60" ht="22.5" outlineLevel="1">
      <c r="A20" s="318">
        <v>13</v>
      </c>
      <c r="B20" s="319">
        <v>721013</v>
      </c>
      <c r="C20" s="338" t="s">
        <v>1830</v>
      </c>
      <c r="D20" s="331" t="s">
        <v>1825</v>
      </c>
      <c r="E20" s="332">
        <v>1</v>
      </c>
      <c r="F20" s="333">
        <v>0</v>
      </c>
      <c r="G20" s="334">
        <f t="shared" si="2"/>
        <v>0</v>
      </c>
      <c r="H20" s="325"/>
      <c r="I20" s="326"/>
      <c r="J20" s="327"/>
      <c r="K20" s="326"/>
      <c r="L20" s="326"/>
      <c r="M20" s="326"/>
      <c r="N20" s="326"/>
      <c r="O20" s="326"/>
      <c r="P20" s="326"/>
      <c r="Q20" s="326"/>
      <c r="R20" s="328"/>
      <c r="S20" s="326"/>
      <c r="T20" s="329"/>
      <c r="U20" s="340"/>
      <c r="V20" s="341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</row>
    <row r="21" spans="1:60" ht="22.5" outlineLevel="1">
      <c r="A21" s="318">
        <v>14</v>
      </c>
      <c r="B21" s="319">
        <v>721014</v>
      </c>
      <c r="C21" s="342" t="s">
        <v>1831</v>
      </c>
      <c r="D21" s="343" t="s">
        <v>1825</v>
      </c>
      <c r="E21" s="344">
        <v>1</v>
      </c>
      <c r="F21" s="345">
        <v>0</v>
      </c>
      <c r="G21" s="346">
        <f t="shared" si="2"/>
        <v>0</v>
      </c>
      <c r="H21" s="325"/>
      <c r="I21" s="326"/>
      <c r="J21" s="327"/>
      <c r="K21" s="326"/>
      <c r="L21" s="326"/>
      <c r="M21" s="326"/>
      <c r="N21" s="326"/>
      <c r="O21" s="326"/>
      <c r="P21" s="326"/>
      <c r="Q21" s="326"/>
      <c r="R21" s="328"/>
      <c r="S21" s="326"/>
      <c r="T21" s="329"/>
      <c r="U21" s="340"/>
      <c r="V21" s="341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</row>
    <row r="22" spans="1:60" ht="22.5" outlineLevel="1">
      <c r="A22" s="318">
        <v>15</v>
      </c>
      <c r="B22" s="319">
        <v>721015</v>
      </c>
      <c r="C22" s="320" t="s">
        <v>1832</v>
      </c>
      <c r="D22" s="321" t="s">
        <v>1825</v>
      </c>
      <c r="E22" s="322">
        <v>1</v>
      </c>
      <c r="F22" s="323">
        <v>0</v>
      </c>
      <c r="G22" s="324">
        <f t="shared" si="2"/>
        <v>0</v>
      </c>
      <c r="H22" s="325"/>
      <c r="I22" s="326"/>
      <c r="J22" s="327"/>
      <c r="K22" s="326"/>
      <c r="L22" s="326"/>
      <c r="M22" s="326"/>
      <c r="N22" s="326"/>
      <c r="O22" s="326"/>
      <c r="P22" s="326"/>
      <c r="Q22" s="326"/>
      <c r="R22" s="328"/>
      <c r="S22" s="326"/>
      <c r="T22" s="329"/>
      <c r="U22" s="340"/>
      <c r="V22" s="341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</row>
    <row r="23" spans="1:60" ht="22.5" outlineLevel="1">
      <c r="A23" s="318">
        <v>16</v>
      </c>
      <c r="B23" s="319">
        <v>721016</v>
      </c>
      <c r="C23" s="342" t="s">
        <v>1833</v>
      </c>
      <c r="D23" s="343" t="s">
        <v>1825</v>
      </c>
      <c r="E23" s="344">
        <v>10</v>
      </c>
      <c r="F23" s="345">
        <v>0</v>
      </c>
      <c r="G23" s="346">
        <f t="shared" si="2"/>
        <v>0</v>
      </c>
      <c r="H23" s="325"/>
      <c r="I23" s="326"/>
      <c r="J23" s="327"/>
      <c r="K23" s="326"/>
      <c r="L23" s="326"/>
      <c r="M23" s="326"/>
      <c r="N23" s="326"/>
      <c r="O23" s="326"/>
      <c r="P23" s="326"/>
      <c r="Q23" s="326"/>
      <c r="R23" s="328"/>
      <c r="S23" s="326"/>
      <c r="T23" s="329"/>
      <c r="U23" s="340"/>
      <c r="V23" s="341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</row>
    <row r="24" spans="1:60" ht="33.75" outlineLevel="1">
      <c r="A24" s="318">
        <v>17</v>
      </c>
      <c r="B24" s="319">
        <v>721017</v>
      </c>
      <c r="C24" s="342" t="s">
        <v>1834</v>
      </c>
      <c r="D24" s="321" t="s">
        <v>200</v>
      </c>
      <c r="E24" s="344">
        <v>1</v>
      </c>
      <c r="F24" s="345">
        <v>0</v>
      </c>
      <c r="G24" s="346">
        <f t="shared" si="2"/>
        <v>0</v>
      </c>
      <c r="H24" s="325"/>
      <c r="I24" s="326"/>
      <c r="J24" s="327"/>
      <c r="K24" s="326"/>
      <c r="L24" s="326"/>
      <c r="M24" s="326"/>
      <c r="N24" s="326"/>
      <c r="O24" s="326"/>
      <c r="P24" s="326"/>
      <c r="Q24" s="326"/>
      <c r="R24" s="328"/>
      <c r="S24" s="326"/>
      <c r="T24" s="329"/>
      <c r="U24" s="340"/>
      <c r="V24" s="341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</row>
    <row r="25" spans="1:60" ht="33.75" outlineLevel="1">
      <c r="A25" s="318">
        <v>18</v>
      </c>
      <c r="B25" s="319">
        <v>721018</v>
      </c>
      <c r="C25" s="342" t="s">
        <v>1835</v>
      </c>
      <c r="D25" s="321" t="s">
        <v>200</v>
      </c>
      <c r="E25" s="344">
        <v>1</v>
      </c>
      <c r="F25" s="345">
        <v>0</v>
      </c>
      <c r="G25" s="346">
        <f t="shared" si="2"/>
        <v>0</v>
      </c>
      <c r="H25" s="325"/>
      <c r="I25" s="326"/>
      <c r="J25" s="327"/>
      <c r="K25" s="326"/>
      <c r="L25" s="326"/>
      <c r="M25" s="326"/>
      <c r="N25" s="326"/>
      <c r="O25" s="326"/>
      <c r="P25" s="326"/>
      <c r="Q25" s="326"/>
      <c r="R25" s="328"/>
      <c r="S25" s="326"/>
      <c r="T25" s="329"/>
      <c r="U25" s="340"/>
      <c r="V25" s="341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</row>
    <row r="26" spans="1:60" ht="33.75" outlineLevel="1">
      <c r="A26" s="318">
        <v>19</v>
      </c>
      <c r="B26" s="319">
        <v>721019</v>
      </c>
      <c r="C26" s="342" t="s">
        <v>1836</v>
      </c>
      <c r="D26" s="321" t="s">
        <v>200</v>
      </c>
      <c r="E26" s="344">
        <v>1</v>
      </c>
      <c r="F26" s="345">
        <v>0</v>
      </c>
      <c r="G26" s="346">
        <f t="shared" si="2"/>
        <v>0</v>
      </c>
      <c r="H26" s="325"/>
      <c r="I26" s="326"/>
      <c r="J26" s="327"/>
      <c r="K26" s="326"/>
      <c r="L26" s="326"/>
      <c r="M26" s="326"/>
      <c r="N26" s="326"/>
      <c r="O26" s="326"/>
      <c r="P26" s="326"/>
      <c r="Q26" s="326"/>
      <c r="R26" s="328"/>
      <c r="S26" s="326"/>
      <c r="T26" s="329"/>
      <c r="U26" s="340"/>
      <c r="V26" s="341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</row>
    <row r="27" spans="1:60" ht="33.75" outlineLevel="1">
      <c r="A27" s="318">
        <v>20</v>
      </c>
      <c r="B27" s="319">
        <v>721020</v>
      </c>
      <c r="C27" s="342" t="s">
        <v>1837</v>
      </c>
      <c r="D27" s="321" t="s">
        <v>200</v>
      </c>
      <c r="E27" s="344">
        <v>1</v>
      </c>
      <c r="F27" s="345">
        <v>0</v>
      </c>
      <c r="G27" s="346">
        <f t="shared" si="2"/>
        <v>0</v>
      </c>
      <c r="H27" s="325"/>
      <c r="I27" s="326"/>
      <c r="J27" s="327"/>
      <c r="K27" s="326"/>
      <c r="L27" s="326"/>
      <c r="M27" s="326"/>
      <c r="N27" s="326"/>
      <c r="O27" s="326"/>
      <c r="P27" s="326"/>
      <c r="Q27" s="326"/>
      <c r="R27" s="328"/>
      <c r="S27" s="326"/>
      <c r="T27" s="329"/>
      <c r="U27" s="340"/>
      <c r="V27" s="341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</row>
    <row r="28" spans="1:60" ht="45" outlineLevel="1">
      <c r="A28" s="318">
        <v>21</v>
      </c>
      <c r="B28" s="319">
        <v>721021</v>
      </c>
      <c r="C28" s="320" t="s">
        <v>1838</v>
      </c>
      <c r="D28" s="321" t="s">
        <v>200</v>
      </c>
      <c r="E28" s="322">
        <v>1</v>
      </c>
      <c r="F28" s="323">
        <v>0</v>
      </c>
      <c r="G28" s="324">
        <f>ROUND(E28*F28,2)</f>
        <v>0</v>
      </c>
      <c r="H28" s="325"/>
      <c r="I28" s="326"/>
      <c r="J28" s="327"/>
      <c r="K28" s="326"/>
      <c r="L28" s="326"/>
      <c r="M28" s="326"/>
      <c r="N28" s="326"/>
      <c r="O28" s="326"/>
      <c r="P28" s="326"/>
      <c r="Q28" s="326"/>
      <c r="R28" s="328"/>
      <c r="S28" s="326"/>
      <c r="T28" s="329"/>
      <c r="U28" s="340"/>
      <c r="V28" s="341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</row>
    <row r="29" spans="1:60" ht="45" outlineLevel="1">
      <c r="A29" s="318">
        <v>22</v>
      </c>
      <c r="B29" s="319">
        <v>721022</v>
      </c>
      <c r="C29" s="320" t="s">
        <v>1839</v>
      </c>
      <c r="D29" s="321" t="s">
        <v>200</v>
      </c>
      <c r="E29" s="322">
        <v>1</v>
      </c>
      <c r="F29" s="323">
        <v>0</v>
      </c>
      <c r="G29" s="324">
        <f>ROUND(E29*F29,2)</f>
        <v>0</v>
      </c>
      <c r="H29" s="325"/>
      <c r="I29" s="326"/>
      <c r="J29" s="327"/>
      <c r="K29" s="326"/>
      <c r="L29" s="326"/>
      <c r="M29" s="326"/>
      <c r="N29" s="326"/>
      <c r="O29" s="326"/>
      <c r="P29" s="326"/>
      <c r="Q29" s="326"/>
      <c r="R29" s="328"/>
      <c r="S29" s="326"/>
      <c r="T29" s="329"/>
      <c r="U29" s="340"/>
      <c r="V29" s="341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</row>
    <row r="30" spans="1:60" ht="56.25" outlineLevel="1">
      <c r="A30" s="318">
        <v>23</v>
      </c>
      <c r="B30" s="319">
        <v>721023</v>
      </c>
      <c r="C30" s="320" t="s">
        <v>1840</v>
      </c>
      <c r="D30" s="321" t="s">
        <v>200</v>
      </c>
      <c r="E30" s="322">
        <v>1</v>
      </c>
      <c r="F30" s="323">
        <v>0</v>
      </c>
      <c r="G30" s="324">
        <f>ROUND(E30*F30,2)</f>
        <v>0</v>
      </c>
      <c r="H30" s="325"/>
      <c r="I30" s="326"/>
      <c r="J30" s="327"/>
      <c r="K30" s="326"/>
      <c r="L30" s="326"/>
      <c r="M30" s="326"/>
      <c r="N30" s="326"/>
      <c r="O30" s="326"/>
      <c r="P30" s="326"/>
      <c r="Q30" s="326"/>
      <c r="R30" s="328"/>
      <c r="S30" s="326"/>
      <c r="T30" s="329"/>
      <c r="U30" s="340"/>
      <c r="V30" s="341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</row>
    <row r="31" spans="1:60" ht="45" outlineLevel="1">
      <c r="A31" s="318">
        <v>24</v>
      </c>
      <c r="B31" s="319">
        <v>721024</v>
      </c>
      <c r="C31" s="347" t="s">
        <v>1841</v>
      </c>
      <c r="D31" s="348" t="s">
        <v>200</v>
      </c>
      <c r="E31" s="349">
        <v>3</v>
      </c>
      <c r="F31" s="350">
        <v>0</v>
      </c>
      <c r="G31" s="324">
        <f aca="true" t="shared" si="5" ref="G31">ROUND(E31*F31,2)</f>
        <v>0</v>
      </c>
      <c r="H31" s="325"/>
      <c r="I31" s="326"/>
      <c r="J31" s="327"/>
      <c r="K31" s="326"/>
      <c r="L31" s="326"/>
      <c r="M31" s="326"/>
      <c r="N31" s="326"/>
      <c r="O31" s="326"/>
      <c r="P31" s="326"/>
      <c r="Q31" s="326"/>
      <c r="R31" s="328"/>
      <c r="S31" s="326"/>
      <c r="T31" s="329"/>
      <c r="U31" s="340"/>
      <c r="V31" s="341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</row>
    <row r="32" spans="1:60" ht="22.5" outlineLevel="1">
      <c r="A32" s="318">
        <v>25</v>
      </c>
      <c r="B32" s="319">
        <v>721025</v>
      </c>
      <c r="C32" s="347" t="s">
        <v>1842</v>
      </c>
      <c r="D32" s="348" t="s">
        <v>1825</v>
      </c>
      <c r="E32" s="349">
        <v>288</v>
      </c>
      <c r="F32" s="350">
        <v>0</v>
      </c>
      <c r="G32" s="324">
        <f t="shared" si="2"/>
        <v>0</v>
      </c>
      <c r="H32" s="325"/>
      <c r="I32" s="326"/>
      <c r="J32" s="327"/>
      <c r="K32" s="326"/>
      <c r="L32" s="326"/>
      <c r="M32" s="326"/>
      <c r="N32" s="326"/>
      <c r="O32" s="326"/>
      <c r="P32" s="326"/>
      <c r="Q32" s="326"/>
      <c r="R32" s="328"/>
      <c r="S32" s="326"/>
      <c r="T32" s="329"/>
      <c r="U32" s="340"/>
      <c r="V32" s="341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</row>
    <row r="33" spans="1:60" ht="22.5" outlineLevel="1">
      <c r="A33" s="318">
        <v>26</v>
      </c>
      <c r="B33" s="319">
        <v>721026</v>
      </c>
      <c r="C33" s="347" t="s">
        <v>1843</v>
      </c>
      <c r="D33" s="348" t="s">
        <v>1825</v>
      </c>
      <c r="E33" s="349">
        <v>432</v>
      </c>
      <c r="F33" s="350">
        <v>0</v>
      </c>
      <c r="G33" s="324">
        <f t="shared" si="2"/>
        <v>0</v>
      </c>
      <c r="H33" s="325"/>
      <c r="I33" s="326"/>
      <c r="J33" s="327"/>
      <c r="K33" s="326"/>
      <c r="L33" s="326"/>
      <c r="M33" s="326"/>
      <c r="N33" s="326"/>
      <c r="O33" s="326"/>
      <c r="P33" s="326"/>
      <c r="Q33" s="326"/>
      <c r="R33" s="328"/>
      <c r="S33" s="326"/>
      <c r="T33" s="329"/>
      <c r="U33" s="340"/>
      <c r="V33" s="341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</row>
    <row r="34" spans="1:60" ht="12" outlineLevel="1">
      <c r="A34" s="318">
        <v>27</v>
      </c>
      <c r="B34" s="319">
        <v>721027</v>
      </c>
      <c r="C34" s="351" t="s">
        <v>1844</v>
      </c>
      <c r="D34" s="352" t="s">
        <v>1816</v>
      </c>
      <c r="E34" s="344">
        <v>190.6</v>
      </c>
      <c r="F34" s="345">
        <v>0</v>
      </c>
      <c r="G34" s="346">
        <f t="shared" si="2"/>
        <v>0</v>
      </c>
      <c r="H34" s="325"/>
      <c r="I34" s="326"/>
      <c r="J34" s="327"/>
      <c r="K34" s="326"/>
      <c r="L34" s="326"/>
      <c r="M34" s="326"/>
      <c r="N34" s="326"/>
      <c r="O34" s="326"/>
      <c r="P34" s="326"/>
      <c r="Q34" s="326"/>
      <c r="R34" s="328"/>
      <c r="S34" s="326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</row>
    <row r="35" spans="1:60" ht="33.75" outlineLevel="1">
      <c r="A35" s="318">
        <v>28</v>
      </c>
      <c r="B35" s="319">
        <v>721028</v>
      </c>
      <c r="C35" s="351" t="s">
        <v>1845</v>
      </c>
      <c r="D35" s="352" t="s">
        <v>1816</v>
      </c>
      <c r="E35" s="344">
        <v>2.5</v>
      </c>
      <c r="F35" s="345">
        <v>0</v>
      </c>
      <c r="G35" s="346">
        <f t="shared" si="2"/>
        <v>0</v>
      </c>
      <c r="H35" s="325"/>
      <c r="I35" s="326"/>
      <c r="J35" s="327"/>
      <c r="K35" s="326"/>
      <c r="L35" s="326"/>
      <c r="M35" s="326"/>
      <c r="N35" s="326"/>
      <c r="O35" s="326"/>
      <c r="P35" s="326"/>
      <c r="Q35" s="326"/>
      <c r="R35" s="328"/>
      <c r="S35" s="326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</row>
    <row r="36" spans="1:60" ht="33.75" outlineLevel="1">
      <c r="A36" s="318">
        <v>29</v>
      </c>
      <c r="B36" s="319">
        <v>721029</v>
      </c>
      <c r="C36" s="351" t="s">
        <v>1846</v>
      </c>
      <c r="D36" s="352" t="s">
        <v>1816</v>
      </c>
      <c r="E36" s="344">
        <v>3</v>
      </c>
      <c r="F36" s="345">
        <v>0</v>
      </c>
      <c r="G36" s="346">
        <f t="shared" si="2"/>
        <v>0</v>
      </c>
      <c r="H36" s="325"/>
      <c r="I36" s="326"/>
      <c r="J36" s="327"/>
      <c r="K36" s="326"/>
      <c r="L36" s="326"/>
      <c r="M36" s="326"/>
      <c r="N36" s="326"/>
      <c r="O36" s="326"/>
      <c r="P36" s="326"/>
      <c r="Q36" s="326"/>
      <c r="R36" s="328"/>
      <c r="S36" s="326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</row>
    <row r="37" spans="1:60" ht="22.5" outlineLevel="1">
      <c r="A37" s="318">
        <v>30</v>
      </c>
      <c r="B37" s="319">
        <v>721030</v>
      </c>
      <c r="C37" s="347" t="s">
        <v>1847</v>
      </c>
      <c r="D37" s="353" t="s">
        <v>1848</v>
      </c>
      <c r="E37" s="354">
        <v>353.4</v>
      </c>
      <c r="F37" s="323">
        <v>0</v>
      </c>
      <c r="G37" s="346">
        <f t="shared" si="2"/>
        <v>0</v>
      </c>
      <c r="H37" s="325"/>
      <c r="I37" s="326"/>
      <c r="J37" s="327"/>
      <c r="K37" s="326"/>
      <c r="L37" s="326"/>
      <c r="M37" s="326"/>
      <c r="N37" s="326"/>
      <c r="O37" s="326"/>
      <c r="P37" s="326"/>
      <c r="Q37" s="326"/>
      <c r="R37" s="328"/>
      <c r="S37" s="326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</row>
    <row r="38" spans="1:60" ht="22.5" outlineLevel="1">
      <c r="A38" s="318">
        <v>31</v>
      </c>
      <c r="B38" s="319">
        <v>721031</v>
      </c>
      <c r="C38" s="347" t="s">
        <v>1849</v>
      </c>
      <c r="D38" s="353" t="s">
        <v>1848</v>
      </c>
      <c r="E38" s="354">
        <v>53</v>
      </c>
      <c r="F38" s="323">
        <v>0</v>
      </c>
      <c r="G38" s="346">
        <f t="shared" si="2"/>
        <v>0</v>
      </c>
      <c r="H38" s="325"/>
      <c r="I38" s="326"/>
      <c r="J38" s="327"/>
      <c r="K38" s="326"/>
      <c r="L38" s="326"/>
      <c r="M38" s="326"/>
      <c r="N38" s="326"/>
      <c r="O38" s="326"/>
      <c r="P38" s="326"/>
      <c r="Q38" s="326"/>
      <c r="R38" s="328"/>
      <c r="S38" s="326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</row>
    <row r="39" spans="1:60" ht="12" outlineLevel="1">
      <c r="A39" s="318">
        <v>32</v>
      </c>
      <c r="B39" s="319">
        <v>721032</v>
      </c>
      <c r="C39" s="347" t="s">
        <v>1850</v>
      </c>
      <c r="D39" s="353" t="s">
        <v>1848</v>
      </c>
      <c r="E39" s="354">
        <v>215.9</v>
      </c>
      <c r="F39" s="323">
        <v>0</v>
      </c>
      <c r="G39" s="346">
        <f t="shared" si="2"/>
        <v>0</v>
      </c>
      <c r="H39" s="325"/>
      <c r="I39" s="326"/>
      <c r="J39" s="327"/>
      <c r="K39" s="326"/>
      <c r="L39" s="326"/>
      <c r="M39" s="326"/>
      <c r="N39" s="326"/>
      <c r="O39" s="326"/>
      <c r="P39" s="326"/>
      <c r="Q39" s="326"/>
      <c r="R39" s="328"/>
      <c r="S39" s="326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</row>
    <row r="40" spans="1:60" ht="12" outlineLevel="1">
      <c r="A40" s="318">
        <v>33</v>
      </c>
      <c r="B40" s="319">
        <v>721033</v>
      </c>
      <c r="C40" s="347" t="s">
        <v>1851</v>
      </c>
      <c r="D40" s="353" t="s">
        <v>1852</v>
      </c>
      <c r="E40" s="354">
        <v>148.1</v>
      </c>
      <c r="F40" s="323">
        <v>0</v>
      </c>
      <c r="G40" s="346">
        <f t="shared" si="2"/>
        <v>0</v>
      </c>
      <c r="H40" s="325"/>
      <c r="I40" s="326"/>
      <c r="J40" s="327"/>
      <c r="K40" s="326"/>
      <c r="L40" s="326"/>
      <c r="M40" s="326"/>
      <c r="N40" s="326"/>
      <c r="O40" s="326"/>
      <c r="P40" s="326"/>
      <c r="Q40" s="326"/>
      <c r="R40" s="328"/>
      <c r="S40" s="326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</row>
    <row r="41" spans="1:60" ht="12" outlineLevel="1">
      <c r="A41" s="318">
        <v>34</v>
      </c>
      <c r="B41" s="319">
        <v>721034</v>
      </c>
      <c r="C41" s="347" t="s">
        <v>1853</v>
      </c>
      <c r="D41" s="353" t="s">
        <v>1848</v>
      </c>
      <c r="E41" s="354">
        <v>166.8</v>
      </c>
      <c r="F41" s="323">
        <v>0</v>
      </c>
      <c r="G41" s="346">
        <f t="shared" si="2"/>
        <v>0</v>
      </c>
      <c r="H41" s="325"/>
      <c r="I41" s="326"/>
      <c r="J41" s="327"/>
      <c r="K41" s="326"/>
      <c r="L41" s="326"/>
      <c r="M41" s="326"/>
      <c r="N41" s="326"/>
      <c r="O41" s="326"/>
      <c r="P41" s="326"/>
      <c r="Q41" s="326"/>
      <c r="R41" s="328"/>
      <c r="S41" s="326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</row>
    <row r="42" spans="1:60" ht="12" outlineLevel="1">
      <c r="A42" s="318">
        <v>35</v>
      </c>
      <c r="B42" s="319">
        <v>721035</v>
      </c>
      <c r="C42" s="347" t="s">
        <v>1854</v>
      </c>
      <c r="D42" s="353" t="s">
        <v>1848</v>
      </c>
      <c r="E42" s="354">
        <v>273</v>
      </c>
      <c r="F42" s="323">
        <v>0</v>
      </c>
      <c r="G42" s="346">
        <f t="shared" si="2"/>
        <v>0</v>
      </c>
      <c r="H42" s="325"/>
      <c r="I42" s="326"/>
      <c r="J42" s="327"/>
      <c r="K42" s="326"/>
      <c r="L42" s="326"/>
      <c r="M42" s="326"/>
      <c r="N42" s="326"/>
      <c r="O42" s="326"/>
      <c r="P42" s="326"/>
      <c r="Q42" s="326"/>
      <c r="R42" s="328"/>
      <c r="S42" s="326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</row>
    <row r="43" spans="1:60" ht="22.5" outlineLevel="1">
      <c r="A43" s="318">
        <v>36</v>
      </c>
      <c r="B43" s="319">
        <v>721036</v>
      </c>
      <c r="C43" s="347" t="s">
        <v>1849</v>
      </c>
      <c r="D43" s="353" t="s">
        <v>1848</v>
      </c>
      <c r="E43" s="354">
        <v>69.6</v>
      </c>
      <c r="F43" s="323">
        <v>0</v>
      </c>
      <c r="G43" s="346">
        <f t="shared" si="2"/>
        <v>0</v>
      </c>
      <c r="H43" s="325"/>
      <c r="I43" s="326"/>
      <c r="J43" s="327"/>
      <c r="K43" s="326"/>
      <c r="L43" s="326"/>
      <c r="M43" s="326"/>
      <c r="N43" s="326"/>
      <c r="O43" s="326"/>
      <c r="P43" s="326"/>
      <c r="Q43" s="326"/>
      <c r="R43" s="328"/>
      <c r="S43" s="326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</row>
    <row r="44" spans="1:60" ht="12" outlineLevel="1">
      <c r="A44" s="318">
        <v>37</v>
      </c>
      <c r="B44" s="319">
        <v>721037</v>
      </c>
      <c r="C44" s="347" t="s">
        <v>1855</v>
      </c>
      <c r="D44" s="353" t="s">
        <v>1848</v>
      </c>
      <c r="E44" s="354">
        <v>94.9</v>
      </c>
      <c r="F44" s="323">
        <v>0</v>
      </c>
      <c r="G44" s="346">
        <f t="shared" si="2"/>
        <v>0</v>
      </c>
      <c r="H44" s="325"/>
      <c r="I44" s="326"/>
      <c r="J44" s="327"/>
      <c r="K44" s="326"/>
      <c r="L44" s="326"/>
      <c r="M44" s="326"/>
      <c r="N44" s="326"/>
      <c r="O44" s="326"/>
      <c r="P44" s="326"/>
      <c r="Q44" s="326"/>
      <c r="R44" s="328"/>
      <c r="S44" s="326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</row>
    <row r="45" spans="1:60" ht="12" outlineLevel="1">
      <c r="A45" s="318">
        <v>38</v>
      </c>
      <c r="B45" s="319">
        <v>721038</v>
      </c>
      <c r="C45" s="347" t="s">
        <v>1856</v>
      </c>
      <c r="D45" s="353" t="s">
        <v>1852</v>
      </c>
      <c r="E45" s="354">
        <v>56.2</v>
      </c>
      <c r="F45" s="323">
        <v>0</v>
      </c>
      <c r="G45" s="346">
        <f t="shared" si="2"/>
        <v>0</v>
      </c>
      <c r="H45" s="325"/>
      <c r="I45" s="326"/>
      <c r="J45" s="327"/>
      <c r="K45" s="326"/>
      <c r="L45" s="326"/>
      <c r="M45" s="326"/>
      <c r="N45" s="326"/>
      <c r="O45" s="326"/>
      <c r="P45" s="326"/>
      <c r="Q45" s="326"/>
      <c r="R45" s="328"/>
      <c r="S45" s="326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</row>
    <row r="46" spans="1:60" ht="12" outlineLevel="1">
      <c r="A46" s="318">
        <v>39</v>
      </c>
      <c r="B46" s="319">
        <v>721039</v>
      </c>
      <c r="C46" s="320" t="s">
        <v>1857</v>
      </c>
      <c r="D46" s="353" t="s">
        <v>1848</v>
      </c>
      <c r="E46" s="354">
        <v>108.5</v>
      </c>
      <c r="F46" s="323">
        <v>0</v>
      </c>
      <c r="G46" s="346">
        <f t="shared" si="2"/>
        <v>0</v>
      </c>
      <c r="H46" s="325"/>
      <c r="I46" s="326"/>
      <c r="J46" s="327"/>
      <c r="K46" s="326"/>
      <c r="L46" s="326"/>
      <c r="M46" s="326"/>
      <c r="N46" s="326"/>
      <c r="O46" s="326"/>
      <c r="P46" s="326"/>
      <c r="Q46" s="326"/>
      <c r="R46" s="328"/>
      <c r="S46" s="326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</row>
    <row r="47" spans="1:60" ht="33.75" outlineLevel="1">
      <c r="A47" s="318">
        <v>40</v>
      </c>
      <c r="B47" s="319">
        <v>721040</v>
      </c>
      <c r="C47" s="320" t="s">
        <v>1858</v>
      </c>
      <c r="D47" s="321" t="s">
        <v>1859</v>
      </c>
      <c r="E47" s="322">
        <v>209</v>
      </c>
      <c r="F47" s="323">
        <v>0</v>
      </c>
      <c r="G47" s="324">
        <f t="shared" si="2"/>
        <v>0</v>
      </c>
      <c r="H47" s="325"/>
      <c r="I47" s="326"/>
      <c r="J47" s="327"/>
      <c r="K47" s="326"/>
      <c r="L47" s="326"/>
      <c r="M47" s="326"/>
      <c r="N47" s="326"/>
      <c r="O47" s="326"/>
      <c r="P47" s="326"/>
      <c r="Q47" s="326"/>
      <c r="R47" s="328"/>
      <c r="S47" s="326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</row>
    <row r="48" spans="1:60" ht="12" outlineLevel="1">
      <c r="A48" s="318">
        <v>41</v>
      </c>
      <c r="B48" s="319">
        <v>721041</v>
      </c>
      <c r="C48" s="347" t="s">
        <v>1860</v>
      </c>
      <c r="D48" s="321" t="s">
        <v>1859</v>
      </c>
      <c r="E48" s="322">
        <v>455</v>
      </c>
      <c r="F48" s="323">
        <v>0</v>
      </c>
      <c r="G48" s="324">
        <f t="shared" si="2"/>
        <v>0</v>
      </c>
      <c r="H48" s="325"/>
      <c r="I48" s="326"/>
      <c r="J48" s="327"/>
      <c r="K48" s="326"/>
      <c r="L48" s="326"/>
      <c r="M48" s="326"/>
      <c r="N48" s="326"/>
      <c r="O48" s="326"/>
      <c r="P48" s="326"/>
      <c r="Q48" s="326"/>
      <c r="R48" s="328"/>
      <c r="S48" s="326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</row>
    <row r="49" spans="1:60" ht="12" outlineLevel="1">
      <c r="A49" s="355">
        <v>42</v>
      </c>
      <c r="B49" s="319">
        <v>721042</v>
      </c>
      <c r="C49" s="320" t="s">
        <v>1861</v>
      </c>
      <c r="D49" s="321" t="s">
        <v>200</v>
      </c>
      <c r="E49" s="322">
        <v>1</v>
      </c>
      <c r="F49" s="323">
        <v>0</v>
      </c>
      <c r="G49" s="324">
        <f t="shared" si="2"/>
        <v>0</v>
      </c>
      <c r="H49" s="325"/>
      <c r="I49" s="326"/>
      <c r="J49" s="327"/>
      <c r="K49" s="326"/>
      <c r="L49" s="326"/>
      <c r="M49" s="326"/>
      <c r="N49" s="326"/>
      <c r="O49" s="326"/>
      <c r="P49" s="326"/>
      <c r="Q49" s="326"/>
      <c r="R49" s="328"/>
      <c r="S49" s="326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</row>
    <row r="50" spans="1:22" ht="12">
      <c r="A50" s="356" t="s">
        <v>1813</v>
      </c>
      <c r="B50" s="310" t="s">
        <v>1245</v>
      </c>
      <c r="C50" s="357" t="s">
        <v>1862</v>
      </c>
      <c r="D50" s="358"/>
      <c r="E50" s="359"/>
      <c r="F50" s="360"/>
      <c r="G50" s="361">
        <f>SUM(G51:G85)</f>
        <v>0</v>
      </c>
      <c r="H50" s="362"/>
      <c r="I50" s="360">
        <f>SUM(I51:I67)</f>
        <v>0</v>
      </c>
      <c r="J50" s="360"/>
      <c r="K50" s="360">
        <f>SUM(K51:K67)</f>
        <v>0</v>
      </c>
      <c r="L50" s="360"/>
      <c r="M50" s="360">
        <f>SUM(M51:M67)</f>
        <v>0</v>
      </c>
      <c r="N50" s="360"/>
      <c r="O50" s="360">
        <f>SUM(O51:O67)</f>
        <v>0</v>
      </c>
      <c r="P50" s="360"/>
      <c r="Q50" s="360">
        <f>SUM(Q51:Q67)</f>
        <v>0</v>
      </c>
      <c r="R50" s="363"/>
      <c r="S50" s="360"/>
      <c r="U50" s="364"/>
      <c r="V50" s="364"/>
    </row>
    <row r="51" spans="1:60" ht="22.5" outlineLevel="1">
      <c r="A51" s="365">
        <v>43</v>
      </c>
      <c r="B51" s="319">
        <v>722001</v>
      </c>
      <c r="C51" s="366" t="s">
        <v>1863</v>
      </c>
      <c r="D51" s="367" t="s">
        <v>1816</v>
      </c>
      <c r="E51" s="368">
        <v>76</v>
      </c>
      <c r="F51" s="369">
        <v>0</v>
      </c>
      <c r="G51" s="370">
        <f aca="true" t="shared" si="6" ref="G51:G59">ROUND(E51*F51,2)</f>
        <v>0</v>
      </c>
      <c r="H51" s="325"/>
      <c r="I51" s="326">
        <f aca="true" t="shared" si="7" ref="I51">ROUND(E51*H51,2)</f>
        <v>0</v>
      </c>
      <c r="J51" s="327"/>
      <c r="K51" s="326">
        <f aca="true" t="shared" si="8" ref="K51">ROUND(E51*J51,2)</f>
        <v>0</v>
      </c>
      <c r="L51" s="326">
        <v>21</v>
      </c>
      <c r="M51" s="326">
        <f aca="true" t="shared" si="9" ref="M51">G51*(1+L51/100)</f>
        <v>0</v>
      </c>
      <c r="N51" s="326">
        <v>0</v>
      </c>
      <c r="O51" s="326">
        <f aca="true" t="shared" si="10" ref="O51">ROUND(E51*N51,2)</f>
        <v>0</v>
      </c>
      <c r="P51" s="326">
        <v>0</v>
      </c>
      <c r="Q51" s="326">
        <f aca="true" t="shared" si="11" ref="Q51">ROUND(E51*P51,2)</f>
        <v>0</v>
      </c>
      <c r="R51" s="328"/>
      <c r="S51" s="326" t="s">
        <v>1817</v>
      </c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</row>
    <row r="52" spans="1:60" ht="22.5" outlineLevel="1">
      <c r="A52" s="365">
        <v>44</v>
      </c>
      <c r="B52" s="319">
        <v>722002</v>
      </c>
      <c r="C52" s="366" t="s">
        <v>1864</v>
      </c>
      <c r="D52" s="367" t="s">
        <v>1816</v>
      </c>
      <c r="E52" s="368">
        <v>48</v>
      </c>
      <c r="F52" s="369">
        <v>0</v>
      </c>
      <c r="G52" s="370">
        <f t="shared" si="6"/>
        <v>0</v>
      </c>
      <c r="H52" s="325"/>
      <c r="I52" s="326"/>
      <c r="J52" s="327"/>
      <c r="K52" s="326"/>
      <c r="L52" s="326"/>
      <c r="M52" s="326"/>
      <c r="N52" s="326"/>
      <c r="O52" s="326"/>
      <c r="P52" s="326"/>
      <c r="Q52" s="326"/>
      <c r="R52" s="328"/>
      <c r="S52" s="326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</row>
    <row r="53" spans="1:60" ht="22.5" outlineLevel="1">
      <c r="A53" s="365">
        <v>45</v>
      </c>
      <c r="B53" s="319">
        <v>722003</v>
      </c>
      <c r="C53" s="320" t="s">
        <v>1865</v>
      </c>
      <c r="D53" s="321" t="s">
        <v>1816</v>
      </c>
      <c r="E53" s="322">
        <v>2</v>
      </c>
      <c r="F53" s="323">
        <v>0</v>
      </c>
      <c r="G53" s="324">
        <f t="shared" si="6"/>
        <v>0</v>
      </c>
      <c r="H53" s="325"/>
      <c r="I53" s="326"/>
      <c r="J53" s="327"/>
      <c r="K53" s="326"/>
      <c r="L53" s="326"/>
      <c r="M53" s="326"/>
      <c r="N53" s="326"/>
      <c r="O53" s="326"/>
      <c r="P53" s="326"/>
      <c r="Q53" s="326"/>
      <c r="R53" s="328"/>
      <c r="S53" s="326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</row>
    <row r="54" spans="1:60" ht="22.5" outlineLevel="1">
      <c r="A54" s="365">
        <v>46</v>
      </c>
      <c r="B54" s="319">
        <v>722004</v>
      </c>
      <c r="C54" s="320" t="s">
        <v>1866</v>
      </c>
      <c r="D54" s="321" t="s">
        <v>1816</v>
      </c>
      <c r="E54" s="322">
        <v>28</v>
      </c>
      <c r="F54" s="323">
        <v>0</v>
      </c>
      <c r="G54" s="324">
        <f t="shared" si="6"/>
        <v>0</v>
      </c>
      <c r="H54" s="325"/>
      <c r="I54" s="326"/>
      <c r="J54" s="327"/>
      <c r="K54" s="326"/>
      <c r="L54" s="326"/>
      <c r="M54" s="326"/>
      <c r="N54" s="326"/>
      <c r="O54" s="326"/>
      <c r="P54" s="326"/>
      <c r="Q54" s="326"/>
      <c r="R54" s="328"/>
      <c r="S54" s="326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</row>
    <row r="55" spans="1:60" ht="22.5" outlineLevel="1">
      <c r="A55" s="365">
        <v>47</v>
      </c>
      <c r="B55" s="319">
        <v>722005</v>
      </c>
      <c r="C55" s="320" t="s">
        <v>1867</v>
      </c>
      <c r="D55" s="321" t="s">
        <v>1816</v>
      </c>
      <c r="E55" s="322">
        <v>2</v>
      </c>
      <c r="F55" s="323">
        <v>0</v>
      </c>
      <c r="G55" s="324">
        <f t="shared" si="6"/>
        <v>0</v>
      </c>
      <c r="H55" s="325"/>
      <c r="I55" s="326"/>
      <c r="J55" s="327"/>
      <c r="K55" s="326"/>
      <c r="L55" s="326"/>
      <c r="M55" s="326"/>
      <c r="N55" s="326"/>
      <c r="O55" s="326"/>
      <c r="P55" s="326"/>
      <c r="Q55" s="326"/>
      <c r="R55" s="328"/>
      <c r="S55" s="326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</row>
    <row r="56" spans="1:60" ht="22.5" outlineLevel="1">
      <c r="A56" s="365">
        <v>48</v>
      </c>
      <c r="B56" s="319">
        <v>722006</v>
      </c>
      <c r="C56" s="320" t="s">
        <v>1868</v>
      </c>
      <c r="D56" s="321" t="s">
        <v>1816</v>
      </c>
      <c r="E56" s="322">
        <v>9</v>
      </c>
      <c r="F56" s="323">
        <v>0</v>
      </c>
      <c r="G56" s="324">
        <f t="shared" si="6"/>
        <v>0</v>
      </c>
      <c r="H56" s="325"/>
      <c r="I56" s="326"/>
      <c r="J56" s="327"/>
      <c r="K56" s="326"/>
      <c r="L56" s="326"/>
      <c r="M56" s="326"/>
      <c r="N56" s="326"/>
      <c r="O56" s="326"/>
      <c r="P56" s="326"/>
      <c r="Q56" s="326"/>
      <c r="R56" s="328"/>
      <c r="S56" s="326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</row>
    <row r="57" spans="1:60" ht="22.5" outlineLevel="1">
      <c r="A57" s="365">
        <v>49</v>
      </c>
      <c r="B57" s="319">
        <v>722007</v>
      </c>
      <c r="C57" s="338" t="s">
        <v>1869</v>
      </c>
      <c r="D57" s="335" t="s">
        <v>1816</v>
      </c>
      <c r="E57" s="336">
        <v>4</v>
      </c>
      <c r="F57" s="337">
        <v>0</v>
      </c>
      <c r="G57" s="339">
        <f t="shared" si="6"/>
        <v>0</v>
      </c>
      <c r="H57" s="325"/>
      <c r="I57" s="326"/>
      <c r="J57" s="327"/>
      <c r="K57" s="326"/>
      <c r="L57" s="326"/>
      <c r="M57" s="326"/>
      <c r="N57" s="326"/>
      <c r="O57" s="326"/>
      <c r="P57" s="326"/>
      <c r="Q57" s="326"/>
      <c r="R57" s="328"/>
      <c r="S57" s="326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</row>
    <row r="58" spans="1:60" ht="22.5" outlineLevel="1">
      <c r="A58" s="365">
        <v>50</v>
      </c>
      <c r="B58" s="319">
        <v>722008</v>
      </c>
      <c r="C58" s="320" t="s">
        <v>1870</v>
      </c>
      <c r="D58" s="321" t="s">
        <v>1816</v>
      </c>
      <c r="E58" s="322">
        <v>8</v>
      </c>
      <c r="F58" s="323">
        <v>0</v>
      </c>
      <c r="G58" s="324">
        <f t="shared" si="6"/>
        <v>0</v>
      </c>
      <c r="H58" s="325"/>
      <c r="I58" s="326"/>
      <c r="J58" s="327"/>
      <c r="K58" s="326"/>
      <c r="L58" s="326"/>
      <c r="M58" s="326"/>
      <c r="N58" s="326"/>
      <c r="O58" s="326"/>
      <c r="P58" s="326"/>
      <c r="Q58" s="326"/>
      <c r="R58" s="328"/>
      <c r="S58" s="326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</row>
    <row r="59" spans="1:60" ht="22.5" outlineLevel="1">
      <c r="A59" s="365">
        <v>51</v>
      </c>
      <c r="B59" s="319">
        <v>722009</v>
      </c>
      <c r="C59" s="330" t="s">
        <v>1871</v>
      </c>
      <c r="D59" s="331" t="s">
        <v>1825</v>
      </c>
      <c r="E59" s="332">
        <v>56</v>
      </c>
      <c r="F59" s="333">
        <v>0</v>
      </c>
      <c r="G59" s="334">
        <f t="shared" si="6"/>
        <v>0</v>
      </c>
      <c r="H59" s="325"/>
      <c r="I59" s="326"/>
      <c r="J59" s="327"/>
      <c r="K59" s="326"/>
      <c r="L59" s="326"/>
      <c r="M59" s="326"/>
      <c r="N59" s="326"/>
      <c r="O59" s="326"/>
      <c r="P59" s="326"/>
      <c r="Q59" s="326"/>
      <c r="R59" s="328"/>
      <c r="S59" s="326"/>
      <c r="T59" s="329"/>
      <c r="U59" s="329"/>
      <c r="V59" s="371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</row>
    <row r="60" spans="1:60" ht="22.5" outlineLevel="1">
      <c r="A60" s="365">
        <v>52</v>
      </c>
      <c r="B60" s="319">
        <v>722010</v>
      </c>
      <c r="C60" s="342" t="s">
        <v>1872</v>
      </c>
      <c r="D60" s="343" t="s">
        <v>1825</v>
      </c>
      <c r="E60" s="344">
        <v>18</v>
      </c>
      <c r="F60" s="345">
        <v>0</v>
      </c>
      <c r="G60" s="346">
        <f>ROUND(E60*F60,2)</f>
        <v>0</v>
      </c>
      <c r="H60" s="325"/>
      <c r="I60" s="326"/>
      <c r="J60" s="327"/>
      <c r="K60" s="326"/>
      <c r="L60" s="326"/>
      <c r="M60" s="326"/>
      <c r="N60" s="326"/>
      <c r="O60" s="326"/>
      <c r="P60" s="326"/>
      <c r="Q60" s="326"/>
      <c r="R60" s="328"/>
      <c r="S60" s="326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</row>
    <row r="61" spans="1:60" ht="22.5" outlineLevel="1">
      <c r="A61" s="365">
        <v>53</v>
      </c>
      <c r="B61" s="319">
        <v>722011</v>
      </c>
      <c r="C61" s="366" t="s">
        <v>1873</v>
      </c>
      <c r="D61" s="367" t="s">
        <v>1825</v>
      </c>
      <c r="E61" s="368">
        <v>2</v>
      </c>
      <c r="F61" s="369">
        <v>0</v>
      </c>
      <c r="G61" s="372">
        <f aca="true" t="shared" si="12" ref="G61:G85">ROUND(E61*F61,2)</f>
        <v>0</v>
      </c>
      <c r="H61" s="325"/>
      <c r="I61" s="326"/>
      <c r="J61" s="327"/>
      <c r="K61" s="326"/>
      <c r="L61" s="326"/>
      <c r="M61" s="326"/>
      <c r="N61" s="326"/>
      <c r="O61" s="326"/>
      <c r="P61" s="326"/>
      <c r="Q61" s="326"/>
      <c r="R61" s="328"/>
      <c r="S61" s="326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</row>
    <row r="62" spans="1:60" ht="22.5" outlineLevel="1">
      <c r="A62" s="365">
        <v>54</v>
      </c>
      <c r="B62" s="319">
        <v>722012</v>
      </c>
      <c r="C62" s="373" t="s">
        <v>1874</v>
      </c>
      <c r="D62" s="321" t="s">
        <v>1825</v>
      </c>
      <c r="E62" s="322">
        <v>1</v>
      </c>
      <c r="F62" s="323">
        <v>0</v>
      </c>
      <c r="G62" s="324">
        <f t="shared" si="12"/>
        <v>0</v>
      </c>
      <c r="H62" s="325"/>
      <c r="I62" s="326"/>
      <c r="J62" s="327"/>
      <c r="K62" s="326"/>
      <c r="L62" s="326"/>
      <c r="M62" s="326"/>
      <c r="N62" s="326"/>
      <c r="O62" s="326"/>
      <c r="P62" s="326"/>
      <c r="Q62" s="326"/>
      <c r="R62" s="328"/>
      <c r="S62" s="326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</row>
    <row r="63" spans="1:60" ht="22.5" outlineLevel="1">
      <c r="A63" s="365">
        <v>55</v>
      </c>
      <c r="B63" s="319">
        <v>722013</v>
      </c>
      <c r="C63" s="373" t="s">
        <v>1875</v>
      </c>
      <c r="D63" s="321" t="s">
        <v>1825</v>
      </c>
      <c r="E63" s="322">
        <v>1</v>
      </c>
      <c r="F63" s="323">
        <v>0</v>
      </c>
      <c r="G63" s="324">
        <f t="shared" si="12"/>
        <v>0</v>
      </c>
      <c r="H63" s="325"/>
      <c r="I63" s="326"/>
      <c r="J63" s="327"/>
      <c r="K63" s="326"/>
      <c r="L63" s="326"/>
      <c r="M63" s="326"/>
      <c r="N63" s="326"/>
      <c r="O63" s="326"/>
      <c r="P63" s="326"/>
      <c r="Q63" s="326"/>
      <c r="R63" s="328"/>
      <c r="S63" s="326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</row>
    <row r="64" spans="1:60" ht="33.75" outlineLevel="1">
      <c r="A64" s="365">
        <v>56</v>
      </c>
      <c r="B64" s="319">
        <v>722014</v>
      </c>
      <c r="C64" s="373" t="s">
        <v>1876</v>
      </c>
      <c r="D64" s="321" t="s">
        <v>1825</v>
      </c>
      <c r="E64" s="322">
        <v>1</v>
      </c>
      <c r="F64" s="323">
        <v>0</v>
      </c>
      <c r="G64" s="324">
        <f t="shared" si="12"/>
        <v>0</v>
      </c>
      <c r="H64" s="325"/>
      <c r="I64" s="326"/>
      <c r="J64" s="327"/>
      <c r="K64" s="326"/>
      <c r="L64" s="326"/>
      <c r="M64" s="326"/>
      <c r="N64" s="326"/>
      <c r="O64" s="326"/>
      <c r="P64" s="326"/>
      <c r="Q64" s="326"/>
      <c r="R64" s="328"/>
      <c r="S64" s="326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</row>
    <row r="65" spans="1:60" ht="12" outlineLevel="1">
      <c r="A65" s="365">
        <v>57</v>
      </c>
      <c r="B65" s="319">
        <v>722015</v>
      </c>
      <c r="C65" s="320" t="s">
        <v>1877</v>
      </c>
      <c r="D65" s="321" t="s">
        <v>1825</v>
      </c>
      <c r="E65" s="322">
        <v>2</v>
      </c>
      <c r="F65" s="323">
        <v>0</v>
      </c>
      <c r="G65" s="324">
        <f t="shared" si="12"/>
        <v>0</v>
      </c>
      <c r="H65" s="325"/>
      <c r="I65" s="326"/>
      <c r="J65" s="327"/>
      <c r="K65" s="326"/>
      <c r="L65" s="326"/>
      <c r="M65" s="326"/>
      <c r="N65" s="326"/>
      <c r="O65" s="326"/>
      <c r="P65" s="326"/>
      <c r="Q65" s="326"/>
      <c r="R65" s="328"/>
      <c r="S65" s="326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</row>
    <row r="66" spans="1:60" ht="12" outlineLevel="1">
      <c r="A66" s="365">
        <v>58</v>
      </c>
      <c r="B66" s="319">
        <v>722016</v>
      </c>
      <c r="C66" s="320" t="s">
        <v>1878</v>
      </c>
      <c r="D66" s="321" t="s">
        <v>1825</v>
      </c>
      <c r="E66" s="322">
        <v>1</v>
      </c>
      <c r="F66" s="323">
        <v>0</v>
      </c>
      <c r="G66" s="324">
        <f t="shared" si="12"/>
        <v>0</v>
      </c>
      <c r="H66" s="325"/>
      <c r="I66" s="326"/>
      <c r="J66" s="327"/>
      <c r="K66" s="326"/>
      <c r="L66" s="326"/>
      <c r="M66" s="326"/>
      <c r="N66" s="326"/>
      <c r="O66" s="326"/>
      <c r="P66" s="326"/>
      <c r="Q66" s="326"/>
      <c r="R66" s="328"/>
      <c r="S66" s="326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</row>
    <row r="67" spans="1:60" ht="22.5" outlineLevel="1">
      <c r="A67" s="365">
        <v>59</v>
      </c>
      <c r="B67" s="319">
        <v>722017</v>
      </c>
      <c r="C67" s="342" t="s">
        <v>1879</v>
      </c>
      <c r="D67" s="343" t="s">
        <v>1825</v>
      </c>
      <c r="E67" s="344">
        <v>2</v>
      </c>
      <c r="F67" s="345">
        <v>0</v>
      </c>
      <c r="G67" s="346">
        <f t="shared" si="12"/>
        <v>0</v>
      </c>
      <c r="H67" s="325"/>
      <c r="I67" s="326"/>
      <c r="J67" s="327"/>
      <c r="K67" s="326"/>
      <c r="L67" s="326"/>
      <c r="M67" s="326"/>
      <c r="N67" s="326"/>
      <c r="O67" s="326"/>
      <c r="P67" s="326"/>
      <c r="Q67" s="326"/>
      <c r="R67" s="328"/>
      <c r="S67" s="326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</row>
    <row r="68" spans="1:60" ht="12" outlineLevel="1">
      <c r="A68" s="365">
        <v>60</v>
      </c>
      <c r="B68" s="319">
        <v>722018</v>
      </c>
      <c r="C68" s="320" t="s">
        <v>1880</v>
      </c>
      <c r="D68" s="321" t="s">
        <v>1825</v>
      </c>
      <c r="E68" s="322">
        <v>2</v>
      </c>
      <c r="F68" s="323">
        <v>0</v>
      </c>
      <c r="G68" s="324">
        <f t="shared" si="12"/>
        <v>0</v>
      </c>
      <c r="H68" s="325"/>
      <c r="I68" s="326"/>
      <c r="J68" s="327"/>
      <c r="K68" s="326"/>
      <c r="L68" s="326"/>
      <c r="M68" s="326"/>
      <c r="N68" s="326"/>
      <c r="O68" s="326"/>
      <c r="P68" s="326"/>
      <c r="Q68" s="326"/>
      <c r="R68" s="328"/>
      <c r="S68" s="326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</row>
    <row r="69" spans="1:60" ht="56.25" outlineLevel="1">
      <c r="A69" s="365">
        <v>61</v>
      </c>
      <c r="B69" s="319">
        <v>722019</v>
      </c>
      <c r="C69" s="338" t="s">
        <v>1881</v>
      </c>
      <c r="D69" s="321" t="s">
        <v>200</v>
      </c>
      <c r="E69" s="374">
        <v>1</v>
      </c>
      <c r="F69" s="323">
        <v>0</v>
      </c>
      <c r="G69" s="324">
        <f t="shared" si="12"/>
        <v>0</v>
      </c>
      <c r="H69" s="325"/>
      <c r="I69" s="326"/>
      <c r="J69" s="327"/>
      <c r="K69" s="326"/>
      <c r="L69" s="326"/>
      <c r="M69" s="326"/>
      <c r="N69" s="326"/>
      <c r="O69" s="326"/>
      <c r="P69" s="326"/>
      <c r="Q69" s="326"/>
      <c r="R69" s="328"/>
      <c r="S69" s="326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</row>
    <row r="70" spans="1:60" ht="22.5" outlineLevel="1">
      <c r="A70" s="365">
        <v>62</v>
      </c>
      <c r="B70" s="319">
        <v>722020</v>
      </c>
      <c r="C70" s="320" t="s">
        <v>1882</v>
      </c>
      <c r="D70" s="321" t="s">
        <v>1825</v>
      </c>
      <c r="E70" s="322">
        <v>1</v>
      </c>
      <c r="F70" s="323">
        <v>0</v>
      </c>
      <c r="G70" s="324">
        <f aca="true" t="shared" si="13" ref="G70:G72">E70*F70</f>
        <v>0</v>
      </c>
      <c r="H70" s="325"/>
      <c r="I70" s="326"/>
      <c r="J70" s="327"/>
      <c r="K70" s="326"/>
      <c r="L70" s="326"/>
      <c r="M70" s="326"/>
      <c r="N70" s="326"/>
      <c r="O70" s="326"/>
      <c r="P70" s="326"/>
      <c r="Q70" s="326"/>
      <c r="R70" s="328"/>
      <c r="S70" s="326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</row>
    <row r="71" spans="1:60" ht="45" outlineLevel="1">
      <c r="A71" s="365">
        <v>63</v>
      </c>
      <c r="B71" s="319">
        <v>722021</v>
      </c>
      <c r="C71" s="320" t="s">
        <v>1883</v>
      </c>
      <c r="D71" s="321" t="s">
        <v>1825</v>
      </c>
      <c r="E71" s="322">
        <v>1</v>
      </c>
      <c r="F71" s="323">
        <v>0</v>
      </c>
      <c r="G71" s="324">
        <f t="shared" si="13"/>
        <v>0</v>
      </c>
      <c r="H71" s="325"/>
      <c r="I71" s="326"/>
      <c r="J71" s="327"/>
      <c r="K71" s="326"/>
      <c r="L71" s="326"/>
      <c r="M71" s="326"/>
      <c r="N71" s="326"/>
      <c r="O71" s="326"/>
      <c r="P71" s="326"/>
      <c r="Q71" s="326"/>
      <c r="R71" s="328"/>
      <c r="S71" s="326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</row>
    <row r="72" spans="1:60" ht="12" outlineLevel="1">
      <c r="A72" s="365">
        <v>64</v>
      </c>
      <c r="B72" s="319">
        <v>722022</v>
      </c>
      <c r="C72" s="320" t="s">
        <v>1884</v>
      </c>
      <c r="D72" s="321" t="s">
        <v>1825</v>
      </c>
      <c r="E72" s="322">
        <v>1</v>
      </c>
      <c r="F72" s="323">
        <v>0</v>
      </c>
      <c r="G72" s="324">
        <f t="shared" si="13"/>
        <v>0</v>
      </c>
      <c r="H72" s="325"/>
      <c r="I72" s="326"/>
      <c r="J72" s="327"/>
      <c r="K72" s="326"/>
      <c r="L72" s="326"/>
      <c r="M72" s="326"/>
      <c r="N72" s="326"/>
      <c r="O72" s="326"/>
      <c r="P72" s="326"/>
      <c r="Q72" s="326"/>
      <c r="R72" s="328"/>
      <c r="S72" s="326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</row>
    <row r="73" spans="1:60" ht="33.75" outlineLevel="1">
      <c r="A73" s="365">
        <v>65</v>
      </c>
      <c r="B73" s="319">
        <v>722023</v>
      </c>
      <c r="C73" s="347" t="s">
        <v>1885</v>
      </c>
      <c r="D73" s="348" t="s">
        <v>200</v>
      </c>
      <c r="E73" s="349">
        <v>1</v>
      </c>
      <c r="F73" s="350">
        <v>0</v>
      </c>
      <c r="G73" s="324">
        <f aca="true" t="shared" si="14" ref="G73:G74">ROUND(E73*F73,2)</f>
        <v>0</v>
      </c>
      <c r="H73" s="325"/>
      <c r="I73" s="326"/>
      <c r="J73" s="327"/>
      <c r="K73" s="326"/>
      <c r="L73" s="326"/>
      <c r="M73" s="326"/>
      <c r="N73" s="326"/>
      <c r="O73" s="326"/>
      <c r="P73" s="326"/>
      <c r="Q73" s="326"/>
      <c r="R73" s="328"/>
      <c r="S73" s="326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29"/>
      <c r="BG73" s="329"/>
      <c r="BH73" s="329"/>
    </row>
    <row r="74" spans="1:60" ht="12" outlineLevel="1">
      <c r="A74" s="365">
        <v>66</v>
      </c>
      <c r="B74" s="319">
        <v>722024</v>
      </c>
      <c r="C74" s="347" t="s">
        <v>1886</v>
      </c>
      <c r="D74" s="353" t="s">
        <v>1848</v>
      </c>
      <c r="E74" s="349">
        <v>1.8</v>
      </c>
      <c r="F74" s="375">
        <v>0</v>
      </c>
      <c r="G74" s="346">
        <f t="shared" si="14"/>
        <v>0</v>
      </c>
      <c r="H74" s="325"/>
      <c r="I74" s="326"/>
      <c r="J74" s="327"/>
      <c r="K74" s="326"/>
      <c r="L74" s="326"/>
      <c r="M74" s="326"/>
      <c r="N74" s="326"/>
      <c r="O74" s="326"/>
      <c r="P74" s="326"/>
      <c r="Q74" s="326"/>
      <c r="R74" s="328"/>
      <c r="S74" s="326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329"/>
      <c r="BA74" s="329"/>
      <c r="BB74" s="329"/>
      <c r="BC74" s="329"/>
      <c r="BD74" s="329"/>
      <c r="BE74" s="329"/>
      <c r="BF74" s="329"/>
      <c r="BG74" s="329"/>
      <c r="BH74" s="329"/>
    </row>
    <row r="75" spans="1:60" ht="33.75" outlineLevel="1">
      <c r="A75" s="365">
        <v>67</v>
      </c>
      <c r="B75" s="319">
        <v>722025</v>
      </c>
      <c r="C75" s="376" t="s">
        <v>1887</v>
      </c>
      <c r="D75" s="353" t="s">
        <v>1816</v>
      </c>
      <c r="E75" s="374">
        <v>0.6</v>
      </c>
      <c r="F75" s="323">
        <v>0</v>
      </c>
      <c r="G75" s="324">
        <f t="shared" si="12"/>
        <v>0</v>
      </c>
      <c r="H75" s="325"/>
      <c r="I75" s="326"/>
      <c r="J75" s="327"/>
      <c r="K75" s="326"/>
      <c r="L75" s="326"/>
      <c r="M75" s="326"/>
      <c r="N75" s="326"/>
      <c r="O75" s="326"/>
      <c r="P75" s="326"/>
      <c r="Q75" s="326"/>
      <c r="R75" s="328"/>
      <c r="S75" s="326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29"/>
      <c r="BE75" s="329"/>
      <c r="BF75" s="329"/>
      <c r="BG75" s="329"/>
      <c r="BH75" s="329"/>
    </row>
    <row r="76" spans="1:60" ht="45" outlineLevel="1">
      <c r="A76" s="365">
        <v>68</v>
      </c>
      <c r="B76" s="319">
        <v>722026</v>
      </c>
      <c r="C76" s="347" t="s">
        <v>1888</v>
      </c>
      <c r="D76" s="353" t="s">
        <v>1816</v>
      </c>
      <c r="E76" s="322">
        <v>4</v>
      </c>
      <c r="F76" s="323">
        <v>0</v>
      </c>
      <c r="G76" s="324">
        <f t="shared" si="12"/>
        <v>0</v>
      </c>
      <c r="H76" s="325"/>
      <c r="I76" s="326"/>
      <c r="J76" s="327"/>
      <c r="K76" s="326"/>
      <c r="L76" s="326"/>
      <c r="M76" s="326"/>
      <c r="N76" s="326"/>
      <c r="O76" s="326"/>
      <c r="P76" s="326"/>
      <c r="Q76" s="326"/>
      <c r="R76" s="328"/>
      <c r="S76" s="326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</row>
    <row r="77" spans="1:60" ht="12" outlineLevel="1">
      <c r="A77" s="365">
        <v>69</v>
      </c>
      <c r="B77" s="319">
        <v>722027</v>
      </c>
      <c r="C77" s="376" t="s">
        <v>1889</v>
      </c>
      <c r="D77" s="377" t="s">
        <v>1825</v>
      </c>
      <c r="E77" s="336">
        <v>1</v>
      </c>
      <c r="F77" s="337">
        <v>0</v>
      </c>
      <c r="G77" s="324">
        <f t="shared" si="12"/>
        <v>0</v>
      </c>
      <c r="H77" s="325"/>
      <c r="I77" s="326"/>
      <c r="J77" s="327"/>
      <c r="K77" s="326"/>
      <c r="L77" s="326"/>
      <c r="M77" s="326"/>
      <c r="N77" s="326"/>
      <c r="O77" s="326"/>
      <c r="P77" s="326"/>
      <c r="Q77" s="326"/>
      <c r="R77" s="328"/>
      <c r="S77" s="326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</row>
    <row r="78" spans="1:60" ht="22.5" outlineLevel="1">
      <c r="A78" s="365">
        <v>70</v>
      </c>
      <c r="B78" s="319">
        <v>722028</v>
      </c>
      <c r="C78" s="338" t="s">
        <v>1890</v>
      </c>
      <c r="D78" s="335" t="s">
        <v>1816</v>
      </c>
      <c r="E78" s="336">
        <v>165</v>
      </c>
      <c r="F78" s="323">
        <v>0</v>
      </c>
      <c r="G78" s="324">
        <f t="shared" si="12"/>
        <v>0</v>
      </c>
      <c r="H78" s="325"/>
      <c r="I78" s="326"/>
      <c r="J78" s="327"/>
      <c r="K78" s="326"/>
      <c r="L78" s="326"/>
      <c r="M78" s="326"/>
      <c r="N78" s="326"/>
      <c r="O78" s="326"/>
      <c r="P78" s="326"/>
      <c r="Q78" s="326"/>
      <c r="R78" s="328"/>
      <c r="S78" s="326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329"/>
      <c r="AV78" s="329"/>
      <c r="AW78" s="329"/>
      <c r="AX78" s="329"/>
      <c r="AY78" s="329"/>
      <c r="AZ78" s="329"/>
      <c r="BA78" s="329"/>
      <c r="BB78" s="329"/>
      <c r="BC78" s="329"/>
      <c r="BD78" s="329"/>
      <c r="BE78" s="329"/>
      <c r="BF78" s="329"/>
      <c r="BG78" s="329"/>
      <c r="BH78" s="329"/>
    </row>
    <row r="79" spans="1:60" ht="12" outlineLevel="1">
      <c r="A79" s="365">
        <v>71</v>
      </c>
      <c r="B79" s="319">
        <v>722029</v>
      </c>
      <c r="C79" s="347" t="s">
        <v>1891</v>
      </c>
      <c r="D79" s="353" t="s">
        <v>1848</v>
      </c>
      <c r="E79" s="354">
        <v>101.5</v>
      </c>
      <c r="F79" s="323">
        <v>0</v>
      </c>
      <c r="G79" s="346">
        <f t="shared" si="12"/>
        <v>0</v>
      </c>
      <c r="H79" s="325"/>
      <c r="I79" s="326"/>
      <c r="J79" s="327"/>
      <c r="K79" s="326"/>
      <c r="L79" s="326"/>
      <c r="M79" s="326"/>
      <c r="N79" s="326"/>
      <c r="O79" s="326"/>
      <c r="P79" s="326"/>
      <c r="Q79" s="326"/>
      <c r="R79" s="328"/>
      <c r="S79" s="326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  <c r="AX79" s="329"/>
      <c r="AY79" s="329"/>
      <c r="AZ79" s="329"/>
      <c r="BA79" s="329"/>
      <c r="BB79" s="329"/>
      <c r="BC79" s="329"/>
      <c r="BD79" s="329"/>
      <c r="BE79" s="329"/>
      <c r="BF79" s="329"/>
      <c r="BG79" s="329"/>
      <c r="BH79" s="329"/>
    </row>
    <row r="80" spans="1:60" ht="22.5" outlineLevel="1">
      <c r="A80" s="365">
        <v>72</v>
      </c>
      <c r="B80" s="319">
        <v>722030</v>
      </c>
      <c r="C80" s="347" t="s">
        <v>1849</v>
      </c>
      <c r="D80" s="353" t="s">
        <v>1848</v>
      </c>
      <c r="E80" s="354">
        <v>26.4</v>
      </c>
      <c r="F80" s="323">
        <v>0</v>
      </c>
      <c r="G80" s="346">
        <f t="shared" si="12"/>
        <v>0</v>
      </c>
      <c r="H80" s="325"/>
      <c r="I80" s="326"/>
      <c r="J80" s="327"/>
      <c r="K80" s="326"/>
      <c r="L80" s="326"/>
      <c r="M80" s="326"/>
      <c r="N80" s="326"/>
      <c r="O80" s="326"/>
      <c r="P80" s="326"/>
      <c r="Q80" s="326"/>
      <c r="R80" s="328"/>
      <c r="S80" s="326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9"/>
      <c r="BA80" s="329"/>
      <c r="BB80" s="329"/>
      <c r="BC80" s="329"/>
      <c r="BD80" s="329"/>
      <c r="BE80" s="329"/>
      <c r="BF80" s="329"/>
      <c r="BG80" s="329"/>
      <c r="BH80" s="329"/>
    </row>
    <row r="81" spans="1:60" ht="12" outlineLevel="1">
      <c r="A81" s="365">
        <v>73</v>
      </c>
      <c r="B81" s="319">
        <v>722031</v>
      </c>
      <c r="C81" s="347" t="s">
        <v>1850</v>
      </c>
      <c r="D81" s="353" t="s">
        <v>1848</v>
      </c>
      <c r="E81" s="354">
        <v>75.1</v>
      </c>
      <c r="F81" s="323">
        <v>0</v>
      </c>
      <c r="G81" s="346">
        <f t="shared" si="12"/>
        <v>0</v>
      </c>
      <c r="H81" s="325"/>
      <c r="I81" s="326"/>
      <c r="J81" s="327"/>
      <c r="K81" s="326"/>
      <c r="L81" s="326"/>
      <c r="M81" s="326"/>
      <c r="N81" s="326"/>
      <c r="O81" s="326"/>
      <c r="P81" s="326"/>
      <c r="Q81" s="326"/>
      <c r="R81" s="328"/>
      <c r="S81" s="326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  <c r="AX81" s="329"/>
      <c r="AY81" s="329"/>
      <c r="AZ81" s="329"/>
      <c r="BA81" s="329"/>
      <c r="BB81" s="329"/>
      <c r="BC81" s="329"/>
      <c r="BD81" s="329"/>
      <c r="BE81" s="329"/>
      <c r="BF81" s="329"/>
      <c r="BG81" s="329"/>
      <c r="BH81" s="329"/>
    </row>
    <row r="82" spans="1:60" ht="12" outlineLevel="1">
      <c r="A82" s="365">
        <v>74</v>
      </c>
      <c r="B82" s="319">
        <v>722032</v>
      </c>
      <c r="C82" s="347" t="s">
        <v>1851</v>
      </c>
      <c r="D82" s="353" t="s">
        <v>1852</v>
      </c>
      <c r="E82" s="354">
        <v>78.4</v>
      </c>
      <c r="F82" s="323">
        <v>0</v>
      </c>
      <c r="G82" s="346">
        <f t="shared" si="12"/>
        <v>0</v>
      </c>
      <c r="H82" s="325"/>
      <c r="I82" s="326"/>
      <c r="J82" s="327"/>
      <c r="K82" s="326"/>
      <c r="L82" s="326"/>
      <c r="M82" s="326"/>
      <c r="N82" s="326"/>
      <c r="O82" s="326"/>
      <c r="P82" s="326"/>
      <c r="Q82" s="326"/>
      <c r="R82" s="328"/>
      <c r="S82" s="326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29"/>
      <c r="AQ82" s="329"/>
      <c r="AR82" s="329"/>
      <c r="AS82" s="329"/>
      <c r="AT82" s="329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329"/>
      <c r="BF82" s="329"/>
      <c r="BG82" s="329"/>
      <c r="BH82" s="329"/>
    </row>
    <row r="83" spans="1:60" ht="12" outlineLevel="1">
      <c r="A83" s="365">
        <v>75</v>
      </c>
      <c r="B83" s="319">
        <v>722033</v>
      </c>
      <c r="C83" s="347" t="s">
        <v>1853</v>
      </c>
      <c r="D83" s="353" t="s">
        <v>1848</v>
      </c>
      <c r="E83" s="354">
        <v>26.4</v>
      </c>
      <c r="F83" s="323">
        <v>0</v>
      </c>
      <c r="G83" s="346">
        <f t="shared" si="12"/>
        <v>0</v>
      </c>
      <c r="H83" s="325"/>
      <c r="I83" s="326"/>
      <c r="J83" s="327"/>
      <c r="K83" s="326"/>
      <c r="L83" s="326"/>
      <c r="M83" s="326"/>
      <c r="N83" s="326"/>
      <c r="O83" s="326"/>
      <c r="P83" s="326"/>
      <c r="Q83" s="326"/>
      <c r="R83" s="328"/>
      <c r="S83" s="326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329"/>
      <c r="BF83" s="329"/>
      <c r="BG83" s="329"/>
      <c r="BH83" s="329"/>
    </row>
    <row r="84" spans="1:60" ht="12" outlineLevel="1">
      <c r="A84" s="365">
        <v>76</v>
      </c>
      <c r="B84" s="319">
        <v>722034</v>
      </c>
      <c r="C84" s="347" t="s">
        <v>1892</v>
      </c>
      <c r="D84" s="353" t="s">
        <v>1852</v>
      </c>
      <c r="E84" s="354">
        <v>18</v>
      </c>
      <c r="F84" s="323">
        <v>0</v>
      </c>
      <c r="G84" s="346">
        <f t="shared" si="12"/>
        <v>0</v>
      </c>
      <c r="H84" s="325"/>
      <c r="I84" s="326"/>
      <c r="J84" s="327"/>
      <c r="K84" s="326"/>
      <c r="L84" s="326"/>
      <c r="M84" s="326"/>
      <c r="N84" s="326"/>
      <c r="O84" s="326"/>
      <c r="P84" s="326"/>
      <c r="Q84" s="326"/>
      <c r="R84" s="328"/>
      <c r="S84" s="326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  <c r="AO84" s="329"/>
      <c r="AP84" s="329"/>
      <c r="AQ84" s="329"/>
      <c r="AR84" s="329"/>
      <c r="AS84" s="329"/>
      <c r="AT84" s="329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329"/>
      <c r="BF84" s="329"/>
      <c r="BG84" s="329"/>
      <c r="BH84" s="329"/>
    </row>
    <row r="85" spans="1:19" ht="12">
      <c r="A85" s="378">
        <v>77</v>
      </c>
      <c r="B85" s="319">
        <v>722035</v>
      </c>
      <c r="C85" s="320" t="s">
        <v>1893</v>
      </c>
      <c r="D85" s="353" t="s">
        <v>200</v>
      </c>
      <c r="E85" s="322">
        <v>1</v>
      </c>
      <c r="F85" s="323">
        <v>0</v>
      </c>
      <c r="G85" s="324">
        <f t="shared" si="12"/>
        <v>0</v>
      </c>
      <c r="H85" s="379"/>
      <c r="I85" s="380"/>
      <c r="J85" s="380"/>
      <c r="K85" s="380"/>
      <c r="L85" s="380"/>
      <c r="M85" s="380"/>
      <c r="N85" s="380"/>
      <c r="O85" s="380"/>
      <c r="P85" s="380"/>
      <c r="Q85" s="380"/>
      <c r="R85" s="381"/>
      <c r="S85" s="380"/>
    </row>
    <row r="86" spans="1:60" ht="12" outlineLevel="1">
      <c r="A86" s="356" t="s">
        <v>1813</v>
      </c>
      <c r="B86" s="310" t="s">
        <v>1251</v>
      </c>
      <c r="C86" s="357" t="s">
        <v>1894</v>
      </c>
      <c r="D86" s="358"/>
      <c r="E86" s="359"/>
      <c r="F86" s="360"/>
      <c r="G86" s="361">
        <f>SUM(G87:G89)</f>
        <v>0</v>
      </c>
      <c r="H86" s="325"/>
      <c r="I86" s="326" t="e">
        <f>ROUND(#REF!*H86,2)</f>
        <v>#REF!</v>
      </c>
      <c r="J86" s="327"/>
      <c r="K86" s="326" t="e">
        <f>ROUND(#REF!*J86,2)</f>
        <v>#REF!</v>
      </c>
      <c r="L86" s="326">
        <v>21</v>
      </c>
      <c r="M86" s="326" t="e">
        <f>#REF!*(1+L86/100)</f>
        <v>#REF!</v>
      </c>
      <c r="N86" s="326">
        <v>0</v>
      </c>
      <c r="O86" s="326" t="e">
        <f>ROUND(#REF!*N86,2)</f>
        <v>#REF!</v>
      </c>
      <c r="P86" s="326">
        <v>0</v>
      </c>
      <c r="Q86" s="326" t="e">
        <f>ROUND(#REF!*P86,2)</f>
        <v>#REF!</v>
      </c>
      <c r="R86" s="328"/>
      <c r="S86" s="326" t="s">
        <v>1817</v>
      </c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  <c r="AS86" s="329"/>
      <c r="AT86" s="329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329"/>
      <c r="BF86" s="329"/>
      <c r="BG86" s="329"/>
      <c r="BH86" s="329"/>
    </row>
    <row r="87" spans="1:60" ht="67.5" outlineLevel="1">
      <c r="A87" s="365">
        <v>78</v>
      </c>
      <c r="B87" s="319">
        <v>725001</v>
      </c>
      <c r="C87" s="342" t="s">
        <v>1895</v>
      </c>
      <c r="D87" s="343" t="s">
        <v>1825</v>
      </c>
      <c r="E87" s="344">
        <v>1</v>
      </c>
      <c r="F87" s="345">
        <v>0</v>
      </c>
      <c r="G87" s="346">
        <f aca="true" t="shared" si="15" ref="G87:G89">ROUND(E87*F87,2)</f>
        <v>0</v>
      </c>
      <c r="H87" s="325"/>
      <c r="I87" s="326"/>
      <c r="J87" s="327"/>
      <c r="K87" s="326"/>
      <c r="L87" s="326"/>
      <c r="M87" s="326"/>
      <c r="N87" s="326"/>
      <c r="O87" s="326"/>
      <c r="P87" s="326"/>
      <c r="Q87" s="326"/>
      <c r="R87" s="328"/>
      <c r="S87" s="326"/>
      <c r="T87" s="329"/>
      <c r="U87" s="329"/>
      <c r="V87" s="329"/>
      <c r="W87" s="329"/>
      <c r="X87" s="382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329"/>
      <c r="BF87" s="329"/>
      <c r="BG87" s="329"/>
      <c r="BH87" s="329"/>
    </row>
    <row r="88" spans="1:60" ht="45" outlineLevel="1">
      <c r="A88" s="365">
        <v>79</v>
      </c>
      <c r="B88" s="319">
        <v>725002</v>
      </c>
      <c r="C88" s="383" t="s">
        <v>1896</v>
      </c>
      <c r="D88" s="321" t="s">
        <v>1825</v>
      </c>
      <c r="E88" s="322">
        <v>1</v>
      </c>
      <c r="F88" s="323">
        <v>0</v>
      </c>
      <c r="G88" s="324">
        <f t="shared" si="15"/>
        <v>0</v>
      </c>
      <c r="H88" s="384"/>
      <c r="I88" s="385"/>
      <c r="J88" s="384"/>
      <c r="K88" s="385"/>
      <c r="L88" s="385"/>
      <c r="M88" s="385"/>
      <c r="N88" s="385"/>
      <c r="O88" s="385"/>
      <c r="P88" s="385"/>
      <c r="Q88" s="385"/>
      <c r="R88" s="385"/>
      <c r="S88" s="385"/>
      <c r="T88" s="329"/>
      <c r="U88" s="329"/>
      <c r="V88" s="329"/>
      <c r="W88" s="382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329"/>
      <c r="BF88" s="329"/>
      <c r="BG88" s="329"/>
      <c r="BH88" s="329"/>
    </row>
    <row r="89" spans="1:60" ht="45" outlineLevel="1">
      <c r="A89" s="378">
        <v>80</v>
      </c>
      <c r="B89" s="386">
        <v>725003</v>
      </c>
      <c r="C89" s="383" t="s">
        <v>1897</v>
      </c>
      <c r="D89" s="387" t="s">
        <v>1825</v>
      </c>
      <c r="E89" s="322">
        <v>1</v>
      </c>
      <c r="F89" s="323">
        <v>0</v>
      </c>
      <c r="G89" s="324">
        <f t="shared" si="15"/>
        <v>0</v>
      </c>
      <c r="H89" s="384"/>
      <c r="I89" s="385"/>
      <c r="J89" s="384"/>
      <c r="K89" s="385"/>
      <c r="L89" s="385"/>
      <c r="M89" s="385"/>
      <c r="N89" s="385"/>
      <c r="O89" s="385"/>
      <c r="P89" s="385"/>
      <c r="Q89" s="385"/>
      <c r="R89" s="385"/>
      <c r="S89" s="385"/>
      <c r="T89" s="329"/>
      <c r="U89" s="329"/>
      <c r="V89" s="329"/>
      <c r="W89" s="382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29"/>
      <c r="AO89" s="329"/>
      <c r="AP89" s="329"/>
      <c r="AQ89" s="329"/>
      <c r="AR89" s="329"/>
      <c r="AS89" s="329"/>
      <c r="AT89" s="329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329"/>
      <c r="BF89" s="329"/>
      <c r="BG89" s="329"/>
      <c r="BH89" s="329"/>
    </row>
    <row r="90" spans="1:7" ht="12">
      <c r="A90" s="297"/>
      <c r="B90" s="298" t="s">
        <v>1</v>
      </c>
      <c r="C90" s="388"/>
      <c r="D90" s="299"/>
      <c r="G90" s="300"/>
    </row>
    <row r="91" spans="1:7" ht="12">
      <c r="A91" s="389"/>
      <c r="B91" s="390" t="s">
        <v>1898</v>
      </c>
      <c r="C91" s="391" t="s">
        <v>1</v>
      </c>
      <c r="D91" s="392"/>
      <c r="E91" s="393"/>
      <c r="F91" s="393"/>
      <c r="G91" s="394">
        <f>G7+G50+G86</f>
        <v>0</v>
      </c>
    </row>
    <row r="92" spans="1:7" ht="12">
      <c r="A92" s="297"/>
      <c r="B92" s="298" t="s">
        <v>1</v>
      </c>
      <c r="C92" s="388" t="s">
        <v>1</v>
      </c>
      <c r="D92" s="299"/>
      <c r="G92" s="300"/>
    </row>
    <row r="93" spans="1:7" ht="12">
      <c r="A93" s="604" t="s">
        <v>1899</v>
      </c>
      <c r="B93" s="605"/>
      <c r="C93" s="605"/>
      <c r="D93" s="299"/>
      <c r="G93" s="300"/>
    </row>
    <row r="94" spans="1:7" ht="12">
      <c r="A94" s="606"/>
      <c r="B94" s="607"/>
      <c r="C94" s="607"/>
      <c r="D94" s="607"/>
      <c r="E94" s="607"/>
      <c r="F94" s="607"/>
      <c r="G94" s="608"/>
    </row>
    <row r="95" spans="1:7" ht="12">
      <c r="A95" s="609"/>
      <c r="B95" s="610"/>
      <c r="C95" s="610"/>
      <c r="D95" s="610"/>
      <c r="E95" s="610"/>
      <c r="F95" s="610"/>
      <c r="G95" s="611"/>
    </row>
    <row r="96" spans="1:7" ht="12">
      <c r="A96" s="612"/>
      <c r="B96" s="613"/>
      <c r="C96" s="613"/>
      <c r="D96" s="613"/>
      <c r="E96" s="613"/>
      <c r="F96" s="613"/>
      <c r="G96" s="614"/>
    </row>
    <row r="97" spans="1:7" ht="13.5" thickBot="1">
      <c r="A97" s="395"/>
      <c r="B97" s="396" t="s">
        <v>1</v>
      </c>
      <c r="C97" s="397" t="s">
        <v>1</v>
      </c>
      <c r="D97" s="398"/>
      <c r="E97" s="399"/>
      <c r="F97" s="399"/>
      <c r="G97" s="400"/>
    </row>
    <row r="98" spans="3:4" ht="12">
      <c r="C98" s="388"/>
      <c r="D98" s="299"/>
    </row>
    <row r="99" ht="12">
      <c r="D99" s="299"/>
    </row>
    <row r="100" ht="12">
      <c r="D100" s="299"/>
    </row>
    <row r="101" ht="12">
      <c r="D101" s="299"/>
    </row>
    <row r="102" ht="12">
      <c r="D102" s="299"/>
    </row>
    <row r="103" ht="12">
      <c r="D103" s="299"/>
    </row>
    <row r="104" ht="12">
      <c r="D104" s="299"/>
    </row>
    <row r="105" ht="12">
      <c r="D105" s="299"/>
    </row>
    <row r="106" ht="12">
      <c r="D106" s="299"/>
    </row>
    <row r="107" ht="12">
      <c r="D107" s="299"/>
    </row>
    <row r="108" ht="12">
      <c r="D108" s="299"/>
    </row>
    <row r="109" ht="12">
      <c r="D109" s="299"/>
    </row>
    <row r="110" ht="12">
      <c r="D110" s="299"/>
    </row>
    <row r="111" ht="12">
      <c r="D111" s="299"/>
    </row>
    <row r="112" ht="12">
      <c r="D112" s="299"/>
    </row>
    <row r="113" ht="12">
      <c r="D113" s="299"/>
    </row>
    <row r="114" ht="12">
      <c r="D114" s="299"/>
    </row>
    <row r="115" ht="12">
      <c r="D115" s="299"/>
    </row>
    <row r="116" ht="12">
      <c r="D116" s="299"/>
    </row>
    <row r="117" ht="12">
      <c r="D117" s="299"/>
    </row>
    <row r="118" ht="12">
      <c r="D118" s="299"/>
    </row>
    <row r="119" ht="12">
      <c r="D119" s="299"/>
    </row>
    <row r="120" ht="12">
      <c r="D120" s="299"/>
    </row>
    <row r="121" ht="12">
      <c r="D121" s="299"/>
    </row>
    <row r="122" ht="12">
      <c r="D122" s="299"/>
    </row>
    <row r="123" ht="12">
      <c r="D123" s="299"/>
    </row>
    <row r="124" ht="12">
      <c r="D124" s="299"/>
    </row>
    <row r="125" ht="12">
      <c r="D125" s="299"/>
    </row>
    <row r="126" ht="12">
      <c r="D126" s="299"/>
    </row>
    <row r="127" ht="12">
      <c r="D127" s="299"/>
    </row>
    <row r="128" ht="12">
      <c r="D128" s="299"/>
    </row>
    <row r="129" ht="12">
      <c r="D129" s="299"/>
    </row>
    <row r="130" ht="12">
      <c r="D130" s="299"/>
    </row>
    <row r="131" ht="12">
      <c r="D131" s="299"/>
    </row>
    <row r="132" ht="12">
      <c r="D132" s="299"/>
    </row>
    <row r="133" ht="12">
      <c r="D133" s="299"/>
    </row>
    <row r="134" ht="12">
      <c r="D134" s="299"/>
    </row>
    <row r="135" ht="12">
      <c r="D135" s="299"/>
    </row>
    <row r="136" ht="12">
      <c r="D136" s="299"/>
    </row>
    <row r="137" ht="12">
      <c r="D137" s="299"/>
    </row>
    <row r="138" ht="12">
      <c r="D138" s="299"/>
    </row>
    <row r="139" ht="12">
      <c r="D139" s="299"/>
    </row>
    <row r="140" ht="12">
      <c r="D140" s="299"/>
    </row>
    <row r="141" ht="12">
      <c r="D141" s="299"/>
    </row>
    <row r="142" ht="12">
      <c r="D142" s="299"/>
    </row>
    <row r="143" ht="12">
      <c r="D143" s="299"/>
    </row>
    <row r="144" ht="12">
      <c r="D144" s="299"/>
    </row>
    <row r="145" ht="12">
      <c r="D145" s="299"/>
    </row>
    <row r="146" ht="12">
      <c r="D146" s="299"/>
    </row>
    <row r="147" ht="12">
      <c r="D147" s="299"/>
    </row>
    <row r="148" ht="12">
      <c r="D148" s="299"/>
    </row>
    <row r="149" ht="12">
      <c r="D149" s="299"/>
    </row>
    <row r="150" ht="12">
      <c r="D150" s="299"/>
    </row>
    <row r="151" ht="12">
      <c r="D151" s="299"/>
    </row>
    <row r="152" ht="12">
      <c r="D152" s="299"/>
    </row>
    <row r="153" ht="12">
      <c r="D153" s="299"/>
    </row>
    <row r="154" ht="12">
      <c r="D154" s="299"/>
    </row>
    <row r="155" ht="12">
      <c r="D155" s="299"/>
    </row>
    <row r="156" ht="12">
      <c r="D156" s="299"/>
    </row>
    <row r="157" ht="12">
      <c r="D157" s="299"/>
    </row>
    <row r="158" ht="12">
      <c r="D158" s="299"/>
    </row>
    <row r="159" ht="12">
      <c r="D159" s="299"/>
    </row>
    <row r="160" ht="12">
      <c r="D160" s="299"/>
    </row>
    <row r="161" ht="12">
      <c r="D161" s="299"/>
    </row>
    <row r="162" ht="12">
      <c r="D162" s="299"/>
    </row>
    <row r="163" ht="12">
      <c r="D163" s="299"/>
    </row>
    <row r="164" ht="12">
      <c r="D164" s="299"/>
    </row>
    <row r="165" ht="12">
      <c r="D165" s="299"/>
    </row>
    <row r="166" ht="12">
      <c r="D166" s="299"/>
    </row>
    <row r="167" ht="12">
      <c r="D167" s="299"/>
    </row>
    <row r="168" ht="12">
      <c r="D168" s="299"/>
    </row>
    <row r="169" ht="12">
      <c r="D169" s="299"/>
    </row>
    <row r="170" ht="12">
      <c r="D170" s="299"/>
    </row>
    <row r="171" ht="12">
      <c r="D171" s="299"/>
    </row>
    <row r="172" ht="12">
      <c r="D172" s="299"/>
    </row>
    <row r="173" ht="12">
      <c r="D173" s="299"/>
    </row>
    <row r="174" ht="12">
      <c r="D174" s="299"/>
    </row>
    <row r="175" ht="12">
      <c r="D175" s="299"/>
    </row>
    <row r="176" ht="12">
      <c r="D176" s="299"/>
    </row>
    <row r="177" ht="12">
      <c r="D177" s="299"/>
    </row>
    <row r="178" ht="12">
      <c r="D178" s="299"/>
    </row>
    <row r="179" ht="12">
      <c r="D179" s="299"/>
    </row>
    <row r="180" ht="12">
      <c r="D180" s="299"/>
    </row>
    <row r="181" ht="12">
      <c r="D181" s="299"/>
    </row>
    <row r="182" ht="12">
      <c r="D182" s="299"/>
    </row>
    <row r="183" ht="12">
      <c r="D183" s="299"/>
    </row>
    <row r="184" ht="12">
      <c r="D184" s="299"/>
    </row>
    <row r="185" ht="12">
      <c r="D185" s="299"/>
    </row>
    <row r="186" ht="12">
      <c r="D186" s="299"/>
    </row>
    <row r="187" ht="12">
      <c r="D187" s="299"/>
    </row>
    <row r="188" ht="12">
      <c r="D188" s="299"/>
    </row>
    <row r="189" ht="12">
      <c r="D189" s="299"/>
    </row>
    <row r="190" ht="12">
      <c r="D190" s="299"/>
    </row>
    <row r="191" ht="12">
      <c r="D191" s="299"/>
    </row>
    <row r="192" ht="12">
      <c r="D192" s="299"/>
    </row>
    <row r="193" ht="12">
      <c r="D193" s="299"/>
    </row>
    <row r="194" ht="12">
      <c r="D194" s="299"/>
    </row>
    <row r="195" ht="12">
      <c r="D195" s="299"/>
    </row>
    <row r="196" ht="12">
      <c r="D196" s="299"/>
    </row>
    <row r="197" ht="12">
      <c r="D197" s="299"/>
    </row>
    <row r="198" ht="12">
      <c r="D198" s="299"/>
    </row>
    <row r="199" ht="12">
      <c r="D199" s="299"/>
    </row>
    <row r="200" ht="12">
      <c r="D200" s="299"/>
    </row>
    <row r="201" ht="12">
      <c r="D201" s="299"/>
    </row>
    <row r="202" ht="12">
      <c r="D202" s="299"/>
    </row>
    <row r="203" ht="12">
      <c r="D203" s="299"/>
    </row>
    <row r="204" ht="12">
      <c r="D204" s="299"/>
    </row>
    <row r="205" ht="12">
      <c r="D205" s="299"/>
    </row>
    <row r="206" ht="12">
      <c r="D206" s="299"/>
    </row>
    <row r="207" ht="12">
      <c r="D207" s="299"/>
    </row>
    <row r="208" ht="12">
      <c r="D208" s="299"/>
    </row>
    <row r="209" ht="12">
      <c r="D209" s="299"/>
    </row>
    <row r="210" ht="12">
      <c r="D210" s="299"/>
    </row>
    <row r="211" ht="12">
      <c r="D211" s="299"/>
    </row>
    <row r="212" ht="12">
      <c r="D212" s="299"/>
    </row>
    <row r="213" ht="12">
      <c r="D213" s="299"/>
    </row>
    <row r="214" ht="12">
      <c r="D214" s="299"/>
    </row>
    <row r="215" ht="12">
      <c r="D215" s="299"/>
    </row>
    <row r="216" ht="12">
      <c r="D216" s="299"/>
    </row>
    <row r="217" ht="12">
      <c r="D217" s="299"/>
    </row>
    <row r="218" ht="12">
      <c r="D218" s="299"/>
    </row>
    <row r="219" ht="12">
      <c r="D219" s="299"/>
    </row>
    <row r="220" ht="12">
      <c r="D220" s="299"/>
    </row>
    <row r="221" ht="12">
      <c r="D221" s="299"/>
    </row>
    <row r="222" ht="12">
      <c r="D222" s="299"/>
    </row>
    <row r="223" ht="12">
      <c r="D223" s="299"/>
    </row>
    <row r="224" ht="12">
      <c r="D224" s="299"/>
    </row>
    <row r="225" ht="12">
      <c r="D225" s="299"/>
    </row>
    <row r="226" ht="12">
      <c r="D226" s="299"/>
    </row>
    <row r="227" ht="12">
      <c r="D227" s="299"/>
    </row>
    <row r="228" ht="12">
      <c r="D228" s="299"/>
    </row>
    <row r="229" ht="12">
      <c r="D229" s="299"/>
    </row>
    <row r="230" ht="12">
      <c r="D230" s="299"/>
    </row>
    <row r="231" ht="12">
      <c r="D231" s="299"/>
    </row>
    <row r="232" ht="12">
      <c r="D232" s="299"/>
    </row>
    <row r="233" ht="12">
      <c r="D233" s="299"/>
    </row>
    <row r="234" ht="12">
      <c r="D234" s="299"/>
    </row>
    <row r="235" ht="12">
      <c r="D235" s="299"/>
    </row>
    <row r="236" ht="12">
      <c r="D236" s="299"/>
    </row>
    <row r="237" ht="12">
      <c r="D237" s="299"/>
    </row>
    <row r="238" ht="12">
      <c r="D238" s="299"/>
    </row>
    <row r="239" ht="12">
      <c r="D239" s="299"/>
    </row>
    <row r="240" ht="12">
      <c r="D240" s="299"/>
    </row>
    <row r="241" ht="12">
      <c r="D241" s="299"/>
    </row>
    <row r="242" ht="12">
      <c r="D242" s="299"/>
    </row>
    <row r="243" ht="12">
      <c r="D243" s="299"/>
    </row>
    <row r="244" ht="12">
      <c r="D244" s="299"/>
    </row>
    <row r="245" ht="12">
      <c r="D245" s="299"/>
    </row>
    <row r="246" ht="12">
      <c r="D246" s="299"/>
    </row>
    <row r="247" ht="12">
      <c r="D247" s="299"/>
    </row>
    <row r="248" ht="12">
      <c r="D248" s="299"/>
    </row>
    <row r="249" ht="12">
      <c r="D249" s="299"/>
    </row>
    <row r="250" ht="12">
      <c r="D250" s="299"/>
    </row>
    <row r="251" ht="12">
      <c r="D251" s="299"/>
    </row>
    <row r="252" ht="12">
      <c r="D252" s="299"/>
    </row>
    <row r="253" ht="12">
      <c r="D253" s="299"/>
    </row>
    <row r="254" ht="12">
      <c r="D254" s="299"/>
    </row>
    <row r="255" ht="12">
      <c r="D255" s="299"/>
    </row>
    <row r="256" ht="12">
      <c r="D256" s="299"/>
    </row>
    <row r="257" ht="12">
      <c r="D257" s="299"/>
    </row>
    <row r="258" ht="12">
      <c r="D258" s="299"/>
    </row>
    <row r="259" ht="12">
      <c r="D259" s="299"/>
    </row>
    <row r="260" ht="12">
      <c r="D260" s="299"/>
    </row>
    <row r="261" ht="12">
      <c r="D261" s="299"/>
    </row>
    <row r="262" ht="12">
      <c r="D262" s="299"/>
    </row>
    <row r="263" ht="12">
      <c r="D263" s="299"/>
    </row>
    <row r="264" ht="12">
      <c r="D264" s="299"/>
    </row>
    <row r="265" ht="12">
      <c r="D265" s="299"/>
    </row>
    <row r="266" ht="12">
      <c r="D266" s="299"/>
    </row>
    <row r="267" ht="12">
      <c r="D267" s="299"/>
    </row>
    <row r="268" ht="12">
      <c r="D268" s="299"/>
    </row>
    <row r="269" ht="12">
      <c r="D269" s="299"/>
    </row>
    <row r="270" ht="12">
      <c r="D270" s="299"/>
    </row>
    <row r="271" ht="12">
      <c r="D271" s="299"/>
    </row>
    <row r="272" ht="12">
      <c r="D272" s="299"/>
    </row>
    <row r="273" ht="12">
      <c r="D273" s="299"/>
    </row>
    <row r="274" ht="12">
      <c r="D274" s="299"/>
    </row>
    <row r="275" ht="12">
      <c r="D275" s="299"/>
    </row>
    <row r="276" ht="12">
      <c r="D276" s="299"/>
    </row>
    <row r="277" ht="12">
      <c r="D277" s="299"/>
    </row>
    <row r="278" ht="12">
      <c r="D278" s="299"/>
    </row>
    <row r="279" ht="12">
      <c r="D279" s="299"/>
    </row>
    <row r="280" ht="12">
      <c r="D280" s="299"/>
    </row>
    <row r="281" ht="12">
      <c r="D281" s="299"/>
    </row>
    <row r="282" ht="12">
      <c r="D282" s="299"/>
    </row>
    <row r="283" ht="12">
      <c r="D283" s="299"/>
    </row>
    <row r="284" ht="12">
      <c r="D284" s="299"/>
    </row>
    <row r="285" ht="12">
      <c r="D285" s="299"/>
    </row>
    <row r="286" ht="12">
      <c r="D286" s="299"/>
    </row>
    <row r="287" ht="12">
      <c r="D287" s="299"/>
    </row>
    <row r="288" ht="12">
      <c r="D288" s="299"/>
    </row>
    <row r="289" ht="12">
      <c r="D289" s="299"/>
    </row>
    <row r="290" ht="12">
      <c r="D290" s="299"/>
    </row>
    <row r="291" ht="12">
      <c r="D291" s="299"/>
    </row>
    <row r="292" ht="12">
      <c r="D292" s="299"/>
    </row>
    <row r="293" ht="12">
      <c r="D293" s="299"/>
    </row>
    <row r="294" ht="12">
      <c r="D294" s="299"/>
    </row>
    <row r="295" ht="12">
      <c r="D295" s="299"/>
    </row>
    <row r="296" ht="12">
      <c r="D296" s="299"/>
    </row>
    <row r="297" ht="12">
      <c r="D297" s="299"/>
    </row>
    <row r="298" ht="12">
      <c r="D298" s="299"/>
    </row>
    <row r="299" ht="12">
      <c r="D299" s="299"/>
    </row>
    <row r="300" ht="12">
      <c r="D300" s="299"/>
    </row>
    <row r="301" ht="12">
      <c r="D301" s="299"/>
    </row>
    <row r="302" ht="12">
      <c r="D302" s="299"/>
    </row>
    <row r="303" ht="12">
      <c r="D303" s="299"/>
    </row>
    <row r="304" ht="12">
      <c r="D304" s="299"/>
    </row>
    <row r="305" ht="12">
      <c r="D305" s="299"/>
    </row>
    <row r="306" ht="12">
      <c r="D306" s="299"/>
    </row>
    <row r="307" ht="12">
      <c r="D307" s="299"/>
    </row>
    <row r="308" ht="12">
      <c r="D308" s="299"/>
    </row>
    <row r="309" ht="12">
      <c r="D309" s="299"/>
    </row>
    <row r="310" ht="12">
      <c r="D310" s="299"/>
    </row>
    <row r="311" ht="12">
      <c r="D311" s="299"/>
    </row>
    <row r="312" ht="12">
      <c r="D312" s="299"/>
    </row>
    <row r="313" ht="12">
      <c r="D313" s="299"/>
    </row>
    <row r="314" ht="12">
      <c r="D314" s="299"/>
    </row>
    <row r="315" ht="12">
      <c r="D315" s="299"/>
    </row>
    <row r="316" ht="12">
      <c r="D316" s="299"/>
    </row>
    <row r="317" ht="12">
      <c r="D317" s="299"/>
    </row>
    <row r="318" ht="12">
      <c r="D318" s="299"/>
    </row>
    <row r="319" ht="12">
      <c r="D319" s="299"/>
    </row>
    <row r="320" ht="12">
      <c r="D320" s="299"/>
    </row>
    <row r="321" ht="12">
      <c r="D321" s="299"/>
    </row>
    <row r="322" ht="12">
      <c r="D322" s="299"/>
    </row>
    <row r="323" ht="12">
      <c r="D323" s="299"/>
    </row>
    <row r="324" ht="12">
      <c r="D324" s="299"/>
    </row>
    <row r="325" ht="12">
      <c r="D325" s="299"/>
    </row>
    <row r="326" ht="12">
      <c r="D326" s="299"/>
    </row>
    <row r="327" ht="12">
      <c r="D327" s="299"/>
    </row>
    <row r="328" ht="12">
      <c r="D328" s="299"/>
    </row>
    <row r="329" ht="12">
      <c r="D329" s="299"/>
    </row>
    <row r="330" ht="12">
      <c r="D330" s="299"/>
    </row>
    <row r="331" ht="12">
      <c r="D331" s="299"/>
    </row>
    <row r="332" ht="12">
      <c r="D332" s="299"/>
    </row>
    <row r="333" ht="12">
      <c r="D333" s="299"/>
    </row>
    <row r="334" ht="12">
      <c r="D334" s="299"/>
    </row>
    <row r="335" ht="12">
      <c r="D335" s="299"/>
    </row>
    <row r="336" ht="12">
      <c r="D336" s="299"/>
    </row>
    <row r="337" ht="12">
      <c r="D337" s="299"/>
    </row>
    <row r="338" ht="12">
      <c r="D338" s="299"/>
    </row>
    <row r="339" ht="12">
      <c r="D339" s="299"/>
    </row>
    <row r="340" ht="12">
      <c r="D340" s="299"/>
    </row>
    <row r="341" ht="12">
      <c r="D341" s="299"/>
    </row>
    <row r="342" ht="12">
      <c r="D342" s="299"/>
    </row>
    <row r="343" ht="12">
      <c r="D343" s="299"/>
    </row>
    <row r="344" ht="12">
      <c r="D344" s="299"/>
    </row>
    <row r="345" ht="12">
      <c r="D345" s="299"/>
    </row>
    <row r="346" ht="12">
      <c r="D346" s="299"/>
    </row>
    <row r="347" ht="12">
      <c r="D347" s="299"/>
    </row>
    <row r="348" ht="12">
      <c r="D348" s="299"/>
    </row>
    <row r="349" ht="12">
      <c r="D349" s="299"/>
    </row>
    <row r="350" ht="12">
      <c r="D350" s="299"/>
    </row>
    <row r="351" ht="12">
      <c r="D351" s="299"/>
    </row>
    <row r="352" ht="12">
      <c r="D352" s="299"/>
    </row>
    <row r="353" ht="12">
      <c r="D353" s="299"/>
    </row>
    <row r="354" ht="12">
      <c r="D354" s="299"/>
    </row>
    <row r="355" ht="12">
      <c r="D355" s="299"/>
    </row>
    <row r="356" ht="12">
      <c r="D356" s="299"/>
    </row>
    <row r="357" ht="12">
      <c r="D357" s="299"/>
    </row>
    <row r="358" ht="12">
      <c r="D358" s="299"/>
    </row>
    <row r="359" ht="12">
      <c r="D359" s="299"/>
    </row>
    <row r="360" ht="12">
      <c r="D360" s="299"/>
    </row>
    <row r="361" ht="12">
      <c r="D361" s="299"/>
    </row>
    <row r="362" ht="12">
      <c r="D362" s="299"/>
    </row>
    <row r="363" ht="12">
      <c r="D363" s="299"/>
    </row>
    <row r="364" ht="12">
      <c r="D364" s="299"/>
    </row>
    <row r="365" ht="12">
      <c r="D365" s="299"/>
    </row>
    <row r="366" ht="12">
      <c r="D366" s="299"/>
    </row>
    <row r="367" ht="12">
      <c r="D367" s="299"/>
    </row>
    <row r="368" ht="12">
      <c r="D368" s="299"/>
    </row>
    <row r="369" ht="12">
      <c r="D369" s="299"/>
    </row>
    <row r="370" ht="12">
      <c r="D370" s="299"/>
    </row>
    <row r="371" ht="12">
      <c r="D371" s="299"/>
    </row>
    <row r="372" ht="12">
      <c r="D372" s="299"/>
    </row>
    <row r="373" ht="12">
      <c r="D373" s="299"/>
    </row>
    <row r="374" ht="12">
      <c r="D374" s="299"/>
    </row>
    <row r="375" ht="12">
      <c r="D375" s="299"/>
    </row>
    <row r="376" ht="12">
      <c r="D376" s="299"/>
    </row>
    <row r="377" ht="12">
      <c r="D377" s="299"/>
    </row>
    <row r="378" ht="12">
      <c r="D378" s="299"/>
    </row>
    <row r="379" ht="12">
      <c r="D379" s="299"/>
    </row>
    <row r="380" ht="12">
      <c r="D380" s="299"/>
    </row>
    <row r="381" ht="12">
      <c r="D381" s="299"/>
    </row>
    <row r="382" ht="12">
      <c r="D382" s="299"/>
    </row>
    <row r="383" ht="12">
      <c r="D383" s="299"/>
    </row>
    <row r="384" ht="12">
      <c r="D384" s="299"/>
    </row>
    <row r="385" ht="12">
      <c r="D385" s="299"/>
    </row>
    <row r="386" ht="12">
      <c r="D386" s="299"/>
    </row>
    <row r="387" ht="12">
      <c r="D387" s="299"/>
    </row>
    <row r="388" ht="12">
      <c r="D388" s="299"/>
    </row>
    <row r="389" ht="12">
      <c r="D389" s="299"/>
    </row>
    <row r="390" ht="12">
      <c r="D390" s="299"/>
    </row>
    <row r="391" ht="12">
      <c r="D391" s="299"/>
    </row>
    <row r="392" ht="12">
      <c r="D392" s="299"/>
    </row>
    <row r="393" ht="12">
      <c r="D393" s="299"/>
    </row>
    <row r="394" ht="12">
      <c r="D394" s="299"/>
    </row>
    <row r="395" ht="12">
      <c r="D395" s="299"/>
    </row>
    <row r="396" ht="12">
      <c r="D396" s="299"/>
    </row>
    <row r="397" ht="12">
      <c r="D397" s="299"/>
    </row>
    <row r="398" ht="12">
      <c r="D398" s="299"/>
    </row>
    <row r="399" ht="12">
      <c r="D399" s="299"/>
    </row>
    <row r="400" ht="12">
      <c r="D400" s="299"/>
    </row>
    <row r="401" ht="12">
      <c r="D401" s="299"/>
    </row>
    <row r="402" ht="12">
      <c r="D402" s="299"/>
    </row>
    <row r="403" ht="12">
      <c r="D403" s="299"/>
    </row>
    <row r="404" ht="12">
      <c r="D404" s="299"/>
    </row>
    <row r="405" ht="12">
      <c r="D405" s="299"/>
    </row>
    <row r="406" ht="12">
      <c r="D406" s="299"/>
    </row>
    <row r="407" ht="12">
      <c r="D407" s="299"/>
    </row>
    <row r="408" ht="12">
      <c r="D408" s="299"/>
    </row>
    <row r="409" ht="12">
      <c r="D409" s="299"/>
    </row>
    <row r="410" ht="12">
      <c r="D410" s="299"/>
    </row>
    <row r="411" ht="12">
      <c r="D411" s="299"/>
    </row>
    <row r="412" ht="12">
      <c r="D412" s="299"/>
    </row>
    <row r="413" ht="12">
      <c r="D413" s="299"/>
    </row>
    <row r="414" ht="12">
      <c r="D414" s="299"/>
    </row>
    <row r="415" ht="12">
      <c r="D415" s="299"/>
    </row>
    <row r="416" ht="12">
      <c r="D416" s="299"/>
    </row>
    <row r="417" ht="12">
      <c r="D417" s="299"/>
    </row>
    <row r="418" ht="12">
      <c r="D418" s="299"/>
    </row>
    <row r="419" ht="12">
      <c r="D419" s="299"/>
    </row>
    <row r="420" ht="12">
      <c r="D420" s="299"/>
    </row>
    <row r="421" ht="12">
      <c r="D421" s="299"/>
    </row>
    <row r="422" ht="12">
      <c r="D422" s="299"/>
    </row>
    <row r="423" ht="12">
      <c r="D423" s="299"/>
    </row>
    <row r="424" ht="12">
      <c r="D424" s="299"/>
    </row>
    <row r="425" ht="12">
      <c r="D425" s="299"/>
    </row>
    <row r="426" ht="12">
      <c r="D426" s="299"/>
    </row>
    <row r="427" ht="12">
      <c r="D427" s="299"/>
    </row>
    <row r="428" ht="12">
      <c r="D428" s="299"/>
    </row>
    <row r="429" ht="12">
      <c r="D429" s="299"/>
    </row>
    <row r="430" ht="12">
      <c r="D430" s="299"/>
    </row>
    <row r="431" ht="12">
      <c r="D431" s="299"/>
    </row>
    <row r="432" ht="12">
      <c r="D432" s="299"/>
    </row>
    <row r="433" ht="12">
      <c r="D433" s="299"/>
    </row>
    <row r="434" ht="12">
      <c r="D434" s="299"/>
    </row>
    <row r="435" ht="12">
      <c r="D435" s="299"/>
    </row>
    <row r="436" ht="12">
      <c r="D436" s="299"/>
    </row>
    <row r="437" ht="12">
      <c r="D437" s="299"/>
    </row>
    <row r="438" ht="12">
      <c r="D438" s="299"/>
    </row>
    <row r="439" ht="12">
      <c r="D439" s="299"/>
    </row>
    <row r="440" ht="12">
      <c r="D440" s="299"/>
    </row>
    <row r="441" ht="12">
      <c r="D441" s="299"/>
    </row>
    <row r="442" ht="12">
      <c r="D442" s="299"/>
    </row>
    <row r="443" ht="12">
      <c r="D443" s="299"/>
    </row>
    <row r="444" ht="12">
      <c r="D444" s="299"/>
    </row>
    <row r="445" ht="12">
      <c r="D445" s="299"/>
    </row>
    <row r="446" ht="12">
      <c r="D446" s="299"/>
    </row>
    <row r="447" ht="12">
      <c r="D447" s="299"/>
    </row>
    <row r="448" ht="12">
      <c r="D448" s="299"/>
    </row>
    <row r="449" ht="12">
      <c r="D449" s="299"/>
    </row>
    <row r="450" ht="12">
      <c r="D450" s="299"/>
    </row>
    <row r="451" ht="12">
      <c r="D451" s="299"/>
    </row>
    <row r="452" ht="12">
      <c r="D452" s="299"/>
    </row>
    <row r="453" ht="12">
      <c r="D453" s="299"/>
    </row>
    <row r="454" ht="12">
      <c r="D454" s="299"/>
    </row>
    <row r="455" ht="12">
      <c r="D455" s="299"/>
    </row>
    <row r="456" ht="12">
      <c r="D456" s="299"/>
    </row>
    <row r="457" ht="12">
      <c r="D457" s="299"/>
    </row>
    <row r="458" ht="12">
      <c r="D458" s="299"/>
    </row>
    <row r="459" ht="12">
      <c r="D459" s="299"/>
    </row>
    <row r="460" ht="12">
      <c r="D460" s="299"/>
    </row>
    <row r="461" ht="12">
      <c r="D461" s="299"/>
    </row>
    <row r="462" ht="12">
      <c r="D462" s="299"/>
    </row>
    <row r="463" ht="12">
      <c r="D463" s="299"/>
    </row>
    <row r="464" ht="12">
      <c r="D464" s="299"/>
    </row>
    <row r="465" ht="12">
      <c r="D465" s="299"/>
    </row>
    <row r="466" ht="12">
      <c r="D466" s="299"/>
    </row>
    <row r="467" ht="12">
      <c r="D467" s="299"/>
    </row>
    <row r="468" ht="12">
      <c r="D468" s="299"/>
    </row>
    <row r="469" ht="12">
      <c r="D469" s="299"/>
    </row>
    <row r="470" ht="12">
      <c r="D470" s="299"/>
    </row>
    <row r="471" ht="12">
      <c r="D471" s="299"/>
    </row>
    <row r="472" ht="12">
      <c r="D472" s="299"/>
    </row>
    <row r="473" ht="12">
      <c r="D473" s="299"/>
    </row>
    <row r="474" ht="12">
      <c r="D474" s="299"/>
    </row>
    <row r="475" ht="12">
      <c r="D475" s="299"/>
    </row>
    <row r="476" ht="12">
      <c r="D476" s="299"/>
    </row>
    <row r="477" ht="12">
      <c r="D477" s="299"/>
    </row>
    <row r="478" ht="12">
      <c r="D478" s="299"/>
    </row>
    <row r="479" ht="12">
      <c r="D479" s="299"/>
    </row>
    <row r="480" ht="12">
      <c r="D480" s="299"/>
    </row>
    <row r="481" ht="12">
      <c r="D481" s="299"/>
    </row>
    <row r="482" ht="12">
      <c r="D482" s="299"/>
    </row>
    <row r="483" ht="12">
      <c r="D483" s="299"/>
    </row>
    <row r="484" ht="12">
      <c r="D484" s="299"/>
    </row>
    <row r="485" ht="12">
      <c r="D485" s="299"/>
    </row>
    <row r="486" ht="12">
      <c r="D486" s="299"/>
    </row>
    <row r="487" ht="12">
      <c r="D487" s="299"/>
    </row>
    <row r="488" ht="12">
      <c r="D488" s="299"/>
    </row>
    <row r="489" ht="12">
      <c r="D489" s="299"/>
    </row>
    <row r="490" ht="12">
      <c r="D490" s="299"/>
    </row>
    <row r="491" ht="12">
      <c r="D491" s="299"/>
    </row>
    <row r="492" ht="12">
      <c r="D492" s="299"/>
    </row>
    <row r="493" ht="12">
      <c r="D493" s="299"/>
    </row>
    <row r="494" ht="12">
      <c r="D494" s="299"/>
    </row>
    <row r="495" ht="12">
      <c r="D495" s="299"/>
    </row>
    <row r="496" ht="12">
      <c r="D496" s="299"/>
    </row>
    <row r="497" ht="12">
      <c r="D497" s="299"/>
    </row>
    <row r="498" ht="12">
      <c r="D498" s="299"/>
    </row>
    <row r="499" ht="12">
      <c r="D499" s="299"/>
    </row>
    <row r="500" ht="12">
      <c r="D500" s="299"/>
    </row>
    <row r="501" ht="12">
      <c r="D501" s="299"/>
    </row>
    <row r="502" ht="12">
      <c r="D502" s="299"/>
    </row>
    <row r="503" ht="12">
      <c r="D503" s="299"/>
    </row>
    <row r="504" ht="12">
      <c r="D504" s="299"/>
    </row>
    <row r="505" ht="12">
      <c r="D505" s="299"/>
    </row>
    <row r="506" ht="12">
      <c r="D506" s="299"/>
    </row>
    <row r="507" ht="12">
      <c r="D507" s="299"/>
    </row>
    <row r="508" ht="12">
      <c r="D508" s="299"/>
    </row>
    <row r="509" ht="12">
      <c r="D509" s="299"/>
    </row>
    <row r="510" ht="12">
      <c r="D510" s="299"/>
    </row>
    <row r="511" ht="12">
      <c r="D511" s="299"/>
    </row>
    <row r="512" ht="12">
      <c r="D512" s="299"/>
    </row>
    <row r="513" ht="12">
      <c r="D513" s="299"/>
    </row>
    <row r="514" ht="12">
      <c r="D514" s="299"/>
    </row>
    <row r="515" ht="12">
      <c r="D515" s="299"/>
    </row>
    <row r="516" ht="12">
      <c r="D516" s="299"/>
    </row>
    <row r="517" ht="12">
      <c r="D517" s="299"/>
    </row>
    <row r="518" ht="12">
      <c r="D518" s="299"/>
    </row>
    <row r="519" ht="12">
      <c r="D519" s="299"/>
    </row>
    <row r="520" ht="12">
      <c r="D520" s="299"/>
    </row>
    <row r="521" ht="12">
      <c r="D521" s="299"/>
    </row>
    <row r="522" ht="12">
      <c r="D522" s="299"/>
    </row>
    <row r="523" ht="12">
      <c r="D523" s="299"/>
    </row>
    <row r="524" ht="12">
      <c r="D524" s="299"/>
    </row>
    <row r="525" ht="12">
      <c r="D525" s="299"/>
    </row>
    <row r="526" ht="12">
      <c r="D526" s="299"/>
    </row>
    <row r="527" ht="12">
      <c r="D527" s="299"/>
    </row>
    <row r="528" ht="12">
      <c r="D528" s="299"/>
    </row>
    <row r="529" ht="12">
      <c r="D529" s="299"/>
    </row>
    <row r="530" ht="12">
      <c r="D530" s="299"/>
    </row>
    <row r="531" ht="12">
      <c r="D531" s="299"/>
    </row>
    <row r="532" ht="12">
      <c r="D532" s="299"/>
    </row>
    <row r="533" ht="12">
      <c r="D533" s="299"/>
    </row>
    <row r="534" ht="12">
      <c r="D534" s="299"/>
    </row>
    <row r="535" ht="12">
      <c r="D535" s="299"/>
    </row>
    <row r="536" ht="12">
      <c r="D536" s="299"/>
    </row>
    <row r="537" ht="12">
      <c r="D537" s="299"/>
    </row>
    <row r="538" ht="12">
      <c r="D538" s="299"/>
    </row>
    <row r="539" ht="12">
      <c r="D539" s="299"/>
    </row>
    <row r="540" ht="12">
      <c r="D540" s="299"/>
    </row>
    <row r="541" ht="12">
      <c r="D541" s="299"/>
    </row>
    <row r="542" ht="12">
      <c r="D542" s="299"/>
    </row>
    <row r="543" ht="12">
      <c r="D543" s="299"/>
    </row>
    <row r="544" ht="12">
      <c r="D544" s="299"/>
    </row>
    <row r="545" ht="12">
      <c r="D545" s="299"/>
    </row>
    <row r="546" ht="12">
      <c r="D546" s="299"/>
    </row>
    <row r="547" ht="12">
      <c r="D547" s="299"/>
    </row>
    <row r="548" ht="12">
      <c r="D548" s="299"/>
    </row>
    <row r="549" ht="12">
      <c r="D549" s="299"/>
    </row>
    <row r="550" ht="12">
      <c r="D550" s="299"/>
    </row>
    <row r="551" ht="12">
      <c r="D551" s="299"/>
    </row>
    <row r="552" ht="12">
      <c r="D552" s="299"/>
    </row>
    <row r="553" ht="12">
      <c r="D553" s="299"/>
    </row>
    <row r="554" ht="12">
      <c r="D554" s="299"/>
    </row>
    <row r="555" ht="12">
      <c r="D555" s="299"/>
    </row>
    <row r="556" ht="12">
      <c r="D556" s="299"/>
    </row>
    <row r="557" ht="12">
      <c r="D557" s="299"/>
    </row>
    <row r="558" ht="12">
      <c r="D558" s="299"/>
    </row>
    <row r="559" ht="12">
      <c r="D559" s="299"/>
    </row>
    <row r="560" ht="12">
      <c r="D560" s="299"/>
    </row>
    <row r="561" ht="12">
      <c r="D561" s="299"/>
    </row>
    <row r="562" ht="12">
      <c r="D562" s="299"/>
    </row>
    <row r="563" ht="12">
      <c r="D563" s="299"/>
    </row>
    <row r="564" ht="12">
      <c r="D564" s="299"/>
    </row>
    <row r="565" ht="12">
      <c r="D565" s="299"/>
    </row>
    <row r="566" ht="12">
      <c r="D566" s="299"/>
    </row>
    <row r="567" ht="12">
      <c r="D567" s="299"/>
    </row>
    <row r="568" ht="12">
      <c r="D568" s="299"/>
    </row>
    <row r="569" ht="12">
      <c r="D569" s="299"/>
    </row>
    <row r="570" ht="12">
      <c r="D570" s="299"/>
    </row>
    <row r="571" ht="12">
      <c r="D571" s="299"/>
    </row>
    <row r="572" ht="12">
      <c r="D572" s="299"/>
    </row>
    <row r="573" ht="12">
      <c r="D573" s="299"/>
    </row>
    <row r="574" ht="12">
      <c r="D574" s="299"/>
    </row>
    <row r="575" ht="12">
      <c r="D575" s="299"/>
    </row>
    <row r="576" ht="12">
      <c r="D576" s="299"/>
    </row>
    <row r="577" ht="12">
      <c r="D577" s="299"/>
    </row>
    <row r="578" ht="12">
      <c r="D578" s="299"/>
    </row>
    <row r="579" ht="12">
      <c r="D579" s="299"/>
    </row>
    <row r="580" ht="12">
      <c r="D580" s="299"/>
    </row>
    <row r="581" ht="12">
      <c r="D581" s="299"/>
    </row>
    <row r="582" ht="12">
      <c r="D582" s="299"/>
    </row>
    <row r="583" ht="12">
      <c r="D583" s="299"/>
    </row>
    <row r="584" ht="12">
      <c r="D584" s="299"/>
    </row>
    <row r="585" ht="12">
      <c r="D585" s="299"/>
    </row>
    <row r="586" ht="12">
      <c r="D586" s="299"/>
    </row>
    <row r="587" ht="12">
      <c r="D587" s="299"/>
    </row>
    <row r="588" ht="12">
      <c r="D588" s="299"/>
    </row>
    <row r="589" ht="12">
      <c r="D589" s="299"/>
    </row>
    <row r="590" ht="12">
      <c r="D590" s="299"/>
    </row>
    <row r="591" ht="12">
      <c r="D591" s="299"/>
    </row>
    <row r="592" ht="12">
      <c r="D592" s="299"/>
    </row>
    <row r="593" ht="12">
      <c r="D593" s="299"/>
    </row>
    <row r="594" ht="12">
      <c r="D594" s="299"/>
    </row>
    <row r="595" ht="12">
      <c r="D595" s="299"/>
    </row>
    <row r="596" ht="12">
      <c r="D596" s="299"/>
    </row>
    <row r="597" ht="12">
      <c r="D597" s="299"/>
    </row>
    <row r="598" ht="12">
      <c r="D598" s="299"/>
    </row>
    <row r="599" ht="12">
      <c r="D599" s="299"/>
    </row>
    <row r="600" ht="12">
      <c r="D600" s="299"/>
    </row>
    <row r="601" ht="12">
      <c r="D601" s="299"/>
    </row>
    <row r="602" ht="12">
      <c r="D602" s="299"/>
    </row>
    <row r="603" ht="12">
      <c r="D603" s="299"/>
    </row>
    <row r="604" ht="12">
      <c r="D604" s="299"/>
    </row>
    <row r="605" ht="12">
      <c r="D605" s="299"/>
    </row>
    <row r="606" ht="12">
      <c r="D606" s="299"/>
    </row>
    <row r="607" ht="12">
      <c r="D607" s="299"/>
    </row>
    <row r="608" ht="12">
      <c r="D608" s="299"/>
    </row>
    <row r="609" ht="12">
      <c r="D609" s="299"/>
    </row>
    <row r="610" ht="12">
      <c r="D610" s="299"/>
    </row>
    <row r="611" ht="12">
      <c r="D611" s="299"/>
    </row>
    <row r="612" ht="12">
      <c r="D612" s="299"/>
    </row>
    <row r="613" ht="12">
      <c r="D613" s="299"/>
    </row>
    <row r="614" ht="12">
      <c r="D614" s="299"/>
    </row>
    <row r="615" ht="12">
      <c r="D615" s="299"/>
    </row>
    <row r="616" ht="12">
      <c r="D616" s="299"/>
    </row>
    <row r="617" ht="12">
      <c r="D617" s="299"/>
    </row>
    <row r="618" ht="12">
      <c r="D618" s="299"/>
    </row>
    <row r="619" ht="12">
      <c r="D619" s="299"/>
    </row>
    <row r="620" ht="12">
      <c r="D620" s="299"/>
    </row>
    <row r="621" ht="12">
      <c r="D621" s="299"/>
    </row>
    <row r="622" ht="12">
      <c r="D622" s="299"/>
    </row>
    <row r="623" ht="12">
      <c r="D623" s="299"/>
    </row>
    <row r="624" ht="12">
      <c r="D624" s="299"/>
    </row>
    <row r="625" ht="12">
      <c r="D625" s="299"/>
    </row>
    <row r="626" ht="12">
      <c r="D626" s="299"/>
    </row>
    <row r="627" ht="12">
      <c r="D627" s="299"/>
    </row>
    <row r="628" ht="12">
      <c r="D628" s="299"/>
    </row>
    <row r="629" ht="12">
      <c r="D629" s="299"/>
    </row>
    <row r="630" ht="12">
      <c r="D630" s="299"/>
    </row>
    <row r="631" ht="12">
      <c r="D631" s="299"/>
    </row>
    <row r="632" ht="12">
      <c r="D632" s="299"/>
    </row>
    <row r="633" ht="12">
      <c r="D633" s="299"/>
    </row>
    <row r="634" ht="12">
      <c r="D634" s="299"/>
    </row>
    <row r="635" ht="12">
      <c r="D635" s="299"/>
    </row>
    <row r="636" ht="12">
      <c r="D636" s="299"/>
    </row>
    <row r="637" ht="12">
      <c r="D637" s="299"/>
    </row>
    <row r="638" ht="12">
      <c r="D638" s="299"/>
    </row>
    <row r="639" ht="12">
      <c r="D639" s="299"/>
    </row>
    <row r="640" ht="12">
      <c r="D640" s="299"/>
    </row>
    <row r="641" ht="12">
      <c r="D641" s="299"/>
    </row>
    <row r="642" ht="12">
      <c r="D642" s="299"/>
    </row>
    <row r="643" ht="12">
      <c r="D643" s="299"/>
    </row>
    <row r="644" ht="12">
      <c r="D644" s="299"/>
    </row>
    <row r="645" ht="12">
      <c r="D645" s="299"/>
    </row>
    <row r="646" ht="12">
      <c r="D646" s="299"/>
    </row>
    <row r="647" ht="12">
      <c r="D647" s="299"/>
    </row>
    <row r="648" ht="12">
      <c r="D648" s="299"/>
    </row>
    <row r="649" ht="12">
      <c r="D649" s="299"/>
    </row>
    <row r="650" ht="12">
      <c r="D650" s="299"/>
    </row>
    <row r="651" ht="12">
      <c r="D651" s="299"/>
    </row>
    <row r="652" ht="12">
      <c r="D652" s="299"/>
    </row>
    <row r="653" ht="12">
      <c r="D653" s="299"/>
    </row>
    <row r="654" ht="12">
      <c r="D654" s="299"/>
    </row>
    <row r="655" ht="12">
      <c r="D655" s="299"/>
    </row>
    <row r="656" ht="12">
      <c r="D656" s="299"/>
    </row>
    <row r="657" ht="12">
      <c r="D657" s="299"/>
    </row>
    <row r="658" ht="12">
      <c r="D658" s="299"/>
    </row>
    <row r="659" ht="12">
      <c r="D659" s="299"/>
    </row>
    <row r="660" ht="12">
      <c r="D660" s="299"/>
    </row>
    <row r="661" ht="12">
      <c r="D661" s="299"/>
    </row>
    <row r="662" ht="12">
      <c r="D662" s="299"/>
    </row>
    <row r="663" ht="12">
      <c r="D663" s="299"/>
    </row>
    <row r="664" ht="12">
      <c r="D664" s="299"/>
    </row>
    <row r="665" ht="12">
      <c r="D665" s="299"/>
    </row>
    <row r="666" ht="12">
      <c r="D666" s="299"/>
    </row>
    <row r="667" ht="12">
      <c r="D667" s="299"/>
    </row>
    <row r="668" ht="12">
      <c r="D668" s="299"/>
    </row>
    <row r="669" ht="12">
      <c r="D669" s="299"/>
    </row>
    <row r="670" ht="12">
      <c r="D670" s="299"/>
    </row>
    <row r="671" ht="12">
      <c r="D671" s="299"/>
    </row>
    <row r="672" ht="12">
      <c r="D672" s="299"/>
    </row>
    <row r="673" ht="12">
      <c r="D673" s="299"/>
    </row>
    <row r="674" ht="12">
      <c r="D674" s="299"/>
    </row>
    <row r="675" ht="12">
      <c r="D675" s="299"/>
    </row>
    <row r="676" ht="12">
      <c r="D676" s="299"/>
    </row>
    <row r="677" ht="12">
      <c r="D677" s="299"/>
    </row>
    <row r="678" ht="12">
      <c r="D678" s="299"/>
    </row>
    <row r="679" ht="12">
      <c r="D679" s="299"/>
    </row>
    <row r="680" ht="12">
      <c r="D680" s="299"/>
    </row>
    <row r="681" ht="12">
      <c r="D681" s="299"/>
    </row>
    <row r="682" ht="12">
      <c r="D682" s="299"/>
    </row>
    <row r="683" ht="12">
      <c r="D683" s="299"/>
    </row>
    <row r="684" ht="12">
      <c r="D684" s="299"/>
    </row>
    <row r="685" ht="12">
      <c r="D685" s="299"/>
    </row>
    <row r="686" ht="12">
      <c r="D686" s="299"/>
    </row>
    <row r="687" ht="12">
      <c r="D687" s="299"/>
    </row>
    <row r="688" ht="12">
      <c r="D688" s="299"/>
    </row>
    <row r="689" ht="12">
      <c r="D689" s="299"/>
    </row>
    <row r="690" ht="12">
      <c r="D690" s="299"/>
    </row>
    <row r="691" ht="12">
      <c r="D691" s="299"/>
    </row>
    <row r="692" ht="12">
      <c r="D692" s="299"/>
    </row>
    <row r="693" ht="12">
      <c r="D693" s="299"/>
    </row>
    <row r="694" ht="12">
      <c r="D694" s="299"/>
    </row>
    <row r="695" ht="12">
      <c r="D695" s="299"/>
    </row>
    <row r="696" ht="12">
      <c r="D696" s="299"/>
    </row>
    <row r="697" ht="12">
      <c r="D697" s="299"/>
    </row>
    <row r="698" ht="12">
      <c r="D698" s="299"/>
    </row>
    <row r="699" ht="12">
      <c r="D699" s="299"/>
    </row>
    <row r="700" ht="12">
      <c r="D700" s="299"/>
    </row>
    <row r="701" ht="12">
      <c r="D701" s="299"/>
    </row>
    <row r="702" ht="12">
      <c r="D702" s="299"/>
    </row>
    <row r="703" ht="12">
      <c r="D703" s="299"/>
    </row>
    <row r="704" ht="12">
      <c r="D704" s="299"/>
    </row>
    <row r="705" ht="12">
      <c r="D705" s="299"/>
    </row>
    <row r="706" ht="12">
      <c r="D706" s="299"/>
    </row>
    <row r="707" ht="12">
      <c r="D707" s="299"/>
    </row>
    <row r="708" ht="12">
      <c r="D708" s="299"/>
    </row>
    <row r="709" ht="12">
      <c r="D709" s="299"/>
    </row>
    <row r="710" ht="12">
      <c r="D710" s="299"/>
    </row>
    <row r="711" ht="12">
      <c r="D711" s="299"/>
    </row>
    <row r="712" ht="12">
      <c r="D712" s="299"/>
    </row>
    <row r="713" ht="12">
      <c r="D713" s="299"/>
    </row>
    <row r="714" ht="12">
      <c r="D714" s="299"/>
    </row>
    <row r="715" ht="12">
      <c r="D715" s="299"/>
    </row>
    <row r="716" ht="12">
      <c r="D716" s="299"/>
    </row>
    <row r="717" ht="12">
      <c r="D717" s="299"/>
    </row>
    <row r="718" ht="12">
      <c r="D718" s="299"/>
    </row>
    <row r="719" ht="12">
      <c r="D719" s="299"/>
    </row>
    <row r="720" ht="12">
      <c r="D720" s="299"/>
    </row>
    <row r="721" ht="12">
      <c r="D721" s="299"/>
    </row>
    <row r="722" ht="12">
      <c r="D722" s="299"/>
    </row>
    <row r="723" ht="12">
      <c r="D723" s="299"/>
    </row>
    <row r="724" ht="12">
      <c r="D724" s="299"/>
    </row>
    <row r="725" ht="12">
      <c r="D725" s="299"/>
    </row>
    <row r="726" ht="12">
      <c r="D726" s="299"/>
    </row>
    <row r="727" ht="12">
      <c r="D727" s="299"/>
    </row>
    <row r="728" ht="12">
      <c r="D728" s="299"/>
    </row>
    <row r="729" ht="12">
      <c r="D729" s="299"/>
    </row>
    <row r="730" ht="12">
      <c r="D730" s="299"/>
    </row>
    <row r="731" ht="12">
      <c r="D731" s="299"/>
    </row>
    <row r="732" ht="12">
      <c r="D732" s="299"/>
    </row>
    <row r="733" ht="12">
      <c r="D733" s="299"/>
    </row>
    <row r="734" ht="12">
      <c r="D734" s="299"/>
    </row>
    <row r="735" ht="12">
      <c r="D735" s="299"/>
    </row>
    <row r="736" ht="12">
      <c r="D736" s="299"/>
    </row>
    <row r="737" ht="12">
      <c r="D737" s="299"/>
    </row>
    <row r="738" ht="12">
      <c r="D738" s="299"/>
    </row>
    <row r="739" ht="12">
      <c r="D739" s="299"/>
    </row>
    <row r="740" ht="12">
      <c r="D740" s="299"/>
    </row>
    <row r="741" ht="12">
      <c r="D741" s="299"/>
    </row>
    <row r="742" ht="12">
      <c r="D742" s="299"/>
    </row>
    <row r="743" ht="12">
      <c r="D743" s="299"/>
    </row>
    <row r="744" ht="12">
      <c r="D744" s="299"/>
    </row>
    <row r="745" ht="12">
      <c r="D745" s="299"/>
    </row>
    <row r="746" ht="12">
      <c r="D746" s="299"/>
    </row>
    <row r="747" ht="12">
      <c r="D747" s="299"/>
    </row>
    <row r="748" ht="12">
      <c r="D748" s="299"/>
    </row>
    <row r="749" ht="12">
      <c r="D749" s="299"/>
    </row>
    <row r="750" ht="12">
      <c r="D750" s="299"/>
    </row>
    <row r="751" ht="12">
      <c r="D751" s="299"/>
    </row>
    <row r="752" ht="12">
      <c r="D752" s="299"/>
    </row>
    <row r="753" ht="12">
      <c r="D753" s="299"/>
    </row>
    <row r="754" ht="12">
      <c r="D754" s="299"/>
    </row>
    <row r="755" ht="12">
      <c r="D755" s="299"/>
    </row>
    <row r="756" ht="12">
      <c r="D756" s="299"/>
    </row>
    <row r="757" ht="12">
      <c r="D757" s="299"/>
    </row>
    <row r="758" ht="12">
      <c r="D758" s="299"/>
    </row>
    <row r="759" ht="12">
      <c r="D759" s="299"/>
    </row>
    <row r="760" ht="12">
      <c r="D760" s="299"/>
    </row>
    <row r="761" ht="12">
      <c r="D761" s="299"/>
    </row>
    <row r="762" ht="12">
      <c r="D762" s="299"/>
    </row>
    <row r="763" ht="12">
      <c r="D763" s="299"/>
    </row>
    <row r="764" ht="12">
      <c r="D764" s="299"/>
    </row>
    <row r="765" ht="12">
      <c r="D765" s="299"/>
    </row>
    <row r="766" ht="12">
      <c r="D766" s="299"/>
    </row>
    <row r="767" ht="12">
      <c r="D767" s="299"/>
    </row>
    <row r="768" ht="12">
      <c r="D768" s="299"/>
    </row>
    <row r="769" ht="12">
      <c r="D769" s="299"/>
    </row>
    <row r="770" ht="12">
      <c r="D770" s="299"/>
    </row>
    <row r="771" ht="12">
      <c r="D771" s="299"/>
    </row>
    <row r="772" ht="12">
      <c r="D772" s="299"/>
    </row>
    <row r="773" ht="12">
      <c r="D773" s="299"/>
    </row>
    <row r="774" ht="12">
      <c r="D774" s="299"/>
    </row>
    <row r="775" ht="12">
      <c r="D775" s="299"/>
    </row>
    <row r="776" ht="12">
      <c r="D776" s="299"/>
    </row>
    <row r="777" ht="12">
      <c r="D777" s="299"/>
    </row>
    <row r="778" ht="12">
      <c r="D778" s="299"/>
    </row>
    <row r="779" ht="12">
      <c r="D779" s="299"/>
    </row>
    <row r="780" ht="12">
      <c r="D780" s="299"/>
    </row>
    <row r="781" ht="12">
      <c r="D781" s="299"/>
    </row>
    <row r="782" ht="12">
      <c r="D782" s="299"/>
    </row>
    <row r="783" ht="12">
      <c r="D783" s="299"/>
    </row>
    <row r="784" ht="12">
      <c r="D784" s="299"/>
    </row>
    <row r="785" ht="12">
      <c r="D785" s="299"/>
    </row>
    <row r="786" ht="12">
      <c r="D786" s="299"/>
    </row>
    <row r="787" ht="12">
      <c r="D787" s="299"/>
    </row>
    <row r="788" ht="12">
      <c r="D788" s="299"/>
    </row>
    <row r="789" ht="12">
      <c r="D789" s="299"/>
    </row>
    <row r="790" ht="12">
      <c r="D790" s="299"/>
    </row>
    <row r="791" ht="12">
      <c r="D791" s="299"/>
    </row>
    <row r="792" ht="12">
      <c r="D792" s="299"/>
    </row>
    <row r="793" ht="12">
      <c r="D793" s="299"/>
    </row>
    <row r="794" ht="12">
      <c r="D794" s="299"/>
    </row>
    <row r="795" ht="12">
      <c r="D795" s="299"/>
    </row>
    <row r="796" ht="12">
      <c r="D796" s="299"/>
    </row>
    <row r="797" ht="12">
      <c r="D797" s="299"/>
    </row>
    <row r="798" ht="12">
      <c r="D798" s="299"/>
    </row>
    <row r="799" ht="12">
      <c r="D799" s="299"/>
    </row>
    <row r="800" ht="12">
      <c r="D800" s="299"/>
    </row>
    <row r="801" ht="12">
      <c r="D801" s="299"/>
    </row>
    <row r="802" ht="12">
      <c r="D802" s="299"/>
    </row>
    <row r="803" ht="12">
      <c r="D803" s="299"/>
    </row>
    <row r="804" ht="12">
      <c r="D804" s="299"/>
    </row>
    <row r="805" ht="12">
      <c r="D805" s="299"/>
    </row>
    <row r="806" ht="12">
      <c r="D806" s="299"/>
    </row>
    <row r="807" ht="12">
      <c r="D807" s="299"/>
    </row>
    <row r="808" ht="12">
      <c r="D808" s="299"/>
    </row>
    <row r="809" ht="12">
      <c r="D809" s="299"/>
    </row>
    <row r="810" ht="12">
      <c r="D810" s="299"/>
    </row>
    <row r="811" ht="12">
      <c r="D811" s="299"/>
    </row>
    <row r="812" ht="12">
      <c r="D812" s="299"/>
    </row>
    <row r="813" ht="12">
      <c r="D813" s="299"/>
    </row>
    <row r="814" ht="12">
      <c r="D814" s="299"/>
    </row>
    <row r="815" ht="12">
      <c r="D815" s="299"/>
    </row>
    <row r="816" ht="12">
      <c r="D816" s="299"/>
    </row>
    <row r="817" ht="12">
      <c r="D817" s="299"/>
    </row>
    <row r="818" ht="12">
      <c r="D818" s="299"/>
    </row>
    <row r="819" ht="12">
      <c r="D819" s="299"/>
    </row>
    <row r="820" ht="12">
      <c r="D820" s="299"/>
    </row>
    <row r="821" ht="12">
      <c r="D821" s="299"/>
    </row>
    <row r="822" ht="12">
      <c r="D822" s="299"/>
    </row>
    <row r="823" ht="12">
      <c r="D823" s="299"/>
    </row>
    <row r="824" ht="12">
      <c r="D824" s="299"/>
    </row>
    <row r="825" ht="12">
      <c r="D825" s="299"/>
    </row>
    <row r="826" ht="12">
      <c r="D826" s="299"/>
    </row>
    <row r="827" ht="12">
      <c r="D827" s="299"/>
    </row>
    <row r="828" ht="12">
      <c r="D828" s="299"/>
    </row>
    <row r="829" ht="12">
      <c r="D829" s="299"/>
    </row>
    <row r="830" ht="12">
      <c r="D830" s="299"/>
    </row>
    <row r="831" ht="12">
      <c r="D831" s="299"/>
    </row>
    <row r="832" ht="12">
      <c r="D832" s="299"/>
    </row>
    <row r="833" ht="12">
      <c r="D833" s="299"/>
    </row>
    <row r="834" ht="12">
      <c r="D834" s="299"/>
    </row>
    <row r="835" ht="12">
      <c r="D835" s="299"/>
    </row>
    <row r="836" ht="12">
      <c r="D836" s="299"/>
    </row>
    <row r="837" ht="12">
      <c r="D837" s="299"/>
    </row>
    <row r="838" ht="12">
      <c r="D838" s="299"/>
    </row>
    <row r="839" ht="12">
      <c r="D839" s="299"/>
    </row>
    <row r="840" ht="12">
      <c r="D840" s="299"/>
    </row>
    <row r="841" ht="12">
      <c r="D841" s="299"/>
    </row>
    <row r="842" ht="12">
      <c r="D842" s="299"/>
    </row>
    <row r="843" ht="12">
      <c r="D843" s="299"/>
    </row>
    <row r="844" ht="12">
      <c r="D844" s="299"/>
    </row>
    <row r="845" ht="12">
      <c r="D845" s="299"/>
    </row>
    <row r="846" ht="12">
      <c r="D846" s="299"/>
    </row>
    <row r="847" ht="12">
      <c r="D847" s="299"/>
    </row>
    <row r="848" ht="12">
      <c r="D848" s="299"/>
    </row>
    <row r="849" ht="12">
      <c r="D849" s="299"/>
    </row>
    <row r="850" ht="12">
      <c r="D850" s="299"/>
    </row>
    <row r="851" ht="12">
      <c r="D851" s="299"/>
    </row>
    <row r="852" ht="12">
      <c r="D852" s="299"/>
    </row>
    <row r="853" ht="12">
      <c r="D853" s="299"/>
    </row>
    <row r="854" ht="12">
      <c r="D854" s="299"/>
    </row>
    <row r="855" ht="12">
      <c r="D855" s="299"/>
    </row>
    <row r="856" ht="12">
      <c r="D856" s="299"/>
    </row>
    <row r="857" ht="12">
      <c r="D857" s="299"/>
    </row>
    <row r="858" ht="12">
      <c r="D858" s="299"/>
    </row>
    <row r="859" ht="12">
      <c r="D859" s="299"/>
    </row>
    <row r="860" ht="12">
      <c r="D860" s="299"/>
    </row>
    <row r="861" ht="12">
      <c r="D861" s="299"/>
    </row>
    <row r="862" ht="12">
      <c r="D862" s="299"/>
    </row>
    <row r="863" ht="12">
      <c r="D863" s="299"/>
    </row>
    <row r="864" ht="12">
      <c r="D864" s="299"/>
    </row>
    <row r="865" ht="12">
      <c r="D865" s="299"/>
    </row>
    <row r="866" ht="12">
      <c r="D866" s="299"/>
    </row>
    <row r="867" ht="12">
      <c r="D867" s="299"/>
    </row>
    <row r="868" ht="12">
      <c r="D868" s="299"/>
    </row>
    <row r="869" ht="12">
      <c r="D869" s="299"/>
    </row>
    <row r="870" ht="12">
      <c r="D870" s="299"/>
    </row>
    <row r="871" ht="12">
      <c r="D871" s="299"/>
    </row>
    <row r="872" ht="12">
      <c r="D872" s="299"/>
    </row>
    <row r="873" ht="12">
      <c r="D873" s="299"/>
    </row>
    <row r="874" ht="12">
      <c r="D874" s="299"/>
    </row>
    <row r="875" ht="12">
      <c r="D875" s="299"/>
    </row>
    <row r="876" ht="12">
      <c r="D876" s="299"/>
    </row>
    <row r="877" ht="12">
      <c r="D877" s="299"/>
    </row>
    <row r="878" ht="12">
      <c r="D878" s="299"/>
    </row>
    <row r="879" ht="12">
      <c r="D879" s="299"/>
    </row>
    <row r="880" ht="12">
      <c r="D880" s="299"/>
    </row>
    <row r="881" ht="12">
      <c r="D881" s="299"/>
    </row>
    <row r="882" ht="12">
      <c r="D882" s="299"/>
    </row>
    <row r="883" ht="12">
      <c r="D883" s="299"/>
    </row>
    <row r="884" ht="12">
      <c r="D884" s="299"/>
    </row>
    <row r="885" ht="12">
      <c r="D885" s="299"/>
    </row>
    <row r="886" ht="12">
      <c r="D886" s="299"/>
    </row>
    <row r="887" ht="12">
      <c r="D887" s="299"/>
    </row>
    <row r="888" ht="12">
      <c r="D888" s="299"/>
    </row>
    <row r="889" ht="12">
      <c r="D889" s="299"/>
    </row>
    <row r="890" ht="12">
      <c r="D890" s="299"/>
    </row>
    <row r="891" ht="12">
      <c r="D891" s="299"/>
    </row>
    <row r="892" ht="12">
      <c r="D892" s="299"/>
    </row>
    <row r="893" ht="12">
      <c r="D893" s="299"/>
    </row>
    <row r="894" ht="12">
      <c r="D894" s="299"/>
    </row>
    <row r="895" ht="12">
      <c r="D895" s="299"/>
    </row>
    <row r="896" ht="12">
      <c r="D896" s="299"/>
    </row>
    <row r="897" ht="12">
      <c r="D897" s="299"/>
    </row>
    <row r="898" ht="12">
      <c r="D898" s="299"/>
    </row>
    <row r="899" ht="12">
      <c r="D899" s="299"/>
    </row>
    <row r="900" ht="12">
      <c r="D900" s="299"/>
    </row>
    <row r="901" ht="12">
      <c r="D901" s="299"/>
    </row>
    <row r="902" ht="12">
      <c r="D902" s="299"/>
    </row>
    <row r="903" ht="12">
      <c r="D903" s="299"/>
    </row>
    <row r="904" ht="12">
      <c r="D904" s="299"/>
    </row>
    <row r="905" ht="12">
      <c r="D905" s="299"/>
    </row>
    <row r="906" ht="12">
      <c r="D906" s="299"/>
    </row>
    <row r="907" ht="12">
      <c r="D907" s="299"/>
    </row>
    <row r="908" ht="12">
      <c r="D908" s="299"/>
    </row>
    <row r="909" ht="12">
      <c r="D909" s="299"/>
    </row>
    <row r="910" ht="12">
      <c r="D910" s="299"/>
    </row>
    <row r="911" ht="12">
      <c r="D911" s="299"/>
    </row>
    <row r="912" ht="12">
      <c r="D912" s="299"/>
    </row>
    <row r="913" ht="12">
      <c r="D913" s="299"/>
    </row>
    <row r="914" ht="12">
      <c r="D914" s="299"/>
    </row>
    <row r="915" ht="12">
      <c r="D915" s="299"/>
    </row>
    <row r="916" ht="12">
      <c r="D916" s="299"/>
    </row>
    <row r="917" ht="12">
      <c r="D917" s="299"/>
    </row>
    <row r="918" ht="12">
      <c r="D918" s="299"/>
    </row>
    <row r="919" ht="12">
      <c r="D919" s="299"/>
    </row>
    <row r="920" ht="12">
      <c r="D920" s="299"/>
    </row>
    <row r="921" ht="12">
      <c r="D921" s="299"/>
    </row>
    <row r="922" ht="12">
      <c r="D922" s="299"/>
    </row>
    <row r="923" ht="12">
      <c r="D923" s="299"/>
    </row>
    <row r="924" ht="12">
      <c r="D924" s="299"/>
    </row>
    <row r="925" ht="12">
      <c r="D925" s="299"/>
    </row>
    <row r="926" ht="12">
      <c r="D926" s="299"/>
    </row>
    <row r="927" ht="12">
      <c r="D927" s="299"/>
    </row>
    <row r="928" ht="12">
      <c r="D928" s="299"/>
    </row>
    <row r="929" ht="12">
      <c r="D929" s="299"/>
    </row>
    <row r="930" ht="12">
      <c r="D930" s="299"/>
    </row>
    <row r="931" ht="12">
      <c r="D931" s="299"/>
    </row>
    <row r="932" ht="12">
      <c r="D932" s="299"/>
    </row>
    <row r="933" ht="12">
      <c r="D933" s="299"/>
    </row>
    <row r="934" ht="12">
      <c r="D934" s="299"/>
    </row>
    <row r="935" ht="12">
      <c r="D935" s="299"/>
    </row>
    <row r="936" ht="12">
      <c r="D936" s="299"/>
    </row>
    <row r="937" ht="12">
      <c r="D937" s="299"/>
    </row>
    <row r="938" ht="12">
      <c r="D938" s="299"/>
    </row>
    <row r="939" ht="12">
      <c r="D939" s="299"/>
    </row>
    <row r="940" ht="12">
      <c r="D940" s="299"/>
    </row>
    <row r="941" ht="12">
      <c r="D941" s="299"/>
    </row>
    <row r="942" ht="12">
      <c r="D942" s="299"/>
    </row>
    <row r="943" ht="12">
      <c r="D943" s="299"/>
    </row>
    <row r="944" ht="12">
      <c r="D944" s="299"/>
    </row>
    <row r="945" ht="12">
      <c r="D945" s="299"/>
    </row>
    <row r="946" ht="12">
      <c r="D946" s="299"/>
    </row>
    <row r="947" ht="12">
      <c r="D947" s="299"/>
    </row>
    <row r="948" ht="12">
      <c r="D948" s="299"/>
    </row>
    <row r="949" ht="12">
      <c r="D949" s="299"/>
    </row>
    <row r="950" ht="12">
      <c r="D950" s="299"/>
    </row>
    <row r="951" ht="12">
      <c r="D951" s="299"/>
    </row>
    <row r="952" ht="12">
      <c r="D952" s="299"/>
    </row>
    <row r="953" ht="12">
      <c r="D953" s="299"/>
    </row>
    <row r="954" ht="12">
      <c r="D954" s="299"/>
    </row>
    <row r="955" ht="12">
      <c r="D955" s="299"/>
    </row>
    <row r="956" ht="12">
      <c r="D956" s="299"/>
    </row>
    <row r="957" ht="12">
      <c r="D957" s="299"/>
    </row>
    <row r="958" ht="12">
      <c r="D958" s="299"/>
    </row>
    <row r="959" ht="12">
      <c r="D959" s="299"/>
    </row>
    <row r="960" ht="12">
      <c r="D960" s="299"/>
    </row>
    <row r="961" ht="12">
      <c r="D961" s="299"/>
    </row>
    <row r="962" ht="12">
      <c r="D962" s="299"/>
    </row>
    <row r="963" ht="12">
      <c r="D963" s="299"/>
    </row>
    <row r="964" ht="12">
      <c r="D964" s="299"/>
    </row>
    <row r="965" ht="12">
      <c r="D965" s="299"/>
    </row>
    <row r="966" ht="12">
      <c r="D966" s="299"/>
    </row>
    <row r="967" ht="12">
      <c r="D967" s="299"/>
    </row>
    <row r="968" ht="12">
      <c r="D968" s="299"/>
    </row>
    <row r="969" ht="12">
      <c r="D969" s="299"/>
    </row>
    <row r="970" ht="12">
      <c r="D970" s="299"/>
    </row>
    <row r="971" ht="12">
      <c r="D971" s="299"/>
    </row>
    <row r="972" ht="12">
      <c r="D972" s="299"/>
    </row>
    <row r="973" ht="12">
      <c r="D973" s="299"/>
    </row>
    <row r="974" ht="12">
      <c r="D974" s="299"/>
    </row>
    <row r="975" ht="12">
      <c r="D975" s="299"/>
    </row>
    <row r="976" ht="12">
      <c r="D976" s="299"/>
    </row>
    <row r="977" ht="12">
      <c r="D977" s="299"/>
    </row>
    <row r="978" ht="12">
      <c r="D978" s="299"/>
    </row>
    <row r="979" ht="12">
      <c r="D979" s="299"/>
    </row>
    <row r="980" ht="12">
      <c r="D980" s="299"/>
    </row>
    <row r="981" ht="12">
      <c r="D981" s="299"/>
    </row>
    <row r="982" ht="12">
      <c r="D982" s="299"/>
    </row>
    <row r="983" ht="12">
      <c r="D983" s="299"/>
    </row>
    <row r="984" ht="12">
      <c r="D984" s="299"/>
    </row>
    <row r="985" ht="12">
      <c r="D985" s="299"/>
    </row>
    <row r="986" ht="12">
      <c r="D986" s="299"/>
    </row>
    <row r="987" ht="12">
      <c r="D987" s="299"/>
    </row>
    <row r="988" ht="12">
      <c r="D988" s="299"/>
    </row>
    <row r="989" ht="12">
      <c r="D989" s="299"/>
    </row>
    <row r="990" ht="12">
      <c r="D990" s="299"/>
    </row>
    <row r="991" ht="12">
      <c r="D991" s="299"/>
    </row>
    <row r="992" ht="12">
      <c r="D992" s="299"/>
    </row>
    <row r="993" ht="12">
      <c r="D993" s="299"/>
    </row>
    <row r="994" ht="12">
      <c r="D994" s="299"/>
    </row>
    <row r="995" ht="12">
      <c r="D995" s="299"/>
    </row>
    <row r="996" ht="12">
      <c r="D996" s="299"/>
    </row>
    <row r="997" ht="12">
      <c r="D997" s="299"/>
    </row>
    <row r="998" ht="12">
      <c r="D998" s="299"/>
    </row>
    <row r="999" ht="12">
      <c r="D999" s="299"/>
    </row>
    <row r="1000" ht="12">
      <c r="D1000" s="299"/>
    </row>
    <row r="1001" ht="12">
      <c r="D1001" s="299"/>
    </row>
    <row r="1002" ht="12">
      <c r="D1002" s="299"/>
    </row>
    <row r="1003" ht="12">
      <c r="D1003" s="299"/>
    </row>
    <row r="1004" ht="12">
      <c r="D1004" s="299"/>
    </row>
    <row r="1005" ht="12">
      <c r="D1005" s="299"/>
    </row>
    <row r="1006" ht="12">
      <c r="D1006" s="299"/>
    </row>
    <row r="1007" ht="12">
      <c r="D1007" s="299"/>
    </row>
    <row r="1008" ht="12">
      <c r="D1008" s="299"/>
    </row>
    <row r="1009" ht="12">
      <c r="D1009" s="299"/>
    </row>
    <row r="1010" ht="12">
      <c r="D1010" s="299"/>
    </row>
    <row r="1011" ht="12">
      <c r="D1011" s="299"/>
    </row>
    <row r="1012" ht="12">
      <c r="D1012" s="299"/>
    </row>
    <row r="1013" ht="12">
      <c r="D1013" s="299"/>
    </row>
    <row r="1014" ht="12">
      <c r="D1014" s="299"/>
    </row>
    <row r="1015" ht="12">
      <c r="D1015" s="299"/>
    </row>
    <row r="1016" ht="12">
      <c r="D1016" s="299"/>
    </row>
    <row r="1017" ht="12">
      <c r="D1017" s="299"/>
    </row>
    <row r="1018" ht="12">
      <c r="D1018" s="299"/>
    </row>
    <row r="1019" ht="12">
      <c r="D1019" s="299"/>
    </row>
    <row r="1020" ht="12">
      <c r="D1020" s="299"/>
    </row>
    <row r="1021" ht="12">
      <c r="D1021" s="299"/>
    </row>
    <row r="1022" ht="12">
      <c r="D1022" s="299"/>
    </row>
    <row r="1023" ht="12">
      <c r="D1023" s="299"/>
    </row>
    <row r="1024" ht="12">
      <c r="D1024" s="299"/>
    </row>
    <row r="1025" ht="12">
      <c r="D1025" s="299"/>
    </row>
    <row r="1026" ht="12">
      <c r="D1026" s="299"/>
    </row>
    <row r="1027" ht="12">
      <c r="D1027" s="299"/>
    </row>
    <row r="1028" ht="12">
      <c r="D1028" s="299"/>
    </row>
    <row r="1029" ht="12">
      <c r="D1029" s="299"/>
    </row>
    <row r="1030" ht="12">
      <c r="D1030" s="299"/>
    </row>
    <row r="1031" ht="12">
      <c r="D1031" s="299"/>
    </row>
    <row r="1032" ht="12">
      <c r="D1032" s="299"/>
    </row>
    <row r="1033" ht="12">
      <c r="D1033" s="299"/>
    </row>
    <row r="1034" ht="12">
      <c r="D1034" s="299"/>
    </row>
    <row r="1035" ht="12">
      <c r="D1035" s="299"/>
    </row>
    <row r="1036" ht="12">
      <c r="D1036" s="299"/>
    </row>
    <row r="1037" ht="12">
      <c r="D1037" s="299"/>
    </row>
    <row r="1038" ht="12">
      <c r="D1038" s="299"/>
    </row>
    <row r="1039" ht="12">
      <c r="D1039" s="299"/>
    </row>
    <row r="1040" ht="12">
      <c r="D1040" s="299"/>
    </row>
    <row r="1041" ht="12">
      <c r="D1041" s="299"/>
    </row>
    <row r="1042" ht="12">
      <c r="D1042" s="299"/>
    </row>
    <row r="1043" ht="12">
      <c r="D1043" s="299"/>
    </row>
    <row r="1044" ht="12">
      <c r="D1044" s="299"/>
    </row>
    <row r="1045" ht="12">
      <c r="D1045" s="299"/>
    </row>
    <row r="1046" ht="12">
      <c r="D1046" s="299"/>
    </row>
    <row r="1047" ht="12">
      <c r="D1047" s="299"/>
    </row>
    <row r="1048" ht="12">
      <c r="D1048" s="299"/>
    </row>
    <row r="1049" ht="12">
      <c r="D1049" s="299"/>
    </row>
    <row r="1050" ht="12">
      <c r="D1050" s="299"/>
    </row>
    <row r="1051" ht="12">
      <c r="D1051" s="299"/>
    </row>
    <row r="1052" ht="12">
      <c r="D1052" s="299"/>
    </row>
    <row r="1053" ht="12">
      <c r="D1053" s="299"/>
    </row>
    <row r="1054" ht="12">
      <c r="D1054" s="299"/>
    </row>
    <row r="1055" ht="12">
      <c r="D1055" s="299"/>
    </row>
    <row r="1056" ht="12">
      <c r="D1056" s="299"/>
    </row>
    <row r="1057" ht="12">
      <c r="D1057" s="299"/>
    </row>
    <row r="1058" ht="12">
      <c r="D1058" s="299"/>
    </row>
    <row r="1059" ht="12">
      <c r="D1059" s="299"/>
    </row>
    <row r="1060" ht="12">
      <c r="D1060" s="299"/>
    </row>
    <row r="1061" ht="12">
      <c r="D1061" s="299"/>
    </row>
    <row r="1062" ht="12">
      <c r="D1062" s="299"/>
    </row>
    <row r="1063" ht="12">
      <c r="D1063" s="299"/>
    </row>
    <row r="1064" ht="12">
      <c r="D1064" s="299"/>
    </row>
    <row r="1065" ht="12">
      <c r="D1065" s="299"/>
    </row>
    <row r="1066" ht="12">
      <c r="D1066" s="299"/>
    </row>
    <row r="1067" ht="12">
      <c r="D1067" s="299"/>
    </row>
    <row r="1068" ht="12">
      <c r="D1068" s="299"/>
    </row>
    <row r="1069" ht="12">
      <c r="D1069" s="299"/>
    </row>
    <row r="1070" ht="12">
      <c r="D1070" s="299"/>
    </row>
    <row r="1071" ht="12">
      <c r="D1071" s="299"/>
    </row>
    <row r="1072" ht="12">
      <c r="D1072" s="299"/>
    </row>
    <row r="1073" ht="12">
      <c r="D1073" s="299"/>
    </row>
    <row r="1074" ht="12">
      <c r="D1074" s="299"/>
    </row>
    <row r="1075" ht="12">
      <c r="D1075" s="299"/>
    </row>
    <row r="1076" ht="12">
      <c r="D1076" s="299"/>
    </row>
    <row r="1077" ht="12">
      <c r="D1077" s="299"/>
    </row>
    <row r="1078" ht="12">
      <c r="D1078" s="299"/>
    </row>
    <row r="1079" ht="12">
      <c r="D1079" s="299"/>
    </row>
    <row r="1080" ht="12">
      <c r="D1080" s="299"/>
    </row>
    <row r="1081" ht="12">
      <c r="D1081" s="299"/>
    </row>
    <row r="1082" ht="12">
      <c r="D1082" s="299"/>
    </row>
    <row r="1083" ht="12">
      <c r="D1083" s="299"/>
    </row>
    <row r="1084" ht="12">
      <c r="D1084" s="299"/>
    </row>
    <row r="1085" ht="12">
      <c r="D1085" s="299"/>
    </row>
    <row r="1086" ht="12">
      <c r="D1086" s="299"/>
    </row>
    <row r="1087" ht="12">
      <c r="D1087" s="299"/>
    </row>
    <row r="1088" ht="12">
      <c r="D1088" s="299"/>
    </row>
    <row r="1089" ht="12">
      <c r="D1089" s="299"/>
    </row>
    <row r="1090" ht="12">
      <c r="D1090" s="299"/>
    </row>
    <row r="1091" ht="12">
      <c r="D1091" s="299"/>
    </row>
    <row r="1092" ht="12">
      <c r="D1092" s="299"/>
    </row>
    <row r="1093" ht="12">
      <c r="D1093" s="299"/>
    </row>
    <row r="1094" ht="12">
      <c r="D1094" s="299"/>
    </row>
    <row r="1095" ht="12">
      <c r="D1095" s="299"/>
    </row>
    <row r="1096" ht="12">
      <c r="D1096" s="299"/>
    </row>
    <row r="1097" ht="12">
      <c r="D1097" s="299"/>
    </row>
    <row r="1098" ht="12">
      <c r="D1098" s="299"/>
    </row>
    <row r="1099" ht="12">
      <c r="D1099" s="299"/>
    </row>
    <row r="1100" ht="12">
      <c r="D1100" s="299"/>
    </row>
    <row r="1101" ht="12">
      <c r="D1101" s="299"/>
    </row>
    <row r="1102" ht="12">
      <c r="D1102" s="299"/>
    </row>
    <row r="1103" ht="12">
      <c r="D1103" s="299"/>
    </row>
    <row r="1104" ht="12">
      <c r="D1104" s="299"/>
    </row>
    <row r="1105" ht="12">
      <c r="D1105" s="299"/>
    </row>
    <row r="1106" ht="12">
      <c r="D1106" s="299"/>
    </row>
    <row r="1107" ht="12">
      <c r="D1107" s="299"/>
    </row>
    <row r="1108" ht="12">
      <c r="D1108" s="299"/>
    </row>
    <row r="1109" ht="12">
      <c r="D1109" s="299"/>
    </row>
    <row r="1110" ht="12">
      <c r="D1110" s="299"/>
    </row>
    <row r="1111" ht="12">
      <c r="D1111" s="299"/>
    </row>
    <row r="1112" ht="12">
      <c r="D1112" s="299"/>
    </row>
    <row r="1113" ht="12">
      <c r="D1113" s="299"/>
    </row>
    <row r="1114" ht="12">
      <c r="D1114" s="299"/>
    </row>
    <row r="1115" ht="12">
      <c r="D1115" s="299"/>
    </row>
    <row r="1116" ht="12">
      <c r="D1116" s="299"/>
    </row>
    <row r="1117" ht="12">
      <c r="D1117" s="299"/>
    </row>
    <row r="1118" ht="12">
      <c r="D1118" s="299"/>
    </row>
    <row r="1119" ht="12">
      <c r="D1119" s="299"/>
    </row>
    <row r="1120" ht="12">
      <c r="D1120" s="299"/>
    </row>
    <row r="1121" ht="12">
      <c r="D1121" s="299"/>
    </row>
    <row r="1122" ht="12">
      <c r="D1122" s="299"/>
    </row>
    <row r="1123" ht="12">
      <c r="D1123" s="299"/>
    </row>
    <row r="1124" ht="12">
      <c r="D1124" s="299"/>
    </row>
    <row r="1125" ht="12">
      <c r="D1125" s="299"/>
    </row>
    <row r="1126" ht="12">
      <c r="D1126" s="299"/>
    </row>
    <row r="1127" ht="12">
      <c r="D1127" s="299"/>
    </row>
    <row r="1128" ht="12">
      <c r="D1128" s="299"/>
    </row>
    <row r="1129" ht="12">
      <c r="D1129" s="299"/>
    </row>
    <row r="1130" ht="12">
      <c r="D1130" s="299"/>
    </row>
    <row r="1131" ht="12">
      <c r="D1131" s="299"/>
    </row>
    <row r="1132" ht="12">
      <c r="D1132" s="299"/>
    </row>
    <row r="1133" ht="12">
      <c r="D1133" s="299"/>
    </row>
    <row r="1134" ht="12">
      <c r="D1134" s="299"/>
    </row>
    <row r="1135" ht="12">
      <c r="D1135" s="299"/>
    </row>
    <row r="1136" ht="12">
      <c r="D1136" s="299"/>
    </row>
    <row r="1137" ht="12">
      <c r="D1137" s="299"/>
    </row>
    <row r="1138" ht="12">
      <c r="D1138" s="299"/>
    </row>
    <row r="1139" ht="12">
      <c r="D1139" s="299"/>
    </row>
    <row r="1140" ht="12">
      <c r="D1140" s="299"/>
    </row>
    <row r="1141" ht="12">
      <c r="D1141" s="299"/>
    </row>
    <row r="1142" ht="12">
      <c r="D1142" s="299"/>
    </row>
    <row r="1143" ht="12">
      <c r="D1143" s="299"/>
    </row>
    <row r="1144" ht="12">
      <c r="D1144" s="299"/>
    </row>
    <row r="1145" ht="12">
      <c r="D1145" s="299"/>
    </row>
    <row r="1146" ht="12">
      <c r="D1146" s="299"/>
    </row>
    <row r="1147" ht="12">
      <c r="D1147" s="299"/>
    </row>
    <row r="1148" ht="12">
      <c r="D1148" s="299"/>
    </row>
    <row r="1149" ht="12">
      <c r="D1149" s="299"/>
    </row>
    <row r="1150" ht="12">
      <c r="D1150" s="299"/>
    </row>
    <row r="1151" ht="12">
      <c r="D1151" s="299"/>
    </row>
    <row r="1152" ht="12">
      <c r="D1152" s="299"/>
    </row>
    <row r="1153" ht="12">
      <c r="D1153" s="299"/>
    </row>
    <row r="1154" ht="12">
      <c r="D1154" s="299"/>
    </row>
    <row r="1155" ht="12">
      <c r="D1155" s="299"/>
    </row>
    <row r="1156" ht="12">
      <c r="D1156" s="299"/>
    </row>
    <row r="1157" ht="12">
      <c r="D1157" s="299"/>
    </row>
    <row r="1158" ht="12">
      <c r="D1158" s="299"/>
    </row>
    <row r="1159" ht="12">
      <c r="D1159" s="299"/>
    </row>
    <row r="1160" ht="12">
      <c r="D1160" s="299"/>
    </row>
    <row r="1161" ht="12">
      <c r="D1161" s="299"/>
    </row>
    <row r="1162" ht="12">
      <c r="D1162" s="299"/>
    </row>
    <row r="1163" ht="12">
      <c r="D1163" s="299"/>
    </row>
    <row r="1164" ht="12">
      <c r="D1164" s="299"/>
    </row>
    <row r="1165" ht="12">
      <c r="D1165" s="299"/>
    </row>
    <row r="1166" ht="12">
      <c r="D1166" s="299"/>
    </row>
    <row r="1167" ht="12">
      <c r="D1167" s="299"/>
    </row>
    <row r="1168" ht="12">
      <c r="D1168" s="299"/>
    </row>
    <row r="1169" ht="12">
      <c r="D1169" s="299"/>
    </row>
    <row r="1170" ht="12">
      <c r="D1170" s="299"/>
    </row>
    <row r="1171" ht="12">
      <c r="D1171" s="299"/>
    </row>
    <row r="1172" ht="12">
      <c r="D1172" s="299"/>
    </row>
    <row r="1173" ht="12">
      <c r="D1173" s="299"/>
    </row>
    <row r="1174" ht="12">
      <c r="D1174" s="299"/>
    </row>
    <row r="1175" ht="12">
      <c r="D1175" s="299"/>
    </row>
    <row r="1176" ht="12">
      <c r="D1176" s="299"/>
    </row>
    <row r="1177" ht="12">
      <c r="D1177" s="299"/>
    </row>
    <row r="1178" ht="12">
      <c r="D1178" s="299"/>
    </row>
    <row r="1179" ht="12">
      <c r="D1179" s="299"/>
    </row>
    <row r="1180" ht="12">
      <c r="D1180" s="299"/>
    </row>
    <row r="1181" ht="12">
      <c r="D1181" s="299"/>
    </row>
    <row r="1182" ht="12">
      <c r="D1182" s="299"/>
    </row>
    <row r="1183" ht="12">
      <c r="D1183" s="299"/>
    </row>
    <row r="1184" ht="12">
      <c r="D1184" s="299"/>
    </row>
    <row r="1185" ht="12">
      <c r="D1185" s="299"/>
    </row>
    <row r="1186" ht="12">
      <c r="D1186" s="299"/>
    </row>
    <row r="1187" ht="12">
      <c r="D1187" s="299"/>
    </row>
    <row r="1188" ht="12">
      <c r="D1188" s="299"/>
    </row>
    <row r="1189" ht="12">
      <c r="D1189" s="299"/>
    </row>
    <row r="1190" ht="12">
      <c r="D1190" s="299"/>
    </row>
    <row r="1191" ht="12">
      <c r="D1191" s="299"/>
    </row>
    <row r="1192" ht="12">
      <c r="D1192" s="299"/>
    </row>
    <row r="1193" ht="12">
      <c r="D1193" s="299"/>
    </row>
    <row r="1194" ht="12">
      <c r="D1194" s="299"/>
    </row>
    <row r="1195" ht="12">
      <c r="D1195" s="299"/>
    </row>
    <row r="1196" ht="12">
      <c r="D1196" s="299"/>
    </row>
    <row r="1197" ht="12">
      <c r="D1197" s="299"/>
    </row>
    <row r="1198" ht="12">
      <c r="D1198" s="299"/>
    </row>
    <row r="1199" ht="12">
      <c r="D1199" s="299"/>
    </row>
    <row r="1200" ht="12">
      <c r="D1200" s="299"/>
    </row>
    <row r="1201" ht="12">
      <c r="D1201" s="299"/>
    </row>
    <row r="1202" ht="12">
      <c r="D1202" s="299"/>
    </row>
    <row r="1203" ht="12">
      <c r="D1203" s="299"/>
    </row>
    <row r="1204" ht="12">
      <c r="D1204" s="299"/>
    </row>
    <row r="1205" ht="12">
      <c r="D1205" s="299"/>
    </row>
    <row r="1206" ht="12">
      <c r="D1206" s="299"/>
    </row>
    <row r="1207" ht="12">
      <c r="D1207" s="299"/>
    </row>
    <row r="1208" ht="12">
      <c r="D1208" s="299"/>
    </row>
    <row r="1209" ht="12">
      <c r="D1209" s="299"/>
    </row>
    <row r="1210" ht="12">
      <c r="D1210" s="299"/>
    </row>
    <row r="1211" ht="12">
      <c r="D1211" s="299"/>
    </row>
    <row r="1212" ht="12">
      <c r="D1212" s="299"/>
    </row>
    <row r="1213" ht="12">
      <c r="D1213" s="299"/>
    </row>
    <row r="1214" ht="12">
      <c r="D1214" s="299"/>
    </row>
    <row r="1215" ht="12">
      <c r="D1215" s="299"/>
    </row>
    <row r="1216" ht="12">
      <c r="D1216" s="299"/>
    </row>
    <row r="1217" ht="12">
      <c r="D1217" s="299"/>
    </row>
    <row r="1218" ht="12">
      <c r="D1218" s="299"/>
    </row>
    <row r="1219" ht="12">
      <c r="D1219" s="299"/>
    </row>
    <row r="1220" ht="12">
      <c r="D1220" s="299"/>
    </row>
    <row r="1221" ht="12">
      <c r="D1221" s="299"/>
    </row>
    <row r="1222" ht="12">
      <c r="D1222" s="299"/>
    </row>
    <row r="1223" ht="12">
      <c r="D1223" s="299"/>
    </row>
    <row r="1224" ht="12">
      <c r="D1224" s="299"/>
    </row>
    <row r="1225" ht="12">
      <c r="D1225" s="299"/>
    </row>
    <row r="1226" ht="12">
      <c r="D1226" s="299"/>
    </row>
    <row r="1227" ht="12">
      <c r="D1227" s="299"/>
    </row>
    <row r="1228" ht="12">
      <c r="D1228" s="299"/>
    </row>
    <row r="1229" ht="12">
      <c r="D1229" s="299"/>
    </row>
    <row r="1230" ht="12">
      <c r="D1230" s="299"/>
    </row>
    <row r="1231" ht="12">
      <c r="D1231" s="299"/>
    </row>
    <row r="1232" ht="12">
      <c r="D1232" s="299"/>
    </row>
    <row r="1233" ht="12">
      <c r="D1233" s="299"/>
    </row>
    <row r="1234" ht="12">
      <c r="D1234" s="299"/>
    </row>
    <row r="1235" ht="12">
      <c r="D1235" s="299"/>
    </row>
    <row r="1236" ht="12">
      <c r="D1236" s="299"/>
    </row>
    <row r="1237" ht="12">
      <c r="D1237" s="299"/>
    </row>
    <row r="1238" ht="12">
      <c r="D1238" s="299"/>
    </row>
    <row r="1239" ht="12">
      <c r="D1239" s="299"/>
    </row>
    <row r="1240" ht="12">
      <c r="D1240" s="299"/>
    </row>
    <row r="1241" ht="12">
      <c r="D1241" s="299"/>
    </row>
    <row r="1242" ht="12">
      <c r="D1242" s="299"/>
    </row>
    <row r="1243" ht="12">
      <c r="D1243" s="299"/>
    </row>
    <row r="1244" ht="12">
      <c r="D1244" s="299"/>
    </row>
    <row r="1245" ht="12">
      <c r="D1245" s="299"/>
    </row>
    <row r="1246" ht="12">
      <c r="D1246" s="299"/>
    </row>
    <row r="1247" ht="12">
      <c r="D1247" s="299"/>
    </row>
    <row r="1248" ht="12">
      <c r="D1248" s="299"/>
    </row>
    <row r="1249" ht="12">
      <c r="D1249" s="299"/>
    </row>
    <row r="1250" ht="12">
      <c r="D1250" s="299"/>
    </row>
    <row r="1251" ht="12">
      <c r="D1251" s="299"/>
    </row>
    <row r="1252" ht="12">
      <c r="D1252" s="299"/>
    </row>
    <row r="1253" ht="12">
      <c r="D1253" s="299"/>
    </row>
    <row r="1254" ht="12">
      <c r="D1254" s="299"/>
    </row>
    <row r="1255" ht="12">
      <c r="D1255" s="299"/>
    </row>
    <row r="1256" ht="12">
      <c r="D1256" s="299"/>
    </row>
    <row r="1257" ht="12">
      <c r="D1257" s="299"/>
    </row>
    <row r="1258" ht="12">
      <c r="D1258" s="299"/>
    </row>
    <row r="1259" ht="12">
      <c r="D1259" s="299"/>
    </row>
    <row r="1260" ht="12">
      <c r="D1260" s="299"/>
    </row>
    <row r="1261" ht="12">
      <c r="D1261" s="299"/>
    </row>
    <row r="1262" ht="12">
      <c r="D1262" s="299"/>
    </row>
    <row r="1263" ht="12">
      <c r="D1263" s="299"/>
    </row>
    <row r="1264" ht="12">
      <c r="D1264" s="299"/>
    </row>
    <row r="1265" ht="12">
      <c r="D1265" s="299"/>
    </row>
    <row r="1266" ht="12">
      <c r="D1266" s="299"/>
    </row>
    <row r="1267" ht="12">
      <c r="D1267" s="299"/>
    </row>
    <row r="1268" ht="12">
      <c r="D1268" s="299"/>
    </row>
    <row r="1269" ht="12">
      <c r="D1269" s="299"/>
    </row>
    <row r="1270" ht="12">
      <c r="D1270" s="299"/>
    </row>
    <row r="1271" ht="12">
      <c r="D1271" s="299"/>
    </row>
    <row r="1272" ht="12">
      <c r="D1272" s="299"/>
    </row>
    <row r="1273" ht="12">
      <c r="D1273" s="299"/>
    </row>
    <row r="1274" ht="12">
      <c r="D1274" s="299"/>
    </row>
    <row r="1275" ht="12">
      <c r="D1275" s="299"/>
    </row>
    <row r="1276" ht="12">
      <c r="D1276" s="299"/>
    </row>
    <row r="1277" ht="12">
      <c r="D1277" s="299"/>
    </row>
    <row r="1278" ht="12">
      <c r="D1278" s="299"/>
    </row>
    <row r="1279" ht="12">
      <c r="D1279" s="299"/>
    </row>
    <row r="1280" ht="12">
      <c r="D1280" s="299"/>
    </row>
    <row r="1281" ht="12">
      <c r="D1281" s="299"/>
    </row>
    <row r="1282" ht="12">
      <c r="D1282" s="299"/>
    </row>
    <row r="1283" ht="12">
      <c r="D1283" s="299"/>
    </row>
    <row r="1284" ht="12">
      <c r="D1284" s="299"/>
    </row>
    <row r="1285" ht="12">
      <c r="D1285" s="299"/>
    </row>
    <row r="1286" ht="12">
      <c r="D1286" s="299"/>
    </row>
    <row r="1287" ht="12">
      <c r="D1287" s="299"/>
    </row>
    <row r="1288" ht="12">
      <c r="D1288" s="299"/>
    </row>
    <row r="1289" ht="12">
      <c r="D1289" s="299"/>
    </row>
    <row r="1290" ht="12">
      <c r="D1290" s="299"/>
    </row>
    <row r="1291" ht="12">
      <c r="D1291" s="299"/>
    </row>
    <row r="1292" ht="12">
      <c r="D1292" s="299"/>
    </row>
    <row r="1293" ht="12">
      <c r="D1293" s="299"/>
    </row>
    <row r="1294" ht="12">
      <c r="D1294" s="299"/>
    </row>
    <row r="1295" ht="12">
      <c r="D1295" s="299"/>
    </row>
    <row r="1296" ht="12">
      <c r="D1296" s="299"/>
    </row>
    <row r="1297" ht="12">
      <c r="D1297" s="299"/>
    </row>
    <row r="1298" ht="12">
      <c r="D1298" s="299"/>
    </row>
    <row r="1299" ht="12">
      <c r="D1299" s="299"/>
    </row>
    <row r="1300" ht="12">
      <c r="D1300" s="299"/>
    </row>
    <row r="1301" ht="12">
      <c r="D1301" s="299"/>
    </row>
    <row r="1302" ht="12">
      <c r="D1302" s="299"/>
    </row>
    <row r="1303" ht="12">
      <c r="D1303" s="299"/>
    </row>
    <row r="1304" ht="12">
      <c r="D1304" s="299"/>
    </row>
    <row r="1305" ht="12">
      <c r="D1305" s="299"/>
    </row>
    <row r="1306" ht="12">
      <c r="D1306" s="299"/>
    </row>
    <row r="1307" ht="12">
      <c r="D1307" s="299"/>
    </row>
    <row r="1308" ht="12">
      <c r="D1308" s="299"/>
    </row>
    <row r="1309" ht="12">
      <c r="D1309" s="299"/>
    </row>
    <row r="1310" ht="12">
      <c r="D1310" s="299"/>
    </row>
    <row r="1311" ht="12">
      <c r="D1311" s="299"/>
    </row>
    <row r="1312" ht="12">
      <c r="D1312" s="299"/>
    </row>
    <row r="1313" ht="12">
      <c r="D1313" s="299"/>
    </row>
    <row r="1314" ht="12">
      <c r="D1314" s="299"/>
    </row>
    <row r="1315" ht="12">
      <c r="D1315" s="299"/>
    </row>
    <row r="1316" ht="12">
      <c r="D1316" s="299"/>
    </row>
    <row r="1317" ht="12">
      <c r="D1317" s="299"/>
    </row>
    <row r="1318" ht="12">
      <c r="D1318" s="299"/>
    </row>
    <row r="1319" ht="12">
      <c r="D1319" s="299"/>
    </row>
    <row r="1320" ht="12">
      <c r="D1320" s="299"/>
    </row>
    <row r="1321" ht="12">
      <c r="D1321" s="299"/>
    </row>
    <row r="1322" ht="12">
      <c r="D1322" s="299"/>
    </row>
    <row r="1323" ht="12">
      <c r="D1323" s="299"/>
    </row>
    <row r="1324" ht="12">
      <c r="D1324" s="299"/>
    </row>
    <row r="1325" ht="12">
      <c r="D1325" s="299"/>
    </row>
    <row r="1326" ht="12">
      <c r="D1326" s="299"/>
    </row>
    <row r="1327" ht="12">
      <c r="D1327" s="299"/>
    </row>
    <row r="1328" ht="12">
      <c r="D1328" s="299"/>
    </row>
    <row r="1329" ht="12">
      <c r="D1329" s="299"/>
    </row>
    <row r="1330" ht="12">
      <c r="D1330" s="299"/>
    </row>
    <row r="1331" ht="12">
      <c r="D1331" s="299"/>
    </row>
    <row r="1332" ht="12">
      <c r="D1332" s="299"/>
    </row>
    <row r="1333" ht="12">
      <c r="D1333" s="299"/>
    </row>
    <row r="1334" ht="12">
      <c r="D1334" s="299"/>
    </row>
    <row r="1335" ht="12">
      <c r="D1335" s="299"/>
    </row>
    <row r="1336" ht="12">
      <c r="D1336" s="299"/>
    </row>
    <row r="1337" ht="12">
      <c r="D1337" s="299"/>
    </row>
    <row r="1338" ht="12">
      <c r="D1338" s="299"/>
    </row>
    <row r="1339" ht="12">
      <c r="D1339" s="299"/>
    </row>
    <row r="1340" ht="12">
      <c r="D1340" s="299"/>
    </row>
    <row r="1341" ht="12">
      <c r="D1341" s="299"/>
    </row>
    <row r="1342" ht="12">
      <c r="D1342" s="299"/>
    </row>
    <row r="1343" ht="12">
      <c r="D1343" s="299"/>
    </row>
    <row r="1344" ht="12">
      <c r="D1344" s="299"/>
    </row>
    <row r="1345" ht="12">
      <c r="D1345" s="299"/>
    </row>
    <row r="1346" ht="12">
      <c r="D1346" s="299"/>
    </row>
    <row r="1347" ht="12">
      <c r="D1347" s="299"/>
    </row>
    <row r="1348" ht="12">
      <c r="D1348" s="299"/>
    </row>
    <row r="1349" ht="12">
      <c r="D1349" s="299"/>
    </row>
    <row r="1350" ht="12">
      <c r="D1350" s="299"/>
    </row>
    <row r="1351" ht="12">
      <c r="D1351" s="299"/>
    </row>
    <row r="1352" ht="12">
      <c r="D1352" s="299"/>
    </row>
    <row r="1353" ht="12">
      <c r="D1353" s="299"/>
    </row>
    <row r="1354" ht="12">
      <c r="D1354" s="299"/>
    </row>
    <row r="1355" ht="12">
      <c r="D1355" s="299"/>
    </row>
    <row r="1356" ht="12">
      <c r="D1356" s="299"/>
    </row>
    <row r="1357" ht="12">
      <c r="D1357" s="299"/>
    </row>
    <row r="1358" ht="12">
      <c r="D1358" s="299"/>
    </row>
    <row r="1359" ht="12">
      <c r="D1359" s="299"/>
    </row>
    <row r="1360" ht="12">
      <c r="D1360" s="299"/>
    </row>
    <row r="1361" ht="12">
      <c r="D1361" s="299"/>
    </row>
    <row r="1362" ht="12">
      <c r="D1362" s="299"/>
    </row>
    <row r="1363" ht="12">
      <c r="D1363" s="299"/>
    </row>
    <row r="1364" ht="12">
      <c r="D1364" s="299"/>
    </row>
    <row r="1365" ht="12">
      <c r="D1365" s="299"/>
    </row>
    <row r="1366" ht="12">
      <c r="D1366" s="299"/>
    </row>
    <row r="1367" ht="12">
      <c r="D1367" s="299"/>
    </row>
    <row r="1368" ht="12">
      <c r="D1368" s="299"/>
    </row>
    <row r="1369" ht="12">
      <c r="D1369" s="299"/>
    </row>
    <row r="1370" ht="12">
      <c r="D1370" s="299"/>
    </row>
    <row r="1371" ht="12">
      <c r="D1371" s="299"/>
    </row>
    <row r="1372" ht="12">
      <c r="D1372" s="299"/>
    </row>
    <row r="1373" ht="12">
      <c r="D1373" s="299"/>
    </row>
    <row r="1374" ht="12">
      <c r="D1374" s="299"/>
    </row>
    <row r="1375" ht="12">
      <c r="D1375" s="299"/>
    </row>
    <row r="1376" ht="12">
      <c r="D1376" s="299"/>
    </row>
    <row r="1377" ht="12">
      <c r="D1377" s="299"/>
    </row>
    <row r="1378" ht="12">
      <c r="D1378" s="299"/>
    </row>
    <row r="1379" ht="12">
      <c r="D1379" s="299"/>
    </row>
    <row r="1380" ht="12">
      <c r="D1380" s="299"/>
    </row>
    <row r="1381" ht="12">
      <c r="D1381" s="299"/>
    </row>
    <row r="1382" ht="12">
      <c r="D1382" s="299"/>
    </row>
    <row r="1383" ht="12">
      <c r="D1383" s="299"/>
    </row>
    <row r="1384" ht="12">
      <c r="D1384" s="299"/>
    </row>
    <row r="1385" ht="12">
      <c r="D1385" s="299"/>
    </row>
    <row r="1386" ht="12">
      <c r="D1386" s="299"/>
    </row>
    <row r="1387" ht="12">
      <c r="D1387" s="299"/>
    </row>
    <row r="1388" ht="12">
      <c r="D1388" s="299"/>
    </row>
    <row r="1389" ht="12">
      <c r="D1389" s="299"/>
    </row>
    <row r="1390" ht="12">
      <c r="D1390" s="299"/>
    </row>
    <row r="1391" ht="12">
      <c r="D1391" s="299"/>
    </row>
    <row r="1392" ht="12">
      <c r="D1392" s="299"/>
    </row>
    <row r="1393" ht="12">
      <c r="D1393" s="299"/>
    </row>
    <row r="1394" ht="12">
      <c r="D1394" s="299"/>
    </row>
    <row r="1395" ht="12">
      <c r="D1395" s="299"/>
    </row>
    <row r="1396" ht="12">
      <c r="D1396" s="299"/>
    </row>
    <row r="1397" ht="12">
      <c r="D1397" s="299"/>
    </row>
    <row r="1398" ht="12">
      <c r="D1398" s="299"/>
    </row>
    <row r="1399" ht="12">
      <c r="D1399" s="299"/>
    </row>
    <row r="1400" ht="12">
      <c r="D1400" s="299"/>
    </row>
    <row r="1401" ht="12">
      <c r="D1401" s="299"/>
    </row>
    <row r="1402" ht="12">
      <c r="D1402" s="299"/>
    </row>
    <row r="1403" ht="12">
      <c r="D1403" s="299"/>
    </row>
    <row r="1404" ht="12">
      <c r="D1404" s="299"/>
    </row>
    <row r="1405" ht="12">
      <c r="D1405" s="299"/>
    </row>
    <row r="1406" ht="12">
      <c r="D1406" s="299"/>
    </row>
    <row r="1407" ht="12">
      <c r="D1407" s="299"/>
    </row>
    <row r="1408" ht="12">
      <c r="D1408" s="299"/>
    </row>
    <row r="1409" ht="12">
      <c r="D1409" s="299"/>
    </row>
    <row r="1410" ht="12">
      <c r="D1410" s="299"/>
    </row>
    <row r="1411" ht="12">
      <c r="D1411" s="299"/>
    </row>
    <row r="1412" ht="12">
      <c r="D1412" s="299"/>
    </row>
    <row r="1413" ht="12">
      <c r="D1413" s="299"/>
    </row>
    <row r="1414" ht="12">
      <c r="D1414" s="299"/>
    </row>
    <row r="1415" ht="12">
      <c r="D1415" s="299"/>
    </row>
    <row r="1416" ht="12">
      <c r="D1416" s="299"/>
    </row>
    <row r="1417" ht="12">
      <c r="D1417" s="299"/>
    </row>
    <row r="1418" ht="12">
      <c r="D1418" s="299"/>
    </row>
    <row r="1419" ht="12">
      <c r="D1419" s="299"/>
    </row>
    <row r="1420" ht="12">
      <c r="D1420" s="299"/>
    </row>
    <row r="1421" ht="12">
      <c r="D1421" s="299"/>
    </row>
    <row r="1422" ht="12">
      <c r="D1422" s="299"/>
    </row>
    <row r="1423" ht="12">
      <c r="D1423" s="299"/>
    </row>
    <row r="1424" ht="12">
      <c r="D1424" s="299"/>
    </row>
    <row r="1425" ht="12">
      <c r="D1425" s="299"/>
    </row>
    <row r="1426" ht="12">
      <c r="D1426" s="299"/>
    </row>
    <row r="1427" ht="12">
      <c r="D1427" s="299"/>
    </row>
    <row r="1428" ht="12">
      <c r="D1428" s="299"/>
    </row>
    <row r="1429" ht="12">
      <c r="D1429" s="299"/>
    </row>
    <row r="1430" ht="12">
      <c r="D1430" s="299"/>
    </row>
    <row r="1431" ht="12">
      <c r="D1431" s="299"/>
    </row>
    <row r="1432" ht="12">
      <c r="D1432" s="299"/>
    </row>
    <row r="1433" ht="12">
      <c r="D1433" s="299"/>
    </row>
    <row r="1434" ht="12">
      <c r="D1434" s="299"/>
    </row>
    <row r="1435" ht="12">
      <c r="D1435" s="299"/>
    </row>
    <row r="1436" ht="12">
      <c r="D1436" s="299"/>
    </row>
    <row r="1437" ht="12">
      <c r="D1437" s="299"/>
    </row>
    <row r="1438" ht="12">
      <c r="D1438" s="299"/>
    </row>
    <row r="1439" ht="12">
      <c r="D1439" s="299"/>
    </row>
    <row r="1440" ht="12">
      <c r="D1440" s="299"/>
    </row>
    <row r="1441" ht="12">
      <c r="D1441" s="299"/>
    </row>
    <row r="1442" ht="12">
      <c r="D1442" s="299"/>
    </row>
    <row r="1443" ht="12">
      <c r="D1443" s="299"/>
    </row>
    <row r="1444" ht="12">
      <c r="D1444" s="299"/>
    </row>
    <row r="1445" ht="12">
      <c r="D1445" s="299"/>
    </row>
    <row r="1446" ht="12">
      <c r="D1446" s="299"/>
    </row>
    <row r="1447" ht="12">
      <c r="D1447" s="299"/>
    </row>
    <row r="1448" ht="12">
      <c r="D1448" s="299"/>
    </row>
    <row r="1449" ht="12">
      <c r="D1449" s="299"/>
    </row>
    <row r="1450" ht="12">
      <c r="D1450" s="299"/>
    </row>
    <row r="1451" ht="12">
      <c r="D1451" s="299"/>
    </row>
    <row r="1452" ht="12">
      <c r="D1452" s="299"/>
    </row>
    <row r="1453" ht="12">
      <c r="D1453" s="299"/>
    </row>
    <row r="1454" ht="12">
      <c r="D1454" s="299"/>
    </row>
    <row r="1455" ht="12">
      <c r="D1455" s="299"/>
    </row>
    <row r="1456" ht="12">
      <c r="D1456" s="299"/>
    </row>
    <row r="1457" ht="12">
      <c r="D1457" s="299"/>
    </row>
    <row r="1458" ht="12">
      <c r="D1458" s="299"/>
    </row>
    <row r="1459" ht="12">
      <c r="D1459" s="299"/>
    </row>
    <row r="1460" ht="12">
      <c r="D1460" s="299"/>
    </row>
    <row r="1461" ht="12">
      <c r="D1461" s="299"/>
    </row>
    <row r="1462" ht="12">
      <c r="D1462" s="299"/>
    </row>
    <row r="1463" ht="12">
      <c r="D1463" s="299"/>
    </row>
    <row r="1464" ht="12">
      <c r="D1464" s="299"/>
    </row>
    <row r="1465" ht="12">
      <c r="D1465" s="299"/>
    </row>
    <row r="1466" ht="12">
      <c r="D1466" s="299"/>
    </row>
    <row r="1467" ht="12">
      <c r="D1467" s="299"/>
    </row>
    <row r="1468" ht="12">
      <c r="D1468" s="299"/>
    </row>
    <row r="1469" ht="12">
      <c r="D1469" s="299"/>
    </row>
    <row r="1470" ht="12">
      <c r="D1470" s="299"/>
    </row>
    <row r="1471" ht="12">
      <c r="D1471" s="299"/>
    </row>
    <row r="1472" ht="12">
      <c r="D1472" s="299"/>
    </row>
    <row r="1473" ht="12">
      <c r="D1473" s="299"/>
    </row>
    <row r="1474" ht="12">
      <c r="D1474" s="299"/>
    </row>
    <row r="1475" ht="12">
      <c r="D1475" s="299"/>
    </row>
    <row r="1476" ht="12">
      <c r="D1476" s="299"/>
    </row>
    <row r="1477" ht="12">
      <c r="D1477" s="299"/>
    </row>
    <row r="1478" ht="12">
      <c r="D1478" s="299"/>
    </row>
    <row r="1479" ht="12">
      <c r="D1479" s="299"/>
    </row>
    <row r="1480" ht="12">
      <c r="D1480" s="299"/>
    </row>
    <row r="1481" ht="12">
      <c r="D1481" s="299"/>
    </row>
    <row r="1482" ht="12">
      <c r="D1482" s="299"/>
    </row>
    <row r="1483" ht="12">
      <c r="D1483" s="299"/>
    </row>
    <row r="1484" ht="12">
      <c r="D1484" s="299"/>
    </row>
    <row r="1485" ht="12">
      <c r="D1485" s="299"/>
    </row>
    <row r="1486" ht="12">
      <c r="D1486" s="299"/>
    </row>
    <row r="1487" ht="12">
      <c r="D1487" s="299"/>
    </row>
    <row r="1488" ht="12">
      <c r="D1488" s="299"/>
    </row>
    <row r="1489" ht="12">
      <c r="D1489" s="299"/>
    </row>
    <row r="1490" ht="12">
      <c r="D1490" s="299"/>
    </row>
    <row r="1491" ht="12">
      <c r="D1491" s="299"/>
    </row>
    <row r="1492" ht="12">
      <c r="D1492" s="299"/>
    </row>
    <row r="1493" ht="12">
      <c r="D1493" s="299"/>
    </row>
    <row r="1494" ht="12">
      <c r="D1494" s="299"/>
    </row>
    <row r="1495" ht="12">
      <c r="D1495" s="299"/>
    </row>
    <row r="1496" ht="12">
      <c r="D1496" s="299"/>
    </row>
    <row r="1497" ht="12">
      <c r="D1497" s="299"/>
    </row>
    <row r="1498" ht="12">
      <c r="D1498" s="299"/>
    </row>
    <row r="1499" ht="12">
      <c r="D1499" s="299"/>
    </row>
    <row r="1500" ht="12">
      <c r="D1500" s="299"/>
    </row>
    <row r="1501" ht="12">
      <c r="D1501" s="299"/>
    </row>
    <row r="1502" ht="12">
      <c r="D1502" s="299"/>
    </row>
    <row r="1503" ht="12">
      <c r="D1503" s="299"/>
    </row>
    <row r="1504" ht="12">
      <c r="D1504" s="299"/>
    </row>
    <row r="1505" ht="12">
      <c r="D1505" s="299"/>
    </row>
    <row r="1506" ht="12">
      <c r="D1506" s="299"/>
    </row>
    <row r="1507" ht="12">
      <c r="D1507" s="299"/>
    </row>
    <row r="1508" ht="12">
      <c r="D1508" s="299"/>
    </row>
    <row r="1509" ht="12">
      <c r="D1509" s="299"/>
    </row>
    <row r="1510" ht="12">
      <c r="D1510" s="299"/>
    </row>
    <row r="1511" ht="12">
      <c r="D1511" s="299"/>
    </row>
    <row r="1512" ht="12">
      <c r="D1512" s="299"/>
    </row>
    <row r="1513" ht="12">
      <c r="D1513" s="299"/>
    </row>
    <row r="1514" ht="12">
      <c r="D1514" s="299"/>
    </row>
    <row r="1515" ht="12">
      <c r="D1515" s="299"/>
    </row>
    <row r="1516" ht="12">
      <c r="D1516" s="299"/>
    </row>
    <row r="1517" ht="12">
      <c r="D1517" s="299"/>
    </row>
    <row r="1518" ht="12">
      <c r="D1518" s="299"/>
    </row>
    <row r="1519" ht="12">
      <c r="D1519" s="299"/>
    </row>
    <row r="1520" ht="12">
      <c r="D1520" s="299"/>
    </row>
    <row r="1521" ht="12">
      <c r="D1521" s="299"/>
    </row>
    <row r="1522" ht="12">
      <c r="D1522" s="299"/>
    </row>
    <row r="1523" ht="12">
      <c r="D1523" s="299"/>
    </row>
    <row r="1524" ht="12">
      <c r="D1524" s="299"/>
    </row>
    <row r="1525" ht="12">
      <c r="D1525" s="299"/>
    </row>
    <row r="1526" ht="12">
      <c r="D1526" s="299"/>
    </row>
    <row r="1527" ht="12">
      <c r="D1527" s="299"/>
    </row>
    <row r="1528" ht="12">
      <c r="D1528" s="299"/>
    </row>
    <row r="1529" ht="12">
      <c r="D1529" s="299"/>
    </row>
    <row r="1530" ht="12">
      <c r="D1530" s="299"/>
    </row>
    <row r="1531" ht="12">
      <c r="D1531" s="299"/>
    </row>
    <row r="1532" ht="12">
      <c r="D1532" s="299"/>
    </row>
    <row r="1533" ht="12">
      <c r="D1533" s="299"/>
    </row>
    <row r="1534" ht="12">
      <c r="D1534" s="299"/>
    </row>
    <row r="1535" ht="12">
      <c r="D1535" s="299"/>
    </row>
    <row r="1536" ht="12">
      <c r="D1536" s="299"/>
    </row>
    <row r="1537" ht="12">
      <c r="D1537" s="299"/>
    </row>
    <row r="1538" ht="12">
      <c r="D1538" s="299"/>
    </row>
    <row r="1539" ht="12">
      <c r="D1539" s="299"/>
    </row>
    <row r="1540" ht="12">
      <c r="D1540" s="299"/>
    </row>
    <row r="1541" ht="12">
      <c r="D1541" s="299"/>
    </row>
    <row r="1542" ht="12">
      <c r="D1542" s="299"/>
    </row>
    <row r="1543" ht="12">
      <c r="D1543" s="299"/>
    </row>
    <row r="1544" ht="12">
      <c r="D1544" s="299"/>
    </row>
    <row r="1545" ht="12">
      <c r="D1545" s="299"/>
    </row>
    <row r="1546" ht="12">
      <c r="D1546" s="299"/>
    </row>
    <row r="1547" ht="12">
      <c r="D1547" s="299"/>
    </row>
    <row r="1548" ht="12">
      <c r="D1548" s="299"/>
    </row>
    <row r="1549" ht="12">
      <c r="D1549" s="299"/>
    </row>
    <row r="1550" ht="12">
      <c r="D1550" s="299"/>
    </row>
    <row r="1551" ht="12">
      <c r="D1551" s="299"/>
    </row>
    <row r="1552" ht="12">
      <c r="D1552" s="299"/>
    </row>
    <row r="1553" ht="12">
      <c r="D1553" s="299"/>
    </row>
    <row r="1554" ht="12">
      <c r="D1554" s="299"/>
    </row>
    <row r="1555" ht="12">
      <c r="D1555" s="299"/>
    </row>
    <row r="1556" ht="12">
      <c r="D1556" s="299"/>
    </row>
    <row r="1557" ht="12">
      <c r="D1557" s="299"/>
    </row>
    <row r="1558" ht="12">
      <c r="D1558" s="299"/>
    </row>
    <row r="1559" ht="12">
      <c r="D1559" s="299"/>
    </row>
    <row r="1560" ht="12">
      <c r="D1560" s="299"/>
    </row>
    <row r="1561" ht="12">
      <c r="D1561" s="299"/>
    </row>
    <row r="1562" ht="12">
      <c r="D1562" s="299"/>
    </row>
    <row r="1563" ht="12">
      <c r="D1563" s="299"/>
    </row>
    <row r="1564" ht="12">
      <c r="D1564" s="299"/>
    </row>
    <row r="1565" ht="12">
      <c r="D1565" s="299"/>
    </row>
    <row r="1566" ht="12">
      <c r="D1566" s="299"/>
    </row>
    <row r="1567" ht="12">
      <c r="D1567" s="299"/>
    </row>
    <row r="1568" ht="12">
      <c r="D1568" s="299"/>
    </row>
    <row r="1569" ht="12">
      <c r="D1569" s="299"/>
    </row>
    <row r="1570" ht="12">
      <c r="D1570" s="299"/>
    </row>
    <row r="1571" ht="12">
      <c r="D1571" s="299"/>
    </row>
    <row r="1572" ht="12">
      <c r="D1572" s="299"/>
    </row>
    <row r="1573" ht="12">
      <c r="D1573" s="299"/>
    </row>
    <row r="1574" ht="12">
      <c r="D1574" s="299"/>
    </row>
    <row r="1575" ht="12">
      <c r="D1575" s="299"/>
    </row>
    <row r="1576" ht="12">
      <c r="D1576" s="299"/>
    </row>
    <row r="1577" ht="12">
      <c r="D1577" s="299"/>
    </row>
    <row r="1578" ht="12">
      <c r="D1578" s="299"/>
    </row>
    <row r="1579" ht="12">
      <c r="D1579" s="299"/>
    </row>
    <row r="1580" ht="12">
      <c r="D1580" s="299"/>
    </row>
    <row r="1581" ht="12">
      <c r="D1581" s="299"/>
    </row>
    <row r="1582" ht="12">
      <c r="D1582" s="299"/>
    </row>
    <row r="1583" ht="12">
      <c r="D1583" s="299"/>
    </row>
    <row r="1584" ht="12">
      <c r="D1584" s="299"/>
    </row>
    <row r="1585" ht="12">
      <c r="D1585" s="299"/>
    </row>
    <row r="1586" ht="12">
      <c r="D1586" s="299"/>
    </row>
    <row r="1587" ht="12">
      <c r="D1587" s="299"/>
    </row>
    <row r="1588" ht="12">
      <c r="D1588" s="299"/>
    </row>
    <row r="1589" ht="12">
      <c r="D1589" s="299"/>
    </row>
    <row r="1590" ht="12">
      <c r="D1590" s="299"/>
    </row>
    <row r="1591" ht="12">
      <c r="D1591" s="299"/>
    </row>
    <row r="1592" ht="12">
      <c r="D1592" s="299"/>
    </row>
    <row r="1593" ht="12">
      <c r="D1593" s="299"/>
    </row>
    <row r="1594" ht="12">
      <c r="D1594" s="299"/>
    </row>
    <row r="1595" ht="12">
      <c r="D1595" s="299"/>
    </row>
    <row r="1596" ht="12">
      <c r="D1596" s="299"/>
    </row>
    <row r="1597" ht="12">
      <c r="D1597" s="299"/>
    </row>
    <row r="1598" ht="12">
      <c r="D1598" s="299"/>
    </row>
    <row r="1599" ht="12">
      <c r="D1599" s="299"/>
    </row>
    <row r="1600" ht="12">
      <c r="D1600" s="299"/>
    </row>
    <row r="1601" ht="12">
      <c r="D1601" s="299"/>
    </row>
    <row r="1602" ht="12">
      <c r="D1602" s="299"/>
    </row>
    <row r="1603" ht="12">
      <c r="D1603" s="299"/>
    </row>
    <row r="1604" ht="12">
      <c r="D1604" s="299"/>
    </row>
    <row r="1605" ht="12">
      <c r="D1605" s="299"/>
    </row>
    <row r="1606" ht="12">
      <c r="D1606" s="299"/>
    </row>
    <row r="1607" ht="12">
      <c r="D1607" s="299"/>
    </row>
    <row r="1608" ht="12">
      <c r="D1608" s="299"/>
    </row>
    <row r="1609" ht="12">
      <c r="D1609" s="299"/>
    </row>
    <row r="1610" ht="12">
      <c r="D1610" s="299"/>
    </row>
    <row r="1611" ht="12">
      <c r="D1611" s="299"/>
    </row>
    <row r="1612" ht="12">
      <c r="D1612" s="299"/>
    </row>
    <row r="1613" ht="12">
      <c r="D1613" s="299"/>
    </row>
    <row r="1614" ht="12">
      <c r="D1614" s="299"/>
    </row>
    <row r="1615" ht="12">
      <c r="D1615" s="299"/>
    </row>
    <row r="1616" ht="12">
      <c r="D1616" s="299"/>
    </row>
    <row r="1617" ht="12">
      <c r="D1617" s="299"/>
    </row>
    <row r="1618" ht="12">
      <c r="D1618" s="299"/>
    </row>
    <row r="1619" ht="12">
      <c r="D1619" s="299"/>
    </row>
    <row r="1620" ht="12">
      <c r="D1620" s="299"/>
    </row>
    <row r="1621" ht="12">
      <c r="D1621" s="299"/>
    </row>
    <row r="1622" ht="12">
      <c r="D1622" s="299"/>
    </row>
    <row r="1623" ht="12">
      <c r="D1623" s="299"/>
    </row>
    <row r="1624" ht="12">
      <c r="D1624" s="299"/>
    </row>
    <row r="1625" ht="12">
      <c r="D1625" s="299"/>
    </row>
    <row r="1626" ht="12">
      <c r="D1626" s="299"/>
    </row>
    <row r="1627" ht="12">
      <c r="D1627" s="299"/>
    </row>
    <row r="1628" ht="12">
      <c r="D1628" s="299"/>
    </row>
    <row r="1629" ht="12">
      <c r="D1629" s="299"/>
    </row>
    <row r="1630" ht="12">
      <c r="D1630" s="299"/>
    </row>
    <row r="1631" ht="12">
      <c r="D1631" s="299"/>
    </row>
    <row r="1632" ht="12">
      <c r="D1632" s="299"/>
    </row>
    <row r="1633" ht="12">
      <c r="D1633" s="299"/>
    </row>
    <row r="1634" ht="12">
      <c r="D1634" s="299"/>
    </row>
    <row r="1635" ht="12">
      <c r="D1635" s="299"/>
    </row>
    <row r="1636" ht="12">
      <c r="D1636" s="299"/>
    </row>
    <row r="1637" ht="12">
      <c r="D1637" s="299"/>
    </row>
    <row r="1638" ht="12">
      <c r="D1638" s="299"/>
    </row>
    <row r="1639" ht="12">
      <c r="D1639" s="299"/>
    </row>
    <row r="1640" ht="12">
      <c r="D1640" s="299"/>
    </row>
    <row r="1641" ht="12">
      <c r="D1641" s="299"/>
    </row>
    <row r="1642" ht="12">
      <c r="D1642" s="299"/>
    </row>
    <row r="1643" ht="12">
      <c r="D1643" s="299"/>
    </row>
    <row r="1644" ht="12">
      <c r="D1644" s="299"/>
    </row>
    <row r="1645" ht="12">
      <c r="D1645" s="299"/>
    </row>
    <row r="1646" ht="12">
      <c r="D1646" s="299"/>
    </row>
    <row r="1647" ht="12">
      <c r="D1647" s="299"/>
    </row>
    <row r="1648" ht="12">
      <c r="D1648" s="299"/>
    </row>
    <row r="1649" ht="12">
      <c r="D1649" s="299"/>
    </row>
    <row r="1650" ht="12">
      <c r="D1650" s="299"/>
    </row>
    <row r="1651" ht="12">
      <c r="D1651" s="299"/>
    </row>
    <row r="1652" ht="12">
      <c r="D1652" s="299"/>
    </row>
    <row r="1653" ht="12">
      <c r="D1653" s="299"/>
    </row>
    <row r="1654" ht="12">
      <c r="D1654" s="299"/>
    </row>
    <row r="1655" ht="12">
      <c r="D1655" s="299"/>
    </row>
    <row r="1656" ht="12">
      <c r="D1656" s="299"/>
    </row>
    <row r="1657" ht="12">
      <c r="D1657" s="299"/>
    </row>
    <row r="1658" ht="12">
      <c r="D1658" s="299"/>
    </row>
    <row r="1659" ht="12">
      <c r="D1659" s="299"/>
    </row>
    <row r="1660" ht="12">
      <c r="D1660" s="299"/>
    </row>
    <row r="1661" ht="12">
      <c r="D1661" s="299"/>
    </row>
    <row r="1662" ht="12">
      <c r="D1662" s="299"/>
    </row>
    <row r="1663" ht="12">
      <c r="D1663" s="299"/>
    </row>
    <row r="1664" ht="12">
      <c r="D1664" s="299"/>
    </row>
    <row r="1665" ht="12">
      <c r="D1665" s="299"/>
    </row>
    <row r="1666" ht="12">
      <c r="D1666" s="299"/>
    </row>
    <row r="1667" ht="12">
      <c r="D1667" s="299"/>
    </row>
    <row r="1668" ht="12">
      <c r="D1668" s="299"/>
    </row>
    <row r="1669" ht="12">
      <c r="D1669" s="299"/>
    </row>
    <row r="1670" ht="12">
      <c r="D1670" s="299"/>
    </row>
    <row r="1671" ht="12">
      <c r="D1671" s="299"/>
    </row>
    <row r="1672" ht="12">
      <c r="D1672" s="299"/>
    </row>
    <row r="1673" ht="12">
      <c r="D1673" s="299"/>
    </row>
    <row r="1674" ht="12">
      <c r="D1674" s="299"/>
    </row>
    <row r="1675" ht="12">
      <c r="D1675" s="299"/>
    </row>
    <row r="1676" ht="12">
      <c r="D1676" s="299"/>
    </row>
    <row r="1677" ht="12">
      <c r="D1677" s="299"/>
    </row>
    <row r="1678" ht="12">
      <c r="D1678" s="299"/>
    </row>
    <row r="1679" ht="12">
      <c r="D1679" s="299"/>
    </row>
    <row r="1680" ht="12">
      <c r="D1680" s="299"/>
    </row>
    <row r="1681" ht="12">
      <c r="D1681" s="299"/>
    </row>
    <row r="1682" ht="12">
      <c r="D1682" s="299"/>
    </row>
    <row r="1683" ht="12">
      <c r="D1683" s="299"/>
    </row>
    <row r="1684" ht="12">
      <c r="D1684" s="299"/>
    </row>
    <row r="1685" ht="12">
      <c r="D1685" s="299"/>
    </row>
    <row r="1686" ht="12">
      <c r="D1686" s="299"/>
    </row>
    <row r="1687" ht="12">
      <c r="D1687" s="299"/>
    </row>
    <row r="1688" ht="12">
      <c r="D1688" s="299"/>
    </row>
    <row r="1689" ht="12">
      <c r="D1689" s="299"/>
    </row>
    <row r="1690" ht="12">
      <c r="D1690" s="299"/>
    </row>
    <row r="1691" ht="12">
      <c r="D1691" s="299"/>
    </row>
    <row r="1692" ht="12">
      <c r="D1692" s="299"/>
    </row>
    <row r="1693" ht="12">
      <c r="D1693" s="299"/>
    </row>
    <row r="1694" ht="12">
      <c r="D1694" s="299"/>
    </row>
    <row r="1695" ht="12">
      <c r="D1695" s="299"/>
    </row>
    <row r="1696" ht="12">
      <c r="D1696" s="299"/>
    </row>
    <row r="1697" ht="12">
      <c r="D1697" s="299"/>
    </row>
    <row r="1698" ht="12">
      <c r="D1698" s="299"/>
    </row>
    <row r="1699" ht="12">
      <c r="D1699" s="299"/>
    </row>
    <row r="1700" ht="12">
      <c r="D1700" s="299"/>
    </row>
    <row r="1701" ht="12">
      <c r="D1701" s="299"/>
    </row>
    <row r="1702" ht="12">
      <c r="D1702" s="299"/>
    </row>
    <row r="1703" ht="12">
      <c r="D1703" s="299"/>
    </row>
    <row r="1704" ht="12">
      <c r="D1704" s="299"/>
    </row>
    <row r="1705" ht="12">
      <c r="D1705" s="299"/>
    </row>
    <row r="1706" ht="12">
      <c r="D1706" s="299"/>
    </row>
    <row r="1707" ht="12">
      <c r="D1707" s="299"/>
    </row>
    <row r="1708" ht="12">
      <c r="D1708" s="299"/>
    </row>
    <row r="1709" ht="12">
      <c r="D1709" s="299"/>
    </row>
    <row r="1710" ht="12">
      <c r="D1710" s="299"/>
    </row>
    <row r="1711" ht="12">
      <c r="D1711" s="299"/>
    </row>
    <row r="1712" ht="12">
      <c r="D1712" s="299"/>
    </row>
    <row r="1713" ht="12">
      <c r="D1713" s="299"/>
    </row>
    <row r="1714" ht="12">
      <c r="D1714" s="299"/>
    </row>
    <row r="1715" ht="12">
      <c r="D1715" s="299"/>
    </row>
    <row r="1716" ht="12">
      <c r="D1716" s="299"/>
    </row>
    <row r="1717" ht="12">
      <c r="D1717" s="299"/>
    </row>
    <row r="1718" ht="12">
      <c r="D1718" s="299"/>
    </row>
    <row r="1719" ht="12">
      <c r="D1719" s="299"/>
    </row>
    <row r="1720" ht="12">
      <c r="D1720" s="299"/>
    </row>
    <row r="1721" ht="12">
      <c r="D1721" s="299"/>
    </row>
    <row r="1722" ht="12">
      <c r="D1722" s="299"/>
    </row>
    <row r="1723" ht="12">
      <c r="D1723" s="299"/>
    </row>
    <row r="1724" ht="12">
      <c r="D1724" s="299"/>
    </row>
    <row r="1725" ht="12">
      <c r="D1725" s="299"/>
    </row>
    <row r="1726" ht="12">
      <c r="D1726" s="299"/>
    </row>
    <row r="1727" ht="12">
      <c r="D1727" s="299"/>
    </row>
    <row r="1728" ht="12">
      <c r="D1728" s="299"/>
    </row>
    <row r="1729" ht="12">
      <c r="D1729" s="299"/>
    </row>
    <row r="1730" ht="12">
      <c r="D1730" s="299"/>
    </row>
    <row r="1731" ht="12">
      <c r="D1731" s="299"/>
    </row>
    <row r="1732" ht="12">
      <c r="D1732" s="299"/>
    </row>
    <row r="1733" ht="12">
      <c r="D1733" s="299"/>
    </row>
    <row r="1734" ht="12">
      <c r="D1734" s="299"/>
    </row>
    <row r="1735" ht="12">
      <c r="D1735" s="299"/>
    </row>
    <row r="1736" ht="12">
      <c r="D1736" s="299"/>
    </row>
    <row r="1737" ht="12">
      <c r="D1737" s="299"/>
    </row>
    <row r="1738" ht="12">
      <c r="D1738" s="299"/>
    </row>
    <row r="1739" ht="12">
      <c r="D1739" s="299"/>
    </row>
    <row r="1740" ht="12">
      <c r="D1740" s="299"/>
    </row>
    <row r="1741" ht="12">
      <c r="D1741" s="299"/>
    </row>
    <row r="1742" ht="12">
      <c r="D1742" s="299"/>
    </row>
    <row r="1743" ht="12">
      <c r="D1743" s="299"/>
    </row>
    <row r="1744" ht="12">
      <c r="D1744" s="299"/>
    </row>
    <row r="1745" ht="12">
      <c r="D1745" s="299"/>
    </row>
    <row r="1746" ht="12">
      <c r="D1746" s="299"/>
    </row>
    <row r="1747" ht="12">
      <c r="D1747" s="299"/>
    </row>
    <row r="1748" ht="12">
      <c r="D1748" s="299"/>
    </row>
    <row r="1749" ht="12">
      <c r="D1749" s="299"/>
    </row>
    <row r="1750" ht="12">
      <c r="D1750" s="299"/>
    </row>
    <row r="1751" ht="12">
      <c r="D1751" s="299"/>
    </row>
    <row r="1752" ht="12">
      <c r="D1752" s="299"/>
    </row>
    <row r="1753" ht="12">
      <c r="D1753" s="299"/>
    </row>
    <row r="1754" ht="12">
      <c r="D1754" s="299"/>
    </row>
    <row r="1755" ht="12">
      <c r="D1755" s="299"/>
    </row>
    <row r="1756" ht="12">
      <c r="D1756" s="299"/>
    </row>
    <row r="1757" ht="12">
      <c r="D1757" s="299"/>
    </row>
    <row r="1758" ht="12">
      <c r="D1758" s="299"/>
    </row>
    <row r="1759" ht="12">
      <c r="D1759" s="299"/>
    </row>
    <row r="1760" ht="12">
      <c r="D1760" s="299"/>
    </row>
    <row r="1761" ht="12">
      <c r="D1761" s="299"/>
    </row>
    <row r="1762" ht="12">
      <c r="D1762" s="299"/>
    </row>
    <row r="1763" ht="12">
      <c r="D1763" s="299"/>
    </row>
    <row r="1764" ht="12">
      <c r="D1764" s="299"/>
    </row>
    <row r="1765" ht="12">
      <c r="D1765" s="299"/>
    </row>
    <row r="1766" ht="12">
      <c r="D1766" s="299"/>
    </row>
    <row r="1767" ht="12">
      <c r="D1767" s="299"/>
    </row>
    <row r="1768" ht="12">
      <c r="D1768" s="299"/>
    </row>
    <row r="1769" ht="12">
      <c r="D1769" s="299"/>
    </row>
    <row r="1770" ht="12">
      <c r="D1770" s="299"/>
    </row>
    <row r="1771" ht="12">
      <c r="D1771" s="299"/>
    </row>
    <row r="1772" ht="12">
      <c r="D1772" s="299"/>
    </row>
    <row r="1773" ht="12">
      <c r="D1773" s="299"/>
    </row>
    <row r="1774" ht="12">
      <c r="D1774" s="299"/>
    </row>
    <row r="1775" ht="12">
      <c r="D1775" s="299"/>
    </row>
    <row r="1776" ht="12">
      <c r="D1776" s="299"/>
    </row>
    <row r="1777" ht="12">
      <c r="D1777" s="299"/>
    </row>
    <row r="1778" ht="12">
      <c r="D1778" s="299"/>
    </row>
    <row r="1779" ht="12">
      <c r="D1779" s="299"/>
    </row>
    <row r="1780" ht="12">
      <c r="D1780" s="299"/>
    </row>
    <row r="1781" ht="12">
      <c r="D1781" s="299"/>
    </row>
    <row r="1782" ht="12">
      <c r="D1782" s="299"/>
    </row>
    <row r="1783" ht="12">
      <c r="D1783" s="299"/>
    </row>
    <row r="1784" ht="12">
      <c r="D1784" s="299"/>
    </row>
    <row r="1785" ht="12">
      <c r="D1785" s="299"/>
    </row>
    <row r="1786" ht="12">
      <c r="D1786" s="299"/>
    </row>
    <row r="1787" ht="12">
      <c r="D1787" s="299"/>
    </row>
    <row r="1788" ht="12">
      <c r="D1788" s="299"/>
    </row>
    <row r="1789" ht="12">
      <c r="D1789" s="299"/>
    </row>
    <row r="1790" ht="12">
      <c r="D1790" s="299"/>
    </row>
    <row r="1791" ht="12">
      <c r="D1791" s="299"/>
    </row>
    <row r="1792" ht="12">
      <c r="D1792" s="299"/>
    </row>
    <row r="1793" ht="12">
      <c r="D1793" s="299"/>
    </row>
    <row r="1794" ht="12">
      <c r="D1794" s="299"/>
    </row>
    <row r="1795" ht="12">
      <c r="D1795" s="299"/>
    </row>
    <row r="1796" ht="12">
      <c r="D1796" s="299"/>
    </row>
    <row r="1797" ht="12">
      <c r="D1797" s="299"/>
    </row>
    <row r="1798" ht="12">
      <c r="D1798" s="299"/>
    </row>
    <row r="1799" ht="12">
      <c r="D1799" s="299"/>
    </row>
    <row r="1800" ht="12">
      <c r="D1800" s="299"/>
    </row>
    <row r="1801" ht="12">
      <c r="D1801" s="299"/>
    </row>
    <row r="1802" ht="12">
      <c r="D1802" s="299"/>
    </row>
    <row r="1803" ht="12">
      <c r="D1803" s="299"/>
    </row>
    <row r="1804" ht="12">
      <c r="D1804" s="299"/>
    </row>
    <row r="1805" ht="12">
      <c r="D1805" s="299"/>
    </row>
    <row r="1806" ht="12">
      <c r="D1806" s="299"/>
    </row>
    <row r="1807" ht="12">
      <c r="D1807" s="299"/>
    </row>
    <row r="1808" ht="12">
      <c r="D1808" s="299"/>
    </row>
    <row r="1809" ht="12">
      <c r="D1809" s="299"/>
    </row>
    <row r="1810" ht="12">
      <c r="D1810" s="299"/>
    </row>
    <row r="1811" ht="12">
      <c r="D1811" s="299"/>
    </row>
    <row r="1812" ht="12">
      <c r="D1812" s="299"/>
    </row>
    <row r="1813" ht="12">
      <c r="D1813" s="299"/>
    </row>
    <row r="1814" ht="12">
      <c r="D1814" s="299"/>
    </row>
    <row r="1815" ht="12">
      <c r="D1815" s="299"/>
    </row>
    <row r="1816" ht="12">
      <c r="D1816" s="299"/>
    </row>
    <row r="1817" ht="12">
      <c r="D1817" s="299"/>
    </row>
    <row r="1818" ht="12">
      <c r="D1818" s="299"/>
    </row>
    <row r="1819" ht="12">
      <c r="D1819" s="299"/>
    </row>
    <row r="1820" ht="12">
      <c r="D1820" s="299"/>
    </row>
    <row r="1821" ht="12">
      <c r="D1821" s="299"/>
    </row>
    <row r="1822" ht="12">
      <c r="D1822" s="299"/>
    </row>
    <row r="1823" ht="12">
      <c r="D1823" s="299"/>
    </row>
    <row r="1824" ht="12">
      <c r="D1824" s="299"/>
    </row>
    <row r="1825" ht="12">
      <c r="D1825" s="299"/>
    </row>
    <row r="1826" ht="12">
      <c r="D1826" s="299"/>
    </row>
    <row r="1827" ht="12">
      <c r="D1827" s="299"/>
    </row>
    <row r="1828" ht="12">
      <c r="D1828" s="299"/>
    </row>
    <row r="1829" ht="12">
      <c r="D1829" s="299"/>
    </row>
    <row r="1830" ht="12">
      <c r="D1830" s="299"/>
    </row>
    <row r="1831" ht="12">
      <c r="D1831" s="299"/>
    </row>
    <row r="1832" ht="12">
      <c r="D1832" s="299"/>
    </row>
    <row r="1833" ht="12">
      <c r="D1833" s="299"/>
    </row>
    <row r="1834" ht="12">
      <c r="D1834" s="299"/>
    </row>
    <row r="1835" ht="12">
      <c r="D1835" s="299"/>
    </row>
    <row r="1836" ht="12">
      <c r="D1836" s="299"/>
    </row>
    <row r="1837" ht="12">
      <c r="D1837" s="299"/>
    </row>
    <row r="1838" ht="12">
      <c r="D1838" s="299"/>
    </row>
    <row r="1839" ht="12">
      <c r="D1839" s="299"/>
    </row>
    <row r="1840" ht="12">
      <c r="D1840" s="299"/>
    </row>
    <row r="1841" ht="12">
      <c r="D1841" s="299"/>
    </row>
    <row r="1842" ht="12">
      <c r="D1842" s="299"/>
    </row>
    <row r="1843" ht="12">
      <c r="D1843" s="299"/>
    </row>
    <row r="1844" ht="12">
      <c r="D1844" s="299"/>
    </row>
    <row r="1845" ht="12">
      <c r="D1845" s="299"/>
    </row>
    <row r="1846" ht="12">
      <c r="D1846" s="299"/>
    </row>
    <row r="1847" ht="12">
      <c r="D1847" s="299"/>
    </row>
    <row r="1848" ht="12">
      <c r="D1848" s="299"/>
    </row>
    <row r="1849" ht="12">
      <c r="D1849" s="299"/>
    </row>
    <row r="1850" ht="12">
      <c r="D1850" s="299"/>
    </row>
    <row r="1851" ht="12">
      <c r="D1851" s="299"/>
    </row>
    <row r="1852" ht="12">
      <c r="D1852" s="299"/>
    </row>
    <row r="1853" ht="12">
      <c r="D1853" s="299"/>
    </row>
    <row r="1854" ht="12">
      <c r="D1854" s="299"/>
    </row>
    <row r="1855" ht="12">
      <c r="D1855" s="299"/>
    </row>
    <row r="1856" ht="12">
      <c r="D1856" s="299"/>
    </row>
    <row r="1857" ht="12">
      <c r="D1857" s="299"/>
    </row>
    <row r="1858" ht="12">
      <c r="D1858" s="299"/>
    </row>
    <row r="1859" ht="12">
      <c r="D1859" s="299"/>
    </row>
    <row r="1860" ht="12">
      <c r="D1860" s="299"/>
    </row>
    <row r="1861" ht="12">
      <c r="D1861" s="299"/>
    </row>
    <row r="1862" ht="12">
      <c r="D1862" s="299"/>
    </row>
    <row r="1863" ht="12">
      <c r="D1863" s="299"/>
    </row>
    <row r="1864" ht="12">
      <c r="D1864" s="299"/>
    </row>
    <row r="1865" ht="12">
      <c r="D1865" s="299"/>
    </row>
    <row r="1866" ht="12">
      <c r="D1866" s="299"/>
    </row>
    <row r="1867" ht="12">
      <c r="D1867" s="299"/>
    </row>
    <row r="1868" ht="12">
      <c r="D1868" s="299"/>
    </row>
    <row r="1869" ht="12">
      <c r="D1869" s="299"/>
    </row>
    <row r="1870" ht="12">
      <c r="D1870" s="299"/>
    </row>
    <row r="1871" ht="12">
      <c r="D1871" s="299"/>
    </row>
    <row r="1872" ht="12">
      <c r="D1872" s="299"/>
    </row>
    <row r="1873" ht="12">
      <c r="D1873" s="299"/>
    </row>
    <row r="1874" ht="12">
      <c r="D1874" s="299"/>
    </row>
    <row r="1875" ht="12">
      <c r="D1875" s="299"/>
    </row>
    <row r="1876" ht="12">
      <c r="D1876" s="299"/>
    </row>
    <row r="1877" ht="12">
      <c r="D1877" s="299"/>
    </row>
    <row r="1878" ht="12">
      <c r="D1878" s="299"/>
    </row>
    <row r="1879" ht="12">
      <c r="D1879" s="299"/>
    </row>
    <row r="1880" ht="12">
      <c r="D1880" s="299"/>
    </row>
    <row r="1881" ht="12">
      <c r="D1881" s="299"/>
    </row>
    <row r="1882" ht="12">
      <c r="D1882" s="299"/>
    </row>
    <row r="1883" ht="12">
      <c r="D1883" s="299"/>
    </row>
    <row r="1884" ht="12">
      <c r="D1884" s="299"/>
    </row>
    <row r="1885" ht="12">
      <c r="D1885" s="299"/>
    </row>
    <row r="1886" ht="12">
      <c r="D1886" s="299"/>
    </row>
    <row r="1887" ht="12">
      <c r="D1887" s="299"/>
    </row>
    <row r="1888" ht="12">
      <c r="D1888" s="299"/>
    </row>
    <row r="1889" ht="12">
      <c r="D1889" s="299"/>
    </row>
    <row r="1890" ht="12">
      <c r="D1890" s="299"/>
    </row>
    <row r="1891" ht="12">
      <c r="D1891" s="299"/>
    </row>
    <row r="1892" ht="12">
      <c r="D1892" s="299"/>
    </row>
    <row r="1893" ht="12">
      <c r="D1893" s="299"/>
    </row>
    <row r="1894" ht="12">
      <c r="D1894" s="299"/>
    </row>
    <row r="1895" ht="12">
      <c r="D1895" s="299"/>
    </row>
    <row r="1896" ht="12">
      <c r="D1896" s="299"/>
    </row>
    <row r="1897" ht="12">
      <c r="D1897" s="299"/>
    </row>
    <row r="1898" ht="12">
      <c r="D1898" s="299"/>
    </row>
    <row r="1899" ht="12">
      <c r="D1899" s="299"/>
    </row>
    <row r="1900" ht="12">
      <c r="D1900" s="299"/>
    </row>
    <row r="1901" ht="12">
      <c r="D1901" s="299"/>
    </row>
    <row r="1902" ht="12">
      <c r="D1902" s="299"/>
    </row>
    <row r="1903" ht="12">
      <c r="D1903" s="299"/>
    </row>
    <row r="1904" ht="12">
      <c r="D1904" s="299"/>
    </row>
    <row r="1905" ht="12">
      <c r="D1905" s="299"/>
    </row>
    <row r="1906" ht="12">
      <c r="D1906" s="299"/>
    </row>
    <row r="1907" ht="12">
      <c r="D1907" s="299"/>
    </row>
    <row r="1908" ht="12">
      <c r="D1908" s="299"/>
    </row>
    <row r="1909" ht="12">
      <c r="D1909" s="299"/>
    </row>
    <row r="1910" ht="12">
      <c r="D1910" s="299"/>
    </row>
    <row r="1911" ht="12">
      <c r="D1911" s="299"/>
    </row>
    <row r="1912" ht="12">
      <c r="D1912" s="299"/>
    </row>
    <row r="1913" ht="12">
      <c r="D1913" s="299"/>
    </row>
    <row r="1914" ht="12">
      <c r="D1914" s="299"/>
    </row>
    <row r="1915" ht="12">
      <c r="D1915" s="299"/>
    </row>
    <row r="1916" ht="12">
      <c r="D1916" s="299"/>
    </row>
    <row r="1917" ht="12">
      <c r="D1917" s="299"/>
    </row>
    <row r="1918" ht="12">
      <c r="D1918" s="299"/>
    </row>
    <row r="1919" ht="12">
      <c r="D1919" s="299"/>
    </row>
    <row r="1920" ht="12">
      <c r="D1920" s="299"/>
    </row>
    <row r="1921" ht="12">
      <c r="D1921" s="299"/>
    </row>
    <row r="1922" ht="12">
      <c r="D1922" s="299"/>
    </row>
    <row r="1923" ht="12">
      <c r="D1923" s="299"/>
    </row>
    <row r="1924" ht="12">
      <c r="D1924" s="299"/>
    </row>
    <row r="1925" ht="12">
      <c r="D1925" s="299"/>
    </row>
    <row r="1926" ht="12">
      <c r="D1926" s="299"/>
    </row>
    <row r="1927" ht="12">
      <c r="D1927" s="299"/>
    </row>
    <row r="1928" ht="12">
      <c r="D1928" s="299"/>
    </row>
    <row r="1929" ht="12">
      <c r="D1929" s="299"/>
    </row>
    <row r="1930" ht="12">
      <c r="D1930" s="299"/>
    </row>
    <row r="1931" ht="12">
      <c r="D1931" s="299"/>
    </row>
    <row r="1932" ht="12">
      <c r="D1932" s="299"/>
    </row>
    <row r="1933" ht="12">
      <c r="D1933" s="299"/>
    </row>
    <row r="1934" ht="12">
      <c r="D1934" s="299"/>
    </row>
    <row r="1935" ht="12">
      <c r="D1935" s="299"/>
    </row>
    <row r="1936" ht="12">
      <c r="D1936" s="299"/>
    </row>
    <row r="1937" ht="12">
      <c r="D1937" s="299"/>
    </row>
    <row r="1938" ht="12">
      <c r="D1938" s="299"/>
    </row>
    <row r="1939" ht="12">
      <c r="D1939" s="299"/>
    </row>
    <row r="1940" ht="12">
      <c r="D1940" s="299"/>
    </row>
    <row r="1941" ht="12">
      <c r="D1941" s="299"/>
    </row>
    <row r="1942" ht="12">
      <c r="D1942" s="299"/>
    </row>
    <row r="1943" ht="12">
      <c r="D1943" s="299"/>
    </row>
    <row r="1944" ht="12">
      <c r="D1944" s="299"/>
    </row>
    <row r="1945" ht="12">
      <c r="D1945" s="299"/>
    </row>
    <row r="1946" ht="12">
      <c r="D1946" s="299"/>
    </row>
    <row r="1947" ht="12">
      <c r="D1947" s="299"/>
    </row>
    <row r="1948" ht="12">
      <c r="D1948" s="299"/>
    </row>
    <row r="1949" ht="12">
      <c r="D1949" s="299"/>
    </row>
    <row r="1950" ht="12">
      <c r="D1950" s="299"/>
    </row>
    <row r="1951" ht="12">
      <c r="D1951" s="299"/>
    </row>
    <row r="1952" ht="12">
      <c r="D1952" s="299"/>
    </row>
    <row r="1953" ht="12">
      <c r="D1953" s="299"/>
    </row>
    <row r="1954" ht="12">
      <c r="D1954" s="299"/>
    </row>
    <row r="1955" ht="12">
      <c r="D1955" s="299"/>
    </row>
    <row r="1956" ht="12">
      <c r="D1956" s="299"/>
    </row>
    <row r="1957" ht="12">
      <c r="D1957" s="299"/>
    </row>
    <row r="1958" ht="12">
      <c r="D1958" s="299"/>
    </row>
    <row r="1959" ht="12">
      <c r="D1959" s="299"/>
    </row>
    <row r="1960" ht="12">
      <c r="D1960" s="299"/>
    </row>
    <row r="1961" ht="12">
      <c r="D1961" s="299"/>
    </row>
    <row r="1962" ht="12">
      <c r="D1962" s="299"/>
    </row>
    <row r="1963" ht="12">
      <c r="D1963" s="299"/>
    </row>
    <row r="1964" ht="12">
      <c r="D1964" s="299"/>
    </row>
    <row r="1965" ht="12">
      <c r="D1965" s="299"/>
    </row>
    <row r="1966" ht="12">
      <c r="D1966" s="299"/>
    </row>
    <row r="1967" ht="12">
      <c r="D1967" s="299"/>
    </row>
    <row r="1968" ht="12">
      <c r="D1968" s="299"/>
    </row>
    <row r="1969" ht="12">
      <c r="D1969" s="299"/>
    </row>
    <row r="1970" ht="12">
      <c r="D1970" s="299"/>
    </row>
    <row r="1971" ht="12">
      <c r="D1971" s="299"/>
    </row>
    <row r="1972" ht="12">
      <c r="D1972" s="299"/>
    </row>
    <row r="1973" ht="12">
      <c r="D1973" s="299"/>
    </row>
    <row r="1974" ht="12">
      <c r="D1974" s="299"/>
    </row>
    <row r="1975" ht="12">
      <c r="D1975" s="299"/>
    </row>
    <row r="1976" ht="12">
      <c r="D1976" s="299"/>
    </row>
    <row r="1977" ht="12">
      <c r="D1977" s="299"/>
    </row>
    <row r="1978" ht="12">
      <c r="D1978" s="299"/>
    </row>
    <row r="1979" ht="12">
      <c r="D1979" s="299"/>
    </row>
    <row r="1980" ht="12">
      <c r="D1980" s="299"/>
    </row>
    <row r="1981" ht="12">
      <c r="D1981" s="299"/>
    </row>
    <row r="1982" ht="12">
      <c r="D1982" s="299"/>
    </row>
    <row r="1983" ht="12">
      <c r="D1983" s="299"/>
    </row>
    <row r="1984" ht="12">
      <c r="D1984" s="299"/>
    </row>
    <row r="1985" ht="12">
      <c r="D1985" s="299"/>
    </row>
    <row r="1986" ht="12">
      <c r="D1986" s="299"/>
    </row>
    <row r="1987" ht="12">
      <c r="D1987" s="299"/>
    </row>
    <row r="1988" ht="12">
      <c r="D1988" s="299"/>
    </row>
    <row r="1989" ht="12">
      <c r="D1989" s="299"/>
    </row>
    <row r="1990" ht="12">
      <c r="D1990" s="299"/>
    </row>
    <row r="1991" ht="12">
      <c r="D1991" s="299"/>
    </row>
    <row r="1992" ht="12">
      <c r="D1992" s="299"/>
    </row>
    <row r="1993" ht="12">
      <c r="D1993" s="299"/>
    </row>
    <row r="1994" ht="12">
      <c r="D1994" s="299"/>
    </row>
    <row r="1995" ht="12">
      <c r="D1995" s="299"/>
    </row>
    <row r="1996" ht="12">
      <c r="D1996" s="299"/>
    </row>
    <row r="1997" ht="12">
      <c r="D1997" s="299"/>
    </row>
    <row r="1998" ht="12">
      <c r="D1998" s="299"/>
    </row>
    <row r="1999" ht="12">
      <c r="D1999" s="299"/>
    </row>
    <row r="2000" ht="12">
      <c r="D2000" s="299"/>
    </row>
    <row r="2001" ht="12">
      <c r="D2001" s="299"/>
    </row>
    <row r="2002" ht="12">
      <c r="D2002" s="299"/>
    </row>
    <row r="2003" ht="12">
      <c r="D2003" s="299"/>
    </row>
    <row r="2004" ht="12">
      <c r="D2004" s="299"/>
    </row>
    <row r="2005" ht="12">
      <c r="D2005" s="299"/>
    </row>
    <row r="2006" ht="12">
      <c r="D2006" s="299"/>
    </row>
    <row r="2007" ht="12">
      <c r="D2007" s="299"/>
    </row>
    <row r="2008" ht="12">
      <c r="D2008" s="299"/>
    </row>
    <row r="2009" ht="12">
      <c r="D2009" s="299"/>
    </row>
    <row r="2010" ht="12">
      <c r="D2010" s="299"/>
    </row>
    <row r="2011" ht="12">
      <c r="D2011" s="299"/>
    </row>
    <row r="2012" ht="12">
      <c r="D2012" s="299"/>
    </row>
    <row r="2013" ht="12">
      <c r="D2013" s="299"/>
    </row>
    <row r="2014" ht="12">
      <c r="D2014" s="299"/>
    </row>
    <row r="2015" ht="12">
      <c r="D2015" s="299"/>
    </row>
    <row r="2016" ht="12">
      <c r="D2016" s="299"/>
    </row>
    <row r="2017" ht="12">
      <c r="D2017" s="299"/>
    </row>
    <row r="2018" ht="12">
      <c r="D2018" s="299"/>
    </row>
    <row r="2019" ht="12">
      <c r="D2019" s="299"/>
    </row>
    <row r="2020" ht="12">
      <c r="D2020" s="299"/>
    </row>
    <row r="2021" ht="12">
      <c r="D2021" s="299"/>
    </row>
    <row r="2022" ht="12">
      <c r="D2022" s="299"/>
    </row>
    <row r="2023" ht="12">
      <c r="D2023" s="299"/>
    </row>
    <row r="2024" ht="12">
      <c r="D2024" s="299"/>
    </row>
    <row r="2025" ht="12">
      <c r="D2025" s="299"/>
    </row>
    <row r="2026" ht="12">
      <c r="D2026" s="299"/>
    </row>
    <row r="2027" ht="12">
      <c r="D2027" s="299"/>
    </row>
    <row r="2028" ht="12">
      <c r="D2028" s="299"/>
    </row>
    <row r="2029" ht="12">
      <c r="D2029" s="299"/>
    </row>
    <row r="2030" ht="12">
      <c r="D2030" s="299"/>
    </row>
    <row r="2031" ht="12">
      <c r="D2031" s="299"/>
    </row>
    <row r="2032" ht="12">
      <c r="D2032" s="299"/>
    </row>
    <row r="2033" ht="12">
      <c r="D2033" s="299"/>
    </row>
    <row r="2034" ht="12">
      <c r="D2034" s="299"/>
    </row>
    <row r="2035" ht="12">
      <c r="D2035" s="299"/>
    </row>
    <row r="2036" ht="12">
      <c r="D2036" s="299"/>
    </row>
    <row r="2037" ht="12">
      <c r="D2037" s="299"/>
    </row>
    <row r="2038" ht="12">
      <c r="D2038" s="299"/>
    </row>
    <row r="2039" ht="12">
      <c r="D2039" s="299"/>
    </row>
    <row r="2040" ht="12">
      <c r="D2040" s="299"/>
    </row>
    <row r="2041" ht="12">
      <c r="D2041" s="299"/>
    </row>
    <row r="2042" ht="12">
      <c r="D2042" s="299"/>
    </row>
    <row r="2043" ht="12">
      <c r="D2043" s="299"/>
    </row>
    <row r="2044" ht="12">
      <c r="D2044" s="299"/>
    </row>
    <row r="2045" ht="12">
      <c r="D2045" s="299"/>
    </row>
    <row r="2046" ht="12">
      <c r="D2046" s="299"/>
    </row>
    <row r="2047" ht="12">
      <c r="D2047" s="299"/>
    </row>
    <row r="2048" ht="12">
      <c r="D2048" s="299"/>
    </row>
    <row r="2049" ht="12">
      <c r="D2049" s="299"/>
    </row>
    <row r="2050" ht="12">
      <c r="D2050" s="299"/>
    </row>
    <row r="2051" ht="12">
      <c r="D2051" s="299"/>
    </row>
    <row r="2052" ht="12">
      <c r="D2052" s="299"/>
    </row>
    <row r="2053" ht="12">
      <c r="D2053" s="299"/>
    </row>
    <row r="2054" ht="12">
      <c r="D2054" s="299"/>
    </row>
    <row r="2055" ht="12">
      <c r="D2055" s="299"/>
    </row>
    <row r="2056" ht="12">
      <c r="D2056" s="299"/>
    </row>
    <row r="2057" ht="12">
      <c r="D2057" s="299"/>
    </row>
    <row r="2058" ht="12">
      <c r="D2058" s="299"/>
    </row>
    <row r="2059" ht="12">
      <c r="D2059" s="299"/>
    </row>
    <row r="2060" ht="12">
      <c r="D2060" s="299"/>
    </row>
    <row r="2061" ht="12">
      <c r="D2061" s="299"/>
    </row>
    <row r="2062" ht="12">
      <c r="D2062" s="299"/>
    </row>
    <row r="2063" ht="12">
      <c r="D2063" s="299"/>
    </row>
    <row r="2064" ht="12">
      <c r="D2064" s="299"/>
    </row>
    <row r="2065" ht="12">
      <c r="D2065" s="299"/>
    </row>
    <row r="2066" ht="12">
      <c r="D2066" s="299"/>
    </row>
    <row r="2067" ht="12">
      <c r="D2067" s="299"/>
    </row>
    <row r="2068" ht="12">
      <c r="D2068" s="299"/>
    </row>
    <row r="2069" ht="12">
      <c r="D2069" s="299"/>
    </row>
    <row r="2070" ht="12">
      <c r="D2070" s="299"/>
    </row>
    <row r="2071" ht="12">
      <c r="D2071" s="299"/>
    </row>
    <row r="2072" ht="12">
      <c r="D2072" s="299"/>
    </row>
    <row r="2073" ht="12">
      <c r="D2073" s="299"/>
    </row>
    <row r="2074" ht="12">
      <c r="D2074" s="299"/>
    </row>
    <row r="2075" ht="12">
      <c r="D2075" s="299"/>
    </row>
    <row r="2076" ht="12">
      <c r="D2076" s="299"/>
    </row>
    <row r="2077" ht="12">
      <c r="D2077" s="299"/>
    </row>
    <row r="2078" ht="12">
      <c r="D2078" s="299"/>
    </row>
    <row r="2079" ht="12">
      <c r="D2079" s="299"/>
    </row>
    <row r="2080" ht="12">
      <c r="D2080" s="299"/>
    </row>
    <row r="2081" ht="12">
      <c r="D2081" s="299"/>
    </row>
    <row r="2082" ht="12">
      <c r="D2082" s="299"/>
    </row>
    <row r="2083" ht="12">
      <c r="D2083" s="299"/>
    </row>
    <row r="2084" ht="12">
      <c r="D2084" s="299"/>
    </row>
    <row r="2085" ht="12">
      <c r="D2085" s="299"/>
    </row>
    <row r="2086" ht="12">
      <c r="D2086" s="299"/>
    </row>
    <row r="2087" ht="12">
      <c r="D2087" s="299"/>
    </row>
    <row r="2088" ht="12">
      <c r="D2088" s="299"/>
    </row>
    <row r="2089" ht="12">
      <c r="D2089" s="299"/>
    </row>
    <row r="2090" ht="12">
      <c r="D2090" s="299"/>
    </row>
    <row r="2091" ht="12">
      <c r="D2091" s="299"/>
    </row>
    <row r="2092" ht="12">
      <c r="D2092" s="299"/>
    </row>
    <row r="2093" ht="12">
      <c r="D2093" s="299"/>
    </row>
    <row r="2094" ht="12">
      <c r="D2094" s="299"/>
    </row>
    <row r="2095" ht="12">
      <c r="D2095" s="299"/>
    </row>
    <row r="2096" ht="12">
      <c r="D2096" s="299"/>
    </row>
    <row r="2097" ht="12">
      <c r="D2097" s="299"/>
    </row>
    <row r="2098" ht="12">
      <c r="D2098" s="299"/>
    </row>
    <row r="2099" ht="12">
      <c r="D2099" s="299"/>
    </row>
    <row r="2100" ht="12">
      <c r="D2100" s="299"/>
    </row>
    <row r="2101" ht="12">
      <c r="D2101" s="299"/>
    </row>
    <row r="2102" ht="12">
      <c r="D2102" s="299"/>
    </row>
    <row r="2103" ht="12">
      <c r="D2103" s="299"/>
    </row>
    <row r="2104" ht="12">
      <c r="D2104" s="299"/>
    </row>
    <row r="2105" ht="12">
      <c r="D2105" s="299"/>
    </row>
    <row r="2106" ht="12">
      <c r="D2106" s="299"/>
    </row>
    <row r="2107" ht="12">
      <c r="D2107" s="299"/>
    </row>
    <row r="2108" ht="12">
      <c r="D2108" s="299"/>
    </row>
    <row r="2109" ht="12">
      <c r="D2109" s="299"/>
    </row>
    <row r="2110" ht="12">
      <c r="D2110" s="299"/>
    </row>
    <row r="2111" ht="12">
      <c r="D2111" s="299"/>
    </row>
    <row r="2112" ht="12">
      <c r="D2112" s="299"/>
    </row>
    <row r="2113" ht="12">
      <c r="D2113" s="299"/>
    </row>
    <row r="2114" ht="12">
      <c r="D2114" s="299"/>
    </row>
    <row r="2115" ht="12">
      <c r="D2115" s="299"/>
    </row>
    <row r="2116" ht="12">
      <c r="D2116" s="299"/>
    </row>
    <row r="2117" ht="12">
      <c r="D2117" s="299"/>
    </row>
    <row r="2118" ht="12">
      <c r="D2118" s="299"/>
    </row>
    <row r="2119" ht="12">
      <c r="D2119" s="299"/>
    </row>
    <row r="2120" ht="12">
      <c r="D2120" s="299"/>
    </row>
    <row r="2121" ht="12">
      <c r="D2121" s="299"/>
    </row>
    <row r="2122" ht="12">
      <c r="D2122" s="299"/>
    </row>
    <row r="2123" ht="12">
      <c r="D2123" s="299"/>
    </row>
    <row r="2124" ht="12">
      <c r="D2124" s="299"/>
    </row>
    <row r="2125" ht="12">
      <c r="D2125" s="299"/>
    </row>
    <row r="2126" ht="12">
      <c r="D2126" s="299"/>
    </row>
    <row r="2127" ht="12">
      <c r="D2127" s="299"/>
    </row>
    <row r="2128" ht="12">
      <c r="D2128" s="299"/>
    </row>
    <row r="2129" ht="12">
      <c r="D2129" s="299"/>
    </row>
    <row r="2130" ht="12">
      <c r="D2130" s="299"/>
    </row>
    <row r="2131" ht="12">
      <c r="D2131" s="299"/>
    </row>
    <row r="2132" ht="12">
      <c r="D2132" s="299"/>
    </row>
    <row r="2133" ht="12">
      <c r="D2133" s="299"/>
    </row>
    <row r="2134" ht="12">
      <c r="D2134" s="299"/>
    </row>
    <row r="2135" ht="12">
      <c r="D2135" s="299"/>
    </row>
    <row r="2136" ht="12">
      <c r="D2136" s="299"/>
    </row>
    <row r="2137" ht="12">
      <c r="D2137" s="299"/>
    </row>
    <row r="2138" ht="12">
      <c r="D2138" s="299"/>
    </row>
    <row r="2139" ht="12">
      <c r="D2139" s="299"/>
    </row>
    <row r="2140" ht="12">
      <c r="D2140" s="299"/>
    </row>
    <row r="2141" ht="12">
      <c r="D2141" s="299"/>
    </row>
    <row r="2142" ht="12">
      <c r="D2142" s="299"/>
    </row>
    <row r="2143" ht="12">
      <c r="D2143" s="299"/>
    </row>
    <row r="2144" ht="12">
      <c r="D2144" s="299"/>
    </row>
    <row r="2145" ht="12">
      <c r="D2145" s="299"/>
    </row>
    <row r="2146" ht="12">
      <c r="D2146" s="299"/>
    </row>
    <row r="2147" ht="12">
      <c r="D2147" s="299"/>
    </row>
    <row r="2148" ht="12">
      <c r="D2148" s="299"/>
    </row>
    <row r="2149" ht="12">
      <c r="D2149" s="299"/>
    </row>
    <row r="2150" ht="12">
      <c r="D2150" s="299"/>
    </row>
    <row r="2151" ht="12">
      <c r="D2151" s="299"/>
    </row>
    <row r="2152" ht="12">
      <c r="D2152" s="299"/>
    </row>
    <row r="2153" ht="12">
      <c r="D2153" s="299"/>
    </row>
    <row r="2154" ht="12">
      <c r="D2154" s="299"/>
    </row>
    <row r="2155" ht="12">
      <c r="D2155" s="299"/>
    </row>
    <row r="2156" ht="12">
      <c r="D2156" s="299"/>
    </row>
    <row r="2157" ht="12">
      <c r="D2157" s="299"/>
    </row>
    <row r="2158" ht="12">
      <c r="D2158" s="299"/>
    </row>
    <row r="2159" ht="12">
      <c r="D2159" s="299"/>
    </row>
    <row r="2160" ht="12">
      <c r="D2160" s="299"/>
    </row>
    <row r="2161" ht="12">
      <c r="D2161" s="299"/>
    </row>
    <row r="2162" ht="12">
      <c r="D2162" s="299"/>
    </row>
    <row r="2163" ht="12">
      <c r="D2163" s="299"/>
    </row>
    <row r="2164" ht="12">
      <c r="D2164" s="299"/>
    </row>
    <row r="2165" ht="12">
      <c r="D2165" s="299"/>
    </row>
    <row r="2166" ht="12">
      <c r="D2166" s="299"/>
    </row>
    <row r="2167" ht="12">
      <c r="D2167" s="299"/>
    </row>
    <row r="2168" ht="12">
      <c r="D2168" s="299"/>
    </row>
    <row r="2169" ht="12">
      <c r="D2169" s="299"/>
    </row>
    <row r="2170" ht="12">
      <c r="D2170" s="299"/>
    </row>
    <row r="2171" ht="12">
      <c r="D2171" s="299"/>
    </row>
    <row r="2172" ht="12">
      <c r="D2172" s="299"/>
    </row>
    <row r="2173" ht="12">
      <c r="D2173" s="299"/>
    </row>
    <row r="2174" ht="12">
      <c r="D2174" s="299"/>
    </row>
    <row r="2175" ht="12">
      <c r="D2175" s="299"/>
    </row>
    <row r="2176" ht="12">
      <c r="D2176" s="299"/>
    </row>
    <row r="2177" ht="12">
      <c r="D2177" s="299"/>
    </row>
    <row r="2178" ht="12">
      <c r="D2178" s="299"/>
    </row>
    <row r="2179" ht="12">
      <c r="D2179" s="299"/>
    </row>
    <row r="2180" ht="12">
      <c r="D2180" s="299"/>
    </row>
    <row r="2181" ht="12">
      <c r="D2181" s="299"/>
    </row>
    <row r="2182" ht="12">
      <c r="D2182" s="299"/>
    </row>
    <row r="2183" ht="12">
      <c r="D2183" s="299"/>
    </row>
    <row r="2184" ht="12">
      <c r="D2184" s="299"/>
    </row>
    <row r="2185" ht="12">
      <c r="D2185" s="299"/>
    </row>
    <row r="2186" ht="12">
      <c r="D2186" s="299"/>
    </row>
    <row r="2187" ht="12">
      <c r="D2187" s="299"/>
    </row>
    <row r="2188" ht="12">
      <c r="D2188" s="299"/>
    </row>
    <row r="2189" ht="12">
      <c r="D2189" s="299"/>
    </row>
    <row r="2190" ht="12">
      <c r="D2190" s="299"/>
    </row>
    <row r="2191" ht="12">
      <c r="D2191" s="299"/>
    </row>
    <row r="2192" ht="12">
      <c r="D2192" s="299"/>
    </row>
    <row r="2193" ht="12">
      <c r="D2193" s="299"/>
    </row>
    <row r="2194" ht="12">
      <c r="D2194" s="299"/>
    </row>
    <row r="2195" ht="12">
      <c r="D2195" s="299"/>
    </row>
    <row r="2196" ht="12">
      <c r="D2196" s="299"/>
    </row>
    <row r="2197" ht="12">
      <c r="D2197" s="299"/>
    </row>
    <row r="2198" ht="12">
      <c r="D2198" s="299"/>
    </row>
    <row r="2199" ht="12">
      <c r="D2199" s="299"/>
    </row>
    <row r="2200" ht="12">
      <c r="D2200" s="299"/>
    </row>
    <row r="2201" ht="12">
      <c r="D2201" s="299"/>
    </row>
    <row r="2202" ht="12">
      <c r="D2202" s="299"/>
    </row>
    <row r="2203" ht="12">
      <c r="D2203" s="299"/>
    </row>
    <row r="2204" ht="12">
      <c r="D2204" s="299"/>
    </row>
    <row r="2205" ht="12">
      <c r="D2205" s="299"/>
    </row>
    <row r="2206" ht="12">
      <c r="D2206" s="299"/>
    </row>
    <row r="2207" ht="12">
      <c r="D2207" s="299"/>
    </row>
    <row r="2208" ht="12">
      <c r="D2208" s="299"/>
    </row>
    <row r="2209" ht="12">
      <c r="D2209" s="299"/>
    </row>
    <row r="2210" ht="12">
      <c r="D2210" s="299"/>
    </row>
    <row r="2211" ht="12">
      <c r="D2211" s="299"/>
    </row>
    <row r="2212" ht="12">
      <c r="D2212" s="299"/>
    </row>
    <row r="2213" ht="12">
      <c r="D2213" s="299"/>
    </row>
    <row r="2214" ht="12">
      <c r="D2214" s="299"/>
    </row>
    <row r="2215" ht="12">
      <c r="D2215" s="299"/>
    </row>
    <row r="2216" ht="12">
      <c r="D2216" s="299"/>
    </row>
    <row r="2217" ht="12">
      <c r="D2217" s="299"/>
    </row>
    <row r="2218" ht="12">
      <c r="D2218" s="299"/>
    </row>
    <row r="2219" ht="12">
      <c r="D2219" s="299"/>
    </row>
    <row r="2220" ht="12">
      <c r="D2220" s="299"/>
    </row>
    <row r="2221" ht="12">
      <c r="D2221" s="299"/>
    </row>
    <row r="2222" ht="12">
      <c r="D2222" s="299"/>
    </row>
    <row r="2223" ht="12">
      <c r="D2223" s="299"/>
    </row>
    <row r="2224" ht="12">
      <c r="D2224" s="299"/>
    </row>
    <row r="2225" ht="12">
      <c r="D2225" s="299"/>
    </row>
    <row r="2226" ht="12">
      <c r="D2226" s="299"/>
    </row>
    <row r="2227" ht="12">
      <c r="D2227" s="299"/>
    </row>
    <row r="2228" ht="12">
      <c r="D2228" s="299"/>
    </row>
    <row r="2229" ht="12">
      <c r="D2229" s="299"/>
    </row>
    <row r="2230" ht="12">
      <c r="D2230" s="299"/>
    </row>
    <row r="2231" ht="12">
      <c r="D2231" s="299"/>
    </row>
    <row r="2232" ht="12">
      <c r="D2232" s="299"/>
    </row>
    <row r="2233" ht="12">
      <c r="D2233" s="299"/>
    </row>
    <row r="2234" ht="12">
      <c r="D2234" s="299"/>
    </row>
    <row r="2235" ht="12">
      <c r="D2235" s="299"/>
    </row>
    <row r="2236" ht="12">
      <c r="D2236" s="299"/>
    </row>
    <row r="2237" ht="12">
      <c r="D2237" s="299"/>
    </row>
    <row r="2238" ht="12">
      <c r="D2238" s="299"/>
    </row>
    <row r="2239" ht="12">
      <c r="D2239" s="299"/>
    </row>
    <row r="2240" ht="12">
      <c r="D2240" s="299"/>
    </row>
    <row r="2241" ht="12">
      <c r="D2241" s="299"/>
    </row>
    <row r="2242" ht="12">
      <c r="D2242" s="299"/>
    </row>
    <row r="2243" ht="12">
      <c r="D2243" s="299"/>
    </row>
    <row r="2244" ht="12">
      <c r="D2244" s="299"/>
    </row>
    <row r="2245" ht="12">
      <c r="D2245" s="299"/>
    </row>
    <row r="2246" ht="12">
      <c r="D2246" s="299"/>
    </row>
    <row r="2247" ht="12">
      <c r="D2247" s="299"/>
    </row>
    <row r="2248" ht="12">
      <c r="D2248" s="299"/>
    </row>
    <row r="2249" ht="12">
      <c r="D2249" s="299"/>
    </row>
    <row r="2250" ht="12">
      <c r="D2250" s="299"/>
    </row>
    <row r="2251" ht="12">
      <c r="D2251" s="299"/>
    </row>
    <row r="2252" ht="12">
      <c r="D2252" s="299"/>
    </row>
    <row r="2253" ht="12">
      <c r="D2253" s="299"/>
    </row>
    <row r="2254" ht="12">
      <c r="D2254" s="299"/>
    </row>
    <row r="2255" ht="12">
      <c r="D2255" s="299"/>
    </row>
    <row r="2256" ht="12">
      <c r="D2256" s="299"/>
    </row>
    <row r="2257" ht="12">
      <c r="D2257" s="299"/>
    </row>
    <row r="2258" ht="12">
      <c r="D2258" s="299"/>
    </row>
    <row r="2259" ht="12">
      <c r="D2259" s="299"/>
    </row>
    <row r="2260" ht="12">
      <c r="D2260" s="299"/>
    </row>
    <row r="2261" ht="12">
      <c r="D2261" s="299"/>
    </row>
    <row r="2262" ht="12">
      <c r="D2262" s="299"/>
    </row>
    <row r="2263" ht="12">
      <c r="D2263" s="299"/>
    </row>
    <row r="2264" ht="12">
      <c r="D2264" s="299"/>
    </row>
    <row r="2265" ht="12">
      <c r="D2265" s="299"/>
    </row>
    <row r="2266" ht="12">
      <c r="D2266" s="299"/>
    </row>
    <row r="2267" ht="12">
      <c r="D2267" s="299"/>
    </row>
    <row r="2268" ht="12">
      <c r="D2268" s="299"/>
    </row>
    <row r="2269" ht="12">
      <c r="D2269" s="299"/>
    </row>
    <row r="2270" ht="12">
      <c r="D2270" s="299"/>
    </row>
    <row r="2271" ht="12">
      <c r="D2271" s="299"/>
    </row>
    <row r="2272" ht="12">
      <c r="D2272" s="299"/>
    </row>
    <row r="2273" ht="12">
      <c r="D2273" s="299"/>
    </row>
    <row r="2274" ht="12">
      <c r="D2274" s="299"/>
    </row>
    <row r="2275" ht="12">
      <c r="D2275" s="299"/>
    </row>
    <row r="2276" ht="12">
      <c r="D2276" s="299"/>
    </row>
    <row r="2277" ht="12">
      <c r="D2277" s="299"/>
    </row>
    <row r="2278" ht="12">
      <c r="D2278" s="299"/>
    </row>
    <row r="2279" ht="12">
      <c r="D2279" s="299"/>
    </row>
    <row r="2280" ht="12">
      <c r="D2280" s="299"/>
    </row>
    <row r="2281" ht="12">
      <c r="D2281" s="299"/>
    </row>
    <row r="2282" ht="12">
      <c r="D2282" s="299"/>
    </row>
    <row r="2283" ht="12">
      <c r="D2283" s="299"/>
    </row>
    <row r="2284" ht="12">
      <c r="D2284" s="299"/>
    </row>
    <row r="2285" ht="12">
      <c r="D2285" s="299"/>
    </row>
    <row r="2286" ht="12">
      <c r="D2286" s="299"/>
    </row>
    <row r="2287" ht="12">
      <c r="D2287" s="299"/>
    </row>
    <row r="2288" ht="12">
      <c r="D2288" s="299"/>
    </row>
    <row r="2289" ht="12">
      <c r="D2289" s="299"/>
    </row>
    <row r="2290" ht="12">
      <c r="D2290" s="299"/>
    </row>
    <row r="2291" ht="12">
      <c r="D2291" s="299"/>
    </row>
    <row r="2292" ht="12">
      <c r="D2292" s="299"/>
    </row>
    <row r="2293" ht="12">
      <c r="D2293" s="299"/>
    </row>
    <row r="2294" ht="12">
      <c r="D2294" s="299"/>
    </row>
    <row r="2295" ht="12">
      <c r="D2295" s="299"/>
    </row>
    <row r="2296" ht="12">
      <c r="D2296" s="299"/>
    </row>
    <row r="2297" ht="12">
      <c r="D2297" s="299"/>
    </row>
    <row r="2298" ht="12">
      <c r="D2298" s="299"/>
    </row>
    <row r="2299" ht="12">
      <c r="D2299" s="299"/>
    </row>
    <row r="2300" ht="12">
      <c r="D2300" s="299"/>
    </row>
    <row r="2301" ht="12">
      <c r="D2301" s="299"/>
    </row>
    <row r="2302" ht="12">
      <c r="D2302" s="299"/>
    </row>
    <row r="2303" ht="12">
      <c r="D2303" s="299"/>
    </row>
    <row r="2304" ht="12">
      <c r="D2304" s="299"/>
    </row>
    <row r="2305" ht="12">
      <c r="D2305" s="299"/>
    </row>
    <row r="2306" ht="12">
      <c r="D2306" s="299"/>
    </row>
    <row r="2307" ht="12">
      <c r="D2307" s="299"/>
    </row>
    <row r="2308" ht="12">
      <c r="D2308" s="299"/>
    </row>
    <row r="2309" ht="12">
      <c r="D2309" s="299"/>
    </row>
    <row r="2310" ht="12">
      <c r="D2310" s="299"/>
    </row>
    <row r="2311" ht="12">
      <c r="D2311" s="299"/>
    </row>
    <row r="2312" ht="12">
      <c r="D2312" s="299"/>
    </row>
    <row r="2313" ht="12">
      <c r="D2313" s="299"/>
    </row>
    <row r="2314" ht="12">
      <c r="D2314" s="299"/>
    </row>
    <row r="2315" ht="12">
      <c r="D2315" s="299"/>
    </row>
    <row r="2316" ht="12">
      <c r="D2316" s="299"/>
    </row>
    <row r="2317" ht="12">
      <c r="D2317" s="299"/>
    </row>
    <row r="2318" ht="12">
      <c r="D2318" s="299"/>
    </row>
    <row r="2319" ht="12">
      <c r="D2319" s="299"/>
    </row>
    <row r="2320" ht="12">
      <c r="D2320" s="299"/>
    </row>
    <row r="2321" ht="12">
      <c r="D2321" s="299"/>
    </row>
    <row r="2322" ht="12">
      <c r="D2322" s="299"/>
    </row>
    <row r="2323" ht="12">
      <c r="D2323" s="299"/>
    </row>
    <row r="2324" ht="12">
      <c r="D2324" s="299"/>
    </row>
    <row r="2325" ht="12">
      <c r="D2325" s="299"/>
    </row>
    <row r="2326" ht="12">
      <c r="D2326" s="299"/>
    </row>
    <row r="2327" ht="12">
      <c r="D2327" s="299"/>
    </row>
    <row r="2328" ht="12">
      <c r="D2328" s="299"/>
    </row>
    <row r="2329" ht="12">
      <c r="D2329" s="299"/>
    </row>
    <row r="2330" ht="12">
      <c r="D2330" s="299"/>
    </row>
    <row r="2331" ht="12">
      <c r="D2331" s="299"/>
    </row>
    <row r="2332" ht="12">
      <c r="D2332" s="299"/>
    </row>
    <row r="2333" ht="12">
      <c r="D2333" s="299"/>
    </row>
    <row r="2334" ht="12">
      <c r="D2334" s="299"/>
    </row>
    <row r="2335" ht="12">
      <c r="D2335" s="299"/>
    </row>
    <row r="2336" ht="12">
      <c r="D2336" s="299"/>
    </row>
    <row r="2337" ht="12">
      <c r="D2337" s="299"/>
    </row>
    <row r="2338" ht="12">
      <c r="D2338" s="299"/>
    </row>
    <row r="2339" ht="12">
      <c r="D2339" s="299"/>
    </row>
    <row r="2340" ht="12">
      <c r="D2340" s="299"/>
    </row>
    <row r="2341" ht="12">
      <c r="D2341" s="299"/>
    </row>
    <row r="2342" ht="12">
      <c r="D2342" s="299"/>
    </row>
    <row r="2343" ht="12">
      <c r="D2343" s="299"/>
    </row>
    <row r="2344" ht="12">
      <c r="D2344" s="299"/>
    </row>
    <row r="2345" ht="12">
      <c r="D2345" s="299"/>
    </row>
    <row r="2346" ht="12">
      <c r="D2346" s="299"/>
    </row>
    <row r="2347" ht="12">
      <c r="D2347" s="299"/>
    </row>
    <row r="2348" ht="12">
      <c r="D2348" s="299"/>
    </row>
    <row r="2349" ht="12">
      <c r="D2349" s="299"/>
    </row>
    <row r="2350" ht="12">
      <c r="D2350" s="299"/>
    </row>
    <row r="2351" ht="12">
      <c r="D2351" s="299"/>
    </row>
    <row r="2352" ht="12">
      <c r="D2352" s="299"/>
    </row>
    <row r="2353" ht="12">
      <c r="D2353" s="299"/>
    </row>
    <row r="2354" ht="12">
      <c r="D2354" s="299"/>
    </row>
    <row r="2355" ht="12">
      <c r="D2355" s="299"/>
    </row>
    <row r="2356" ht="12">
      <c r="D2356" s="299"/>
    </row>
    <row r="2357" ht="12">
      <c r="D2357" s="299"/>
    </row>
    <row r="2358" ht="12">
      <c r="D2358" s="299"/>
    </row>
    <row r="2359" ht="12">
      <c r="D2359" s="299"/>
    </row>
    <row r="2360" ht="12">
      <c r="D2360" s="299"/>
    </row>
    <row r="2361" ht="12">
      <c r="D2361" s="299"/>
    </row>
    <row r="2362" ht="12">
      <c r="D2362" s="299"/>
    </row>
    <row r="2363" ht="12">
      <c r="D2363" s="299"/>
    </row>
    <row r="2364" ht="12">
      <c r="D2364" s="299"/>
    </row>
    <row r="2365" ht="12">
      <c r="D2365" s="299"/>
    </row>
    <row r="2366" ht="12">
      <c r="D2366" s="299"/>
    </row>
    <row r="2367" ht="12">
      <c r="D2367" s="299"/>
    </row>
    <row r="2368" ht="12">
      <c r="D2368" s="299"/>
    </row>
    <row r="2369" ht="12">
      <c r="D2369" s="299"/>
    </row>
    <row r="2370" ht="12">
      <c r="D2370" s="299"/>
    </row>
    <row r="2371" ht="12">
      <c r="D2371" s="299"/>
    </row>
    <row r="2372" ht="12">
      <c r="D2372" s="299"/>
    </row>
    <row r="2373" ht="12">
      <c r="D2373" s="299"/>
    </row>
    <row r="2374" ht="12">
      <c r="D2374" s="299"/>
    </row>
    <row r="2375" ht="12">
      <c r="D2375" s="299"/>
    </row>
    <row r="2376" ht="12">
      <c r="D2376" s="299"/>
    </row>
    <row r="2377" ht="12">
      <c r="D2377" s="299"/>
    </row>
    <row r="2378" ht="12">
      <c r="D2378" s="299"/>
    </row>
    <row r="2379" ht="12">
      <c r="D2379" s="299"/>
    </row>
    <row r="2380" ht="12">
      <c r="D2380" s="299"/>
    </row>
    <row r="2381" ht="12">
      <c r="D2381" s="299"/>
    </row>
    <row r="2382" ht="12">
      <c r="D2382" s="299"/>
    </row>
    <row r="2383" ht="12">
      <c r="D2383" s="299"/>
    </row>
    <row r="2384" ht="12">
      <c r="D2384" s="299"/>
    </row>
    <row r="2385" ht="12">
      <c r="D2385" s="299"/>
    </row>
    <row r="2386" ht="12">
      <c r="D2386" s="299"/>
    </row>
    <row r="2387" ht="12">
      <c r="D2387" s="299"/>
    </row>
    <row r="2388" ht="12">
      <c r="D2388" s="299"/>
    </row>
    <row r="2389" ht="12">
      <c r="D2389" s="299"/>
    </row>
    <row r="2390" ht="12">
      <c r="D2390" s="299"/>
    </row>
    <row r="2391" ht="12">
      <c r="D2391" s="299"/>
    </row>
    <row r="2392" ht="12">
      <c r="D2392" s="299"/>
    </row>
    <row r="2393" ht="12">
      <c r="D2393" s="299"/>
    </row>
    <row r="2394" ht="12">
      <c r="D2394" s="299"/>
    </row>
    <row r="2395" ht="12">
      <c r="D2395" s="299"/>
    </row>
    <row r="2396" ht="12">
      <c r="D2396" s="299"/>
    </row>
    <row r="2397" ht="12">
      <c r="D2397" s="299"/>
    </row>
    <row r="2398" ht="12">
      <c r="D2398" s="299"/>
    </row>
    <row r="2399" ht="12">
      <c r="D2399" s="299"/>
    </row>
    <row r="2400" ht="12">
      <c r="D2400" s="299"/>
    </row>
    <row r="2401" ht="12">
      <c r="D2401" s="299"/>
    </row>
    <row r="2402" ht="12">
      <c r="D2402" s="299"/>
    </row>
    <row r="2403" ht="12">
      <c r="D2403" s="299"/>
    </row>
    <row r="2404" ht="12">
      <c r="D2404" s="299"/>
    </row>
    <row r="2405" ht="12">
      <c r="D2405" s="299"/>
    </row>
    <row r="2406" ht="12">
      <c r="D2406" s="299"/>
    </row>
    <row r="2407" ht="12">
      <c r="D2407" s="299"/>
    </row>
    <row r="2408" ht="12">
      <c r="D2408" s="299"/>
    </row>
    <row r="2409" ht="12">
      <c r="D2409" s="299"/>
    </row>
    <row r="2410" ht="12">
      <c r="D2410" s="299"/>
    </row>
    <row r="2411" ht="12">
      <c r="D2411" s="299"/>
    </row>
    <row r="2412" ht="12">
      <c r="D2412" s="299"/>
    </row>
    <row r="2413" ht="12">
      <c r="D2413" s="299"/>
    </row>
    <row r="2414" ht="12">
      <c r="D2414" s="299"/>
    </row>
    <row r="2415" ht="12">
      <c r="D2415" s="299"/>
    </row>
    <row r="2416" ht="12">
      <c r="D2416" s="299"/>
    </row>
    <row r="2417" ht="12">
      <c r="D2417" s="299"/>
    </row>
    <row r="2418" ht="12">
      <c r="D2418" s="299"/>
    </row>
    <row r="2419" ht="12">
      <c r="D2419" s="299"/>
    </row>
    <row r="2420" ht="12">
      <c r="D2420" s="299"/>
    </row>
    <row r="2421" ht="12">
      <c r="D2421" s="299"/>
    </row>
    <row r="2422" ht="12">
      <c r="D2422" s="299"/>
    </row>
    <row r="2423" ht="12">
      <c r="D2423" s="299"/>
    </row>
    <row r="2424" ht="12">
      <c r="D2424" s="299"/>
    </row>
    <row r="2425" ht="12">
      <c r="D2425" s="299"/>
    </row>
    <row r="2426" ht="12">
      <c r="D2426" s="299"/>
    </row>
    <row r="2427" ht="12">
      <c r="D2427" s="299"/>
    </row>
    <row r="2428" ht="12">
      <c r="D2428" s="299"/>
    </row>
    <row r="2429" ht="12">
      <c r="D2429" s="299"/>
    </row>
    <row r="2430" ht="12">
      <c r="D2430" s="299"/>
    </row>
    <row r="2431" ht="12">
      <c r="D2431" s="299"/>
    </row>
    <row r="2432" ht="12">
      <c r="D2432" s="299"/>
    </row>
    <row r="2433" ht="12">
      <c r="D2433" s="299"/>
    </row>
    <row r="2434" ht="12">
      <c r="D2434" s="299"/>
    </row>
    <row r="2435" ht="12">
      <c r="D2435" s="299"/>
    </row>
    <row r="2436" ht="12">
      <c r="D2436" s="299"/>
    </row>
    <row r="2437" ht="12">
      <c r="D2437" s="299"/>
    </row>
    <row r="2438" ht="12">
      <c r="D2438" s="299"/>
    </row>
    <row r="2439" ht="12">
      <c r="D2439" s="299"/>
    </row>
    <row r="2440" ht="12">
      <c r="D2440" s="299"/>
    </row>
    <row r="2441" ht="12">
      <c r="D2441" s="299"/>
    </row>
    <row r="2442" ht="12">
      <c r="D2442" s="299"/>
    </row>
    <row r="2443" ht="12">
      <c r="D2443" s="299"/>
    </row>
    <row r="2444" ht="12">
      <c r="D2444" s="299"/>
    </row>
    <row r="2445" ht="12">
      <c r="D2445" s="299"/>
    </row>
    <row r="2446" ht="12">
      <c r="D2446" s="299"/>
    </row>
    <row r="2447" ht="12">
      <c r="D2447" s="299"/>
    </row>
    <row r="2448" ht="12">
      <c r="D2448" s="299"/>
    </row>
    <row r="2449" ht="12">
      <c r="D2449" s="299"/>
    </row>
    <row r="2450" ht="12">
      <c r="D2450" s="299"/>
    </row>
    <row r="2451" ht="12">
      <c r="D2451" s="299"/>
    </row>
    <row r="2452" ht="12">
      <c r="D2452" s="299"/>
    </row>
    <row r="2453" ht="12">
      <c r="D2453" s="299"/>
    </row>
    <row r="2454" ht="12">
      <c r="D2454" s="299"/>
    </row>
    <row r="2455" ht="12">
      <c r="D2455" s="299"/>
    </row>
    <row r="2456" ht="12">
      <c r="D2456" s="299"/>
    </row>
    <row r="2457" ht="12">
      <c r="D2457" s="299"/>
    </row>
    <row r="2458" ht="12">
      <c r="D2458" s="299"/>
    </row>
    <row r="2459" ht="12">
      <c r="D2459" s="299"/>
    </row>
    <row r="2460" ht="12">
      <c r="D2460" s="299"/>
    </row>
    <row r="2461" ht="12">
      <c r="D2461" s="299"/>
    </row>
    <row r="2462" ht="12">
      <c r="D2462" s="299"/>
    </row>
    <row r="2463" ht="12">
      <c r="D2463" s="299"/>
    </row>
    <row r="2464" ht="12">
      <c r="D2464" s="299"/>
    </row>
    <row r="2465" ht="12">
      <c r="D2465" s="299"/>
    </row>
    <row r="2466" ht="12">
      <c r="D2466" s="299"/>
    </row>
    <row r="2467" ht="12">
      <c r="D2467" s="299"/>
    </row>
    <row r="2468" ht="12">
      <c r="D2468" s="299"/>
    </row>
    <row r="2469" ht="12">
      <c r="D2469" s="299"/>
    </row>
    <row r="2470" ht="12">
      <c r="D2470" s="299"/>
    </row>
    <row r="2471" ht="12">
      <c r="D2471" s="299"/>
    </row>
    <row r="2472" ht="12">
      <c r="D2472" s="299"/>
    </row>
    <row r="2473" ht="12">
      <c r="D2473" s="299"/>
    </row>
    <row r="2474" ht="12">
      <c r="D2474" s="299"/>
    </row>
    <row r="2475" ht="12">
      <c r="D2475" s="299"/>
    </row>
    <row r="2476" ht="12">
      <c r="D2476" s="299"/>
    </row>
    <row r="2477" ht="12">
      <c r="D2477" s="299"/>
    </row>
    <row r="2478" ht="12">
      <c r="D2478" s="299"/>
    </row>
    <row r="2479" ht="12">
      <c r="D2479" s="299"/>
    </row>
    <row r="2480" ht="12">
      <c r="D2480" s="299"/>
    </row>
    <row r="2481" ht="12">
      <c r="D2481" s="299"/>
    </row>
    <row r="2482" ht="12">
      <c r="D2482" s="299"/>
    </row>
    <row r="2483" ht="12">
      <c r="D2483" s="299"/>
    </row>
    <row r="2484" ht="12">
      <c r="D2484" s="299"/>
    </row>
    <row r="2485" ht="12">
      <c r="D2485" s="299"/>
    </row>
    <row r="2486" ht="12">
      <c r="D2486" s="299"/>
    </row>
    <row r="2487" ht="12">
      <c r="D2487" s="299"/>
    </row>
    <row r="2488" ht="12">
      <c r="D2488" s="299"/>
    </row>
    <row r="2489" ht="12">
      <c r="D2489" s="299"/>
    </row>
    <row r="2490" ht="12">
      <c r="D2490" s="299"/>
    </row>
    <row r="2491" ht="12">
      <c r="D2491" s="299"/>
    </row>
    <row r="2492" ht="12">
      <c r="D2492" s="299"/>
    </row>
    <row r="2493" ht="12">
      <c r="D2493" s="299"/>
    </row>
    <row r="2494" ht="12">
      <c r="D2494" s="299"/>
    </row>
    <row r="2495" ht="12">
      <c r="D2495" s="299"/>
    </row>
    <row r="2496" ht="12">
      <c r="D2496" s="299"/>
    </row>
    <row r="2497" ht="12">
      <c r="D2497" s="299"/>
    </row>
    <row r="2498" ht="12">
      <c r="D2498" s="299"/>
    </row>
    <row r="2499" ht="12">
      <c r="D2499" s="299"/>
    </row>
    <row r="2500" ht="12">
      <c r="D2500" s="299"/>
    </row>
    <row r="2501" ht="12">
      <c r="D2501" s="299"/>
    </row>
    <row r="2502" ht="12">
      <c r="D2502" s="299"/>
    </row>
    <row r="2503" ht="12">
      <c r="D2503" s="299"/>
    </row>
    <row r="2504" ht="12">
      <c r="D2504" s="299"/>
    </row>
    <row r="2505" ht="12">
      <c r="D2505" s="299"/>
    </row>
    <row r="2506" ht="12">
      <c r="D2506" s="299"/>
    </row>
    <row r="2507" ht="12">
      <c r="D2507" s="299"/>
    </row>
    <row r="2508" ht="12">
      <c r="D2508" s="299"/>
    </row>
    <row r="2509" ht="12">
      <c r="D2509" s="299"/>
    </row>
    <row r="2510" ht="12">
      <c r="D2510" s="299"/>
    </row>
    <row r="2511" ht="12">
      <c r="D2511" s="299"/>
    </row>
    <row r="2512" ht="12">
      <c r="D2512" s="299"/>
    </row>
    <row r="2513" ht="12">
      <c r="D2513" s="299"/>
    </row>
    <row r="2514" ht="12">
      <c r="D2514" s="299"/>
    </row>
    <row r="2515" ht="12">
      <c r="D2515" s="299"/>
    </row>
    <row r="2516" ht="12">
      <c r="D2516" s="299"/>
    </row>
    <row r="2517" ht="12">
      <c r="D2517" s="299"/>
    </row>
    <row r="2518" ht="12">
      <c r="D2518" s="299"/>
    </row>
    <row r="2519" ht="12">
      <c r="D2519" s="299"/>
    </row>
    <row r="2520" ht="12">
      <c r="D2520" s="299"/>
    </row>
    <row r="2521" ht="12">
      <c r="D2521" s="299"/>
    </row>
    <row r="2522" ht="12">
      <c r="D2522" s="299"/>
    </row>
    <row r="2523" ht="12">
      <c r="D2523" s="299"/>
    </row>
    <row r="2524" ht="12">
      <c r="D2524" s="299"/>
    </row>
    <row r="2525" ht="12">
      <c r="D2525" s="299"/>
    </row>
    <row r="2526" ht="12">
      <c r="D2526" s="299"/>
    </row>
    <row r="2527" ht="12">
      <c r="D2527" s="299"/>
    </row>
    <row r="2528" ht="12">
      <c r="D2528" s="299"/>
    </row>
    <row r="2529" ht="12">
      <c r="D2529" s="299"/>
    </row>
    <row r="2530" ht="12">
      <c r="D2530" s="299"/>
    </row>
    <row r="2531" ht="12">
      <c r="D2531" s="299"/>
    </row>
    <row r="2532" ht="12">
      <c r="D2532" s="299"/>
    </row>
    <row r="2533" ht="12">
      <c r="D2533" s="299"/>
    </row>
    <row r="2534" ht="12">
      <c r="D2534" s="299"/>
    </row>
    <row r="2535" ht="12">
      <c r="D2535" s="299"/>
    </row>
    <row r="2536" ht="12">
      <c r="D2536" s="299"/>
    </row>
    <row r="2537" ht="12">
      <c r="D2537" s="299"/>
    </row>
    <row r="2538" ht="12">
      <c r="D2538" s="299"/>
    </row>
    <row r="2539" ht="12">
      <c r="D2539" s="299"/>
    </row>
    <row r="2540" ht="12">
      <c r="D2540" s="299"/>
    </row>
    <row r="2541" ht="12">
      <c r="D2541" s="299"/>
    </row>
    <row r="2542" ht="12">
      <c r="D2542" s="299"/>
    </row>
    <row r="2543" ht="12">
      <c r="D2543" s="299"/>
    </row>
    <row r="2544" ht="12">
      <c r="D2544" s="299"/>
    </row>
    <row r="2545" ht="12">
      <c r="D2545" s="299"/>
    </row>
    <row r="2546" ht="12">
      <c r="D2546" s="299"/>
    </row>
    <row r="2547" ht="12">
      <c r="D2547" s="299"/>
    </row>
    <row r="2548" ht="12">
      <c r="D2548" s="299"/>
    </row>
    <row r="2549" ht="12">
      <c r="D2549" s="299"/>
    </row>
    <row r="2550" ht="12">
      <c r="D2550" s="299"/>
    </row>
    <row r="2551" ht="12">
      <c r="D2551" s="299"/>
    </row>
    <row r="2552" ht="12">
      <c r="D2552" s="299"/>
    </row>
    <row r="2553" ht="12">
      <c r="D2553" s="299"/>
    </row>
    <row r="2554" ht="12">
      <c r="D2554" s="299"/>
    </row>
    <row r="2555" ht="12">
      <c r="D2555" s="299"/>
    </row>
    <row r="2556" ht="12">
      <c r="D2556" s="299"/>
    </row>
    <row r="2557" ht="12">
      <c r="D2557" s="299"/>
    </row>
    <row r="2558" ht="12">
      <c r="D2558" s="299"/>
    </row>
    <row r="2559" ht="12">
      <c r="D2559" s="299"/>
    </row>
    <row r="2560" ht="12">
      <c r="D2560" s="299"/>
    </row>
    <row r="2561" ht="12">
      <c r="D2561" s="299"/>
    </row>
    <row r="2562" ht="12">
      <c r="D2562" s="299"/>
    </row>
    <row r="2563" ht="12">
      <c r="D2563" s="299"/>
    </row>
    <row r="2564" ht="12">
      <c r="D2564" s="299"/>
    </row>
    <row r="2565" ht="12">
      <c r="D2565" s="299"/>
    </row>
    <row r="2566" ht="12">
      <c r="D2566" s="299"/>
    </row>
    <row r="2567" ht="12">
      <c r="D2567" s="299"/>
    </row>
    <row r="2568" ht="12">
      <c r="D2568" s="299"/>
    </row>
    <row r="2569" ht="12">
      <c r="D2569" s="299"/>
    </row>
    <row r="2570" ht="12">
      <c r="D2570" s="299"/>
    </row>
    <row r="2571" ht="12">
      <c r="D2571" s="299"/>
    </row>
    <row r="2572" ht="12">
      <c r="D2572" s="299"/>
    </row>
    <row r="2573" ht="12">
      <c r="D2573" s="299"/>
    </row>
    <row r="2574" ht="12">
      <c r="D2574" s="299"/>
    </row>
    <row r="2575" ht="12">
      <c r="D2575" s="299"/>
    </row>
    <row r="2576" ht="12">
      <c r="D2576" s="299"/>
    </row>
    <row r="2577" ht="12">
      <c r="D2577" s="299"/>
    </row>
    <row r="2578" ht="12">
      <c r="D2578" s="299"/>
    </row>
    <row r="2579" ht="12">
      <c r="D2579" s="299"/>
    </row>
    <row r="2580" ht="12">
      <c r="D2580" s="299"/>
    </row>
    <row r="2581" ht="12">
      <c r="D2581" s="299"/>
    </row>
    <row r="2582" ht="12">
      <c r="D2582" s="299"/>
    </row>
    <row r="2583" ht="12">
      <c r="D2583" s="299"/>
    </row>
    <row r="2584" ht="12">
      <c r="D2584" s="299"/>
    </row>
    <row r="2585" ht="12">
      <c r="D2585" s="299"/>
    </row>
    <row r="2586" ht="12">
      <c r="D2586" s="299"/>
    </row>
    <row r="2587" ht="12">
      <c r="D2587" s="299"/>
    </row>
    <row r="2588" ht="12">
      <c r="D2588" s="299"/>
    </row>
    <row r="2589" ht="12">
      <c r="D2589" s="299"/>
    </row>
    <row r="2590" ht="12">
      <c r="D2590" s="299"/>
    </row>
    <row r="2591" ht="12">
      <c r="D2591" s="299"/>
    </row>
    <row r="2592" ht="12">
      <c r="D2592" s="299"/>
    </row>
    <row r="2593" ht="12">
      <c r="D2593" s="299"/>
    </row>
    <row r="2594" ht="12">
      <c r="D2594" s="299"/>
    </row>
    <row r="2595" ht="12">
      <c r="D2595" s="299"/>
    </row>
    <row r="2596" ht="12">
      <c r="D2596" s="299"/>
    </row>
    <row r="2597" ht="12">
      <c r="D2597" s="299"/>
    </row>
    <row r="2598" ht="12">
      <c r="D2598" s="299"/>
    </row>
    <row r="2599" ht="12">
      <c r="D2599" s="299"/>
    </row>
    <row r="2600" ht="12">
      <c r="D2600" s="299"/>
    </row>
    <row r="2601" ht="12">
      <c r="D2601" s="299"/>
    </row>
    <row r="2602" ht="12">
      <c r="D2602" s="299"/>
    </row>
    <row r="2603" ht="12">
      <c r="D2603" s="299"/>
    </row>
    <row r="2604" ht="12">
      <c r="D2604" s="299"/>
    </row>
    <row r="2605" ht="12">
      <c r="D2605" s="299"/>
    </row>
    <row r="2606" ht="12">
      <c r="D2606" s="299"/>
    </row>
    <row r="2607" ht="12">
      <c r="D2607" s="299"/>
    </row>
    <row r="2608" ht="12">
      <c r="D2608" s="299"/>
    </row>
    <row r="2609" ht="12">
      <c r="D2609" s="299"/>
    </row>
    <row r="2610" ht="12">
      <c r="D2610" s="299"/>
    </row>
    <row r="2611" ht="12">
      <c r="D2611" s="299"/>
    </row>
    <row r="2612" ht="12">
      <c r="D2612" s="299"/>
    </row>
    <row r="2613" ht="12">
      <c r="D2613" s="299"/>
    </row>
    <row r="2614" ht="12">
      <c r="D2614" s="299"/>
    </row>
    <row r="2615" ht="12">
      <c r="D2615" s="299"/>
    </row>
    <row r="2616" ht="12">
      <c r="D2616" s="299"/>
    </row>
    <row r="2617" ht="12">
      <c r="D2617" s="299"/>
    </row>
    <row r="2618" ht="12">
      <c r="D2618" s="299"/>
    </row>
    <row r="2619" ht="12">
      <c r="D2619" s="299"/>
    </row>
    <row r="2620" ht="12">
      <c r="D2620" s="299"/>
    </row>
    <row r="2621" ht="12">
      <c r="D2621" s="299"/>
    </row>
    <row r="2622" ht="12">
      <c r="D2622" s="299"/>
    </row>
    <row r="2623" ht="12">
      <c r="D2623" s="299"/>
    </row>
    <row r="2624" ht="12">
      <c r="D2624" s="299"/>
    </row>
    <row r="2625" ht="12">
      <c r="D2625" s="299"/>
    </row>
    <row r="2626" ht="12">
      <c r="D2626" s="299"/>
    </row>
    <row r="2627" ht="12">
      <c r="D2627" s="299"/>
    </row>
    <row r="2628" ht="12">
      <c r="D2628" s="299"/>
    </row>
    <row r="2629" ht="12">
      <c r="D2629" s="299"/>
    </row>
    <row r="2630" ht="12">
      <c r="D2630" s="299"/>
    </row>
    <row r="2631" ht="12">
      <c r="D2631" s="299"/>
    </row>
    <row r="2632" ht="12">
      <c r="D2632" s="299"/>
    </row>
    <row r="2633" ht="12">
      <c r="D2633" s="299"/>
    </row>
    <row r="2634" ht="12">
      <c r="D2634" s="299"/>
    </row>
    <row r="2635" ht="12">
      <c r="D2635" s="299"/>
    </row>
    <row r="2636" ht="12">
      <c r="D2636" s="299"/>
    </row>
    <row r="2637" ht="12">
      <c r="D2637" s="299"/>
    </row>
    <row r="2638" ht="12">
      <c r="D2638" s="299"/>
    </row>
    <row r="2639" ht="12">
      <c r="D2639" s="299"/>
    </row>
    <row r="2640" ht="12">
      <c r="D2640" s="299"/>
    </row>
    <row r="2641" ht="12">
      <c r="D2641" s="299"/>
    </row>
    <row r="2642" ht="12">
      <c r="D2642" s="299"/>
    </row>
    <row r="2643" ht="12">
      <c r="D2643" s="299"/>
    </row>
    <row r="2644" ht="12">
      <c r="D2644" s="299"/>
    </row>
    <row r="2645" ht="12">
      <c r="D2645" s="299"/>
    </row>
    <row r="2646" ht="12">
      <c r="D2646" s="299"/>
    </row>
    <row r="2647" ht="12">
      <c r="D2647" s="299"/>
    </row>
    <row r="2648" ht="12">
      <c r="D2648" s="299"/>
    </row>
    <row r="2649" ht="12">
      <c r="D2649" s="299"/>
    </row>
    <row r="2650" ht="12">
      <c r="D2650" s="299"/>
    </row>
    <row r="2651" ht="12">
      <c r="D2651" s="299"/>
    </row>
    <row r="2652" ht="12">
      <c r="D2652" s="299"/>
    </row>
    <row r="2653" ht="12">
      <c r="D2653" s="299"/>
    </row>
    <row r="2654" ht="12">
      <c r="D2654" s="299"/>
    </row>
    <row r="2655" ht="12">
      <c r="D2655" s="299"/>
    </row>
    <row r="2656" ht="12">
      <c r="D2656" s="299"/>
    </row>
    <row r="2657" ht="12">
      <c r="D2657" s="299"/>
    </row>
    <row r="2658" ht="12">
      <c r="D2658" s="299"/>
    </row>
    <row r="2659" ht="12">
      <c r="D2659" s="299"/>
    </row>
    <row r="2660" ht="12">
      <c r="D2660" s="299"/>
    </row>
    <row r="2661" ht="12">
      <c r="D2661" s="299"/>
    </row>
    <row r="2662" ht="12">
      <c r="D2662" s="299"/>
    </row>
    <row r="2663" ht="12">
      <c r="D2663" s="299"/>
    </row>
    <row r="2664" ht="12">
      <c r="D2664" s="299"/>
    </row>
    <row r="2665" ht="12">
      <c r="D2665" s="299"/>
    </row>
    <row r="2666" ht="12">
      <c r="D2666" s="299"/>
    </row>
    <row r="2667" ht="12">
      <c r="D2667" s="299"/>
    </row>
    <row r="2668" ht="12">
      <c r="D2668" s="299"/>
    </row>
    <row r="2669" ht="12">
      <c r="D2669" s="299"/>
    </row>
    <row r="2670" ht="12">
      <c r="D2670" s="299"/>
    </row>
    <row r="2671" ht="12">
      <c r="D2671" s="299"/>
    </row>
    <row r="2672" ht="12">
      <c r="D2672" s="299"/>
    </row>
    <row r="2673" ht="12">
      <c r="D2673" s="299"/>
    </row>
    <row r="2674" ht="12">
      <c r="D2674" s="299"/>
    </row>
    <row r="2675" ht="12">
      <c r="D2675" s="299"/>
    </row>
    <row r="2676" ht="12">
      <c r="D2676" s="299"/>
    </row>
    <row r="2677" ht="12">
      <c r="D2677" s="299"/>
    </row>
    <row r="2678" ht="12">
      <c r="D2678" s="299"/>
    </row>
    <row r="2679" ht="12">
      <c r="D2679" s="299"/>
    </row>
    <row r="2680" ht="12">
      <c r="D2680" s="299"/>
    </row>
    <row r="2681" ht="12">
      <c r="D2681" s="299"/>
    </row>
    <row r="2682" ht="12">
      <c r="D2682" s="299"/>
    </row>
    <row r="2683" ht="12">
      <c r="D2683" s="299"/>
    </row>
    <row r="2684" ht="12">
      <c r="D2684" s="299"/>
    </row>
    <row r="2685" ht="12">
      <c r="D2685" s="299"/>
    </row>
    <row r="2686" ht="12">
      <c r="D2686" s="299"/>
    </row>
    <row r="2687" ht="12">
      <c r="D2687" s="299"/>
    </row>
    <row r="2688" ht="12">
      <c r="D2688" s="299"/>
    </row>
    <row r="2689" ht="12">
      <c r="D2689" s="299"/>
    </row>
    <row r="2690" ht="12">
      <c r="D2690" s="299"/>
    </row>
    <row r="2691" ht="12">
      <c r="D2691" s="299"/>
    </row>
    <row r="2692" ht="12">
      <c r="D2692" s="299"/>
    </row>
    <row r="2693" ht="12">
      <c r="D2693" s="299"/>
    </row>
    <row r="2694" ht="12">
      <c r="D2694" s="299"/>
    </row>
    <row r="2695" ht="12">
      <c r="D2695" s="299"/>
    </row>
    <row r="2696" ht="12">
      <c r="D2696" s="299"/>
    </row>
    <row r="2697" ht="12">
      <c r="D2697" s="299"/>
    </row>
    <row r="2698" ht="12">
      <c r="D2698" s="299"/>
    </row>
    <row r="2699" ht="12">
      <c r="D2699" s="299"/>
    </row>
    <row r="2700" ht="12">
      <c r="D2700" s="299"/>
    </row>
    <row r="2701" ht="12">
      <c r="D2701" s="299"/>
    </row>
    <row r="2702" ht="12">
      <c r="D2702" s="299"/>
    </row>
    <row r="2703" ht="12">
      <c r="D2703" s="299"/>
    </row>
    <row r="2704" ht="12">
      <c r="D2704" s="299"/>
    </row>
    <row r="2705" ht="12">
      <c r="D2705" s="299"/>
    </row>
    <row r="2706" ht="12">
      <c r="D2706" s="299"/>
    </row>
    <row r="2707" ht="12">
      <c r="D2707" s="299"/>
    </row>
    <row r="2708" ht="12">
      <c r="D2708" s="299"/>
    </row>
    <row r="2709" ht="12">
      <c r="D2709" s="299"/>
    </row>
    <row r="2710" ht="12">
      <c r="D2710" s="299"/>
    </row>
    <row r="2711" ht="12">
      <c r="D2711" s="299"/>
    </row>
    <row r="2712" ht="12">
      <c r="D2712" s="299"/>
    </row>
    <row r="2713" ht="12">
      <c r="D2713" s="299"/>
    </row>
    <row r="2714" ht="12">
      <c r="D2714" s="299"/>
    </row>
    <row r="2715" ht="12">
      <c r="D2715" s="299"/>
    </row>
    <row r="2716" ht="12">
      <c r="D2716" s="299"/>
    </row>
    <row r="2717" ht="12">
      <c r="D2717" s="299"/>
    </row>
    <row r="2718" ht="12">
      <c r="D2718" s="299"/>
    </row>
    <row r="2719" ht="12">
      <c r="D2719" s="299"/>
    </row>
    <row r="2720" ht="12">
      <c r="D2720" s="299"/>
    </row>
    <row r="2721" ht="12">
      <c r="D2721" s="299"/>
    </row>
    <row r="2722" ht="12">
      <c r="D2722" s="299"/>
    </row>
    <row r="2723" ht="12">
      <c r="D2723" s="299"/>
    </row>
    <row r="2724" ht="12">
      <c r="D2724" s="299"/>
    </row>
    <row r="2725" ht="12">
      <c r="D2725" s="299"/>
    </row>
    <row r="2726" ht="12">
      <c r="D2726" s="299"/>
    </row>
    <row r="2727" ht="12">
      <c r="D2727" s="299"/>
    </row>
    <row r="2728" ht="12">
      <c r="D2728" s="299"/>
    </row>
    <row r="2729" ht="12">
      <c r="D2729" s="299"/>
    </row>
    <row r="2730" ht="12">
      <c r="D2730" s="299"/>
    </row>
    <row r="2731" ht="12">
      <c r="D2731" s="299"/>
    </row>
    <row r="2732" ht="12">
      <c r="D2732" s="299"/>
    </row>
    <row r="2733" ht="12">
      <c r="D2733" s="299"/>
    </row>
    <row r="2734" ht="12">
      <c r="D2734" s="299"/>
    </row>
    <row r="2735" ht="12">
      <c r="D2735" s="299"/>
    </row>
    <row r="2736" ht="12">
      <c r="D2736" s="299"/>
    </row>
    <row r="2737" ht="12">
      <c r="D2737" s="299"/>
    </row>
    <row r="2738" ht="12">
      <c r="D2738" s="299"/>
    </row>
    <row r="2739" ht="12">
      <c r="D2739" s="299"/>
    </row>
    <row r="2740" ht="12">
      <c r="D2740" s="299"/>
    </row>
    <row r="2741" ht="12">
      <c r="D2741" s="299"/>
    </row>
    <row r="2742" ht="12">
      <c r="D2742" s="299"/>
    </row>
    <row r="2743" ht="12">
      <c r="D2743" s="299"/>
    </row>
    <row r="2744" ht="12">
      <c r="D2744" s="299"/>
    </row>
    <row r="2745" ht="12">
      <c r="D2745" s="299"/>
    </row>
    <row r="2746" ht="12">
      <c r="D2746" s="299"/>
    </row>
    <row r="2747" ht="12">
      <c r="D2747" s="299"/>
    </row>
    <row r="2748" ht="12">
      <c r="D2748" s="299"/>
    </row>
    <row r="2749" ht="12">
      <c r="D2749" s="299"/>
    </row>
    <row r="2750" ht="12">
      <c r="D2750" s="299"/>
    </row>
    <row r="2751" ht="12">
      <c r="D2751" s="299"/>
    </row>
    <row r="2752" ht="12">
      <c r="D2752" s="299"/>
    </row>
    <row r="2753" ht="12">
      <c r="D2753" s="299"/>
    </row>
    <row r="2754" ht="12">
      <c r="D2754" s="299"/>
    </row>
    <row r="2755" ht="12">
      <c r="D2755" s="299"/>
    </row>
    <row r="2756" ht="12">
      <c r="D2756" s="299"/>
    </row>
    <row r="2757" ht="12">
      <c r="D2757" s="299"/>
    </row>
    <row r="2758" ht="12">
      <c r="D2758" s="299"/>
    </row>
    <row r="2759" ht="12">
      <c r="D2759" s="299"/>
    </row>
    <row r="2760" ht="12">
      <c r="D2760" s="299"/>
    </row>
    <row r="2761" ht="12">
      <c r="D2761" s="299"/>
    </row>
    <row r="2762" ht="12">
      <c r="D2762" s="299"/>
    </row>
    <row r="2763" ht="12">
      <c r="D2763" s="299"/>
    </row>
    <row r="2764" ht="12">
      <c r="D2764" s="299"/>
    </row>
    <row r="2765" ht="12">
      <c r="D2765" s="299"/>
    </row>
    <row r="2766" ht="12">
      <c r="D2766" s="299"/>
    </row>
    <row r="2767" ht="12">
      <c r="D2767" s="299"/>
    </row>
    <row r="2768" ht="12">
      <c r="D2768" s="299"/>
    </row>
    <row r="2769" ht="12">
      <c r="D2769" s="299"/>
    </row>
    <row r="2770" ht="12">
      <c r="D2770" s="299"/>
    </row>
    <row r="2771" ht="12">
      <c r="D2771" s="299"/>
    </row>
    <row r="2772" ht="12">
      <c r="D2772" s="299"/>
    </row>
    <row r="2773" ht="12">
      <c r="D2773" s="299"/>
    </row>
    <row r="2774" ht="12">
      <c r="D2774" s="299"/>
    </row>
    <row r="2775" ht="12">
      <c r="D2775" s="299"/>
    </row>
    <row r="2776" ht="12">
      <c r="D2776" s="299"/>
    </row>
    <row r="2777" ht="12">
      <c r="D2777" s="299"/>
    </row>
    <row r="2778" ht="12">
      <c r="D2778" s="299"/>
    </row>
    <row r="2779" ht="12">
      <c r="D2779" s="299"/>
    </row>
    <row r="2780" ht="12">
      <c r="D2780" s="299"/>
    </row>
    <row r="2781" ht="12">
      <c r="D2781" s="299"/>
    </row>
    <row r="2782" ht="12">
      <c r="D2782" s="299"/>
    </row>
    <row r="2783" ht="12">
      <c r="D2783" s="299"/>
    </row>
    <row r="2784" ht="12">
      <c r="D2784" s="299"/>
    </row>
    <row r="2785" ht="12">
      <c r="D2785" s="299"/>
    </row>
    <row r="2786" ht="12">
      <c r="D2786" s="299"/>
    </row>
    <row r="2787" ht="12">
      <c r="D2787" s="299"/>
    </row>
    <row r="2788" ht="12">
      <c r="D2788" s="299"/>
    </row>
    <row r="2789" ht="12">
      <c r="D2789" s="299"/>
    </row>
    <row r="2790" ht="12">
      <c r="D2790" s="299"/>
    </row>
    <row r="2791" ht="12">
      <c r="D2791" s="299"/>
    </row>
    <row r="2792" ht="12">
      <c r="D2792" s="299"/>
    </row>
    <row r="2793" ht="12">
      <c r="D2793" s="299"/>
    </row>
    <row r="2794" ht="12">
      <c r="D2794" s="299"/>
    </row>
    <row r="2795" ht="12">
      <c r="D2795" s="299"/>
    </row>
    <row r="2796" ht="12">
      <c r="D2796" s="299"/>
    </row>
    <row r="2797" ht="12">
      <c r="D2797" s="299"/>
    </row>
    <row r="2798" ht="12">
      <c r="D2798" s="299"/>
    </row>
    <row r="2799" ht="12">
      <c r="D2799" s="299"/>
    </row>
    <row r="2800" ht="12">
      <c r="D2800" s="299"/>
    </row>
    <row r="2801" ht="12">
      <c r="D2801" s="299"/>
    </row>
    <row r="2802" ht="12">
      <c r="D2802" s="299"/>
    </row>
    <row r="2803" ht="12">
      <c r="D2803" s="299"/>
    </row>
    <row r="2804" ht="12">
      <c r="D2804" s="299"/>
    </row>
    <row r="2805" ht="12">
      <c r="D2805" s="299"/>
    </row>
    <row r="2806" ht="12">
      <c r="D2806" s="299"/>
    </row>
    <row r="2807" ht="12">
      <c r="D2807" s="299"/>
    </row>
    <row r="2808" ht="12">
      <c r="D2808" s="299"/>
    </row>
    <row r="2809" ht="12">
      <c r="D2809" s="299"/>
    </row>
    <row r="2810" ht="12">
      <c r="D2810" s="299"/>
    </row>
    <row r="2811" ht="12">
      <c r="D2811" s="299"/>
    </row>
    <row r="2812" ht="12">
      <c r="D2812" s="299"/>
    </row>
    <row r="2813" ht="12">
      <c r="D2813" s="299"/>
    </row>
    <row r="2814" ht="12">
      <c r="D2814" s="299"/>
    </row>
    <row r="2815" ht="12">
      <c r="D2815" s="299"/>
    </row>
    <row r="2816" ht="12">
      <c r="D2816" s="299"/>
    </row>
    <row r="2817" ht="12">
      <c r="D2817" s="299"/>
    </row>
    <row r="2818" ht="12">
      <c r="D2818" s="299"/>
    </row>
    <row r="2819" ht="12">
      <c r="D2819" s="299"/>
    </row>
    <row r="2820" ht="12">
      <c r="D2820" s="299"/>
    </row>
    <row r="2821" ht="12">
      <c r="D2821" s="299"/>
    </row>
    <row r="2822" ht="12">
      <c r="D2822" s="299"/>
    </row>
    <row r="2823" ht="12">
      <c r="D2823" s="299"/>
    </row>
    <row r="2824" ht="12">
      <c r="D2824" s="299"/>
    </row>
    <row r="2825" ht="12">
      <c r="D2825" s="299"/>
    </row>
    <row r="2826" ht="12">
      <c r="D2826" s="299"/>
    </row>
    <row r="2827" ht="12">
      <c r="D2827" s="299"/>
    </row>
    <row r="2828" ht="12">
      <c r="D2828" s="299"/>
    </row>
    <row r="2829" ht="12">
      <c r="D2829" s="299"/>
    </row>
    <row r="2830" ht="12">
      <c r="D2830" s="299"/>
    </row>
    <row r="2831" ht="12">
      <c r="D2831" s="299"/>
    </row>
    <row r="2832" ht="12">
      <c r="D2832" s="299"/>
    </row>
    <row r="2833" ht="12">
      <c r="D2833" s="299"/>
    </row>
    <row r="2834" ht="12">
      <c r="D2834" s="299"/>
    </row>
    <row r="2835" ht="12">
      <c r="D2835" s="299"/>
    </row>
    <row r="2836" ht="12">
      <c r="D2836" s="299"/>
    </row>
    <row r="2837" ht="12">
      <c r="D2837" s="299"/>
    </row>
    <row r="2838" ht="12">
      <c r="D2838" s="299"/>
    </row>
    <row r="2839" ht="12">
      <c r="D2839" s="299"/>
    </row>
    <row r="2840" ht="12">
      <c r="D2840" s="299"/>
    </row>
    <row r="2841" ht="12">
      <c r="D2841" s="299"/>
    </row>
    <row r="2842" ht="12">
      <c r="D2842" s="299"/>
    </row>
    <row r="2843" ht="12">
      <c r="D2843" s="299"/>
    </row>
    <row r="2844" ht="12">
      <c r="D2844" s="299"/>
    </row>
    <row r="2845" ht="12">
      <c r="D2845" s="299"/>
    </row>
    <row r="2846" ht="12">
      <c r="D2846" s="299"/>
    </row>
    <row r="2847" ht="12">
      <c r="D2847" s="299"/>
    </row>
    <row r="2848" ht="12">
      <c r="D2848" s="299"/>
    </row>
    <row r="2849" ht="12">
      <c r="D2849" s="299"/>
    </row>
    <row r="2850" ht="12">
      <c r="D2850" s="299"/>
    </row>
    <row r="2851" ht="12">
      <c r="D2851" s="299"/>
    </row>
    <row r="2852" ht="12">
      <c r="D2852" s="299"/>
    </row>
    <row r="2853" ht="12">
      <c r="D2853" s="299"/>
    </row>
    <row r="2854" ht="12">
      <c r="D2854" s="299"/>
    </row>
    <row r="2855" ht="12">
      <c r="D2855" s="299"/>
    </row>
    <row r="2856" ht="12">
      <c r="D2856" s="299"/>
    </row>
    <row r="2857" ht="12">
      <c r="D2857" s="299"/>
    </row>
    <row r="2858" ht="12">
      <c r="D2858" s="299"/>
    </row>
    <row r="2859" ht="12">
      <c r="D2859" s="299"/>
    </row>
    <row r="2860" ht="12">
      <c r="D2860" s="299"/>
    </row>
    <row r="2861" ht="12">
      <c r="D2861" s="299"/>
    </row>
    <row r="2862" ht="12">
      <c r="D2862" s="299"/>
    </row>
    <row r="2863" ht="12">
      <c r="D2863" s="299"/>
    </row>
    <row r="2864" ht="12">
      <c r="D2864" s="299"/>
    </row>
    <row r="2865" ht="12">
      <c r="D2865" s="299"/>
    </row>
    <row r="2866" ht="12">
      <c r="D2866" s="299"/>
    </row>
    <row r="2867" ht="12">
      <c r="D2867" s="299"/>
    </row>
    <row r="2868" ht="12">
      <c r="D2868" s="299"/>
    </row>
    <row r="2869" ht="12">
      <c r="D2869" s="299"/>
    </row>
    <row r="2870" ht="12">
      <c r="D2870" s="299"/>
    </row>
    <row r="2871" ht="12">
      <c r="D2871" s="299"/>
    </row>
    <row r="2872" ht="12">
      <c r="D2872" s="299"/>
    </row>
    <row r="2873" ht="12">
      <c r="D2873" s="299"/>
    </row>
    <row r="2874" ht="12">
      <c r="D2874" s="299"/>
    </row>
    <row r="2875" ht="12">
      <c r="D2875" s="299"/>
    </row>
    <row r="2876" ht="12">
      <c r="D2876" s="299"/>
    </row>
    <row r="2877" ht="12">
      <c r="D2877" s="299"/>
    </row>
    <row r="2878" ht="12">
      <c r="D2878" s="299"/>
    </row>
    <row r="2879" ht="12">
      <c r="D2879" s="299"/>
    </row>
    <row r="2880" ht="12">
      <c r="D2880" s="299"/>
    </row>
    <row r="2881" ht="12">
      <c r="D2881" s="299"/>
    </row>
    <row r="2882" ht="12">
      <c r="D2882" s="299"/>
    </row>
    <row r="2883" ht="12">
      <c r="D2883" s="299"/>
    </row>
    <row r="2884" ht="12">
      <c r="D2884" s="299"/>
    </row>
    <row r="2885" ht="12">
      <c r="D2885" s="299"/>
    </row>
    <row r="2886" ht="12">
      <c r="D2886" s="299"/>
    </row>
    <row r="2887" ht="12">
      <c r="D2887" s="299"/>
    </row>
    <row r="2888" ht="12">
      <c r="D2888" s="299"/>
    </row>
    <row r="2889" ht="12">
      <c r="D2889" s="299"/>
    </row>
    <row r="2890" ht="12">
      <c r="D2890" s="299"/>
    </row>
    <row r="2891" ht="12">
      <c r="D2891" s="299"/>
    </row>
    <row r="2892" ht="12">
      <c r="D2892" s="299"/>
    </row>
    <row r="2893" ht="12">
      <c r="D2893" s="299"/>
    </row>
    <row r="2894" ht="12">
      <c r="D2894" s="299"/>
    </row>
    <row r="2895" ht="12">
      <c r="D2895" s="299"/>
    </row>
    <row r="2896" ht="12">
      <c r="D2896" s="299"/>
    </row>
    <row r="2897" ht="12">
      <c r="D2897" s="299"/>
    </row>
    <row r="2898" ht="12">
      <c r="D2898" s="299"/>
    </row>
    <row r="2899" ht="12">
      <c r="D2899" s="299"/>
    </row>
    <row r="2900" ht="12">
      <c r="D2900" s="299"/>
    </row>
    <row r="2901" ht="12">
      <c r="D2901" s="299"/>
    </row>
    <row r="2902" ht="12">
      <c r="D2902" s="299"/>
    </row>
    <row r="2903" ht="12">
      <c r="D2903" s="299"/>
    </row>
    <row r="2904" ht="12">
      <c r="D2904" s="299"/>
    </row>
    <row r="2905" ht="12">
      <c r="D2905" s="299"/>
    </row>
    <row r="2906" ht="12">
      <c r="D2906" s="299"/>
    </row>
    <row r="2907" ht="12">
      <c r="D2907" s="299"/>
    </row>
    <row r="2908" ht="12">
      <c r="D2908" s="299"/>
    </row>
    <row r="2909" ht="12">
      <c r="D2909" s="299"/>
    </row>
    <row r="2910" ht="12">
      <c r="D2910" s="299"/>
    </row>
    <row r="2911" ht="12">
      <c r="D2911" s="299"/>
    </row>
    <row r="2912" ht="12">
      <c r="D2912" s="299"/>
    </row>
    <row r="2913" ht="12">
      <c r="D2913" s="299"/>
    </row>
    <row r="2914" ht="12">
      <c r="D2914" s="299"/>
    </row>
    <row r="2915" ht="12">
      <c r="D2915" s="299"/>
    </row>
    <row r="2916" ht="12">
      <c r="D2916" s="299"/>
    </row>
    <row r="2917" ht="12">
      <c r="D2917" s="299"/>
    </row>
    <row r="2918" ht="12">
      <c r="D2918" s="299"/>
    </row>
    <row r="2919" ht="12">
      <c r="D2919" s="299"/>
    </row>
    <row r="2920" ht="12">
      <c r="D2920" s="299"/>
    </row>
    <row r="2921" ht="12">
      <c r="D2921" s="299"/>
    </row>
    <row r="2922" ht="12">
      <c r="D2922" s="299"/>
    </row>
    <row r="2923" ht="12">
      <c r="D2923" s="299"/>
    </row>
    <row r="2924" ht="12">
      <c r="D2924" s="299"/>
    </row>
    <row r="2925" ht="12">
      <c r="D2925" s="299"/>
    </row>
    <row r="2926" ht="12">
      <c r="D2926" s="299"/>
    </row>
    <row r="2927" ht="12">
      <c r="D2927" s="299"/>
    </row>
    <row r="2928" ht="12">
      <c r="D2928" s="299"/>
    </row>
    <row r="2929" ht="12">
      <c r="D2929" s="299"/>
    </row>
    <row r="2930" ht="12">
      <c r="D2930" s="299"/>
    </row>
    <row r="2931" ht="12">
      <c r="D2931" s="299"/>
    </row>
    <row r="2932" ht="12">
      <c r="D2932" s="299"/>
    </row>
    <row r="2933" ht="12">
      <c r="D2933" s="299"/>
    </row>
    <row r="2934" ht="12">
      <c r="D2934" s="299"/>
    </row>
    <row r="2935" ht="12">
      <c r="D2935" s="299"/>
    </row>
    <row r="2936" ht="12">
      <c r="D2936" s="299"/>
    </row>
    <row r="2937" ht="12">
      <c r="D2937" s="299"/>
    </row>
    <row r="2938" ht="12">
      <c r="D2938" s="299"/>
    </row>
    <row r="2939" ht="12">
      <c r="D2939" s="299"/>
    </row>
    <row r="2940" ht="12">
      <c r="D2940" s="299"/>
    </row>
    <row r="2941" ht="12">
      <c r="D2941" s="299"/>
    </row>
    <row r="2942" ht="12">
      <c r="D2942" s="299"/>
    </row>
    <row r="2943" ht="12">
      <c r="D2943" s="299"/>
    </row>
    <row r="2944" ht="12">
      <c r="D2944" s="299"/>
    </row>
    <row r="2945" ht="12">
      <c r="D2945" s="299"/>
    </row>
    <row r="2946" ht="12">
      <c r="D2946" s="299"/>
    </row>
    <row r="2947" ht="12">
      <c r="D2947" s="299"/>
    </row>
    <row r="2948" ht="12">
      <c r="D2948" s="299"/>
    </row>
    <row r="2949" ht="12">
      <c r="D2949" s="299"/>
    </row>
    <row r="2950" ht="12">
      <c r="D2950" s="299"/>
    </row>
    <row r="2951" ht="12">
      <c r="D2951" s="299"/>
    </row>
    <row r="2952" ht="12">
      <c r="D2952" s="299"/>
    </row>
    <row r="2953" ht="12">
      <c r="D2953" s="299"/>
    </row>
    <row r="2954" ht="12">
      <c r="D2954" s="299"/>
    </row>
    <row r="2955" ht="12">
      <c r="D2955" s="299"/>
    </row>
    <row r="2956" ht="12">
      <c r="D2956" s="299"/>
    </row>
    <row r="2957" ht="12">
      <c r="D2957" s="299"/>
    </row>
    <row r="2958" ht="12">
      <c r="D2958" s="299"/>
    </row>
    <row r="2959" ht="12">
      <c r="D2959" s="299"/>
    </row>
    <row r="2960" ht="12">
      <c r="D2960" s="299"/>
    </row>
    <row r="2961" ht="12">
      <c r="D2961" s="299"/>
    </row>
    <row r="2962" ht="12">
      <c r="D2962" s="299"/>
    </row>
    <row r="2963" ht="12">
      <c r="D2963" s="299"/>
    </row>
    <row r="2964" ht="12">
      <c r="D2964" s="299"/>
    </row>
    <row r="2965" ht="12">
      <c r="D2965" s="299"/>
    </row>
    <row r="2966" ht="12">
      <c r="D2966" s="299"/>
    </row>
    <row r="2967" ht="12">
      <c r="D2967" s="299"/>
    </row>
    <row r="2968" ht="12">
      <c r="D2968" s="299"/>
    </row>
    <row r="2969" ht="12">
      <c r="D2969" s="299"/>
    </row>
    <row r="2970" ht="12">
      <c r="D2970" s="299"/>
    </row>
    <row r="2971" ht="12">
      <c r="D2971" s="299"/>
    </row>
    <row r="2972" ht="12">
      <c r="D2972" s="299"/>
    </row>
    <row r="2973" ht="12">
      <c r="D2973" s="299"/>
    </row>
    <row r="2974" ht="12">
      <c r="D2974" s="299"/>
    </row>
    <row r="2975" ht="12">
      <c r="D2975" s="299"/>
    </row>
    <row r="2976" ht="12">
      <c r="D2976" s="299"/>
    </row>
    <row r="2977" ht="12">
      <c r="D2977" s="299"/>
    </row>
    <row r="2978" ht="12">
      <c r="D2978" s="299"/>
    </row>
    <row r="2979" ht="12">
      <c r="D2979" s="299"/>
    </row>
    <row r="2980" ht="12">
      <c r="D2980" s="299"/>
    </row>
    <row r="2981" ht="12">
      <c r="D2981" s="299"/>
    </row>
    <row r="2982" ht="12">
      <c r="D2982" s="299"/>
    </row>
    <row r="2983" ht="12">
      <c r="D2983" s="299"/>
    </row>
    <row r="2984" ht="12">
      <c r="D2984" s="299"/>
    </row>
    <row r="2985" ht="12">
      <c r="D2985" s="299"/>
    </row>
    <row r="2986" ht="12">
      <c r="D2986" s="299"/>
    </row>
    <row r="2987" ht="12">
      <c r="D2987" s="299"/>
    </row>
    <row r="2988" ht="12">
      <c r="D2988" s="299"/>
    </row>
    <row r="2989" ht="12">
      <c r="D2989" s="299"/>
    </row>
    <row r="2990" ht="12">
      <c r="D2990" s="299"/>
    </row>
    <row r="2991" ht="12">
      <c r="D2991" s="299"/>
    </row>
    <row r="2992" ht="12">
      <c r="D2992" s="299"/>
    </row>
    <row r="2993" ht="12">
      <c r="D2993" s="299"/>
    </row>
    <row r="2994" ht="12">
      <c r="D2994" s="299"/>
    </row>
    <row r="2995" ht="12">
      <c r="D2995" s="299"/>
    </row>
    <row r="2996" ht="12">
      <c r="D2996" s="299"/>
    </row>
    <row r="2997" ht="12">
      <c r="D2997" s="299"/>
    </row>
    <row r="2998" ht="12">
      <c r="D2998" s="299"/>
    </row>
    <row r="2999" ht="12">
      <c r="D2999" s="299"/>
    </row>
    <row r="3000" ht="12">
      <c r="D3000" s="299"/>
    </row>
    <row r="3001" ht="12">
      <c r="D3001" s="299"/>
    </row>
    <row r="3002" ht="12">
      <c r="D3002" s="299"/>
    </row>
    <row r="3003" ht="12">
      <c r="D3003" s="299"/>
    </row>
    <row r="3004" ht="12">
      <c r="D3004" s="299"/>
    </row>
    <row r="3005" ht="12">
      <c r="D3005" s="299"/>
    </row>
    <row r="3006" ht="12">
      <c r="D3006" s="299"/>
    </row>
    <row r="3007" ht="12">
      <c r="D3007" s="299"/>
    </row>
    <row r="3008" ht="12">
      <c r="D3008" s="299"/>
    </row>
    <row r="3009" ht="12">
      <c r="D3009" s="299"/>
    </row>
    <row r="3010" ht="12">
      <c r="D3010" s="299"/>
    </row>
    <row r="3011" ht="12">
      <c r="D3011" s="299"/>
    </row>
    <row r="3012" ht="12">
      <c r="D3012" s="299"/>
    </row>
    <row r="3013" ht="12">
      <c r="D3013" s="299"/>
    </row>
    <row r="3014" ht="12">
      <c r="D3014" s="299"/>
    </row>
    <row r="3015" ht="12">
      <c r="D3015" s="299"/>
    </row>
    <row r="3016" ht="12">
      <c r="D3016" s="299"/>
    </row>
    <row r="3017" ht="12">
      <c r="D3017" s="299"/>
    </row>
    <row r="3018" ht="12">
      <c r="D3018" s="299"/>
    </row>
    <row r="3019" ht="12">
      <c r="D3019" s="299"/>
    </row>
    <row r="3020" ht="12">
      <c r="D3020" s="299"/>
    </row>
    <row r="3021" ht="12">
      <c r="D3021" s="299"/>
    </row>
    <row r="3022" ht="12">
      <c r="D3022" s="299"/>
    </row>
    <row r="3023" ht="12">
      <c r="D3023" s="299"/>
    </row>
    <row r="3024" ht="12">
      <c r="D3024" s="299"/>
    </row>
    <row r="3025" ht="12">
      <c r="D3025" s="299"/>
    </row>
    <row r="3026" ht="12">
      <c r="D3026" s="299"/>
    </row>
    <row r="3027" ht="12">
      <c r="D3027" s="299"/>
    </row>
    <row r="3028" ht="12">
      <c r="D3028" s="299"/>
    </row>
    <row r="3029" ht="12">
      <c r="D3029" s="299"/>
    </row>
    <row r="3030" ht="12">
      <c r="D3030" s="299"/>
    </row>
    <row r="3031" ht="12">
      <c r="D3031" s="299"/>
    </row>
    <row r="3032" ht="12">
      <c r="D3032" s="299"/>
    </row>
    <row r="3033" ht="12">
      <c r="D3033" s="299"/>
    </row>
    <row r="3034" ht="12">
      <c r="D3034" s="299"/>
    </row>
    <row r="3035" ht="12">
      <c r="D3035" s="299"/>
    </row>
    <row r="3036" ht="12">
      <c r="D3036" s="299"/>
    </row>
    <row r="3037" ht="12">
      <c r="D3037" s="299"/>
    </row>
    <row r="3038" ht="12">
      <c r="D3038" s="299"/>
    </row>
    <row r="3039" ht="12">
      <c r="D3039" s="299"/>
    </row>
    <row r="3040" ht="12">
      <c r="D3040" s="299"/>
    </row>
    <row r="3041" ht="12">
      <c r="D3041" s="299"/>
    </row>
    <row r="3042" ht="12">
      <c r="D3042" s="299"/>
    </row>
    <row r="3043" ht="12">
      <c r="D3043" s="299"/>
    </row>
    <row r="3044" ht="12">
      <c r="D3044" s="299"/>
    </row>
    <row r="3045" ht="12">
      <c r="D3045" s="299"/>
    </row>
    <row r="3046" ht="12">
      <c r="D3046" s="299"/>
    </row>
    <row r="3047" ht="12">
      <c r="D3047" s="299"/>
    </row>
    <row r="3048" ht="12">
      <c r="D3048" s="299"/>
    </row>
    <row r="3049" ht="12">
      <c r="D3049" s="299"/>
    </row>
    <row r="3050" ht="12">
      <c r="D3050" s="299"/>
    </row>
    <row r="3051" ht="12">
      <c r="D3051" s="299"/>
    </row>
    <row r="3052" ht="12">
      <c r="D3052" s="299"/>
    </row>
    <row r="3053" ht="12">
      <c r="D3053" s="299"/>
    </row>
    <row r="3054" ht="12">
      <c r="D3054" s="299"/>
    </row>
    <row r="3055" ht="12">
      <c r="D3055" s="299"/>
    </row>
    <row r="3056" ht="12">
      <c r="D3056" s="299"/>
    </row>
    <row r="3057" ht="12">
      <c r="D3057" s="299"/>
    </row>
    <row r="3058" ht="12">
      <c r="D3058" s="299"/>
    </row>
    <row r="3059" ht="12">
      <c r="D3059" s="299"/>
    </row>
    <row r="3060" ht="12">
      <c r="D3060" s="299"/>
    </row>
    <row r="3061" ht="12">
      <c r="D3061" s="299"/>
    </row>
    <row r="3062" ht="12">
      <c r="D3062" s="299"/>
    </row>
    <row r="3063" ht="12">
      <c r="D3063" s="299"/>
    </row>
    <row r="3064" ht="12">
      <c r="D3064" s="299"/>
    </row>
    <row r="3065" ht="12">
      <c r="D3065" s="299"/>
    </row>
    <row r="3066" ht="12">
      <c r="D3066" s="299"/>
    </row>
    <row r="3067" ht="12">
      <c r="D3067" s="299"/>
    </row>
    <row r="3068" ht="12">
      <c r="D3068" s="299"/>
    </row>
    <row r="3069" ht="12">
      <c r="D3069" s="299"/>
    </row>
    <row r="3070" ht="12">
      <c r="D3070" s="299"/>
    </row>
    <row r="3071" ht="12">
      <c r="D3071" s="299"/>
    </row>
    <row r="3072" ht="12">
      <c r="D3072" s="299"/>
    </row>
    <row r="3073" ht="12">
      <c r="D3073" s="299"/>
    </row>
    <row r="3074" ht="12">
      <c r="D3074" s="299"/>
    </row>
    <row r="3075" ht="12">
      <c r="D3075" s="299"/>
    </row>
    <row r="3076" ht="12">
      <c r="D3076" s="299"/>
    </row>
    <row r="3077" ht="12">
      <c r="D3077" s="299"/>
    </row>
    <row r="3078" ht="12">
      <c r="D3078" s="299"/>
    </row>
    <row r="3079" ht="12">
      <c r="D3079" s="299"/>
    </row>
    <row r="3080" ht="12">
      <c r="D3080" s="299"/>
    </row>
    <row r="3081" ht="12">
      <c r="D3081" s="299"/>
    </row>
    <row r="3082" ht="12">
      <c r="D3082" s="299"/>
    </row>
    <row r="3083" ht="12">
      <c r="D3083" s="299"/>
    </row>
    <row r="3084" ht="12">
      <c r="D3084" s="299"/>
    </row>
    <row r="3085" ht="12">
      <c r="D3085" s="299"/>
    </row>
    <row r="3086" ht="12">
      <c r="D3086" s="299"/>
    </row>
    <row r="3087" ht="12">
      <c r="D3087" s="299"/>
    </row>
    <row r="3088" ht="12">
      <c r="D3088" s="299"/>
    </row>
    <row r="3089" ht="12">
      <c r="D3089" s="299"/>
    </row>
    <row r="3090" ht="12">
      <c r="D3090" s="299"/>
    </row>
    <row r="3091" ht="12">
      <c r="D3091" s="299"/>
    </row>
    <row r="3092" ht="12">
      <c r="D3092" s="299"/>
    </row>
    <row r="3093" ht="12">
      <c r="D3093" s="299"/>
    </row>
    <row r="3094" ht="12">
      <c r="D3094" s="299"/>
    </row>
    <row r="3095" ht="12">
      <c r="D3095" s="299"/>
    </row>
    <row r="3096" ht="12">
      <c r="D3096" s="299"/>
    </row>
    <row r="3097" ht="12">
      <c r="D3097" s="299"/>
    </row>
    <row r="3098" ht="12">
      <c r="D3098" s="299"/>
    </row>
    <row r="3099" ht="12">
      <c r="D3099" s="299"/>
    </row>
    <row r="3100" ht="12">
      <c r="D3100" s="299"/>
    </row>
    <row r="3101" ht="12">
      <c r="D3101" s="299"/>
    </row>
    <row r="3102" ht="12">
      <c r="D3102" s="299"/>
    </row>
    <row r="3103" ht="12">
      <c r="D3103" s="299"/>
    </row>
    <row r="3104" ht="12">
      <c r="D3104" s="299"/>
    </row>
    <row r="3105" ht="12">
      <c r="D3105" s="299"/>
    </row>
    <row r="3106" ht="12">
      <c r="D3106" s="299"/>
    </row>
    <row r="3107" ht="12">
      <c r="D3107" s="299"/>
    </row>
    <row r="3108" ht="12">
      <c r="D3108" s="299"/>
    </row>
    <row r="3109" ht="12">
      <c r="D3109" s="299"/>
    </row>
    <row r="3110" ht="12">
      <c r="D3110" s="299"/>
    </row>
    <row r="3111" ht="12">
      <c r="D3111" s="299"/>
    </row>
    <row r="3112" ht="12">
      <c r="D3112" s="299"/>
    </row>
    <row r="3113" ht="12">
      <c r="D3113" s="299"/>
    </row>
    <row r="3114" ht="12">
      <c r="D3114" s="299"/>
    </row>
    <row r="3115" ht="12">
      <c r="D3115" s="299"/>
    </row>
    <row r="3116" ht="12">
      <c r="D3116" s="299"/>
    </row>
    <row r="3117" ht="12">
      <c r="D3117" s="299"/>
    </row>
    <row r="3118" ht="12">
      <c r="D3118" s="299"/>
    </row>
    <row r="3119" ht="12">
      <c r="D3119" s="299"/>
    </row>
    <row r="3120" ht="12">
      <c r="D3120" s="299"/>
    </row>
    <row r="3121" ht="12">
      <c r="D3121" s="299"/>
    </row>
    <row r="3122" ht="12">
      <c r="D3122" s="299"/>
    </row>
    <row r="3123" ht="12">
      <c r="D3123" s="299"/>
    </row>
    <row r="3124" ht="12">
      <c r="D3124" s="299"/>
    </row>
    <row r="3125" ht="12">
      <c r="D3125" s="299"/>
    </row>
    <row r="3126" ht="12">
      <c r="D3126" s="299"/>
    </row>
    <row r="3127" ht="12">
      <c r="D3127" s="299"/>
    </row>
    <row r="3128" ht="12">
      <c r="D3128" s="299"/>
    </row>
    <row r="3129" ht="12">
      <c r="D3129" s="299"/>
    </row>
    <row r="3130" ht="12">
      <c r="D3130" s="299"/>
    </row>
    <row r="3131" ht="12">
      <c r="D3131" s="299"/>
    </row>
    <row r="3132" ht="12">
      <c r="D3132" s="299"/>
    </row>
    <row r="3133" ht="12">
      <c r="D3133" s="299"/>
    </row>
    <row r="3134" ht="12">
      <c r="D3134" s="299"/>
    </row>
    <row r="3135" ht="12">
      <c r="D3135" s="299"/>
    </row>
    <row r="3136" ht="12">
      <c r="D3136" s="299"/>
    </row>
    <row r="3137" ht="12">
      <c r="D3137" s="299"/>
    </row>
    <row r="3138" ht="12">
      <c r="D3138" s="299"/>
    </row>
    <row r="3139" ht="12">
      <c r="D3139" s="299"/>
    </row>
    <row r="3140" ht="12">
      <c r="D3140" s="299"/>
    </row>
    <row r="3141" ht="12">
      <c r="D3141" s="299"/>
    </row>
    <row r="3142" ht="12">
      <c r="D3142" s="299"/>
    </row>
    <row r="3143" ht="12">
      <c r="D3143" s="299"/>
    </row>
    <row r="3144" ht="12">
      <c r="D3144" s="299"/>
    </row>
    <row r="3145" ht="12">
      <c r="D3145" s="299"/>
    </row>
    <row r="3146" ht="12">
      <c r="D3146" s="299"/>
    </row>
    <row r="3147" ht="12">
      <c r="D3147" s="299"/>
    </row>
    <row r="3148" ht="12">
      <c r="D3148" s="299"/>
    </row>
    <row r="3149" ht="12">
      <c r="D3149" s="299"/>
    </row>
    <row r="3150" ht="12">
      <c r="D3150" s="299"/>
    </row>
    <row r="3151" ht="12">
      <c r="D3151" s="299"/>
    </row>
    <row r="3152" ht="12">
      <c r="D3152" s="299"/>
    </row>
    <row r="3153" ht="12">
      <c r="D3153" s="299"/>
    </row>
    <row r="3154" ht="12">
      <c r="D3154" s="299"/>
    </row>
    <row r="3155" ht="12">
      <c r="D3155" s="299"/>
    </row>
    <row r="3156" ht="12">
      <c r="D3156" s="299"/>
    </row>
    <row r="3157" ht="12">
      <c r="D3157" s="299"/>
    </row>
    <row r="3158" ht="12">
      <c r="D3158" s="299"/>
    </row>
    <row r="3159" ht="12">
      <c r="D3159" s="299"/>
    </row>
    <row r="3160" ht="12">
      <c r="D3160" s="299"/>
    </row>
    <row r="3161" ht="12">
      <c r="D3161" s="299"/>
    </row>
    <row r="3162" ht="12">
      <c r="D3162" s="299"/>
    </row>
    <row r="3163" ht="12">
      <c r="D3163" s="299"/>
    </row>
    <row r="3164" ht="12">
      <c r="D3164" s="299"/>
    </row>
    <row r="3165" ht="12">
      <c r="D3165" s="299"/>
    </row>
    <row r="3166" ht="12">
      <c r="D3166" s="299"/>
    </row>
    <row r="3167" ht="12">
      <c r="D3167" s="299"/>
    </row>
    <row r="3168" ht="12">
      <c r="D3168" s="299"/>
    </row>
    <row r="3169" ht="12">
      <c r="D3169" s="299"/>
    </row>
    <row r="3170" ht="12">
      <c r="D3170" s="299"/>
    </row>
    <row r="3171" ht="12">
      <c r="D3171" s="299"/>
    </row>
    <row r="3172" ht="12">
      <c r="D3172" s="299"/>
    </row>
    <row r="3173" ht="12">
      <c r="D3173" s="299"/>
    </row>
    <row r="3174" ht="12">
      <c r="D3174" s="299"/>
    </row>
    <row r="3175" ht="12">
      <c r="D3175" s="299"/>
    </row>
    <row r="3176" ht="12">
      <c r="D3176" s="299"/>
    </row>
    <row r="3177" ht="12">
      <c r="D3177" s="299"/>
    </row>
    <row r="3178" ht="12">
      <c r="D3178" s="299"/>
    </row>
    <row r="3179" ht="12">
      <c r="D3179" s="299"/>
    </row>
    <row r="3180" ht="12">
      <c r="D3180" s="299"/>
    </row>
    <row r="3181" ht="12">
      <c r="D3181" s="299"/>
    </row>
    <row r="3182" ht="12">
      <c r="D3182" s="299"/>
    </row>
    <row r="3183" ht="12">
      <c r="D3183" s="299"/>
    </row>
    <row r="3184" ht="12">
      <c r="D3184" s="299"/>
    </row>
    <row r="3185" ht="12">
      <c r="D3185" s="299"/>
    </row>
    <row r="3186" ht="12">
      <c r="D3186" s="299"/>
    </row>
    <row r="3187" ht="12">
      <c r="D3187" s="299"/>
    </row>
    <row r="3188" ht="12">
      <c r="D3188" s="299"/>
    </row>
    <row r="3189" ht="12">
      <c r="D3189" s="299"/>
    </row>
    <row r="3190" ht="12">
      <c r="D3190" s="299"/>
    </row>
    <row r="3191" ht="12">
      <c r="D3191" s="299"/>
    </row>
    <row r="3192" ht="12">
      <c r="D3192" s="299"/>
    </row>
    <row r="3193" ht="12">
      <c r="D3193" s="299"/>
    </row>
    <row r="3194" ht="12">
      <c r="D3194" s="299"/>
    </row>
    <row r="3195" ht="12">
      <c r="D3195" s="299"/>
    </row>
    <row r="3196" ht="12">
      <c r="D3196" s="299"/>
    </row>
    <row r="3197" ht="12">
      <c r="D3197" s="299"/>
    </row>
    <row r="3198" ht="12">
      <c r="D3198" s="299"/>
    </row>
    <row r="3199" ht="12">
      <c r="D3199" s="299"/>
    </row>
    <row r="3200" ht="12">
      <c r="D3200" s="299"/>
    </row>
    <row r="3201" ht="12">
      <c r="D3201" s="299"/>
    </row>
    <row r="3202" ht="12">
      <c r="D3202" s="299"/>
    </row>
    <row r="3203" ht="12">
      <c r="D3203" s="299"/>
    </row>
    <row r="3204" ht="12">
      <c r="D3204" s="299"/>
    </row>
    <row r="3205" ht="12">
      <c r="D3205" s="299"/>
    </row>
    <row r="3206" ht="12">
      <c r="D3206" s="299"/>
    </row>
    <row r="3207" ht="12">
      <c r="D3207" s="299"/>
    </row>
    <row r="3208" ht="12">
      <c r="D3208" s="299"/>
    </row>
    <row r="3209" ht="12">
      <c r="D3209" s="299"/>
    </row>
    <row r="3210" ht="12">
      <c r="D3210" s="299"/>
    </row>
    <row r="3211" ht="12">
      <c r="D3211" s="299"/>
    </row>
    <row r="3212" ht="12">
      <c r="D3212" s="299"/>
    </row>
    <row r="3213" ht="12">
      <c r="D3213" s="299"/>
    </row>
    <row r="3214" ht="12">
      <c r="D3214" s="299"/>
    </row>
    <row r="3215" ht="12">
      <c r="D3215" s="299"/>
    </row>
    <row r="3216" ht="12">
      <c r="D3216" s="299"/>
    </row>
    <row r="3217" ht="12">
      <c r="D3217" s="299"/>
    </row>
    <row r="3218" ht="12">
      <c r="D3218" s="299"/>
    </row>
    <row r="3219" ht="12">
      <c r="D3219" s="299"/>
    </row>
    <row r="3220" ht="12">
      <c r="D3220" s="299"/>
    </row>
    <row r="3221" ht="12">
      <c r="D3221" s="299"/>
    </row>
    <row r="3222" ht="12">
      <c r="D3222" s="299"/>
    </row>
    <row r="3223" ht="12">
      <c r="D3223" s="299"/>
    </row>
    <row r="3224" ht="12">
      <c r="D3224" s="299"/>
    </row>
    <row r="3225" ht="12">
      <c r="D3225" s="299"/>
    </row>
    <row r="3226" ht="12">
      <c r="D3226" s="299"/>
    </row>
    <row r="3227" ht="12">
      <c r="D3227" s="299"/>
    </row>
    <row r="3228" ht="12">
      <c r="D3228" s="299"/>
    </row>
    <row r="3229" ht="12">
      <c r="D3229" s="299"/>
    </row>
    <row r="3230" ht="12">
      <c r="D3230" s="299"/>
    </row>
    <row r="3231" ht="12">
      <c r="D3231" s="299"/>
    </row>
    <row r="3232" ht="12">
      <c r="D3232" s="299"/>
    </row>
    <row r="3233" ht="12">
      <c r="D3233" s="299"/>
    </row>
    <row r="3234" ht="12">
      <c r="D3234" s="299"/>
    </row>
    <row r="3235" ht="12">
      <c r="D3235" s="299"/>
    </row>
    <row r="3236" ht="12">
      <c r="D3236" s="299"/>
    </row>
    <row r="3237" ht="12">
      <c r="D3237" s="299"/>
    </row>
    <row r="3238" ht="12">
      <c r="D3238" s="299"/>
    </row>
    <row r="3239" ht="12">
      <c r="D3239" s="299"/>
    </row>
    <row r="3240" ht="12">
      <c r="D3240" s="299"/>
    </row>
    <row r="3241" ht="12">
      <c r="D3241" s="299"/>
    </row>
    <row r="3242" ht="12">
      <c r="D3242" s="299"/>
    </row>
    <row r="3243" ht="12">
      <c r="D3243" s="299"/>
    </row>
    <row r="3244" ht="12">
      <c r="D3244" s="299"/>
    </row>
    <row r="3245" ht="12">
      <c r="D3245" s="299"/>
    </row>
    <row r="3246" ht="12">
      <c r="D3246" s="299"/>
    </row>
    <row r="3247" ht="12">
      <c r="D3247" s="299"/>
    </row>
    <row r="3248" ht="12">
      <c r="D3248" s="299"/>
    </row>
    <row r="3249" ht="12">
      <c r="D3249" s="299"/>
    </row>
    <row r="3250" ht="12">
      <c r="D3250" s="299"/>
    </row>
    <row r="3251" ht="12">
      <c r="D3251" s="299"/>
    </row>
    <row r="3252" ht="12">
      <c r="D3252" s="299"/>
    </row>
    <row r="3253" ht="12">
      <c r="D3253" s="299"/>
    </row>
    <row r="3254" ht="12">
      <c r="D3254" s="299"/>
    </row>
    <row r="3255" ht="12">
      <c r="D3255" s="299"/>
    </row>
    <row r="3256" ht="12">
      <c r="D3256" s="299"/>
    </row>
    <row r="3257" ht="12">
      <c r="D3257" s="299"/>
    </row>
    <row r="3258" ht="12">
      <c r="D3258" s="299"/>
    </row>
    <row r="3259" ht="12">
      <c r="D3259" s="299"/>
    </row>
    <row r="3260" ht="12">
      <c r="D3260" s="299"/>
    </row>
    <row r="3261" ht="12">
      <c r="D3261" s="299"/>
    </row>
    <row r="3262" ht="12">
      <c r="D3262" s="299"/>
    </row>
    <row r="3263" ht="12">
      <c r="D3263" s="299"/>
    </row>
    <row r="3264" ht="12">
      <c r="D3264" s="299"/>
    </row>
    <row r="3265" ht="12">
      <c r="D3265" s="299"/>
    </row>
    <row r="3266" ht="12">
      <c r="D3266" s="299"/>
    </row>
    <row r="3267" ht="12">
      <c r="D3267" s="299"/>
    </row>
    <row r="3268" ht="12">
      <c r="D3268" s="299"/>
    </row>
    <row r="3269" ht="12">
      <c r="D3269" s="299"/>
    </row>
    <row r="3270" ht="12">
      <c r="D3270" s="299"/>
    </row>
    <row r="3271" ht="12">
      <c r="D3271" s="299"/>
    </row>
    <row r="3272" ht="12">
      <c r="D3272" s="299"/>
    </row>
    <row r="3273" ht="12">
      <c r="D3273" s="299"/>
    </row>
    <row r="3274" ht="12">
      <c r="D3274" s="299"/>
    </row>
    <row r="3275" ht="12">
      <c r="D3275" s="299"/>
    </row>
    <row r="3276" ht="12">
      <c r="D3276" s="299"/>
    </row>
    <row r="3277" ht="12">
      <c r="D3277" s="299"/>
    </row>
    <row r="3278" ht="12">
      <c r="D3278" s="299"/>
    </row>
    <row r="3279" ht="12">
      <c r="D3279" s="299"/>
    </row>
    <row r="3280" ht="12">
      <c r="D3280" s="299"/>
    </row>
    <row r="3281" ht="12">
      <c r="D3281" s="299"/>
    </row>
    <row r="3282" ht="12">
      <c r="D3282" s="299"/>
    </row>
    <row r="3283" ht="12">
      <c r="D3283" s="299"/>
    </row>
    <row r="3284" ht="12">
      <c r="D3284" s="299"/>
    </row>
    <row r="3285" ht="12">
      <c r="D3285" s="299"/>
    </row>
    <row r="3286" ht="12">
      <c r="D3286" s="299"/>
    </row>
    <row r="3287" ht="12">
      <c r="D3287" s="299"/>
    </row>
    <row r="3288" ht="12">
      <c r="D3288" s="299"/>
    </row>
    <row r="3289" ht="12">
      <c r="D3289" s="299"/>
    </row>
    <row r="3290" ht="12">
      <c r="D3290" s="299"/>
    </row>
    <row r="3291" ht="12">
      <c r="D3291" s="299"/>
    </row>
    <row r="3292" ht="12">
      <c r="D3292" s="299"/>
    </row>
    <row r="3293" ht="12">
      <c r="D3293" s="299"/>
    </row>
    <row r="3294" ht="12">
      <c r="D3294" s="299"/>
    </row>
    <row r="3295" ht="12">
      <c r="D3295" s="299"/>
    </row>
    <row r="3296" ht="12">
      <c r="D3296" s="299"/>
    </row>
    <row r="3297" ht="12">
      <c r="D3297" s="299"/>
    </row>
    <row r="3298" ht="12">
      <c r="D3298" s="299"/>
    </row>
    <row r="3299" ht="12">
      <c r="D3299" s="299"/>
    </row>
    <row r="3300" ht="12">
      <c r="D3300" s="299"/>
    </row>
    <row r="3301" ht="12">
      <c r="D3301" s="299"/>
    </row>
    <row r="3302" ht="12">
      <c r="D3302" s="299"/>
    </row>
    <row r="3303" ht="12">
      <c r="D3303" s="299"/>
    </row>
    <row r="3304" ht="12">
      <c r="D3304" s="299"/>
    </row>
    <row r="3305" ht="12">
      <c r="D3305" s="299"/>
    </row>
    <row r="3306" ht="12">
      <c r="D3306" s="299"/>
    </row>
    <row r="3307" ht="12">
      <c r="D3307" s="299"/>
    </row>
    <row r="3308" ht="12">
      <c r="D3308" s="299"/>
    </row>
    <row r="3309" ht="12">
      <c r="D3309" s="299"/>
    </row>
    <row r="3310" ht="12">
      <c r="D3310" s="299"/>
    </row>
    <row r="3311" ht="12">
      <c r="D3311" s="299"/>
    </row>
    <row r="3312" ht="12">
      <c r="D3312" s="299"/>
    </row>
    <row r="3313" ht="12">
      <c r="D3313" s="299"/>
    </row>
    <row r="3314" ht="12">
      <c r="D3314" s="299"/>
    </row>
    <row r="3315" ht="12">
      <c r="D3315" s="299"/>
    </row>
    <row r="3316" ht="12">
      <c r="D3316" s="299"/>
    </row>
    <row r="3317" ht="12">
      <c r="D3317" s="299"/>
    </row>
    <row r="3318" ht="12">
      <c r="D3318" s="299"/>
    </row>
    <row r="3319" ht="12">
      <c r="D3319" s="299"/>
    </row>
    <row r="3320" ht="12">
      <c r="D3320" s="299"/>
    </row>
    <row r="3321" ht="12">
      <c r="D3321" s="299"/>
    </row>
    <row r="3322" ht="12">
      <c r="D3322" s="299"/>
    </row>
    <row r="3323" ht="12">
      <c r="D3323" s="299"/>
    </row>
    <row r="3324" ht="12">
      <c r="D3324" s="299"/>
    </row>
    <row r="3325" ht="12">
      <c r="D3325" s="299"/>
    </row>
    <row r="3326" ht="12">
      <c r="D3326" s="299"/>
    </row>
    <row r="3327" ht="12">
      <c r="D3327" s="299"/>
    </row>
    <row r="3328" ht="12">
      <c r="D3328" s="299"/>
    </row>
    <row r="3329" ht="12">
      <c r="D3329" s="299"/>
    </row>
    <row r="3330" ht="12">
      <c r="D3330" s="299"/>
    </row>
    <row r="3331" ht="12">
      <c r="D3331" s="299"/>
    </row>
    <row r="3332" ht="12">
      <c r="D3332" s="299"/>
    </row>
    <row r="3333" ht="12">
      <c r="D3333" s="299"/>
    </row>
    <row r="3334" ht="12">
      <c r="D3334" s="299"/>
    </row>
    <row r="3335" ht="12">
      <c r="D3335" s="299"/>
    </row>
    <row r="3336" ht="12">
      <c r="D3336" s="299"/>
    </row>
    <row r="3337" ht="12">
      <c r="D3337" s="299"/>
    </row>
    <row r="3338" ht="12">
      <c r="D3338" s="299"/>
    </row>
    <row r="3339" ht="12">
      <c r="D3339" s="299"/>
    </row>
    <row r="3340" ht="12">
      <c r="D3340" s="299"/>
    </row>
    <row r="3341" ht="12">
      <c r="D3341" s="299"/>
    </row>
    <row r="3342" ht="12">
      <c r="D3342" s="299"/>
    </row>
    <row r="3343" ht="12">
      <c r="D3343" s="299"/>
    </row>
    <row r="3344" ht="12">
      <c r="D3344" s="299"/>
    </row>
    <row r="3345" ht="12">
      <c r="D3345" s="299"/>
    </row>
    <row r="3346" ht="12">
      <c r="D3346" s="299"/>
    </row>
    <row r="3347" ht="12">
      <c r="D3347" s="299"/>
    </row>
    <row r="3348" ht="12">
      <c r="D3348" s="299"/>
    </row>
    <row r="3349" ht="12">
      <c r="D3349" s="299"/>
    </row>
    <row r="3350" ht="12">
      <c r="D3350" s="299"/>
    </row>
    <row r="3351" ht="12">
      <c r="D3351" s="299"/>
    </row>
    <row r="3352" ht="12">
      <c r="D3352" s="299"/>
    </row>
    <row r="3353" ht="12">
      <c r="D3353" s="299"/>
    </row>
    <row r="3354" ht="12">
      <c r="D3354" s="299"/>
    </row>
    <row r="3355" ht="12">
      <c r="D3355" s="299"/>
    </row>
    <row r="3356" ht="12">
      <c r="D3356" s="299"/>
    </row>
    <row r="3357" ht="12">
      <c r="D3357" s="299"/>
    </row>
    <row r="3358" ht="12">
      <c r="D3358" s="299"/>
    </row>
    <row r="3359" ht="12">
      <c r="D3359" s="299"/>
    </row>
    <row r="3360" ht="12">
      <c r="D3360" s="299"/>
    </row>
    <row r="3361" ht="12">
      <c r="D3361" s="299"/>
    </row>
    <row r="3362" ht="12">
      <c r="D3362" s="299"/>
    </row>
    <row r="3363" ht="12">
      <c r="D3363" s="299"/>
    </row>
    <row r="3364" ht="12">
      <c r="D3364" s="299"/>
    </row>
    <row r="3365" ht="12">
      <c r="D3365" s="299"/>
    </row>
    <row r="3366" ht="12">
      <c r="D3366" s="299"/>
    </row>
    <row r="3367" ht="12">
      <c r="D3367" s="299"/>
    </row>
    <row r="3368" ht="12">
      <c r="D3368" s="299"/>
    </row>
    <row r="3369" ht="12">
      <c r="D3369" s="299"/>
    </row>
    <row r="3370" ht="12">
      <c r="D3370" s="299"/>
    </row>
    <row r="3371" ht="12">
      <c r="D3371" s="299"/>
    </row>
    <row r="3372" ht="12">
      <c r="D3372" s="299"/>
    </row>
    <row r="3373" ht="12">
      <c r="D3373" s="299"/>
    </row>
    <row r="3374" ht="12">
      <c r="D3374" s="299"/>
    </row>
    <row r="3375" ht="12">
      <c r="D3375" s="299"/>
    </row>
    <row r="3376" ht="12">
      <c r="D3376" s="299"/>
    </row>
    <row r="3377" ht="12">
      <c r="D3377" s="299"/>
    </row>
    <row r="3378" ht="12">
      <c r="D3378" s="299"/>
    </row>
    <row r="3379" ht="12">
      <c r="D3379" s="299"/>
    </row>
    <row r="3380" ht="12">
      <c r="D3380" s="299"/>
    </row>
    <row r="3381" ht="12">
      <c r="D3381" s="299"/>
    </row>
    <row r="3382" ht="12">
      <c r="D3382" s="299"/>
    </row>
    <row r="3383" ht="12">
      <c r="D3383" s="299"/>
    </row>
    <row r="3384" ht="12">
      <c r="D3384" s="299"/>
    </row>
    <row r="3385" ht="12">
      <c r="D3385" s="299"/>
    </row>
    <row r="3386" ht="12">
      <c r="D3386" s="299"/>
    </row>
    <row r="3387" ht="12">
      <c r="D3387" s="299"/>
    </row>
    <row r="3388" ht="12">
      <c r="D3388" s="299"/>
    </row>
    <row r="3389" ht="12">
      <c r="D3389" s="299"/>
    </row>
    <row r="3390" ht="12">
      <c r="D3390" s="299"/>
    </row>
    <row r="3391" ht="12">
      <c r="D3391" s="299"/>
    </row>
    <row r="3392" ht="12">
      <c r="D3392" s="299"/>
    </row>
    <row r="3393" ht="12">
      <c r="D3393" s="299"/>
    </row>
    <row r="3394" ht="12">
      <c r="D3394" s="299"/>
    </row>
    <row r="3395" ht="12">
      <c r="D3395" s="299"/>
    </row>
    <row r="3396" ht="12">
      <c r="D3396" s="299"/>
    </row>
    <row r="3397" ht="12">
      <c r="D3397" s="299"/>
    </row>
    <row r="3398" ht="12">
      <c r="D3398" s="299"/>
    </row>
    <row r="3399" ht="12">
      <c r="D3399" s="299"/>
    </row>
    <row r="3400" ht="12">
      <c r="D3400" s="299"/>
    </row>
    <row r="3401" ht="12">
      <c r="D3401" s="299"/>
    </row>
    <row r="3402" ht="12">
      <c r="D3402" s="299"/>
    </row>
    <row r="3403" ht="12">
      <c r="D3403" s="299"/>
    </row>
    <row r="3404" ht="12">
      <c r="D3404" s="299"/>
    </row>
    <row r="3405" ht="12">
      <c r="D3405" s="299"/>
    </row>
    <row r="3406" ht="12">
      <c r="D3406" s="299"/>
    </row>
    <row r="3407" ht="12">
      <c r="D3407" s="299"/>
    </row>
    <row r="3408" ht="12">
      <c r="D3408" s="299"/>
    </row>
    <row r="3409" ht="12">
      <c r="D3409" s="299"/>
    </row>
    <row r="3410" ht="12">
      <c r="D3410" s="299"/>
    </row>
    <row r="3411" ht="12">
      <c r="D3411" s="299"/>
    </row>
    <row r="3412" ht="12">
      <c r="D3412" s="299"/>
    </row>
    <row r="3413" ht="12">
      <c r="D3413" s="299"/>
    </row>
    <row r="3414" ht="12">
      <c r="D3414" s="299"/>
    </row>
    <row r="3415" ht="12">
      <c r="D3415" s="299"/>
    </row>
    <row r="3416" ht="12">
      <c r="D3416" s="299"/>
    </row>
    <row r="3417" ht="12">
      <c r="D3417" s="299"/>
    </row>
    <row r="3418" ht="12">
      <c r="D3418" s="299"/>
    </row>
    <row r="3419" ht="12">
      <c r="D3419" s="299"/>
    </row>
    <row r="3420" ht="12">
      <c r="D3420" s="299"/>
    </row>
    <row r="3421" ht="12">
      <c r="D3421" s="299"/>
    </row>
    <row r="3422" ht="12">
      <c r="D3422" s="299"/>
    </row>
    <row r="3423" ht="12">
      <c r="D3423" s="299"/>
    </row>
    <row r="3424" ht="12">
      <c r="D3424" s="299"/>
    </row>
    <row r="3425" ht="12">
      <c r="D3425" s="299"/>
    </row>
    <row r="3426" ht="12">
      <c r="D3426" s="299"/>
    </row>
    <row r="3427" ht="12">
      <c r="D3427" s="299"/>
    </row>
    <row r="3428" ht="12">
      <c r="D3428" s="299"/>
    </row>
    <row r="3429" ht="12">
      <c r="D3429" s="299"/>
    </row>
    <row r="3430" ht="12">
      <c r="D3430" s="299"/>
    </row>
    <row r="3431" ht="12">
      <c r="D3431" s="299"/>
    </row>
    <row r="3432" ht="12">
      <c r="D3432" s="299"/>
    </row>
    <row r="3433" ht="12">
      <c r="D3433" s="299"/>
    </row>
    <row r="3434" ht="12">
      <c r="D3434" s="299"/>
    </row>
    <row r="3435" ht="12">
      <c r="D3435" s="299"/>
    </row>
    <row r="3436" ht="12">
      <c r="D3436" s="299"/>
    </row>
    <row r="3437" ht="12">
      <c r="D3437" s="299"/>
    </row>
    <row r="3438" ht="12">
      <c r="D3438" s="299"/>
    </row>
    <row r="3439" ht="12">
      <c r="D3439" s="299"/>
    </row>
    <row r="3440" ht="12">
      <c r="D3440" s="299"/>
    </row>
    <row r="3441" ht="12">
      <c r="D3441" s="299"/>
    </row>
    <row r="3442" ht="12">
      <c r="D3442" s="299"/>
    </row>
    <row r="3443" ht="12">
      <c r="D3443" s="299"/>
    </row>
    <row r="3444" ht="12">
      <c r="D3444" s="299"/>
    </row>
    <row r="3445" ht="12">
      <c r="D3445" s="299"/>
    </row>
    <row r="3446" ht="12">
      <c r="D3446" s="299"/>
    </row>
    <row r="3447" ht="12">
      <c r="D3447" s="299"/>
    </row>
    <row r="3448" ht="12">
      <c r="D3448" s="299"/>
    </row>
    <row r="3449" ht="12">
      <c r="D3449" s="299"/>
    </row>
    <row r="3450" ht="12">
      <c r="D3450" s="299"/>
    </row>
    <row r="3451" ht="12">
      <c r="D3451" s="299"/>
    </row>
    <row r="3452" ht="12">
      <c r="D3452" s="299"/>
    </row>
    <row r="3453" ht="12">
      <c r="D3453" s="299"/>
    </row>
    <row r="3454" ht="12">
      <c r="D3454" s="299"/>
    </row>
    <row r="3455" ht="12">
      <c r="D3455" s="299"/>
    </row>
    <row r="3456" ht="12">
      <c r="D3456" s="299"/>
    </row>
    <row r="3457" ht="12">
      <c r="D3457" s="299"/>
    </row>
    <row r="3458" ht="12">
      <c r="D3458" s="299"/>
    </row>
    <row r="3459" ht="12">
      <c r="D3459" s="299"/>
    </row>
    <row r="3460" ht="12">
      <c r="D3460" s="299"/>
    </row>
    <row r="3461" ht="12">
      <c r="D3461" s="299"/>
    </row>
    <row r="3462" ht="12">
      <c r="D3462" s="299"/>
    </row>
    <row r="3463" ht="12">
      <c r="D3463" s="299"/>
    </row>
    <row r="3464" ht="12">
      <c r="D3464" s="299"/>
    </row>
    <row r="3465" ht="12">
      <c r="D3465" s="299"/>
    </row>
    <row r="3466" ht="12">
      <c r="D3466" s="299"/>
    </row>
    <row r="3467" ht="12">
      <c r="D3467" s="299"/>
    </row>
    <row r="3468" ht="12">
      <c r="D3468" s="299"/>
    </row>
    <row r="3469" ht="12">
      <c r="D3469" s="299"/>
    </row>
    <row r="3470" ht="12">
      <c r="D3470" s="299"/>
    </row>
    <row r="3471" ht="12">
      <c r="D3471" s="299"/>
    </row>
    <row r="3472" ht="12">
      <c r="D3472" s="299"/>
    </row>
    <row r="3473" ht="12">
      <c r="D3473" s="299"/>
    </row>
    <row r="3474" ht="12">
      <c r="D3474" s="299"/>
    </row>
    <row r="3475" ht="12">
      <c r="D3475" s="299"/>
    </row>
    <row r="3476" ht="12">
      <c r="D3476" s="299"/>
    </row>
    <row r="3477" ht="12">
      <c r="D3477" s="299"/>
    </row>
    <row r="3478" ht="12">
      <c r="D3478" s="299"/>
    </row>
    <row r="3479" ht="12">
      <c r="D3479" s="299"/>
    </row>
    <row r="3480" ht="12">
      <c r="D3480" s="299"/>
    </row>
    <row r="3481" ht="12">
      <c r="D3481" s="299"/>
    </row>
    <row r="3482" ht="12">
      <c r="D3482" s="299"/>
    </row>
    <row r="3483" ht="12">
      <c r="D3483" s="299"/>
    </row>
    <row r="3484" ht="12">
      <c r="D3484" s="299"/>
    </row>
    <row r="3485" ht="12">
      <c r="D3485" s="299"/>
    </row>
    <row r="3486" ht="12">
      <c r="D3486" s="299"/>
    </row>
    <row r="3487" ht="12">
      <c r="D3487" s="299"/>
    </row>
    <row r="3488" ht="12">
      <c r="D3488" s="299"/>
    </row>
    <row r="3489" ht="12">
      <c r="D3489" s="299"/>
    </row>
    <row r="3490" ht="12">
      <c r="D3490" s="299"/>
    </row>
    <row r="3491" ht="12">
      <c r="D3491" s="299"/>
    </row>
    <row r="3492" ht="12">
      <c r="D3492" s="299"/>
    </row>
    <row r="3493" ht="12">
      <c r="D3493" s="299"/>
    </row>
    <row r="3494" ht="12">
      <c r="D3494" s="299"/>
    </row>
    <row r="3495" ht="12">
      <c r="D3495" s="299"/>
    </row>
    <row r="3496" ht="12">
      <c r="D3496" s="299"/>
    </row>
    <row r="3497" ht="12">
      <c r="D3497" s="299"/>
    </row>
    <row r="3498" ht="12">
      <c r="D3498" s="299"/>
    </row>
    <row r="3499" ht="12">
      <c r="D3499" s="299"/>
    </row>
    <row r="3500" ht="12">
      <c r="D3500" s="299"/>
    </row>
    <row r="3501" ht="12">
      <c r="D3501" s="299"/>
    </row>
    <row r="3502" ht="12">
      <c r="D3502" s="299"/>
    </row>
    <row r="3503" ht="12">
      <c r="D3503" s="299"/>
    </row>
    <row r="3504" ht="12">
      <c r="D3504" s="299"/>
    </row>
    <row r="3505" ht="12">
      <c r="D3505" s="299"/>
    </row>
    <row r="3506" ht="12">
      <c r="D3506" s="299"/>
    </row>
    <row r="3507" ht="12">
      <c r="D3507" s="299"/>
    </row>
    <row r="3508" ht="12">
      <c r="D3508" s="299"/>
    </row>
    <row r="3509" ht="12">
      <c r="D3509" s="299"/>
    </row>
    <row r="3510" ht="12">
      <c r="D3510" s="299"/>
    </row>
    <row r="3511" ht="12">
      <c r="D3511" s="299"/>
    </row>
    <row r="3512" ht="12">
      <c r="D3512" s="299"/>
    </row>
    <row r="3513" ht="12">
      <c r="D3513" s="299"/>
    </row>
    <row r="3514" ht="12">
      <c r="D3514" s="299"/>
    </row>
    <row r="3515" ht="12">
      <c r="D3515" s="299"/>
    </row>
    <row r="3516" ht="12">
      <c r="D3516" s="299"/>
    </row>
    <row r="3517" ht="12">
      <c r="D3517" s="299"/>
    </row>
    <row r="3518" ht="12">
      <c r="D3518" s="299"/>
    </row>
    <row r="3519" ht="12">
      <c r="D3519" s="299"/>
    </row>
    <row r="3520" ht="12">
      <c r="D3520" s="299"/>
    </row>
    <row r="3521" ht="12">
      <c r="D3521" s="299"/>
    </row>
    <row r="3522" ht="12">
      <c r="D3522" s="299"/>
    </row>
    <row r="3523" ht="12">
      <c r="D3523" s="299"/>
    </row>
    <row r="3524" ht="12">
      <c r="D3524" s="299"/>
    </row>
    <row r="3525" ht="12">
      <c r="D3525" s="299"/>
    </row>
    <row r="3526" ht="12">
      <c r="D3526" s="299"/>
    </row>
    <row r="3527" ht="12">
      <c r="D3527" s="299"/>
    </row>
    <row r="3528" ht="12">
      <c r="D3528" s="299"/>
    </row>
    <row r="3529" ht="12">
      <c r="D3529" s="299"/>
    </row>
    <row r="3530" ht="12">
      <c r="D3530" s="299"/>
    </row>
    <row r="3531" ht="12">
      <c r="D3531" s="299"/>
    </row>
    <row r="3532" ht="12">
      <c r="D3532" s="299"/>
    </row>
    <row r="3533" ht="12">
      <c r="D3533" s="299"/>
    </row>
    <row r="3534" ht="12">
      <c r="D3534" s="299"/>
    </row>
    <row r="3535" ht="12">
      <c r="D3535" s="299"/>
    </row>
    <row r="3536" ht="12">
      <c r="D3536" s="299"/>
    </row>
    <row r="3537" ht="12">
      <c r="D3537" s="299"/>
    </row>
    <row r="3538" ht="12">
      <c r="D3538" s="299"/>
    </row>
    <row r="3539" ht="12">
      <c r="D3539" s="299"/>
    </row>
    <row r="3540" ht="12">
      <c r="D3540" s="299"/>
    </row>
    <row r="3541" ht="12">
      <c r="D3541" s="299"/>
    </row>
    <row r="3542" ht="12">
      <c r="D3542" s="299"/>
    </row>
    <row r="3543" ht="12">
      <c r="D3543" s="299"/>
    </row>
    <row r="3544" ht="12">
      <c r="D3544" s="299"/>
    </row>
    <row r="3545" ht="12">
      <c r="D3545" s="299"/>
    </row>
    <row r="3546" ht="12">
      <c r="D3546" s="299"/>
    </row>
    <row r="3547" ht="12">
      <c r="D3547" s="299"/>
    </row>
    <row r="3548" ht="12">
      <c r="D3548" s="299"/>
    </row>
    <row r="3549" ht="12">
      <c r="D3549" s="299"/>
    </row>
    <row r="3550" ht="12">
      <c r="D3550" s="299"/>
    </row>
    <row r="3551" ht="12">
      <c r="D3551" s="299"/>
    </row>
    <row r="3552" ht="12">
      <c r="D3552" s="299"/>
    </row>
    <row r="3553" ht="12">
      <c r="D3553" s="299"/>
    </row>
    <row r="3554" ht="12">
      <c r="D3554" s="299"/>
    </row>
    <row r="3555" ht="12">
      <c r="D3555" s="299"/>
    </row>
    <row r="3556" ht="12">
      <c r="D3556" s="299"/>
    </row>
    <row r="3557" ht="12">
      <c r="D3557" s="299"/>
    </row>
    <row r="3558" ht="12">
      <c r="D3558" s="299"/>
    </row>
    <row r="3559" ht="12">
      <c r="D3559" s="299"/>
    </row>
    <row r="3560" ht="12">
      <c r="D3560" s="299"/>
    </row>
    <row r="3561" ht="12">
      <c r="D3561" s="299"/>
    </row>
    <row r="3562" ht="12">
      <c r="D3562" s="299"/>
    </row>
    <row r="3563" ht="12">
      <c r="D3563" s="299"/>
    </row>
    <row r="3564" ht="12">
      <c r="D3564" s="299"/>
    </row>
    <row r="3565" ht="12">
      <c r="D3565" s="299"/>
    </row>
    <row r="3566" ht="12">
      <c r="D3566" s="299"/>
    </row>
    <row r="3567" ht="12">
      <c r="D3567" s="299"/>
    </row>
    <row r="3568" ht="12">
      <c r="D3568" s="299"/>
    </row>
    <row r="3569" ht="12">
      <c r="D3569" s="299"/>
    </row>
    <row r="3570" ht="12">
      <c r="D3570" s="299"/>
    </row>
    <row r="3571" ht="12">
      <c r="D3571" s="299"/>
    </row>
    <row r="3572" ht="12">
      <c r="D3572" s="299"/>
    </row>
    <row r="3573" ht="12">
      <c r="D3573" s="299"/>
    </row>
    <row r="3574" ht="12">
      <c r="D3574" s="299"/>
    </row>
    <row r="3575" ht="12">
      <c r="D3575" s="299"/>
    </row>
    <row r="3576" ht="12">
      <c r="D3576" s="299"/>
    </row>
    <row r="3577" ht="12">
      <c r="D3577" s="299"/>
    </row>
    <row r="3578" ht="12">
      <c r="D3578" s="299"/>
    </row>
    <row r="3579" ht="12">
      <c r="D3579" s="299"/>
    </row>
    <row r="3580" ht="12">
      <c r="D3580" s="299"/>
    </row>
    <row r="3581" ht="12">
      <c r="D3581" s="299"/>
    </row>
    <row r="3582" ht="12">
      <c r="D3582" s="299"/>
    </row>
    <row r="3583" ht="12">
      <c r="D3583" s="299"/>
    </row>
    <row r="3584" ht="12">
      <c r="D3584" s="299"/>
    </row>
    <row r="3585" ht="12">
      <c r="D3585" s="299"/>
    </row>
    <row r="3586" ht="12">
      <c r="D3586" s="299"/>
    </row>
    <row r="3587" ht="12">
      <c r="D3587" s="299"/>
    </row>
    <row r="3588" ht="12">
      <c r="D3588" s="299"/>
    </row>
    <row r="3589" ht="12">
      <c r="D3589" s="299"/>
    </row>
    <row r="3590" ht="12">
      <c r="D3590" s="299"/>
    </row>
    <row r="3591" ht="12">
      <c r="D3591" s="299"/>
    </row>
    <row r="3592" ht="12">
      <c r="D3592" s="299"/>
    </row>
    <row r="3593" ht="12">
      <c r="D3593" s="299"/>
    </row>
    <row r="3594" ht="12">
      <c r="D3594" s="299"/>
    </row>
    <row r="3595" ht="12">
      <c r="D3595" s="299"/>
    </row>
    <row r="3596" ht="12">
      <c r="D3596" s="299"/>
    </row>
    <row r="3597" ht="12">
      <c r="D3597" s="299"/>
    </row>
    <row r="3598" ht="12">
      <c r="D3598" s="299"/>
    </row>
    <row r="3599" ht="12">
      <c r="D3599" s="299"/>
    </row>
    <row r="3600" ht="12">
      <c r="D3600" s="299"/>
    </row>
    <row r="3601" ht="12">
      <c r="D3601" s="299"/>
    </row>
    <row r="3602" ht="12">
      <c r="D3602" s="299"/>
    </row>
    <row r="3603" ht="12">
      <c r="D3603" s="299"/>
    </row>
    <row r="3604" ht="12">
      <c r="D3604" s="299"/>
    </row>
    <row r="3605" ht="12">
      <c r="D3605" s="299"/>
    </row>
    <row r="3606" ht="12">
      <c r="D3606" s="299"/>
    </row>
    <row r="3607" ht="12">
      <c r="D3607" s="299"/>
    </row>
    <row r="3608" ht="12">
      <c r="D3608" s="299"/>
    </row>
    <row r="3609" ht="12">
      <c r="D3609" s="299"/>
    </row>
    <row r="3610" ht="12">
      <c r="D3610" s="299"/>
    </row>
    <row r="3611" ht="12">
      <c r="D3611" s="299"/>
    </row>
    <row r="3612" ht="12">
      <c r="D3612" s="299"/>
    </row>
    <row r="3613" ht="12">
      <c r="D3613" s="299"/>
    </row>
    <row r="3614" ht="12">
      <c r="D3614" s="299"/>
    </row>
    <row r="3615" ht="12">
      <c r="D3615" s="299"/>
    </row>
    <row r="3616" ht="12">
      <c r="D3616" s="299"/>
    </row>
    <row r="3617" ht="12">
      <c r="D3617" s="299"/>
    </row>
    <row r="3618" ht="12">
      <c r="D3618" s="299"/>
    </row>
    <row r="3619" ht="12">
      <c r="D3619" s="299"/>
    </row>
    <row r="3620" ht="12">
      <c r="D3620" s="299"/>
    </row>
    <row r="3621" ht="12">
      <c r="D3621" s="299"/>
    </row>
    <row r="3622" ht="12">
      <c r="D3622" s="299"/>
    </row>
    <row r="3623" ht="12">
      <c r="D3623" s="299"/>
    </row>
    <row r="3624" ht="12">
      <c r="D3624" s="299"/>
    </row>
    <row r="3625" ht="12">
      <c r="D3625" s="299"/>
    </row>
    <row r="3626" ht="12">
      <c r="D3626" s="299"/>
    </row>
    <row r="3627" ht="12">
      <c r="D3627" s="299"/>
    </row>
    <row r="3628" ht="12">
      <c r="D3628" s="299"/>
    </row>
    <row r="3629" ht="12">
      <c r="D3629" s="299"/>
    </row>
    <row r="3630" ht="12">
      <c r="D3630" s="299"/>
    </row>
    <row r="3631" ht="12">
      <c r="D3631" s="299"/>
    </row>
    <row r="3632" ht="12">
      <c r="D3632" s="299"/>
    </row>
    <row r="3633" ht="12">
      <c r="D3633" s="299"/>
    </row>
    <row r="3634" ht="12">
      <c r="D3634" s="299"/>
    </row>
    <row r="3635" ht="12">
      <c r="D3635" s="299"/>
    </row>
    <row r="3636" ht="12">
      <c r="D3636" s="299"/>
    </row>
    <row r="3637" ht="12">
      <c r="D3637" s="299"/>
    </row>
    <row r="3638" ht="12">
      <c r="D3638" s="299"/>
    </row>
    <row r="3639" ht="12">
      <c r="D3639" s="299"/>
    </row>
    <row r="3640" ht="12">
      <c r="D3640" s="299"/>
    </row>
    <row r="3641" ht="12">
      <c r="D3641" s="299"/>
    </row>
    <row r="3642" ht="12">
      <c r="D3642" s="299"/>
    </row>
    <row r="3643" ht="12">
      <c r="D3643" s="299"/>
    </row>
    <row r="3644" ht="12">
      <c r="D3644" s="299"/>
    </row>
    <row r="3645" ht="12">
      <c r="D3645" s="299"/>
    </row>
    <row r="3646" ht="12">
      <c r="D3646" s="299"/>
    </row>
    <row r="3647" ht="12">
      <c r="D3647" s="299"/>
    </row>
    <row r="3648" ht="12">
      <c r="D3648" s="299"/>
    </row>
    <row r="3649" ht="12">
      <c r="D3649" s="299"/>
    </row>
    <row r="3650" ht="12">
      <c r="D3650" s="299"/>
    </row>
    <row r="3651" ht="12">
      <c r="D3651" s="299"/>
    </row>
    <row r="3652" ht="12">
      <c r="D3652" s="299"/>
    </row>
    <row r="3653" ht="12">
      <c r="D3653" s="299"/>
    </row>
    <row r="3654" ht="12">
      <c r="D3654" s="299"/>
    </row>
    <row r="3655" ht="12">
      <c r="D3655" s="299"/>
    </row>
    <row r="3656" ht="12">
      <c r="D3656" s="299"/>
    </row>
    <row r="3657" ht="12">
      <c r="D3657" s="299"/>
    </row>
    <row r="3658" ht="12">
      <c r="D3658" s="299"/>
    </row>
    <row r="3659" ht="12">
      <c r="D3659" s="299"/>
    </row>
    <row r="3660" ht="12">
      <c r="D3660" s="299"/>
    </row>
    <row r="3661" ht="12">
      <c r="D3661" s="299"/>
    </row>
    <row r="3662" ht="12">
      <c r="D3662" s="299"/>
    </row>
    <row r="3663" ht="12">
      <c r="D3663" s="299"/>
    </row>
    <row r="3664" ht="12">
      <c r="D3664" s="299"/>
    </row>
    <row r="3665" ht="12">
      <c r="D3665" s="299"/>
    </row>
    <row r="3666" ht="12">
      <c r="D3666" s="299"/>
    </row>
    <row r="3667" ht="12">
      <c r="D3667" s="299"/>
    </row>
    <row r="3668" ht="12">
      <c r="D3668" s="299"/>
    </row>
    <row r="3669" ht="12">
      <c r="D3669" s="299"/>
    </row>
    <row r="3670" ht="12">
      <c r="D3670" s="299"/>
    </row>
    <row r="3671" ht="12">
      <c r="D3671" s="299"/>
    </row>
    <row r="3672" ht="12">
      <c r="D3672" s="299"/>
    </row>
    <row r="3673" ht="12">
      <c r="D3673" s="299"/>
    </row>
    <row r="3674" ht="12">
      <c r="D3674" s="299"/>
    </row>
    <row r="3675" ht="12">
      <c r="D3675" s="299"/>
    </row>
    <row r="3676" ht="12">
      <c r="D3676" s="299"/>
    </row>
    <row r="3677" ht="12">
      <c r="D3677" s="299"/>
    </row>
    <row r="3678" ht="12">
      <c r="D3678" s="299"/>
    </row>
    <row r="3679" ht="12">
      <c r="D3679" s="299"/>
    </row>
    <row r="3680" ht="12">
      <c r="D3680" s="299"/>
    </row>
    <row r="3681" ht="12">
      <c r="D3681" s="299"/>
    </row>
    <row r="3682" ht="12">
      <c r="D3682" s="299"/>
    </row>
    <row r="3683" ht="12">
      <c r="D3683" s="299"/>
    </row>
    <row r="3684" ht="12">
      <c r="D3684" s="299"/>
    </row>
    <row r="3685" ht="12">
      <c r="D3685" s="299"/>
    </row>
    <row r="3686" ht="12">
      <c r="D3686" s="299"/>
    </row>
    <row r="3687" ht="12">
      <c r="D3687" s="299"/>
    </row>
    <row r="3688" ht="12">
      <c r="D3688" s="299"/>
    </row>
    <row r="3689" ht="12">
      <c r="D3689" s="299"/>
    </row>
    <row r="3690" ht="12">
      <c r="D3690" s="299"/>
    </row>
    <row r="3691" ht="12">
      <c r="D3691" s="299"/>
    </row>
    <row r="3692" ht="12">
      <c r="D3692" s="299"/>
    </row>
    <row r="3693" ht="12">
      <c r="D3693" s="299"/>
    </row>
    <row r="3694" ht="12">
      <c r="D3694" s="299"/>
    </row>
    <row r="3695" ht="12">
      <c r="D3695" s="299"/>
    </row>
    <row r="3696" ht="12">
      <c r="D3696" s="299"/>
    </row>
    <row r="3697" ht="12">
      <c r="D3697" s="299"/>
    </row>
    <row r="3698" ht="12">
      <c r="D3698" s="299"/>
    </row>
    <row r="3699" ht="12">
      <c r="D3699" s="299"/>
    </row>
    <row r="3700" ht="12">
      <c r="D3700" s="299"/>
    </row>
    <row r="3701" ht="12">
      <c r="D3701" s="299"/>
    </row>
    <row r="3702" ht="12">
      <c r="D3702" s="299"/>
    </row>
    <row r="3703" ht="12">
      <c r="D3703" s="299"/>
    </row>
    <row r="3704" ht="12">
      <c r="D3704" s="299"/>
    </row>
    <row r="3705" ht="12">
      <c r="D3705" s="299"/>
    </row>
    <row r="3706" ht="12">
      <c r="D3706" s="299"/>
    </row>
    <row r="3707" ht="12">
      <c r="D3707" s="299"/>
    </row>
    <row r="3708" ht="12">
      <c r="D3708" s="299"/>
    </row>
    <row r="3709" ht="12">
      <c r="D3709" s="299"/>
    </row>
    <row r="3710" ht="12">
      <c r="D3710" s="299"/>
    </row>
    <row r="3711" ht="12">
      <c r="D3711" s="299"/>
    </row>
    <row r="3712" ht="12">
      <c r="D3712" s="299"/>
    </row>
    <row r="3713" ht="12">
      <c r="D3713" s="299"/>
    </row>
    <row r="3714" ht="12">
      <c r="D3714" s="299"/>
    </row>
    <row r="3715" ht="12">
      <c r="D3715" s="299"/>
    </row>
    <row r="3716" ht="12">
      <c r="D3716" s="299"/>
    </row>
    <row r="3717" ht="12">
      <c r="D3717" s="299"/>
    </row>
    <row r="3718" ht="12">
      <c r="D3718" s="299"/>
    </row>
    <row r="3719" ht="12">
      <c r="D3719" s="299"/>
    </row>
    <row r="3720" ht="12">
      <c r="D3720" s="299"/>
    </row>
    <row r="3721" ht="12">
      <c r="D3721" s="299"/>
    </row>
    <row r="3722" ht="12">
      <c r="D3722" s="299"/>
    </row>
    <row r="3723" ht="12">
      <c r="D3723" s="299"/>
    </row>
    <row r="3724" ht="12">
      <c r="D3724" s="299"/>
    </row>
    <row r="3725" ht="12">
      <c r="D3725" s="299"/>
    </row>
    <row r="3726" ht="12">
      <c r="D3726" s="299"/>
    </row>
    <row r="3727" ht="12">
      <c r="D3727" s="299"/>
    </row>
    <row r="3728" ht="12">
      <c r="D3728" s="299"/>
    </row>
    <row r="3729" ht="12">
      <c r="D3729" s="299"/>
    </row>
    <row r="3730" ht="12">
      <c r="D3730" s="299"/>
    </row>
    <row r="3731" ht="12">
      <c r="D3731" s="299"/>
    </row>
    <row r="3732" ht="12">
      <c r="D3732" s="299"/>
    </row>
    <row r="3733" ht="12">
      <c r="D3733" s="299"/>
    </row>
    <row r="3734" ht="12">
      <c r="D3734" s="299"/>
    </row>
    <row r="3735" ht="12">
      <c r="D3735" s="299"/>
    </row>
    <row r="3736" ht="12">
      <c r="D3736" s="299"/>
    </row>
    <row r="3737" ht="12">
      <c r="D3737" s="299"/>
    </row>
    <row r="3738" ht="12">
      <c r="D3738" s="299"/>
    </row>
    <row r="3739" ht="12">
      <c r="D3739" s="299"/>
    </row>
    <row r="3740" ht="12">
      <c r="D3740" s="299"/>
    </row>
    <row r="3741" ht="12">
      <c r="D3741" s="299"/>
    </row>
    <row r="3742" ht="12">
      <c r="D3742" s="299"/>
    </row>
    <row r="3743" ht="12">
      <c r="D3743" s="299"/>
    </row>
    <row r="3744" ht="12">
      <c r="D3744" s="299"/>
    </row>
    <row r="3745" ht="12">
      <c r="D3745" s="299"/>
    </row>
    <row r="3746" ht="12">
      <c r="D3746" s="299"/>
    </row>
    <row r="3747" ht="12">
      <c r="D3747" s="299"/>
    </row>
    <row r="3748" ht="12">
      <c r="D3748" s="299"/>
    </row>
    <row r="3749" ht="12">
      <c r="D3749" s="299"/>
    </row>
    <row r="3750" ht="12">
      <c r="D3750" s="299"/>
    </row>
    <row r="3751" ht="12">
      <c r="D3751" s="299"/>
    </row>
    <row r="3752" ht="12">
      <c r="D3752" s="299"/>
    </row>
    <row r="3753" ht="12">
      <c r="D3753" s="299"/>
    </row>
    <row r="3754" ht="12">
      <c r="D3754" s="299"/>
    </row>
    <row r="3755" ht="12">
      <c r="D3755" s="299"/>
    </row>
    <row r="3756" ht="12">
      <c r="D3756" s="299"/>
    </row>
    <row r="3757" ht="12">
      <c r="D3757" s="299"/>
    </row>
    <row r="3758" ht="12">
      <c r="D3758" s="299"/>
    </row>
    <row r="3759" ht="12">
      <c r="D3759" s="299"/>
    </row>
    <row r="3760" ht="12">
      <c r="D3760" s="299"/>
    </row>
    <row r="3761" ht="12">
      <c r="D3761" s="299"/>
    </row>
    <row r="3762" ht="12">
      <c r="D3762" s="299"/>
    </row>
    <row r="3763" ht="12">
      <c r="D3763" s="299"/>
    </row>
    <row r="3764" ht="12">
      <c r="D3764" s="299"/>
    </row>
    <row r="3765" ht="12">
      <c r="D3765" s="299"/>
    </row>
    <row r="3766" ht="12">
      <c r="D3766" s="299"/>
    </row>
    <row r="3767" ht="12">
      <c r="D3767" s="299"/>
    </row>
    <row r="3768" ht="12">
      <c r="D3768" s="299"/>
    </row>
    <row r="3769" ht="12">
      <c r="D3769" s="299"/>
    </row>
    <row r="3770" ht="12">
      <c r="D3770" s="299"/>
    </row>
    <row r="3771" ht="12">
      <c r="D3771" s="299"/>
    </row>
    <row r="3772" ht="12">
      <c r="D3772" s="299"/>
    </row>
    <row r="3773" ht="12">
      <c r="D3773" s="299"/>
    </row>
    <row r="3774" ht="12">
      <c r="D3774" s="299"/>
    </row>
    <row r="3775" ht="12">
      <c r="D3775" s="299"/>
    </row>
    <row r="3776" ht="12">
      <c r="D3776" s="299"/>
    </row>
    <row r="3777" ht="12">
      <c r="D3777" s="299"/>
    </row>
    <row r="3778" ht="12">
      <c r="D3778" s="299"/>
    </row>
    <row r="3779" ht="12">
      <c r="D3779" s="299"/>
    </row>
    <row r="3780" ht="12">
      <c r="D3780" s="299"/>
    </row>
    <row r="3781" ht="12">
      <c r="D3781" s="299"/>
    </row>
    <row r="3782" ht="12">
      <c r="D3782" s="299"/>
    </row>
    <row r="3783" ht="12">
      <c r="D3783" s="299"/>
    </row>
    <row r="3784" ht="12">
      <c r="D3784" s="299"/>
    </row>
    <row r="3785" ht="12">
      <c r="D3785" s="299"/>
    </row>
    <row r="3786" ht="12">
      <c r="D3786" s="299"/>
    </row>
    <row r="3787" ht="12">
      <c r="D3787" s="299"/>
    </row>
    <row r="3788" ht="12">
      <c r="D3788" s="299"/>
    </row>
    <row r="3789" ht="12">
      <c r="D3789" s="299"/>
    </row>
    <row r="3790" ht="12">
      <c r="D3790" s="299"/>
    </row>
    <row r="3791" ht="12">
      <c r="D3791" s="299"/>
    </row>
    <row r="3792" ht="12">
      <c r="D3792" s="299"/>
    </row>
    <row r="3793" ht="12">
      <c r="D3793" s="299"/>
    </row>
    <row r="3794" ht="12">
      <c r="D3794" s="299"/>
    </row>
    <row r="3795" ht="12">
      <c r="D3795" s="299"/>
    </row>
    <row r="3796" ht="12">
      <c r="D3796" s="299"/>
    </row>
    <row r="3797" ht="12">
      <c r="D3797" s="299"/>
    </row>
    <row r="3798" ht="12">
      <c r="D3798" s="299"/>
    </row>
    <row r="3799" ht="12">
      <c r="D3799" s="299"/>
    </row>
    <row r="3800" ht="12">
      <c r="D3800" s="299"/>
    </row>
    <row r="3801" ht="12">
      <c r="D3801" s="299"/>
    </row>
    <row r="3802" ht="12">
      <c r="D3802" s="299"/>
    </row>
    <row r="3803" ht="12">
      <c r="D3803" s="299"/>
    </row>
    <row r="3804" ht="12">
      <c r="D3804" s="299"/>
    </row>
    <row r="3805" ht="12">
      <c r="D3805" s="299"/>
    </row>
    <row r="3806" ht="12">
      <c r="D3806" s="299"/>
    </row>
    <row r="3807" ht="12">
      <c r="D3807" s="299"/>
    </row>
    <row r="3808" ht="12">
      <c r="D3808" s="299"/>
    </row>
    <row r="3809" ht="12">
      <c r="D3809" s="299"/>
    </row>
    <row r="3810" ht="12">
      <c r="D3810" s="299"/>
    </row>
    <row r="3811" ht="12">
      <c r="D3811" s="299"/>
    </row>
    <row r="3812" ht="12">
      <c r="D3812" s="299"/>
    </row>
    <row r="3813" ht="12">
      <c r="D3813" s="299"/>
    </row>
    <row r="3814" ht="12">
      <c r="D3814" s="299"/>
    </row>
    <row r="3815" ht="12">
      <c r="D3815" s="299"/>
    </row>
    <row r="3816" ht="12">
      <c r="D3816" s="299"/>
    </row>
    <row r="3817" ht="12">
      <c r="D3817" s="299"/>
    </row>
    <row r="3818" ht="12">
      <c r="D3818" s="299"/>
    </row>
    <row r="3819" ht="12">
      <c r="D3819" s="299"/>
    </row>
    <row r="3820" ht="12">
      <c r="D3820" s="299"/>
    </row>
    <row r="3821" ht="12">
      <c r="D3821" s="299"/>
    </row>
    <row r="3822" ht="12">
      <c r="D3822" s="299"/>
    </row>
    <row r="3823" ht="12">
      <c r="D3823" s="299"/>
    </row>
    <row r="3824" ht="12">
      <c r="D3824" s="299"/>
    </row>
    <row r="3825" ht="12">
      <c r="D3825" s="299"/>
    </row>
    <row r="3826" ht="12">
      <c r="D3826" s="299"/>
    </row>
    <row r="3827" ht="12">
      <c r="D3827" s="299"/>
    </row>
    <row r="3828" ht="12">
      <c r="D3828" s="299"/>
    </row>
    <row r="3829" ht="12">
      <c r="D3829" s="299"/>
    </row>
    <row r="3830" ht="12">
      <c r="D3830" s="299"/>
    </row>
    <row r="3831" ht="12">
      <c r="D3831" s="299"/>
    </row>
    <row r="3832" ht="12">
      <c r="D3832" s="299"/>
    </row>
    <row r="3833" ht="12">
      <c r="D3833" s="299"/>
    </row>
    <row r="3834" ht="12">
      <c r="D3834" s="299"/>
    </row>
    <row r="3835" ht="12">
      <c r="D3835" s="299"/>
    </row>
    <row r="3836" ht="12">
      <c r="D3836" s="299"/>
    </row>
    <row r="3837" ht="12">
      <c r="D3837" s="299"/>
    </row>
    <row r="3838" ht="12">
      <c r="D3838" s="299"/>
    </row>
    <row r="3839" ht="12">
      <c r="D3839" s="299"/>
    </row>
    <row r="3840" ht="12">
      <c r="D3840" s="299"/>
    </row>
    <row r="3841" ht="12">
      <c r="D3841" s="299"/>
    </row>
    <row r="3842" ht="12">
      <c r="D3842" s="299"/>
    </row>
    <row r="3843" ht="12">
      <c r="D3843" s="299"/>
    </row>
    <row r="3844" ht="12">
      <c r="D3844" s="299"/>
    </row>
    <row r="3845" ht="12">
      <c r="D3845" s="299"/>
    </row>
    <row r="3846" ht="12">
      <c r="D3846" s="299"/>
    </row>
    <row r="3847" ht="12">
      <c r="D3847" s="299"/>
    </row>
    <row r="3848" ht="12">
      <c r="D3848" s="299"/>
    </row>
    <row r="3849" ht="12">
      <c r="D3849" s="299"/>
    </row>
    <row r="3850" ht="12">
      <c r="D3850" s="299"/>
    </row>
    <row r="3851" ht="12">
      <c r="D3851" s="299"/>
    </row>
    <row r="3852" ht="12">
      <c r="D3852" s="299"/>
    </row>
    <row r="3853" ht="12">
      <c r="D3853" s="299"/>
    </row>
    <row r="3854" ht="12">
      <c r="D3854" s="299"/>
    </row>
    <row r="3855" ht="12">
      <c r="D3855" s="299"/>
    </row>
    <row r="3856" ht="12">
      <c r="D3856" s="299"/>
    </row>
    <row r="3857" ht="12">
      <c r="D3857" s="299"/>
    </row>
    <row r="3858" ht="12">
      <c r="D3858" s="299"/>
    </row>
    <row r="3859" ht="12">
      <c r="D3859" s="299"/>
    </row>
    <row r="3860" ht="12">
      <c r="D3860" s="299"/>
    </row>
    <row r="3861" ht="12">
      <c r="D3861" s="299"/>
    </row>
    <row r="3862" ht="12">
      <c r="D3862" s="299"/>
    </row>
    <row r="3863" ht="12">
      <c r="D3863" s="299"/>
    </row>
    <row r="3864" ht="12">
      <c r="D3864" s="299"/>
    </row>
    <row r="3865" ht="12">
      <c r="D3865" s="299"/>
    </row>
    <row r="3866" ht="12">
      <c r="D3866" s="299"/>
    </row>
    <row r="3867" ht="12">
      <c r="D3867" s="299"/>
    </row>
    <row r="3868" ht="12">
      <c r="D3868" s="299"/>
    </row>
    <row r="3869" ht="12">
      <c r="D3869" s="299"/>
    </row>
    <row r="3870" ht="12">
      <c r="D3870" s="299"/>
    </row>
    <row r="3871" ht="12">
      <c r="D3871" s="299"/>
    </row>
    <row r="3872" ht="12">
      <c r="D3872" s="299"/>
    </row>
    <row r="3873" ht="12">
      <c r="D3873" s="299"/>
    </row>
    <row r="3874" ht="12">
      <c r="D3874" s="299"/>
    </row>
    <row r="3875" ht="12">
      <c r="D3875" s="299"/>
    </row>
    <row r="3876" ht="12">
      <c r="D3876" s="299"/>
    </row>
    <row r="3877" ht="12">
      <c r="D3877" s="299"/>
    </row>
    <row r="3878" ht="12">
      <c r="D3878" s="299"/>
    </row>
    <row r="3879" ht="12">
      <c r="D3879" s="299"/>
    </row>
    <row r="3880" ht="12">
      <c r="D3880" s="299"/>
    </row>
    <row r="3881" ht="12">
      <c r="D3881" s="299"/>
    </row>
    <row r="3882" ht="12">
      <c r="D3882" s="299"/>
    </row>
    <row r="3883" ht="12">
      <c r="D3883" s="299"/>
    </row>
    <row r="3884" ht="12">
      <c r="D3884" s="299"/>
    </row>
    <row r="3885" ht="12">
      <c r="D3885" s="299"/>
    </row>
    <row r="3886" ht="12">
      <c r="D3886" s="299"/>
    </row>
    <row r="3887" ht="12">
      <c r="D3887" s="299"/>
    </row>
    <row r="3888" ht="12">
      <c r="D3888" s="299"/>
    </row>
    <row r="3889" ht="12">
      <c r="D3889" s="299"/>
    </row>
    <row r="3890" ht="12">
      <c r="D3890" s="299"/>
    </row>
    <row r="3891" ht="12">
      <c r="D3891" s="299"/>
    </row>
    <row r="3892" ht="12">
      <c r="D3892" s="299"/>
    </row>
    <row r="3893" ht="12">
      <c r="D3893" s="299"/>
    </row>
    <row r="3894" ht="12">
      <c r="D3894" s="299"/>
    </row>
    <row r="3895" ht="12">
      <c r="D3895" s="299"/>
    </row>
    <row r="3896" ht="12">
      <c r="D3896" s="299"/>
    </row>
    <row r="3897" ht="12">
      <c r="D3897" s="299"/>
    </row>
    <row r="3898" ht="12">
      <c r="D3898" s="299"/>
    </row>
    <row r="3899" ht="12">
      <c r="D3899" s="299"/>
    </row>
    <row r="3900" ht="12">
      <c r="D3900" s="299"/>
    </row>
    <row r="3901" ht="12">
      <c r="D3901" s="299"/>
    </row>
    <row r="3902" ht="12">
      <c r="D3902" s="299"/>
    </row>
    <row r="3903" ht="12">
      <c r="D3903" s="299"/>
    </row>
    <row r="3904" ht="12">
      <c r="D3904" s="299"/>
    </row>
    <row r="3905" ht="12">
      <c r="D3905" s="299"/>
    </row>
    <row r="3906" ht="12">
      <c r="D3906" s="299"/>
    </row>
    <row r="3907" ht="12">
      <c r="D3907" s="299"/>
    </row>
    <row r="3908" ht="12">
      <c r="D3908" s="299"/>
    </row>
    <row r="3909" ht="12">
      <c r="D3909" s="299"/>
    </row>
    <row r="3910" ht="12">
      <c r="D3910" s="299"/>
    </row>
    <row r="3911" ht="12">
      <c r="D3911" s="299"/>
    </row>
    <row r="3912" ht="12">
      <c r="D3912" s="299"/>
    </row>
    <row r="3913" ht="12">
      <c r="D3913" s="299"/>
    </row>
    <row r="3914" ht="12">
      <c r="D3914" s="299"/>
    </row>
    <row r="3915" ht="12">
      <c r="D3915" s="299"/>
    </row>
    <row r="3916" ht="12">
      <c r="D3916" s="299"/>
    </row>
    <row r="3917" ht="12">
      <c r="D3917" s="299"/>
    </row>
    <row r="3918" ht="12">
      <c r="D3918" s="299"/>
    </row>
    <row r="3919" ht="12">
      <c r="D3919" s="299"/>
    </row>
    <row r="3920" ht="12">
      <c r="D3920" s="299"/>
    </row>
    <row r="3921" ht="12">
      <c r="D3921" s="299"/>
    </row>
    <row r="3922" ht="12">
      <c r="D3922" s="299"/>
    </row>
    <row r="3923" ht="12">
      <c r="D3923" s="299"/>
    </row>
    <row r="3924" ht="12">
      <c r="D3924" s="299"/>
    </row>
    <row r="3925" ht="12">
      <c r="D3925" s="299"/>
    </row>
    <row r="3926" ht="12">
      <c r="D3926" s="299"/>
    </row>
    <row r="3927" ht="12">
      <c r="D3927" s="299"/>
    </row>
    <row r="3928" ht="12">
      <c r="D3928" s="299"/>
    </row>
    <row r="3929" ht="12">
      <c r="D3929" s="299"/>
    </row>
    <row r="3930" ht="12">
      <c r="D3930" s="299"/>
    </row>
    <row r="3931" ht="12">
      <c r="D3931" s="299"/>
    </row>
    <row r="3932" ht="12">
      <c r="D3932" s="299"/>
    </row>
    <row r="3933" ht="12">
      <c r="D3933" s="299"/>
    </row>
    <row r="3934" ht="12">
      <c r="D3934" s="299"/>
    </row>
    <row r="3935" ht="12">
      <c r="D3935" s="299"/>
    </row>
    <row r="3936" ht="12">
      <c r="D3936" s="299"/>
    </row>
    <row r="3937" ht="12">
      <c r="D3937" s="299"/>
    </row>
    <row r="3938" ht="12">
      <c r="D3938" s="299"/>
    </row>
    <row r="3939" ht="12">
      <c r="D3939" s="299"/>
    </row>
    <row r="3940" ht="12">
      <c r="D3940" s="299"/>
    </row>
    <row r="3941" ht="12">
      <c r="D3941" s="299"/>
    </row>
    <row r="3942" ht="12">
      <c r="D3942" s="299"/>
    </row>
    <row r="3943" ht="12">
      <c r="D3943" s="299"/>
    </row>
    <row r="3944" ht="12">
      <c r="D3944" s="299"/>
    </row>
    <row r="3945" ht="12">
      <c r="D3945" s="299"/>
    </row>
    <row r="3946" ht="12">
      <c r="D3946" s="299"/>
    </row>
    <row r="3947" ht="12">
      <c r="D3947" s="299"/>
    </row>
    <row r="3948" ht="12">
      <c r="D3948" s="299"/>
    </row>
    <row r="3949" ht="12">
      <c r="D3949" s="299"/>
    </row>
    <row r="3950" ht="12">
      <c r="D3950" s="299"/>
    </row>
    <row r="3951" ht="12">
      <c r="D3951" s="299"/>
    </row>
    <row r="3952" ht="12">
      <c r="D3952" s="299"/>
    </row>
    <row r="3953" ht="12">
      <c r="D3953" s="299"/>
    </row>
    <row r="3954" ht="12">
      <c r="D3954" s="299"/>
    </row>
    <row r="3955" ht="12">
      <c r="D3955" s="299"/>
    </row>
    <row r="3956" ht="12">
      <c r="D3956" s="299"/>
    </row>
    <row r="3957" ht="12">
      <c r="D3957" s="299"/>
    </row>
    <row r="3958" ht="12">
      <c r="D3958" s="299"/>
    </row>
    <row r="3959" ht="12">
      <c r="D3959" s="299"/>
    </row>
    <row r="3960" ht="12">
      <c r="D3960" s="299"/>
    </row>
    <row r="3961" ht="12">
      <c r="D3961" s="299"/>
    </row>
    <row r="3962" ht="12">
      <c r="D3962" s="299"/>
    </row>
    <row r="3963" ht="12">
      <c r="D3963" s="299"/>
    </row>
    <row r="3964" ht="12">
      <c r="D3964" s="299"/>
    </row>
    <row r="3965" ht="12">
      <c r="D3965" s="299"/>
    </row>
    <row r="3966" ht="12">
      <c r="D3966" s="299"/>
    </row>
    <row r="3967" ht="12">
      <c r="D3967" s="299"/>
    </row>
    <row r="3968" ht="12">
      <c r="D3968" s="299"/>
    </row>
    <row r="3969" ht="12">
      <c r="D3969" s="299"/>
    </row>
    <row r="3970" ht="12">
      <c r="D3970" s="299"/>
    </row>
    <row r="3971" ht="12">
      <c r="D3971" s="299"/>
    </row>
    <row r="3972" ht="12">
      <c r="D3972" s="299"/>
    </row>
    <row r="3973" ht="12">
      <c r="D3973" s="299"/>
    </row>
    <row r="3974" ht="12">
      <c r="D3974" s="299"/>
    </row>
    <row r="3975" ht="12">
      <c r="D3975" s="299"/>
    </row>
    <row r="3976" ht="12">
      <c r="D3976" s="299"/>
    </row>
    <row r="3977" ht="12">
      <c r="D3977" s="299"/>
    </row>
    <row r="3978" ht="12">
      <c r="D3978" s="299"/>
    </row>
    <row r="3979" ht="12">
      <c r="D3979" s="299"/>
    </row>
    <row r="3980" ht="12">
      <c r="D3980" s="299"/>
    </row>
    <row r="3981" ht="12">
      <c r="D3981" s="299"/>
    </row>
    <row r="3982" ht="12">
      <c r="D3982" s="299"/>
    </row>
    <row r="3983" ht="12">
      <c r="D3983" s="299"/>
    </row>
    <row r="3984" ht="12">
      <c r="D3984" s="299"/>
    </row>
    <row r="3985" ht="12">
      <c r="D3985" s="299"/>
    </row>
    <row r="3986" ht="12">
      <c r="D3986" s="299"/>
    </row>
    <row r="3987" ht="12">
      <c r="D3987" s="299"/>
    </row>
    <row r="3988" ht="12">
      <c r="D3988" s="299"/>
    </row>
    <row r="3989" ht="12">
      <c r="D3989" s="299"/>
    </row>
    <row r="3990" ht="12">
      <c r="D3990" s="299"/>
    </row>
    <row r="3991" ht="12">
      <c r="D3991" s="299"/>
    </row>
    <row r="3992" ht="12">
      <c r="D3992" s="299"/>
    </row>
    <row r="3993" ht="12">
      <c r="D3993" s="299"/>
    </row>
    <row r="3994" ht="12">
      <c r="D3994" s="299"/>
    </row>
    <row r="3995" ht="12">
      <c r="D3995" s="299"/>
    </row>
    <row r="3996" ht="12">
      <c r="D3996" s="299"/>
    </row>
    <row r="3997" ht="12">
      <c r="D3997" s="299"/>
    </row>
    <row r="3998" ht="12">
      <c r="D3998" s="299"/>
    </row>
    <row r="3999" ht="12">
      <c r="D3999" s="299"/>
    </row>
    <row r="4000" ht="12">
      <c r="D4000" s="299"/>
    </row>
    <row r="4001" ht="12">
      <c r="D4001" s="299"/>
    </row>
    <row r="4002" ht="12">
      <c r="D4002" s="299"/>
    </row>
    <row r="4003" ht="12">
      <c r="D4003" s="299"/>
    </row>
    <row r="4004" ht="12">
      <c r="D4004" s="299"/>
    </row>
    <row r="4005" ht="12">
      <c r="D4005" s="299"/>
    </row>
    <row r="4006" ht="12">
      <c r="D4006" s="299"/>
    </row>
    <row r="4007" ht="12">
      <c r="D4007" s="299"/>
    </row>
    <row r="4008" ht="12">
      <c r="D4008" s="299"/>
    </row>
    <row r="4009" ht="12">
      <c r="D4009" s="299"/>
    </row>
    <row r="4010" ht="12">
      <c r="D4010" s="299"/>
    </row>
    <row r="4011" ht="12">
      <c r="D4011" s="299"/>
    </row>
    <row r="4012" ht="12">
      <c r="D4012" s="299"/>
    </row>
    <row r="4013" ht="12">
      <c r="D4013" s="299"/>
    </row>
    <row r="4014" ht="12">
      <c r="D4014" s="299"/>
    </row>
    <row r="4015" ht="12">
      <c r="D4015" s="299"/>
    </row>
    <row r="4016" ht="12">
      <c r="D4016" s="299"/>
    </row>
    <row r="4017" ht="12">
      <c r="D4017" s="299"/>
    </row>
    <row r="4018" ht="12">
      <c r="D4018" s="299"/>
    </row>
    <row r="4019" ht="12">
      <c r="D4019" s="299"/>
    </row>
    <row r="4020" ht="12">
      <c r="D4020" s="299"/>
    </row>
    <row r="4021" ht="12">
      <c r="D4021" s="299"/>
    </row>
    <row r="4022" ht="12">
      <c r="D4022" s="299"/>
    </row>
    <row r="4023" ht="12">
      <c r="D4023" s="299"/>
    </row>
    <row r="4024" ht="12">
      <c r="D4024" s="299"/>
    </row>
    <row r="4025" ht="12">
      <c r="D4025" s="299"/>
    </row>
    <row r="4026" ht="12">
      <c r="D4026" s="299"/>
    </row>
    <row r="4027" ht="12">
      <c r="D4027" s="299"/>
    </row>
    <row r="4028" ht="12">
      <c r="D4028" s="299"/>
    </row>
    <row r="4029" ht="12">
      <c r="D4029" s="299"/>
    </row>
    <row r="4030" ht="12">
      <c r="D4030" s="299"/>
    </row>
    <row r="4031" ht="12">
      <c r="D4031" s="299"/>
    </row>
    <row r="4032" ht="12">
      <c r="D4032" s="299"/>
    </row>
    <row r="4033" ht="12">
      <c r="D4033" s="299"/>
    </row>
    <row r="4034" ht="12">
      <c r="D4034" s="299"/>
    </row>
    <row r="4035" ht="12">
      <c r="D4035" s="299"/>
    </row>
    <row r="4036" ht="12">
      <c r="D4036" s="299"/>
    </row>
    <row r="4037" ht="12">
      <c r="D4037" s="299"/>
    </row>
    <row r="4038" ht="12">
      <c r="D4038" s="299"/>
    </row>
    <row r="4039" ht="12">
      <c r="D4039" s="299"/>
    </row>
    <row r="4040" ht="12">
      <c r="D4040" s="299"/>
    </row>
    <row r="4041" ht="12">
      <c r="D4041" s="299"/>
    </row>
    <row r="4042" ht="12">
      <c r="D4042" s="299"/>
    </row>
    <row r="4043" ht="12">
      <c r="D4043" s="299"/>
    </row>
    <row r="4044" ht="12">
      <c r="D4044" s="299"/>
    </row>
    <row r="4045" ht="12">
      <c r="D4045" s="299"/>
    </row>
    <row r="4046" ht="12">
      <c r="D4046" s="299"/>
    </row>
    <row r="4047" ht="12">
      <c r="D4047" s="299"/>
    </row>
    <row r="4048" ht="12">
      <c r="D4048" s="299"/>
    </row>
    <row r="4049" ht="12">
      <c r="D4049" s="299"/>
    </row>
    <row r="4050" ht="12">
      <c r="D4050" s="299"/>
    </row>
    <row r="4051" ht="12">
      <c r="D4051" s="299"/>
    </row>
    <row r="4052" ht="12">
      <c r="D4052" s="299"/>
    </row>
    <row r="4053" ht="12">
      <c r="D4053" s="299"/>
    </row>
    <row r="4054" ht="12">
      <c r="D4054" s="299"/>
    </row>
    <row r="4055" ht="12">
      <c r="D4055" s="299"/>
    </row>
    <row r="4056" ht="12">
      <c r="D4056" s="299"/>
    </row>
    <row r="4057" ht="12">
      <c r="D4057" s="299"/>
    </row>
    <row r="4058" ht="12">
      <c r="D4058" s="299"/>
    </row>
    <row r="4059" ht="12">
      <c r="D4059" s="299"/>
    </row>
    <row r="4060" ht="12">
      <c r="D4060" s="299"/>
    </row>
    <row r="4061" ht="12">
      <c r="D4061" s="299"/>
    </row>
    <row r="4062" ht="12">
      <c r="D4062" s="299"/>
    </row>
    <row r="4063" ht="12">
      <c r="D4063" s="299"/>
    </row>
    <row r="4064" ht="12">
      <c r="D4064" s="299"/>
    </row>
    <row r="4065" ht="12">
      <c r="D4065" s="299"/>
    </row>
    <row r="4066" ht="12">
      <c r="D4066" s="299"/>
    </row>
    <row r="4067" ht="12">
      <c r="D4067" s="299"/>
    </row>
    <row r="4068" ht="12">
      <c r="D4068" s="299"/>
    </row>
    <row r="4069" ht="12">
      <c r="D4069" s="299"/>
    </row>
    <row r="4070" ht="12">
      <c r="D4070" s="299"/>
    </row>
    <row r="4071" ht="12">
      <c r="D4071" s="299"/>
    </row>
    <row r="4072" ht="12">
      <c r="D4072" s="299"/>
    </row>
    <row r="4073" ht="12">
      <c r="D4073" s="299"/>
    </row>
    <row r="4074" ht="12">
      <c r="D4074" s="299"/>
    </row>
    <row r="4075" ht="12">
      <c r="D4075" s="299"/>
    </row>
    <row r="4076" ht="12">
      <c r="D4076" s="299"/>
    </row>
    <row r="4077" ht="12">
      <c r="D4077" s="299"/>
    </row>
    <row r="4078" ht="12">
      <c r="D4078" s="299"/>
    </row>
    <row r="4079" ht="12">
      <c r="D4079" s="299"/>
    </row>
    <row r="4080" ht="12">
      <c r="D4080" s="299"/>
    </row>
    <row r="4081" ht="12">
      <c r="D4081" s="299"/>
    </row>
    <row r="4082" ht="12">
      <c r="D4082" s="299"/>
    </row>
    <row r="4083" ht="12">
      <c r="D4083" s="299"/>
    </row>
    <row r="4084" ht="12">
      <c r="D4084" s="299"/>
    </row>
    <row r="4085" ht="12">
      <c r="D4085" s="299"/>
    </row>
    <row r="4086" ht="12">
      <c r="D4086" s="299"/>
    </row>
    <row r="4087" ht="12">
      <c r="D4087" s="299"/>
    </row>
    <row r="4088" ht="12">
      <c r="D4088" s="299"/>
    </row>
    <row r="4089" ht="12">
      <c r="D4089" s="299"/>
    </row>
    <row r="4090" ht="12">
      <c r="D4090" s="299"/>
    </row>
    <row r="4091" ht="12">
      <c r="D4091" s="299"/>
    </row>
    <row r="4092" ht="12">
      <c r="D4092" s="299"/>
    </row>
    <row r="4093" ht="12">
      <c r="D4093" s="299"/>
    </row>
    <row r="4094" ht="12">
      <c r="D4094" s="299"/>
    </row>
    <row r="4095" ht="12">
      <c r="D4095" s="299"/>
    </row>
    <row r="4096" ht="12">
      <c r="D4096" s="299"/>
    </row>
    <row r="4097" ht="12">
      <c r="D4097" s="299"/>
    </row>
    <row r="4098" ht="12">
      <c r="D4098" s="299"/>
    </row>
    <row r="4099" ht="12">
      <c r="D4099" s="299"/>
    </row>
    <row r="4100" ht="12">
      <c r="D4100" s="299"/>
    </row>
    <row r="4101" ht="12">
      <c r="D4101" s="299"/>
    </row>
    <row r="4102" ht="12">
      <c r="D4102" s="299"/>
    </row>
    <row r="4103" ht="12">
      <c r="D4103" s="299"/>
    </row>
    <row r="4104" ht="12">
      <c r="D4104" s="299"/>
    </row>
    <row r="4105" ht="12">
      <c r="D4105" s="299"/>
    </row>
    <row r="4106" ht="12">
      <c r="D4106" s="299"/>
    </row>
    <row r="4107" ht="12">
      <c r="D4107" s="299"/>
    </row>
    <row r="4108" ht="12">
      <c r="D4108" s="299"/>
    </row>
    <row r="4109" ht="12">
      <c r="D4109" s="299"/>
    </row>
    <row r="4110" ht="12">
      <c r="D4110" s="299"/>
    </row>
    <row r="4111" ht="12">
      <c r="D4111" s="299"/>
    </row>
    <row r="4112" ht="12">
      <c r="D4112" s="299"/>
    </row>
    <row r="4113" ht="12">
      <c r="D4113" s="299"/>
    </row>
    <row r="4114" ht="12">
      <c r="D4114" s="299"/>
    </row>
    <row r="4115" ht="12">
      <c r="D4115" s="299"/>
    </row>
    <row r="4116" ht="12">
      <c r="D4116" s="299"/>
    </row>
    <row r="4117" ht="12">
      <c r="D4117" s="299"/>
    </row>
    <row r="4118" ht="12">
      <c r="D4118" s="299"/>
    </row>
    <row r="4119" ht="12">
      <c r="D4119" s="299"/>
    </row>
    <row r="4120" ht="12">
      <c r="D4120" s="299"/>
    </row>
    <row r="4121" ht="12">
      <c r="D4121" s="299"/>
    </row>
    <row r="4122" ht="12">
      <c r="D4122" s="299"/>
    </row>
    <row r="4123" ht="12">
      <c r="D4123" s="299"/>
    </row>
    <row r="4124" ht="12">
      <c r="D4124" s="299"/>
    </row>
    <row r="4125" ht="12">
      <c r="D4125" s="299"/>
    </row>
    <row r="4126" ht="12">
      <c r="D4126" s="299"/>
    </row>
    <row r="4127" ht="12">
      <c r="D4127" s="299"/>
    </row>
    <row r="4128" ht="12">
      <c r="D4128" s="299"/>
    </row>
    <row r="4129" ht="12">
      <c r="D4129" s="299"/>
    </row>
    <row r="4130" ht="12">
      <c r="D4130" s="299"/>
    </row>
    <row r="4131" ht="12">
      <c r="D4131" s="299"/>
    </row>
    <row r="4132" ht="12">
      <c r="D4132" s="299"/>
    </row>
    <row r="4133" ht="12">
      <c r="D4133" s="299"/>
    </row>
    <row r="4134" ht="12">
      <c r="D4134" s="299"/>
    </row>
    <row r="4135" ht="12">
      <c r="D4135" s="299"/>
    </row>
    <row r="4136" ht="12">
      <c r="D4136" s="299"/>
    </row>
    <row r="4137" ht="12">
      <c r="D4137" s="299"/>
    </row>
    <row r="4138" ht="12">
      <c r="D4138" s="299"/>
    </row>
    <row r="4139" ht="12">
      <c r="D4139" s="299"/>
    </row>
    <row r="4140" ht="12">
      <c r="D4140" s="299"/>
    </row>
    <row r="4141" ht="12">
      <c r="D4141" s="299"/>
    </row>
    <row r="4142" ht="12">
      <c r="D4142" s="299"/>
    </row>
    <row r="4143" ht="12">
      <c r="D4143" s="299"/>
    </row>
    <row r="4144" ht="12">
      <c r="D4144" s="299"/>
    </row>
    <row r="4145" ht="12">
      <c r="D4145" s="299"/>
    </row>
    <row r="4146" ht="12">
      <c r="D4146" s="299"/>
    </row>
    <row r="4147" ht="12">
      <c r="D4147" s="299"/>
    </row>
    <row r="4148" ht="12">
      <c r="D4148" s="299"/>
    </row>
    <row r="4149" ht="12">
      <c r="D4149" s="299"/>
    </row>
    <row r="4150" ht="12">
      <c r="D4150" s="299"/>
    </row>
    <row r="4151" ht="12">
      <c r="D4151" s="299"/>
    </row>
    <row r="4152" ht="12">
      <c r="D4152" s="299"/>
    </row>
    <row r="4153" ht="12">
      <c r="D4153" s="299"/>
    </row>
    <row r="4154" ht="12">
      <c r="D4154" s="299"/>
    </row>
    <row r="4155" ht="12">
      <c r="D4155" s="299"/>
    </row>
    <row r="4156" ht="12">
      <c r="D4156" s="299"/>
    </row>
    <row r="4157" ht="12">
      <c r="D4157" s="299"/>
    </row>
    <row r="4158" ht="12">
      <c r="D4158" s="299"/>
    </row>
    <row r="4159" ht="12">
      <c r="D4159" s="299"/>
    </row>
    <row r="4160" ht="12">
      <c r="D4160" s="299"/>
    </row>
    <row r="4161" ht="12">
      <c r="D4161" s="299"/>
    </row>
    <row r="4162" ht="12">
      <c r="D4162" s="299"/>
    </row>
    <row r="4163" ht="12">
      <c r="D4163" s="299"/>
    </row>
    <row r="4164" ht="12">
      <c r="D4164" s="299"/>
    </row>
    <row r="4165" ht="12">
      <c r="D4165" s="299"/>
    </row>
    <row r="4166" ht="12">
      <c r="D4166" s="299"/>
    </row>
    <row r="4167" ht="12">
      <c r="D4167" s="299"/>
    </row>
    <row r="4168" ht="12">
      <c r="D4168" s="299"/>
    </row>
    <row r="4169" ht="12">
      <c r="D4169" s="299"/>
    </row>
    <row r="4170" ht="12">
      <c r="D4170" s="299"/>
    </row>
    <row r="4171" ht="12">
      <c r="D4171" s="299"/>
    </row>
    <row r="4172" ht="12">
      <c r="D4172" s="299"/>
    </row>
    <row r="4173" ht="12">
      <c r="D4173" s="299"/>
    </row>
    <row r="4174" ht="12">
      <c r="D4174" s="299"/>
    </row>
    <row r="4175" ht="12">
      <c r="D4175" s="299"/>
    </row>
    <row r="4176" ht="12">
      <c r="D4176" s="299"/>
    </row>
    <row r="4177" ht="12">
      <c r="D4177" s="299"/>
    </row>
    <row r="4178" ht="12">
      <c r="D4178" s="299"/>
    </row>
    <row r="4179" ht="12">
      <c r="D4179" s="299"/>
    </row>
    <row r="4180" ht="12">
      <c r="D4180" s="299"/>
    </row>
    <row r="4181" ht="12">
      <c r="D4181" s="299"/>
    </row>
    <row r="4182" ht="12">
      <c r="D4182" s="299"/>
    </row>
    <row r="4183" ht="12">
      <c r="D4183" s="299"/>
    </row>
    <row r="4184" ht="12">
      <c r="D4184" s="299"/>
    </row>
    <row r="4185" ht="12">
      <c r="D4185" s="299"/>
    </row>
    <row r="4186" ht="12">
      <c r="D4186" s="299"/>
    </row>
    <row r="4187" ht="12">
      <c r="D4187" s="299"/>
    </row>
    <row r="4188" ht="12">
      <c r="D4188" s="299"/>
    </row>
    <row r="4189" ht="12">
      <c r="D4189" s="299"/>
    </row>
    <row r="4190" ht="12">
      <c r="D4190" s="299"/>
    </row>
    <row r="4191" ht="12">
      <c r="D4191" s="299"/>
    </row>
    <row r="4192" ht="12">
      <c r="D4192" s="299"/>
    </row>
    <row r="4193" ht="12">
      <c r="D4193" s="299"/>
    </row>
    <row r="4194" ht="12">
      <c r="D4194" s="299"/>
    </row>
    <row r="4195" ht="12">
      <c r="D4195" s="299"/>
    </row>
    <row r="4196" ht="12">
      <c r="D4196" s="299"/>
    </row>
    <row r="4197" ht="12">
      <c r="D4197" s="299"/>
    </row>
    <row r="4198" ht="12">
      <c r="D4198" s="299"/>
    </row>
    <row r="4199" ht="12">
      <c r="D4199" s="299"/>
    </row>
    <row r="4200" ht="12">
      <c r="D4200" s="299"/>
    </row>
    <row r="4201" ht="12">
      <c r="D4201" s="299"/>
    </row>
    <row r="4202" ht="12">
      <c r="D4202" s="299"/>
    </row>
    <row r="4203" ht="12">
      <c r="D4203" s="299"/>
    </row>
    <row r="4204" ht="12">
      <c r="D4204" s="299"/>
    </row>
    <row r="4205" ht="12">
      <c r="D4205" s="299"/>
    </row>
    <row r="4206" ht="12">
      <c r="D4206" s="299"/>
    </row>
    <row r="4207" ht="12">
      <c r="D4207" s="299"/>
    </row>
    <row r="4208" ht="12">
      <c r="D4208" s="299"/>
    </row>
    <row r="4209" ht="12">
      <c r="D4209" s="299"/>
    </row>
    <row r="4210" ht="12">
      <c r="D4210" s="299"/>
    </row>
    <row r="4211" ht="12">
      <c r="D4211" s="299"/>
    </row>
    <row r="4212" ht="12">
      <c r="D4212" s="299"/>
    </row>
    <row r="4213" ht="12">
      <c r="D4213" s="299"/>
    </row>
    <row r="4214" ht="12">
      <c r="D4214" s="299"/>
    </row>
    <row r="4215" ht="12">
      <c r="D4215" s="299"/>
    </row>
    <row r="4216" ht="12">
      <c r="D4216" s="299"/>
    </row>
    <row r="4217" ht="12">
      <c r="D4217" s="299"/>
    </row>
    <row r="4218" ht="12">
      <c r="D4218" s="299"/>
    </row>
    <row r="4219" ht="12">
      <c r="D4219" s="299"/>
    </row>
    <row r="4220" ht="12">
      <c r="D4220" s="299"/>
    </row>
    <row r="4221" ht="12">
      <c r="D4221" s="299"/>
    </row>
    <row r="4222" ht="12">
      <c r="D4222" s="299"/>
    </row>
    <row r="4223" ht="12">
      <c r="D4223" s="299"/>
    </row>
    <row r="4224" ht="12">
      <c r="D4224" s="299"/>
    </row>
    <row r="4225" ht="12">
      <c r="D4225" s="299"/>
    </row>
    <row r="4226" ht="12">
      <c r="D4226" s="299"/>
    </row>
    <row r="4227" ht="12">
      <c r="D4227" s="299"/>
    </row>
    <row r="4228" ht="12">
      <c r="D4228" s="299"/>
    </row>
    <row r="4229" ht="12">
      <c r="D4229" s="299"/>
    </row>
    <row r="4230" ht="12">
      <c r="D4230" s="299"/>
    </row>
    <row r="4231" ht="12">
      <c r="D4231" s="299"/>
    </row>
    <row r="4232" ht="12">
      <c r="D4232" s="299"/>
    </row>
    <row r="4233" ht="12">
      <c r="D4233" s="299"/>
    </row>
    <row r="4234" ht="12">
      <c r="D4234" s="299"/>
    </row>
    <row r="4235" ht="12">
      <c r="D4235" s="299"/>
    </row>
    <row r="4236" ht="12">
      <c r="D4236" s="299"/>
    </row>
    <row r="4237" ht="12">
      <c r="D4237" s="299"/>
    </row>
    <row r="4238" ht="12">
      <c r="D4238" s="299"/>
    </row>
    <row r="4239" ht="12">
      <c r="D4239" s="299"/>
    </row>
    <row r="4240" ht="12">
      <c r="D4240" s="299"/>
    </row>
    <row r="4241" ht="12">
      <c r="D4241" s="299"/>
    </row>
    <row r="4242" ht="12">
      <c r="D4242" s="299"/>
    </row>
    <row r="4243" ht="12">
      <c r="D4243" s="299"/>
    </row>
    <row r="4244" ht="12">
      <c r="D4244" s="299"/>
    </row>
    <row r="4245" ht="12">
      <c r="D4245" s="299"/>
    </row>
    <row r="4246" ht="12">
      <c r="D4246" s="299"/>
    </row>
    <row r="4247" ht="12">
      <c r="D4247" s="299"/>
    </row>
    <row r="4248" ht="12">
      <c r="D4248" s="299"/>
    </row>
    <row r="4249" ht="12">
      <c r="D4249" s="299"/>
    </row>
    <row r="4250" ht="12">
      <c r="D4250" s="299"/>
    </row>
    <row r="4251" ht="12">
      <c r="D4251" s="299"/>
    </row>
    <row r="4252" ht="12">
      <c r="D4252" s="299"/>
    </row>
    <row r="4253" ht="12">
      <c r="D4253" s="299"/>
    </row>
    <row r="4254" ht="12">
      <c r="D4254" s="299"/>
    </row>
    <row r="4255" ht="12">
      <c r="D4255" s="299"/>
    </row>
    <row r="4256" ht="12">
      <c r="D4256" s="299"/>
    </row>
    <row r="4257" ht="12">
      <c r="D4257" s="299"/>
    </row>
    <row r="4258" ht="12">
      <c r="D4258" s="299"/>
    </row>
    <row r="4259" ht="12">
      <c r="D4259" s="299"/>
    </row>
    <row r="4260" ht="12">
      <c r="D4260" s="299"/>
    </row>
    <row r="4261" ht="12">
      <c r="D4261" s="299"/>
    </row>
    <row r="4262" ht="12">
      <c r="D4262" s="299"/>
    </row>
    <row r="4263" ht="12">
      <c r="D4263" s="299"/>
    </row>
    <row r="4264" ht="12">
      <c r="D4264" s="299"/>
    </row>
    <row r="4265" ht="12">
      <c r="D4265" s="299"/>
    </row>
    <row r="4266" ht="12">
      <c r="D4266" s="299"/>
    </row>
    <row r="4267" ht="12">
      <c r="D4267" s="299"/>
    </row>
    <row r="4268" ht="12">
      <c r="D4268" s="299"/>
    </row>
    <row r="4269" ht="12">
      <c r="D4269" s="299"/>
    </row>
    <row r="4270" ht="12">
      <c r="D4270" s="299"/>
    </row>
    <row r="4271" ht="12">
      <c r="D4271" s="299"/>
    </row>
    <row r="4272" ht="12">
      <c r="D4272" s="299"/>
    </row>
    <row r="4273" ht="12">
      <c r="D4273" s="299"/>
    </row>
    <row r="4274" ht="12">
      <c r="D4274" s="299"/>
    </row>
    <row r="4275" ht="12">
      <c r="D4275" s="299"/>
    </row>
    <row r="4276" ht="12">
      <c r="D4276" s="299"/>
    </row>
    <row r="4277" ht="12">
      <c r="D4277" s="299"/>
    </row>
    <row r="4278" ht="12">
      <c r="D4278" s="299"/>
    </row>
    <row r="4279" ht="12">
      <c r="D4279" s="299"/>
    </row>
    <row r="4280" ht="12">
      <c r="D4280" s="299"/>
    </row>
    <row r="4281" ht="12">
      <c r="D4281" s="299"/>
    </row>
    <row r="4282" ht="12">
      <c r="D4282" s="299"/>
    </row>
    <row r="4283" ht="12">
      <c r="D4283" s="299"/>
    </row>
    <row r="4284" ht="12">
      <c r="D4284" s="299"/>
    </row>
    <row r="4285" ht="12">
      <c r="D4285" s="299"/>
    </row>
    <row r="4286" ht="12">
      <c r="D4286" s="299"/>
    </row>
    <row r="4287" ht="12">
      <c r="D4287" s="299"/>
    </row>
    <row r="4288" ht="12">
      <c r="D4288" s="299"/>
    </row>
    <row r="4289" ht="12">
      <c r="D4289" s="299"/>
    </row>
    <row r="4290" ht="12">
      <c r="D4290" s="299"/>
    </row>
    <row r="4291" ht="12">
      <c r="D4291" s="299"/>
    </row>
    <row r="4292" ht="12">
      <c r="D4292" s="299"/>
    </row>
    <row r="4293" ht="12">
      <c r="D4293" s="299"/>
    </row>
    <row r="4294" ht="12">
      <c r="D4294" s="299"/>
    </row>
    <row r="4295" ht="12">
      <c r="D4295" s="299"/>
    </row>
    <row r="4296" ht="12">
      <c r="D4296" s="299"/>
    </row>
    <row r="4297" ht="12">
      <c r="D4297" s="299"/>
    </row>
    <row r="4298" ht="12">
      <c r="D4298" s="299"/>
    </row>
    <row r="4299" ht="12">
      <c r="D4299" s="299"/>
    </row>
    <row r="4300" ht="12">
      <c r="D4300" s="299"/>
    </row>
    <row r="4301" ht="12">
      <c r="D4301" s="299"/>
    </row>
    <row r="4302" ht="12">
      <c r="D4302" s="299"/>
    </row>
    <row r="4303" ht="12">
      <c r="D4303" s="299"/>
    </row>
    <row r="4304" ht="12">
      <c r="D4304" s="299"/>
    </row>
    <row r="4305" ht="12">
      <c r="D4305" s="299"/>
    </row>
    <row r="4306" ht="12">
      <c r="D4306" s="299"/>
    </row>
    <row r="4307" ht="12">
      <c r="D4307" s="299"/>
    </row>
    <row r="4308" ht="12">
      <c r="D4308" s="299"/>
    </row>
    <row r="4309" ht="12">
      <c r="D4309" s="299"/>
    </row>
    <row r="4310" ht="12">
      <c r="D4310" s="299"/>
    </row>
    <row r="4311" ht="12">
      <c r="D4311" s="299"/>
    </row>
    <row r="4312" ht="12">
      <c r="D4312" s="299"/>
    </row>
    <row r="4313" ht="12">
      <c r="D4313" s="299"/>
    </row>
    <row r="4314" ht="12">
      <c r="D4314" s="299"/>
    </row>
    <row r="4315" ht="12">
      <c r="D4315" s="299"/>
    </row>
    <row r="4316" ht="12">
      <c r="D4316" s="299"/>
    </row>
    <row r="4317" ht="12">
      <c r="D4317" s="299"/>
    </row>
    <row r="4318" ht="12">
      <c r="D4318" s="299"/>
    </row>
    <row r="4319" ht="12">
      <c r="D4319" s="299"/>
    </row>
    <row r="4320" ht="12">
      <c r="D4320" s="299"/>
    </row>
    <row r="4321" ht="12">
      <c r="D4321" s="299"/>
    </row>
    <row r="4322" ht="12">
      <c r="D4322" s="299"/>
    </row>
    <row r="4323" ht="12">
      <c r="D4323" s="299"/>
    </row>
    <row r="4324" ht="12">
      <c r="D4324" s="299"/>
    </row>
    <row r="4325" ht="12">
      <c r="D4325" s="299"/>
    </row>
    <row r="4326" ht="12">
      <c r="D4326" s="299"/>
    </row>
    <row r="4327" ht="12">
      <c r="D4327" s="299"/>
    </row>
    <row r="4328" ht="12">
      <c r="D4328" s="299"/>
    </row>
    <row r="4329" ht="12">
      <c r="D4329" s="299"/>
    </row>
    <row r="4330" ht="12">
      <c r="D4330" s="299"/>
    </row>
    <row r="4331" ht="12">
      <c r="D4331" s="299"/>
    </row>
    <row r="4332" ht="12">
      <c r="D4332" s="299"/>
    </row>
    <row r="4333" ht="12">
      <c r="D4333" s="299"/>
    </row>
    <row r="4334" ht="12">
      <c r="D4334" s="299"/>
    </row>
    <row r="4335" ht="12">
      <c r="D4335" s="299"/>
    </row>
    <row r="4336" ht="12">
      <c r="D4336" s="299"/>
    </row>
    <row r="4337" ht="12">
      <c r="D4337" s="299"/>
    </row>
    <row r="4338" ht="12">
      <c r="D4338" s="299"/>
    </row>
    <row r="4339" ht="12">
      <c r="D4339" s="299"/>
    </row>
    <row r="4340" ht="12">
      <c r="D4340" s="299"/>
    </row>
    <row r="4341" ht="12">
      <c r="D4341" s="299"/>
    </row>
    <row r="4342" ht="12">
      <c r="D4342" s="299"/>
    </row>
    <row r="4343" ht="12">
      <c r="D4343" s="299"/>
    </row>
    <row r="4344" ht="12">
      <c r="D4344" s="299"/>
    </row>
    <row r="4345" ht="12">
      <c r="D4345" s="299"/>
    </row>
    <row r="4346" ht="12">
      <c r="D4346" s="299"/>
    </row>
    <row r="4347" ht="12">
      <c r="D4347" s="299"/>
    </row>
    <row r="4348" ht="12">
      <c r="D4348" s="299"/>
    </row>
    <row r="4349" ht="12">
      <c r="D4349" s="299"/>
    </row>
    <row r="4350" ht="12">
      <c r="D4350" s="299"/>
    </row>
    <row r="4351" ht="12">
      <c r="D4351" s="299"/>
    </row>
    <row r="4352" ht="12">
      <c r="D4352" s="299"/>
    </row>
    <row r="4353" ht="12">
      <c r="D4353" s="299"/>
    </row>
    <row r="4354" ht="12">
      <c r="D4354" s="299"/>
    </row>
    <row r="4355" ht="12">
      <c r="D4355" s="299"/>
    </row>
    <row r="4356" ht="12">
      <c r="D4356" s="299"/>
    </row>
    <row r="4357" ht="12">
      <c r="D4357" s="299"/>
    </row>
    <row r="4358" ht="12">
      <c r="D4358" s="299"/>
    </row>
    <row r="4359" ht="12">
      <c r="D4359" s="299"/>
    </row>
    <row r="4360" ht="12">
      <c r="D4360" s="299"/>
    </row>
    <row r="4361" ht="12">
      <c r="D4361" s="299"/>
    </row>
    <row r="4362" ht="12">
      <c r="D4362" s="299"/>
    </row>
    <row r="4363" ht="12">
      <c r="D4363" s="299"/>
    </row>
    <row r="4364" ht="12">
      <c r="D4364" s="299"/>
    </row>
    <row r="4365" ht="12">
      <c r="D4365" s="299"/>
    </row>
    <row r="4366" ht="12">
      <c r="D4366" s="299"/>
    </row>
    <row r="4367" ht="12">
      <c r="D4367" s="299"/>
    </row>
    <row r="4368" ht="12">
      <c r="D4368" s="299"/>
    </row>
    <row r="4369" ht="12">
      <c r="D4369" s="299"/>
    </row>
    <row r="4370" ht="12">
      <c r="D4370" s="299"/>
    </row>
    <row r="4371" ht="12">
      <c r="D4371" s="299"/>
    </row>
    <row r="4372" ht="12">
      <c r="D4372" s="299"/>
    </row>
    <row r="4373" ht="12">
      <c r="D4373" s="299"/>
    </row>
    <row r="4374" ht="12">
      <c r="D4374" s="299"/>
    </row>
    <row r="4375" ht="12">
      <c r="D4375" s="299"/>
    </row>
    <row r="4376" ht="12">
      <c r="D4376" s="299"/>
    </row>
    <row r="4377" ht="12">
      <c r="D4377" s="299"/>
    </row>
    <row r="4378" ht="12">
      <c r="D4378" s="299"/>
    </row>
    <row r="4379" ht="12">
      <c r="D4379" s="299"/>
    </row>
    <row r="4380" ht="12">
      <c r="D4380" s="299"/>
    </row>
    <row r="4381" ht="12">
      <c r="D4381" s="299"/>
    </row>
    <row r="4382" ht="12">
      <c r="D4382" s="299"/>
    </row>
    <row r="4383" ht="12">
      <c r="D4383" s="299"/>
    </row>
    <row r="4384" ht="12">
      <c r="D4384" s="299"/>
    </row>
    <row r="4385" ht="12">
      <c r="D4385" s="299"/>
    </row>
    <row r="4386" ht="12">
      <c r="D4386" s="299"/>
    </row>
    <row r="4387" ht="12">
      <c r="D4387" s="299"/>
    </row>
    <row r="4388" ht="12">
      <c r="D4388" s="299"/>
    </row>
    <row r="4389" ht="12">
      <c r="D4389" s="299"/>
    </row>
    <row r="4390" ht="12">
      <c r="D4390" s="299"/>
    </row>
    <row r="4391" ht="12">
      <c r="D4391" s="299"/>
    </row>
    <row r="4392" ht="12">
      <c r="D4392" s="299"/>
    </row>
    <row r="4393" ht="12">
      <c r="D4393" s="299"/>
    </row>
    <row r="4394" ht="12">
      <c r="D4394" s="299"/>
    </row>
    <row r="4395" ht="12">
      <c r="D4395" s="299"/>
    </row>
    <row r="4396" ht="12">
      <c r="D4396" s="299"/>
    </row>
    <row r="4397" ht="12">
      <c r="D4397" s="299"/>
    </row>
    <row r="4398" ht="12">
      <c r="D4398" s="299"/>
    </row>
    <row r="4399" ht="12">
      <c r="D4399" s="299"/>
    </row>
    <row r="4400" ht="12">
      <c r="D4400" s="299"/>
    </row>
    <row r="4401" ht="12">
      <c r="D4401" s="299"/>
    </row>
    <row r="4402" ht="12">
      <c r="D4402" s="299"/>
    </row>
    <row r="4403" ht="12">
      <c r="D4403" s="299"/>
    </row>
    <row r="4404" ht="12">
      <c r="D4404" s="299"/>
    </row>
    <row r="4405" ht="12">
      <c r="D4405" s="299"/>
    </row>
    <row r="4406" ht="12">
      <c r="D4406" s="299"/>
    </row>
    <row r="4407" ht="12">
      <c r="D4407" s="299"/>
    </row>
    <row r="4408" ht="12">
      <c r="D4408" s="299"/>
    </row>
    <row r="4409" ht="12">
      <c r="D4409" s="299"/>
    </row>
    <row r="4410" ht="12">
      <c r="D4410" s="299"/>
    </row>
    <row r="4411" ht="12">
      <c r="D4411" s="299"/>
    </row>
    <row r="4412" ht="12">
      <c r="D4412" s="299"/>
    </row>
    <row r="4413" ht="12">
      <c r="D4413" s="299"/>
    </row>
    <row r="4414" ht="12">
      <c r="D4414" s="299"/>
    </row>
    <row r="4415" ht="12">
      <c r="D4415" s="299"/>
    </row>
    <row r="4416" ht="12">
      <c r="D4416" s="299"/>
    </row>
    <row r="4417" ht="12">
      <c r="D4417" s="299"/>
    </row>
    <row r="4418" ht="12">
      <c r="D4418" s="299"/>
    </row>
    <row r="4419" ht="12">
      <c r="D4419" s="299"/>
    </row>
    <row r="4420" ht="12">
      <c r="D4420" s="299"/>
    </row>
    <row r="4421" ht="12">
      <c r="D4421" s="299"/>
    </row>
    <row r="4422" ht="12">
      <c r="D4422" s="299"/>
    </row>
    <row r="4423" ht="12">
      <c r="D4423" s="299"/>
    </row>
    <row r="4424" ht="12">
      <c r="D4424" s="299"/>
    </row>
    <row r="4425" ht="12">
      <c r="D4425" s="299"/>
    </row>
    <row r="4426" ht="12">
      <c r="D4426" s="299"/>
    </row>
    <row r="4427" ht="12">
      <c r="D4427" s="299"/>
    </row>
    <row r="4428" ht="12">
      <c r="D4428" s="299"/>
    </row>
    <row r="4429" ht="12">
      <c r="D4429" s="299"/>
    </row>
    <row r="4430" ht="12">
      <c r="D4430" s="299"/>
    </row>
    <row r="4431" ht="12">
      <c r="D4431" s="299"/>
    </row>
    <row r="4432" ht="12">
      <c r="D4432" s="299"/>
    </row>
    <row r="4433" ht="12">
      <c r="D4433" s="299"/>
    </row>
    <row r="4434" ht="12">
      <c r="D4434" s="299"/>
    </row>
    <row r="4435" ht="12">
      <c r="D4435" s="299"/>
    </row>
    <row r="4436" ht="12">
      <c r="D4436" s="299"/>
    </row>
    <row r="4437" ht="12">
      <c r="D4437" s="299"/>
    </row>
    <row r="4438" ht="12">
      <c r="D4438" s="299"/>
    </row>
    <row r="4439" ht="12">
      <c r="D4439" s="299"/>
    </row>
    <row r="4440" ht="12">
      <c r="D4440" s="299"/>
    </row>
    <row r="4441" ht="12">
      <c r="D4441" s="299"/>
    </row>
    <row r="4442" ht="12">
      <c r="D4442" s="299"/>
    </row>
    <row r="4443" ht="12">
      <c r="D4443" s="299"/>
    </row>
    <row r="4444" ht="12">
      <c r="D4444" s="299"/>
    </row>
    <row r="4445" ht="12">
      <c r="D4445" s="299"/>
    </row>
    <row r="4446" ht="12">
      <c r="D4446" s="299"/>
    </row>
    <row r="4447" ht="12">
      <c r="D4447" s="299"/>
    </row>
    <row r="4448" ht="12">
      <c r="D4448" s="299"/>
    </row>
    <row r="4449" ht="12">
      <c r="D4449" s="299"/>
    </row>
    <row r="4450" ht="12">
      <c r="D4450" s="299"/>
    </row>
    <row r="4451" ht="12">
      <c r="D4451" s="299"/>
    </row>
    <row r="4452" ht="12">
      <c r="D4452" s="299"/>
    </row>
    <row r="4453" ht="12">
      <c r="D4453" s="299"/>
    </row>
    <row r="4454" ht="12">
      <c r="D4454" s="299"/>
    </row>
    <row r="4455" ht="12">
      <c r="D4455" s="299"/>
    </row>
    <row r="4456" ht="12">
      <c r="D4456" s="299"/>
    </row>
    <row r="4457" ht="12">
      <c r="D4457" s="299"/>
    </row>
    <row r="4458" ht="12">
      <c r="D4458" s="299"/>
    </row>
    <row r="4459" ht="12">
      <c r="D4459" s="299"/>
    </row>
    <row r="4460" ht="12">
      <c r="D4460" s="299"/>
    </row>
    <row r="4461" ht="12">
      <c r="D4461" s="299"/>
    </row>
    <row r="4462" ht="12">
      <c r="D4462" s="299"/>
    </row>
    <row r="4463" ht="12">
      <c r="D4463" s="299"/>
    </row>
    <row r="4464" ht="12">
      <c r="D4464" s="299"/>
    </row>
    <row r="4465" ht="12">
      <c r="D4465" s="299"/>
    </row>
    <row r="4466" ht="12">
      <c r="D4466" s="299"/>
    </row>
    <row r="4467" ht="12">
      <c r="D4467" s="299"/>
    </row>
    <row r="4468" ht="12">
      <c r="D4468" s="299"/>
    </row>
    <row r="4469" ht="12">
      <c r="D4469" s="299"/>
    </row>
    <row r="4470" ht="12">
      <c r="D4470" s="299"/>
    </row>
    <row r="4471" ht="12">
      <c r="D4471" s="299"/>
    </row>
    <row r="4472" ht="12">
      <c r="D4472" s="299"/>
    </row>
    <row r="4473" ht="12">
      <c r="D4473" s="299"/>
    </row>
    <row r="4474" ht="12">
      <c r="D4474" s="299"/>
    </row>
    <row r="4475" ht="12">
      <c r="D4475" s="299"/>
    </row>
    <row r="4476" ht="12">
      <c r="D4476" s="299"/>
    </row>
    <row r="4477" ht="12">
      <c r="D4477" s="299"/>
    </row>
    <row r="4478" ht="12">
      <c r="D4478" s="299"/>
    </row>
    <row r="4479" ht="12">
      <c r="D4479" s="299"/>
    </row>
    <row r="4480" ht="12">
      <c r="D4480" s="299"/>
    </row>
    <row r="4481" ht="12">
      <c r="D4481" s="299"/>
    </row>
    <row r="4482" ht="12">
      <c r="D4482" s="299"/>
    </row>
    <row r="4483" ht="12">
      <c r="D4483" s="299"/>
    </row>
    <row r="4484" ht="12">
      <c r="D4484" s="299"/>
    </row>
    <row r="4485" ht="12">
      <c r="D4485" s="299"/>
    </row>
    <row r="4486" ht="12">
      <c r="D4486" s="299"/>
    </row>
    <row r="4487" ht="12">
      <c r="D4487" s="299"/>
    </row>
    <row r="4488" ht="12">
      <c r="D4488" s="299"/>
    </row>
    <row r="4489" ht="12">
      <c r="D4489" s="299"/>
    </row>
    <row r="4490" ht="12">
      <c r="D4490" s="299"/>
    </row>
    <row r="4491" ht="12">
      <c r="D4491" s="299"/>
    </row>
    <row r="4492" ht="12">
      <c r="D4492" s="299"/>
    </row>
    <row r="4493" ht="12">
      <c r="D4493" s="299"/>
    </row>
    <row r="4494" ht="12">
      <c r="D4494" s="299"/>
    </row>
    <row r="4495" ht="12">
      <c r="D4495" s="299"/>
    </row>
    <row r="4496" ht="12">
      <c r="D4496" s="299"/>
    </row>
    <row r="4497" ht="12">
      <c r="D4497" s="299"/>
    </row>
    <row r="4498" ht="12">
      <c r="D4498" s="299"/>
    </row>
    <row r="4499" ht="12">
      <c r="D4499" s="299"/>
    </row>
    <row r="4500" ht="12">
      <c r="D4500" s="299"/>
    </row>
    <row r="4501" ht="12">
      <c r="D4501" s="299"/>
    </row>
    <row r="4502" ht="12">
      <c r="D4502" s="299"/>
    </row>
    <row r="4503" ht="12">
      <c r="D4503" s="299"/>
    </row>
    <row r="4504" ht="12">
      <c r="D4504" s="299"/>
    </row>
    <row r="4505" ht="12">
      <c r="D4505" s="299"/>
    </row>
    <row r="4506" ht="12">
      <c r="D4506" s="299"/>
    </row>
    <row r="4507" ht="12">
      <c r="D4507" s="299"/>
    </row>
    <row r="4508" ht="12">
      <c r="D4508" s="299"/>
    </row>
    <row r="4509" ht="12">
      <c r="D4509" s="299"/>
    </row>
    <row r="4510" ht="12">
      <c r="D4510" s="299"/>
    </row>
    <row r="4511" ht="12">
      <c r="D4511" s="299"/>
    </row>
    <row r="4512" ht="12">
      <c r="D4512" s="299"/>
    </row>
    <row r="4513" ht="12">
      <c r="D4513" s="299"/>
    </row>
    <row r="4514" ht="12">
      <c r="D4514" s="299"/>
    </row>
    <row r="4515" ht="12">
      <c r="D4515" s="299"/>
    </row>
    <row r="4516" ht="12">
      <c r="D4516" s="299"/>
    </row>
    <row r="4517" ht="12">
      <c r="D4517" s="299"/>
    </row>
    <row r="4518" ht="12">
      <c r="D4518" s="299"/>
    </row>
    <row r="4519" ht="12">
      <c r="D4519" s="299"/>
    </row>
    <row r="4520" ht="12">
      <c r="D4520" s="299"/>
    </row>
    <row r="4521" ht="12">
      <c r="D4521" s="299"/>
    </row>
    <row r="4522" ht="12">
      <c r="D4522" s="299"/>
    </row>
    <row r="4523" ht="12">
      <c r="D4523" s="299"/>
    </row>
    <row r="4524" ht="12">
      <c r="D4524" s="299"/>
    </row>
    <row r="4525" ht="12">
      <c r="D4525" s="299"/>
    </row>
    <row r="4526" ht="12">
      <c r="D4526" s="299"/>
    </row>
    <row r="4527" ht="12">
      <c r="D4527" s="299"/>
    </row>
    <row r="4528" ht="12">
      <c r="D4528" s="299"/>
    </row>
    <row r="4529" ht="12">
      <c r="D4529" s="299"/>
    </row>
    <row r="4530" ht="12">
      <c r="D4530" s="299"/>
    </row>
    <row r="4531" ht="12">
      <c r="D4531" s="299"/>
    </row>
    <row r="4532" ht="12">
      <c r="D4532" s="299"/>
    </row>
    <row r="4533" ht="12">
      <c r="D4533" s="299"/>
    </row>
    <row r="4534" ht="12">
      <c r="D4534" s="299"/>
    </row>
    <row r="4535" ht="12">
      <c r="D4535" s="299"/>
    </row>
    <row r="4536" ht="12">
      <c r="D4536" s="299"/>
    </row>
    <row r="4537" ht="12">
      <c r="D4537" s="299"/>
    </row>
    <row r="4538" ht="12">
      <c r="D4538" s="299"/>
    </row>
    <row r="4539" ht="12">
      <c r="D4539" s="299"/>
    </row>
    <row r="4540" ht="12">
      <c r="D4540" s="299"/>
    </row>
    <row r="4541" ht="12">
      <c r="D4541" s="299"/>
    </row>
    <row r="4542" ht="12">
      <c r="D4542" s="299"/>
    </row>
    <row r="4543" ht="12">
      <c r="D4543" s="299"/>
    </row>
    <row r="4544" ht="12">
      <c r="D4544" s="299"/>
    </row>
    <row r="4545" ht="12">
      <c r="D4545" s="299"/>
    </row>
    <row r="4546" ht="12">
      <c r="D4546" s="299"/>
    </row>
    <row r="4547" ht="12">
      <c r="D4547" s="299"/>
    </row>
    <row r="4548" ht="12">
      <c r="D4548" s="299"/>
    </row>
    <row r="4549" ht="12">
      <c r="D4549" s="299"/>
    </row>
    <row r="4550" ht="12">
      <c r="D4550" s="299"/>
    </row>
    <row r="4551" ht="12">
      <c r="D4551" s="299"/>
    </row>
    <row r="4552" ht="12">
      <c r="D4552" s="299"/>
    </row>
    <row r="4553" ht="12">
      <c r="D4553" s="299"/>
    </row>
    <row r="4554" ht="12">
      <c r="D4554" s="299"/>
    </row>
    <row r="4555" ht="12">
      <c r="D4555" s="299"/>
    </row>
    <row r="4556" ht="12">
      <c r="D4556" s="299"/>
    </row>
    <row r="4557" ht="12">
      <c r="D4557" s="299"/>
    </row>
    <row r="4558" ht="12">
      <c r="D4558" s="299"/>
    </row>
    <row r="4559" ht="12">
      <c r="D4559" s="299"/>
    </row>
    <row r="4560" ht="12">
      <c r="D4560" s="299"/>
    </row>
    <row r="4561" ht="12">
      <c r="D4561" s="299"/>
    </row>
    <row r="4562" ht="12">
      <c r="D4562" s="299"/>
    </row>
    <row r="4563" ht="12">
      <c r="D4563" s="299"/>
    </row>
    <row r="4564" ht="12">
      <c r="D4564" s="299"/>
    </row>
    <row r="4565" ht="12">
      <c r="D4565" s="299"/>
    </row>
    <row r="4566" ht="12">
      <c r="D4566" s="299"/>
    </row>
    <row r="4567" ht="12">
      <c r="D4567" s="299"/>
    </row>
    <row r="4568" ht="12">
      <c r="D4568" s="299"/>
    </row>
    <row r="4569" ht="12">
      <c r="D4569" s="299"/>
    </row>
    <row r="4570" ht="12">
      <c r="D4570" s="299"/>
    </row>
    <row r="4571" ht="12">
      <c r="D4571" s="299"/>
    </row>
    <row r="4572" ht="12">
      <c r="D4572" s="299"/>
    </row>
    <row r="4573" ht="12">
      <c r="D4573" s="299"/>
    </row>
    <row r="4574" ht="12">
      <c r="D4574" s="299"/>
    </row>
    <row r="4575" ht="12">
      <c r="D4575" s="299"/>
    </row>
    <row r="4576" ht="12">
      <c r="D4576" s="299"/>
    </row>
    <row r="4577" ht="12">
      <c r="D4577" s="299"/>
    </row>
    <row r="4578" ht="12">
      <c r="D4578" s="299"/>
    </row>
    <row r="4579" ht="12">
      <c r="D4579" s="299"/>
    </row>
    <row r="4580" ht="12">
      <c r="D4580" s="299"/>
    </row>
    <row r="4581" ht="12">
      <c r="D4581" s="299"/>
    </row>
    <row r="4582" ht="12">
      <c r="D4582" s="299"/>
    </row>
    <row r="4583" ht="12">
      <c r="D4583" s="299"/>
    </row>
    <row r="4584" ht="12">
      <c r="D4584" s="299"/>
    </row>
    <row r="4585" ht="12">
      <c r="D4585" s="299"/>
    </row>
    <row r="4586" ht="12">
      <c r="D4586" s="299"/>
    </row>
    <row r="4587" ht="12">
      <c r="D4587" s="299"/>
    </row>
    <row r="4588" ht="12">
      <c r="D4588" s="299"/>
    </row>
    <row r="4589" ht="12">
      <c r="D4589" s="299"/>
    </row>
    <row r="4590" ht="12">
      <c r="D4590" s="299"/>
    </row>
    <row r="4591" ht="12">
      <c r="D4591" s="299"/>
    </row>
    <row r="4592" ht="12">
      <c r="D4592" s="299"/>
    </row>
    <row r="4593" ht="12">
      <c r="D4593" s="299"/>
    </row>
    <row r="4594" ht="12">
      <c r="D4594" s="299"/>
    </row>
    <row r="4595" ht="12">
      <c r="D4595" s="299"/>
    </row>
    <row r="4596" ht="12">
      <c r="D4596" s="299"/>
    </row>
    <row r="4597" ht="12">
      <c r="D4597" s="299"/>
    </row>
    <row r="4598" ht="12">
      <c r="D4598" s="299"/>
    </row>
    <row r="4599" ht="12">
      <c r="D4599" s="299"/>
    </row>
    <row r="4600" ht="12">
      <c r="D4600" s="299"/>
    </row>
    <row r="4601" ht="12">
      <c r="D4601" s="299"/>
    </row>
    <row r="4602" ht="12">
      <c r="D4602" s="299"/>
    </row>
    <row r="4603" ht="12">
      <c r="D4603" s="299"/>
    </row>
    <row r="4604" ht="12">
      <c r="D4604" s="299"/>
    </row>
    <row r="4605" ht="12">
      <c r="D4605" s="299"/>
    </row>
    <row r="4606" ht="12">
      <c r="D4606" s="299"/>
    </row>
    <row r="4607" ht="12">
      <c r="D4607" s="299"/>
    </row>
    <row r="4608" ht="12">
      <c r="D4608" s="299"/>
    </row>
    <row r="4609" ht="12">
      <c r="D4609" s="299"/>
    </row>
    <row r="4610" ht="12">
      <c r="D4610" s="299"/>
    </row>
    <row r="4611" ht="12">
      <c r="D4611" s="299"/>
    </row>
    <row r="4612" ht="12">
      <c r="D4612" s="299"/>
    </row>
    <row r="4613" ht="12">
      <c r="D4613" s="299"/>
    </row>
    <row r="4614" ht="12">
      <c r="D4614" s="299"/>
    </row>
    <row r="4615" ht="12">
      <c r="D4615" s="299"/>
    </row>
    <row r="4616" ht="12">
      <c r="D4616" s="299"/>
    </row>
    <row r="4617" ht="12">
      <c r="D4617" s="299"/>
    </row>
    <row r="4618" ht="12">
      <c r="D4618" s="299"/>
    </row>
    <row r="4619" ht="12">
      <c r="D4619" s="299"/>
    </row>
    <row r="4620" ht="12">
      <c r="D4620" s="299"/>
    </row>
    <row r="4621" ht="12">
      <c r="D4621" s="299"/>
    </row>
    <row r="4622" ht="12">
      <c r="D4622" s="299"/>
    </row>
    <row r="4623" ht="12">
      <c r="D4623" s="299"/>
    </row>
    <row r="4624" ht="12">
      <c r="D4624" s="299"/>
    </row>
    <row r="4625" ht="12">
      <c r="D4625" s="299"/>
    </row>
    <row r="4626" ht="12">
      <c r="D4626" s="299"/>
    </row>
    <row r="4627" ht="12">
      <c r="D4627" s="299"/>
    </row>
    <row r="4628" ht="12">
      <c r="D4628" s="299"/>
    </row>
    <row r="4629" ht="12">
      <c r="D4629" s="299"/>
    </row>
    <row r="4630" ht="12">
      <c r="D4630" s="299"/>
    </row>
    <row r="4631" ht="12">
      <c r="D4631" s="299"/>
    </row>
    <row r="4632" ht="12">
      <c r="D4632" s="299"/>
    </row>
    <row r="4633" ht="12">
      <c r="D4633" s="299"/>
    </row>
    <row r="4634" ht="12">
      <c r="D4634" s="299"/>
    </row>
    <row r="4635" ht="12">
      <c r="D4635" s="299"/>
    </row>
    <row r="4636" ht="12">
      <c r="D4636" s="299"/>
    </row>
    <row r="4637" ht="12">
      <c r="D4637" s="299"/>
    </row>
    <row r="4638" ht="12">
      <c r="D4638" s="299"/>
    </row>
    <row r="4639" ht="12">
      <c r="D4639" s="299"/>
    </row>
    <row r="4640" ht="12">
      <c r="D4640" s="299"/>
    </row>
    <row r="4641" ht="12">
      <c r="D4641" s="299"/>
    </row>
    <row r="4642" ht="12">
      <c r="D4642" s="299"/>
    </row>
    <row r="4643" ht="12">
      <c r="D4643" s="299"/>
    </row>
    <row r="4644" ht="12">
      <c r="D4644" s="299"/>
    </row>
    <row r="4645" ht="12">
      <c r="D4645" s="299"/>
    </row>
    <row r="4646" ht="12">
      <c r="D4646" s="299"/>
    </row>
    <row r="4647" ht="12">
      <c r="D4647" s="299"/>
    </row>
    <row r="4648" ht="12">
      <c r="D4648" s="299"/>
    </row>
    <row r="4649" ht="12">
      <c r="D4649" s="299"/>
    </row>
    <row r="4650" ht="12">
      <c r="D4650" s="299"/>
    </row>
    <row r="4651" ht="12">
      <c r="D4651" s="299"/>
    </row>
    <row r="4652" ht="12">
      <c r="D4652" s="299"/>
    </row>
    <row r="4653" ht="12">
      <c r="D4653" s="299"/>
    </row>
    <row r="4654" ht="12">
      <c r="D4654" s="299"/>
    </row>
    <row r="4655" ht="12">
      <c r="D4655" s="299"/>
    </row>
    <row r="4656" ht="12">
      <c r="D4656" s="299"/>
    </row>
    <row r="4657" ht="12">
      <c r="D4657" s="299"/>
    </row>
    <row r="4658" ht="12">
      <c r="D4658" s="299"/>
    </row>
    <row r="4659" ht="12">
      <c r="D4659" s="299"/>
    </row>
    <row r="4660" ht="12">
      <c r="D4660" s="299"/>
    </row>
    <row r="4661" ht="12">
      <c r="D4661" s="299"/>
    </row>
    <row r="4662" ht="12">
      <c r="D4662" s="299"/>
    </row>
    <row r="4663" ht="12">
      <c r="D4663" s="299"/>
    </row>
    <row r="4664" ht="12">
      <c r="D4664" s="299"/>
    </row>
    <row r="4665" ht="12">
      <c r="D4665" s="299"/>
    </row>
    <row r="4666" ht="12">
      <c r="D4666" s="299"/>
    </row>
    <row r="4667" ht="12">
      <c r="D4667" s="299"/>
    </row>
    <row r="4668" ht="12">
      <c r="D4668" s="299"/>
    </row>
    <row r="4669" ht="12">
      <c r="D4669" s="299"/>
    </row>
    <row r="4670" ht="12">
      <c r="D4670" s="299"/>
    </row>
    <row r="4671" ht="12">
      <c r="D4671" s="299"/>
    </row>
    <row r="4672" ht="12">
      <c r="D4672" s="299"/>
    </row>
    <row r="4673" ht="12">
      <c r="D4673" s="299"/>
    </row>
    <row r="4674" ht="12">
      <c r="D4674" s="299"/>
    </row>
    <row r="4675" ht="12">
      <c r="D4675" s="299"/>
    </row>
    <row r="4676" ht="12">
      <c r="D4676" s="299"/>
    </row>
    <row r="4677" ht="12">
      <c r="D4677" s="299"/>
    </row>
    <row r="4678" ht="12">
      <c r="D4678" s="299"/>
    </row>
    <row r="4679" ht="12">
      <c r="D4679" s="299"/>
    </row>
    <row r="4680" ht="12">
      <c r="D4680" s="299"/>
    </row>
    <row r="4681" ht="12">
      <c r="D4681" s="299"/>
    </row>
    <row r="4682" ht="12">
      <c r="D4682" s="299"/>
    </row>
    <row r="4683" ht="12">
      <c r="D4683" s="299"/>
    </row>
    <row r="4684" ht="12">
      <c r="D4684" s="299"/>
    </row>
    <row r="4685" ht="12">
      <c r="D4685" s="299"/>
    </row>
    <row r="4686" ht="12">
      <c r="D4686" s="299"/>
    </row>
    <row r="4687" ht="12">
      <c r="D4687" s="299"/>
    </row>
    <row r="4688" ht="12">
      <c r="D4688" s="299"/>
    </row>
    <row r="4689" ht="12">
      <c r="D4689" s="299"/>
    </row>
    <row r="4690" ht="12">
      <c r="D4690" s="299"/>
    </row>
    <row r="4691" ht="12">
      <c r="D4691" s="299"/>
    </row>
    <row r="4692" ht="12">
      <c r="D4692" s="299"/>
    </row>
    <row r="4693" ht="12">
      <c r="D4693" s="299"/>
    </row>
    <row r="4694" ht="12">
      <c r="D4694" s="299"/>
    </row>
    <row r="4695" ht="12">
      <c r="D4695" s="299"/>
    </row>
    <row r="4696" ht="12">
      <c r="D4696" s="299"/>
    </row>
    <row r="4697" ht="12">
      <c r="D4697" s="299"/>
    </row>
    <row r="4698" ht="12">
      <c r="D4698" s="299"/>
    </row>
    <row r="4699" ht="12">
      <c r="D4699" s="299"/>
    </row>
    <row r="4700" ht="12">
      <c r="D4700" s="299"/>
    </row>
    <row r="4701" ht="12">
      <c r="D4701" s="299"/>
    </row>
    <row r="4702" ht="12">
      <c r="D4702" s="299"/>
    </row>
    <row r="4703" ht="12">
      <c r="D4703" s="299"/>
    </row>
    <row r="4704" ht="12">
      <c r="D4704" s="299"/>
    </row>
    <row r="4705" ht="12">
      <c r="D4705" s="299"/>
    </row>
    <row r="4706" ht="12">
      <c r="D4706" s="299"/>
    </row>
    <row r="4707" ht="12">
      <c r="D4707" s="299"/>
    </row>
    <row r="4708" ht="12">
      <c r="D4708" s="299"/>
    </row>
    <row r="4709" ht="12">
      <c r="D4709" s="299"/>
    </row>
    <row r="4710" ht="12">
      <c r="D4710" s="299"/>
    </row>
    <row r="4711" ht="12">
      <c r="D4711" s="299"/>
    </row>
    <row r="4712" ht="12">
      <c r="D4712" s="299"/>
    </row>
    <row r="4713" ht="12">
      <c r="D4713" s="299"/>
    </row>
    <row r="4714" ht="12">
      <c r="D4714" s="299"/>
    </row>
    <row r="4715" ht="12">
      <c r="D4715" s="299"/>
    </row>
    <row r="4716" ht="12">
      <c r="D4716" s="299"/>
    </row>
    <row r="4717" ht="12">
      <c r="D4717" s="299"/>
    </row>
    <row r="4718" ht="12">
      <c r="D4718" s="299"/>
    </row>
    <row r="4719" ht="12">
      <c r="D4719" s="299"/>
    </row>
    <row r="4720" ht="12">
      <c r="D4720" s="299"/>
    </row>
    <row r="4721" ht="12">
      <c r="D4721" s="299"/>
    </row>
    <row r="4722" ht="12">
      <c r="D4722" s="299"/>
    </row>
    <row r="4723" ht="12">
      <c r="D4723" s="299"/>
    </row>
    <row r="4724" ht="12">
      <c r="D4724" s="299"/>
    </row>
    <row r="4725" ht="12">
      <c r="D4725" s="299"/>
    </row>
    <row r="4726" ht="12">
      <c r="D4726" s="299"/>
    </row>
    <row r="4727" ht="12">
      <c r="D4727" s="299"/>
    </row>
    <row r="4728" ht="12">
      <c r="D4728" s="299"/>
    </row>
    <row r="4729" ht="12">
      <c r="D4729" s="299"/>
    </row>
    <row r="4730" ht="12">
      <c r="D4730" s="299"/>
    </row>
    <row r="4731" ht="12">
      <c r="D4731" s="299"/>
    </row>
    <row r="4732" ht="12">
      <c r="D4732" s="299"/>
    </row>
    <row r="4733" ht="12">
      <c r="D4733" s="299"/>
    </row>
    <row r="4734" ht="12">
      <c r="D4734" s="299"/>
    </row>
    <row r="4735" ht="12">
      <c r="D4735" s="299"/>
    </row>
    <row r="4736" ht="12">
      <c r="D4736" s="299"/>
    </row>
    <row r="4737" ht="12">
      <c r="D4737" s="299"/>
    </row>
    <row r="4738" ht="12">
      <c r="D4738" s="299"/>
    </row>
    <row r="4739" ht="12">
      <c r="D4739" s="299"/>
    </row>
    <row r="4740" ht="12">
      <c r="D4740" s="299"/>
    </row>
    <row r="4741" ht="12">
      <c r="D4741" s="299"/>
    </row>
    <row r="4742" ht="12">
      <c r="D4742" s="299"/>
    </row>
    <row r="4743" ht="12">
      <c r="D4743" s="299"/>
    </row>
    <row r="4744" ht="12">
      <c r="D4744" s="299"/>
    </row>
    <row r="4745" ht="12">
      <c r="D4745" s="299"/>
    </row>
    <row r="4746" ht="12">
      <c r="D4746" s="299"/>
    </row>
    <row r="4747" ht="12">
      <c r="D4747" s="299"/>
    </row>
    <row r="4748" ht="12">
      <c r="D4748" s="299"/>
    </row>
    <row r="4749" ht="12">
      <c r="D4749" s="299"/>
    </row>
    <row r="4750" ht="12">
      <c r="D4750" s="299"/>
    </row>
    <row r="4751" ht="12">
      <c r="D4751" s="299"/>
    </row>
    <row r="4752" ht="12">
      <c r="D4752" s="299"/>
    </row>
    <row r="4753" ht="12">
      <c r="D4753" s="299"/>
    </row>
    <row r="4754" ht="12">
      <c r="D4754" s="299"/>
    </row>
    <row r="4755" ht="12">
      <c r="D4755" s="299"/>
    </row>
    <row r="4756" ht="12">
      <c r="D4756" s="299"/>
    </row>
    <row r="4757" ht="12">
      <c r="D4757" s="299"/>
    </row>
    <row r="4758" ht="12">
      <c r="D4758" s="299"/>
    </row>
    <row r="4759" ht="12">
      <c r="D4759" s="299"/>
    </row>
    <row r="4760" ht="12">
      <c r="D4760" s="299"/>
    </row>
    <row r="4761" ht="12">
      <c r="D4761" s="299"/>
    </row>
    <row r="4762" ht="12">
      <c r="D4762" s="299"/>
    </row>
    <row r="4763" ht="12">
      <c r="D4763" s="299"/>
    </row>
    <row r="4764" ht="12">
      <c r="D4764" s="299"/>
    </row>
    <row r="4765" ht="12">
      <c r="D4765" s="299"/>
    </row>
    <row r="4766" ht="12">
      <c r="D4766" s="299"/>
    </row>
    <row r="4767" ht="12">
      <c r="D4767" s="299"/>
    </row>
    <row r="4768" ht="12">
      <c r="D4768" s="299"/>
    </row>
    <row r="4769" ht="12">
      <c r="D4769" s="299"/>
    </row>
    <row r="4770" ht="12">
      <c r="D4770" s="299"/>
    </row>
    <row r="4771" ht="12">
      <c r="D4771" s="299"/>
    </row>
    <row r="4772" ht="12">
      <c r="D4772" s="299"/>
    </row>
    <row r="4773" ht="12">
      <c r="D4773" s="299"/>
    </row>
    <row r="4774" ht="12">
      <c r="D4774" s="299"/>
    </row>
    <row r="4775" ht="12">
      <c r="D4775" s="299"/>
    </row>
    <row r="4776" ht="12">
      <c r="D4776" s="299"/>
    </row>
    <row r="4777" ht="12">
      <c r="D4777" s="299"/>
    </row>
    <row r="4778" ht="12">
      <c r="D4778" s="299"/>
    </row>
    <row r="4779" ht="12">
      <c r="D4779" s="299"/>
    </row>
    <row r="4780" ht="12">
      <c r="D4780" s="299"/>
    </row>
    <row r="4781" ht="12">
      <c r="D4781" s="299"/>
    </row>
    <row r="4782" ht="12">
      <c r="D4782" s="299"/>
    </row>
    <row r="4783" ht="12">
      <c r="D4783" s="299"/>
    </row>
    <row r="4784" ht="12">
      <c r="D4784" s="299"/>
    </row>
    <row r="4785" ht="12">
      <c r="D4785" s="299"/>
    </row>
    <row r="4786" ht="12">
      <c r="D4786" s="299"/>
    </row>
    <row r="4787" ht="12">
      <c r="D4787" s="299"/>
    </row>
    <row r="4788" ht="12">
      <c r="D4788" s="299"/>
    </row>
    <row r="4789" ht="12">
      <c r="D4789" s="299"/>
    </row>
    <row r="4790" ht="12">
      <c r="D4790" s="299"/>
    </row>
    <row r="4791" ht="12">
      <c r="D4791" s="299"/>
    </row>
    <row r="4792" ht="12">
      <c r="D4792" s="299"/>
    </row>
    <row r="4793" ht="12">
      <c r="D4793" s="299"/>
    </row>
    <row r="4794" ht="12">
      <c r="D4794" s="299"/>
    </row>
    <row r="4795" ht="12">
      <c r="D4795" s="299"/>
    </row>
    <row r="4796" ht="12">
      <c r="D4796" s="299"/>
    </row>
    <row r="4797" ht="12">
      <c r="D4797" s="299"/>
    </row>
    <row r="4798" ht="12">
      <c r="D4798" s="299"/>
    </row>
    <row r="4799" ht="12">
      <c r="D4799" s="299"/>
    </row>
    <row r="4800" ht="12">
      <c r="D4800" s="299"/>
    </row>
    <row r="4801" ht="12">
      <c r="D4801" s="299"/>
    </row>
    <row r="4802" ht="12">
      <c r="D4802" s="299"/>
    </row>
    <row r="4803" ht="12">
      <c r="D4803" s="299"/>
    </row>
    <row r="4804" ht="12">
      <c r="D4804" s="299"/>
    </row>
    <row r="4805" ht="12">
      <c r="D4805" s="299"/>
    </row>
    <row r="4806" ht="12">
      <c r="D4806" s="299"/>
    </row>
    <row r="4807" ht="12">
      <c r="D4807" s="299"/>
    </row>
    <row r="4808" ht="12">
      <c r="D4808" s="299"/>
    </row>
    <row r="4809" ht="12">
      <c r="D4809" s="299"/>
    </row>
    <row r="4810" ht="12">
      <c r="D4810" s="299"/>
    </row>
    <row r="4811" ht="12">
      <c r="D4811" s="299"/>
    </row>
    <row r="4812" ht="12">
      <c r="D4812" s="299"/>
    </row>
    <row r="4813" ht="12">
      <c r="D4813" s="299"/>
    </row>
    <row r="4814" ht="12">
      <c r="D4814" s="299"/>
    </row>
    <row r="4815" ht="12">
      <c r="D4815" s="299"/>
    </row>
    <row r="4816" ht="12">
      <c r="D4816" s="299"/>
    </row>
    <row r="4817" ht="12">
      <c r="D4817" s="299"/>
    </row>
    <row r="4818" ht="12">
      <c r="D4818" s="299"/>
    </row>
    <row r="4819" ht="12">
      <c r="D4819" s="299"/>
    </row>
    <row r="4820" ht="12">
      <c r="D4820" s="299"/>
    </row>
    <row r="4821" ht="12">
      <c r="D4821" s="299"/>
    </row>
    <row r="4822" ht="12">
      <c r="D4822" s="299"/>
    </row>
    <row r="4823" ht="12">
      <c r="D4823" s="299"/>
    </row>
    <row r="4824" ht="12">
      <c r="D4824" s="299"/>
    </row>
    <row r="4825" ht="12">
      <c r="D4825" s="299"/>
    </row>
    <row r="4826" ht="12">
      <c r="D4826" s="299"/>
    </row>
    <row r="4827" ht="12">
      <c r="D4827" s="299"/>
    </row>
    <row r="4828" ht="12">
      <c r="D4828" s="299"/>
    </row>
    <row r="4829" ht="12">
      <c r="D4829" s="299"/>
    </row>
    <row r="4830" ht="12">
      <c r="D4830" s="299"/>
    </row>
    <row r="4831" ht="12">
      <c r="D4831" s="299"/>
    </row>
    <row r="4832" ht="12">
      <c r="D4832" s="299"/>
    </row>
    <row r="4833" ht="12">
      <c r="D4833" s="299"/>
    </row>
    <row r="4834" ht="12">
      <c r="D4834" s="299"/>
    </row>
    <row r="4835" ht="12">
      <c r="D4835" s="299"/>
    </row>
    <row r="4836" ht="12">
      <c r="D4836" s="299"/>
    </row>
    <row r="4837" ht="12">
      <c r="D4837" s="299"/>
    </row>
    <row r="4838" ht="12">
      <c r="D4838" s="299"/>
    </row>
    <row r="4839" ht="12">
      <c r="D4839" s="299"/>
    </row>
    <row r="4840" ht="12">
      <c r="D4840" s="299"/>
    </row>
    <row r="4841" ht="12">
      <c r="D4841" s="299"/>
    </row>
    <row r="4842" ht="12">
      <c r="D4842" s="299"/>
    </row>
    <row r="4843" ht="12">
      <c r="D4843" s="299"/>
    </row>
    <row r="4844" ht="12">
      <c r="D4844" s="299"/>
    </row>
    <row r="4845" ht="12">
      <c r="D4845" s="299"/>
    </row>
    <row r="4846" ht="12">
      <c r="D4846" s="299"/>
    </row>
    <row r="4847" ht="12">
      <c r="D4847" s="299"/>
    </row>
    <row r="4848" ht="12">
      <c r="D4848" s="299"/>
    </row>
    <row r="4849" ht="12">
      <c r="D4849" s="299"/>
    </row>
    <row r="4850" ht="12">
      <c r="D4850" s="299"/>
    </row>
    <row r="4851" ht="12">
      <c r="D4851" s="299"/>
    </row>
    <row r="4852" ht="12">
      <c r="D4852" s="299"/>
    </row>
    <row r="4853" ht="12">
      <c r="D4853" s="299"/>
    </row>
    <row r="4854" ht="12">
      <c r="D4854" s="299"/>
    </row>
    <row r="4855" ht="12">
      <c r="D4855" s="299"/>
    </row>
    <row r="4856" ht="12">
      <c r="D4856" s="299"/>
    </row>
    <row r="4857" ht="12">
      <c r="D4857" s="299"/>
    </row>
    <row r="4858" ht="12">
      <c r="D4858" s="299"/>
    </row>
    <row r="4859" ht="12">
      <c r="D4859" s="299"/>
    </row>
    <row r="4860" ht="12">
      <c r="D4860" s="299"/>
    </row>
    <row r="4861" ht="12">
      <c r="D4861" s="299"/>
    </row>
    <row r="4862" ht="12">
      <c r="D4862" s="299"/>
    </row>
    <row r="4863" ht="12">
      <c r="D4863" s="299"/>
    </row>
    <row r="4864" ht="12">
      <c r="D4864" s="299"/>
    </row>
    <row r="4865" ht="12">
      <c r="D4865" s="299"/>
    </row>
    <row r="4866" ht="12">
      <c r="D4866" s="299"/>
    </row>
    <row r="4867" ht="12">
      <c r="D4867" s="299"/>
    </row>
    <row r="4868" ht="12">
      <c r="D4868" s="299"/>
    </row>
    <row r="4869" ht="12">
      <c r="D4869" s="299"/>
    </row>
    <row r="4870" ht="12">
      <c r="D4870" s="299"/>
    </row>
    <row r="4871" ht="12">
      <c r="D4871" s="299"/>
    </row>
    <row r="4872" ht="12">
      <c r="D4872" s="299"/>
    </row>
    <row r="4873" ht="12">
      <c r="D4873" s="299"/>
    </row>
    <row r="4874" ht="12">
      <c r="D4874" s="299"/>
    </row>
    <row r="4875" ht="12">
      <c r="D4875" s="299"/>
    </row>
    <row r="4876" ht="12">
      <c r="D4876" s="299"/>
    </row>
    <row r="4877" ht="12">
      <c r="D4877" s="299"/>
    </row>
    <row r="4878" ht="12">
      <c r="D4878" s="299"/>
    </row>
    <row r="4879" ht="12">
      <c r="D4879" s="299"/>
    </row>
    <row r="4880" ht="12">
      <c r="D4880" s="299"/>
    </row>
    <row r="4881" ht="12">
      <c r="D4881" s="299"/>
    </row>
    <row r="4882" ht="12">
      <c r="D4882" s="299"/>
    </row>
    <row r="4883" ht="12">
      <c r="D4883" s="299"/>
    </row>
    <row r="4884" ht="12">
      <c r="D4884" s="299"/>
    </row>
    <row r="4885" ht="12">
      <c r="D4885" s="299"/>
    </row>
    <row r="4886" ht="12">
      <c r="D4886" s="299"/>
    </row>
    <row r="4887" ht="12">
      <c r="D4887" s="299"/>
    </row>
    <row r="4888" ht="12">
      <c r="D4888" s="299"/>
    </row>
    <row r="4889" ht="12">
      <c r="D4889" s="299"/>
    </row>
    <row r="4890" ht="12">
      <c r="D4890" s="299"/>
    </row>
    <row r="4891" ht="12">
      <c r="D4891" s="299"/>
    </row>
    <row r="4892" ht="12">
      <c r="D4892" s="299"/>
    </row>
    <row r="4893" ht="12">
      <c r="D4893" s="299"/>
    </row>
    <row r="4894" ht="12">
      <c r="D4894" s="299"/>
    </row>
    <row r="4895" ht="12">
      <c r="D4895" s="299"/>
    </row>
    <row r="4896" ht="12">
      <c r="D4896" s="299"/>
    </row>
    <row r="4897" ht="12">
      <c r="D4897" s="299"/>
    </row>
    <row r="4898" ht="12">
      <c r="D4898" s="299"/>
    </row>
    <row r="4899" ht="12">
      <c r="D4899" s="299"/>
    </row>
    <row r="4900" ht="12">
      <c r="D4900" s="299"/>
    </row>
    <row r="4901" ht="12">
      <c r="D4901" s="299"/>
    </row>
    <row r="4902" ht="12">
      <c r="D4902" s="299"/>
    </row>
    <row r="4903" ht="12">
      <c r="D4903" s="299"/>
    </row>
    <row r="4904" ht="12">
      <c r="D4904" s="299"/>
    </row>
    <row r="4905" ht="12">
      <c r="D4905" s="299"/>
    </row>
    <row r="4906" ht="12">
      <c r="D4906" s="299"/>
    </row>
    <row r="4907" ht="12">
      <c r="D4907" s="299"/>
    </row>
    <row r="4908" ht="12">
      <c r="D4908" s="299"/>
    </row>
    <row r="4909" ht="12">
      <c r="D4909" s="299"/>
    </row>
    <row r="4910" ht="12">
      <c r="D4910" s="299"/>
    </row>
    <row r="4911" ht="12">
      <c r="D4911" s="299"/>
    </row>
    <row r="4912" ht="12">
      <c r="D4912" s="299"/>
    </row>
    <row r="4913" ht="12">
      <c r="D4913" s="299"/>
    </row>
    <row r="4914" ht="12">
      <c r="D4914" s="299"/>
    </row>
    <row r="4915" ht="12">
      <c r="D4915" s="299"/>
    </row>
    <row r="4916" ht="12">
      <c r="D4916" s="299"/>
    </row>
    <row r="4917" ht="12">
      <c r="D4917" s="299"/>
    </row>
    <row r="4918" ht="12">
      <c r="D4918" s="299"/>
    </row>
    <row r="4919" ht="12">
      <c r="D4919" s="299"/>
    </row>
    <row r="4920" ht="12">
      <c r="D4920" s="299"/>
    </row>
    <row r="4921" ht="12">
      <c r="D4921" s="299"/>
    </row>
    <row r="4922" ht="12">
      <c r="D4922" s="299"/>
    </row>
    <row r="4923" ht="12">
      <c r="D4923" s="299"/>
    </row>
    <row r="4924" ht="12">
      <c r="D4924" s="299"/>
    </row>
    <row r="4925" ht="12">
      <c r="D4925" s="299"/>
    </row>
    <row r="4926" ht="12">
      <c r="D4926" s="299"/>
    </row>
    <row r="4927" ht="12">
      <c r="D4927" s="299"/>
    </row>
    <row r="4928" ht="12">
      <c r="D4928" s="299"/>
    </row>
    <row r="4929" ht="12">
      <c r="D4929" s="299"/>
    </row>
    <row r="4930" ht="12">
      <c r="D4930" s="299"/>
    </row>
    <row r="4931" ht="12">
      <c r="D4931" s="299"/>
    </row>
    <row r="4932" ht="12">
      <c r="D4932" s="299"/>
    </row>
    <row r="4933" ht="12">
      <c r="D4933" s="299"/>
    </row>
    <row r="4934" ht="12">
      <c r="D4934" s="299"/>
    </row>
    <row r="4935" ht="12">
      <c r="D4935" s="299"/>
    </row>
    <row r="4936" ht="12">
      <c r="D4936" s="299"/>
    </row>
    <row r="4937" ht="12">
      <c r="D4937" s="299"/>
    </row>
    <row r="4938" ht="12">
      <c r="D4938" s="299"/>
    </row>
    <row r="4939" ht="12">
      <c r="D4939" s="299"/>
    </row>
    <row r="4940" ht="12">
      <c r="D4940" s="299"/>
    </row>
    <row r="4941" ht="12">
      <c r="D4941" s="299"/>
    </row>
    <row r="4942" ht="12">
      <c r="D4942" s="299"/>
    </row>
    <row r="4943" ht="12">
      <c r="D4943" s="299"/>
    </row>
    <row r="4944" ht="12">
      <c r="D4944" s="299"/>
    </row>
    <row r="4945" ht="12">
      <c r="D4945" s="299"/>
    </row>
    <row r="4946" ht="12">
      <c r="D4946" s="299"/>
    </row>
    <row r="4947" ht="12">
      <c r="D4947" s="299"/>
    </row>
    <row r="4948" ht="12">
      <c r="D4948" s="299"/>
    </row>
    <row r="4949" ht="12">
      <c r="D4949" s="299"/>
    </row>
    <row r="4950" ht="12">
      <c r="D4950" s="299"/>
    </row>
    <row r="4951" ht="12">
      <c r="D4951" s="299"/>
    </row>
    <row r="4952" ht="12">
      <c r="D4952" s="299"/>
    </row>
    <row r="4953" ht="12">
      <c r="D4953" s="299"/>
    </row>
    <row r="4954" ht="12">
      <c r="D4954" s="299"/>
    </row>
    <row r="4955" ht="12">
      <c r="D4955" s="299"/>
    </row>
    <row r="4956" ht="12">
      <c r="D4956" s="299"/>
    </row>
    <row r="4957" ht="12">
      <c r="D4957" s="299"/>
    </row>
    <row r="4958" ht="12">
      <c r="D4958" s="299"/>
    </row>
    <row r="4959" ht="12">
      <c r="D4959" s="299"/>
    </row>
    <row r="4960" ht="12">
      <c r="D4960" s="299"/>
    </row>
    <row r="4961" ht="12">
      <c r="D4961" s="299"/>
    </row>
    <row r="4962" ht="12">
      <c r="D4962" s="299"/>
    </row>
    <row r="4963" ht="12">
      <c r="D4963" s="299"/>
    </row>
    <row r="4964" ht="12">
      <c r="D4964" s="299"/>
    </row>
    <row r="4965" ht="12">
      <c r="D4965" s="299"/>
    </row>
    <row r="4966" ht="12">
      <c r="D4966" s="299"/>
    </row>
    <row r="4967" ht="12">
      <c r="D4967" s="299"/>
    </row>
    <row r="4968" ht="12">
      <c r="D4968" s="299"/>
    </row>
    <row r="4969" ht="12">
      <c r="D4969" s="299"/>
    </row>
    <row r="4970" ht="12">
      <c r="D4970" s="299"/>
    </row>
    <row r="4971" ht="12">
      <c r="D4971" s="299"/>
    </row>
    <row r="4972" ht="12">
      <c r="D4972" s="299"/>
    </row>
    <row r="4973" ht="12">
      <c r="D4973" s="299"/>
    </row>
    <row r="4974" ht="12">
      <c r="D4974" s="299"/>
    </row>
    <row r="4975" ht="12">
      <c r="D4975" s="299"/>
    </row>
    <row r="4976" ht="12">
      <c r="D4976" s="299"/>
    </row>
    <row r="4977" ht="12">
      <c r="D4977" s="299"/>
    </row>
    <row r="4978" ht="12">
      <c r="D4978" s="299"/>
    </row>
    <row r="4979" ht="12">
      <c r="D4979" s="299"/>
    </row>
    <row r="4980" ht="12">
      <c r="D4980" s="299"/>
    </row>
    <row r="4981" ht="12">
      <c r="D4981" s="299"/>
    </row>
    <row r="4982" ht="12">
      <c r="D4982" s="299"/>
    </row>
    <row r="4983" ht="12">
      <c r="D4983" s="299"/>
    </row>
    <row r="4984" ht="12">
      <c r="D4984" s="299"/>
    </row>
    <row r="4985" ht="12">
      <c r="D4985" s="299"/>
    </row>
    <row r="4986" ht="12">
      <c r="D4986" s="299"/>
    </row>
    <row r="4987" ht="12">
      <c r="D4987" s="299"/>
    </row>
    <row r="4988" ht="12">
      <c r="D4988" s="299"/>
    </row>
    <row r="4989" ht="12">
      <c r="D4989" s="299"/>
    </row>
    <row r="4990" ht="12">
      <c r="D4990" s="299"/>
    </row>
    <row r="4991" ht="12">
      <c r="D4991" s="299"/>
    </row>
    <row r="4992" ht="12">
      <c r="D4992" s="299"/>
    </row>
    <row r="4993" ht="12">
      <c r="D4993" s="299"/>
    </row>
    <row r="4994" ht="12">
      <c r="D4994" s="299"/>
    </row>
    <row r="4995" ht="12">
      <c r="D4995" s="299"/>
    </row>
    <row r="4996" ht="12">
      <c r="D4996" s="299"/>
    </row>
    <row r="4997" ht="12">
      <c r="D4997" s="299"/>
    </row>
    <row r="4998" ht="12">
      <c r="D4998" s="299"/>
    </row>
    <row r="4999" ht="12">
      <c r="D4999" s="299"/>
    </row>
    <row r="5000" ht="12">
      <c r="D5000" s="299"/>
    </row>
    <row r="5001" ht="12">
      <c r="D5001" s="299"/>
    </row>
    <row r="5002" ht="12">
      <c r="D5002" s="299"/>
    </row>
    <row r="5003" ht="12">
      <c r="D5003" s="299"/>
    </row>
    <row r="5004" ht="12">
      <c r="D5004" s="299"/>
    </row>
    <row r="5005" ht="12">
      <c r="D5005" s="299"/>
    </row>
    <row r="5006" ht="12">
      <c r="D5006" s="299"/>
    </row>
    <row r="5007" ht="12">
      <c r="D5007" s="299"/>
    </row>
    <row r="5008" ht="12">
      <c r="D5008" s="299"/>
    </row>
    <row r="5009" ht="12">
      <c r="D5009" s="299"/>
    </row>
    <row r="5010" ht="12">
      <c r="D5010" s="299"/>
    </row>
    <row r="5011" ht="12">
      <c r="D5011" s="299"/>
    </row>
    <row r="5012" ht="12">
      <c r="D5012" s="299"/>
    </row>
    <row r="5013" ht="12">
      <c r="D5013" s="299"/>
    </row>
    <row r="5014" ht="12">
      <c r="D5014" s="299"/>
    </row>
    <row r="5015" ht="12">
      <c r="D5015" s="299"/>
    </row>
    <row r="5016" ht="12">
      <c r="D5016" s="299"/>
    </row>
    <row r="5017" ht="12">
      <c r="D5017" s="299"/>
    </row>
    <row r="5018" ht="12">
      <c r="D5018" s="299"/>
    </row>
    <row r="5019" ht="12">
      <c r="D5019" s="299"/>
    </row>
    <row r="5020" ht="12">
      <c r="D5020" s="299"/>
    </row>
    <row r="5021" ht="12">
      <c r="D5021" s="299"/>
    </row>
    <row r="5022" ht="12">
      <c r="D5022" s="299"/>
    </row>
    <row r="5023" ht="12">
      <c r="D5023" s="299"/>
    </row>
    <row r="5024" ht="12">
      <c r="D5024" s="299"/>
    </row>
    <row r="5025" ht="12">
      <c r="D5025" s="299"/>
    </row>
    <row r="5026" ht="12">
      <c r="D5026" s="299"/>
    </row>
    <row r="5027" ht="12">
      <c r="D5027" s="299"/>
    </row>
    <row r="5028" ht="12">
      <c r="D5028" s="299"/>
    </row>
    <row r="5029" ht="12">
      <c r="D5029" s="299"/>
    </row>
    <row r="5030" ht="12">
      <c r="D5030" s="299"/>
    </row>
    <row r="5031" ht="12">
      <c r="D5031" s="299"/>
    </row>
    <row r="5032" ht="12">
      <c r="D5032" s="299"/>
    </row>
    <row r="5033" ht="12">
      <c r="D5033" s="299"/>
    </row>
  </sheetData>
  <sheetProtection algorithmName="SHA-512" hashValue="EQ+5u7CBgMiBk3YkyZkYfbdLAeritw+1K6vn43YmUSOYMXfuwr2quvSI8a4rM+jBSzZPvDNjNcjh0pw6LXpWlw==" saltValue="YdvNSf4+gH4JF9TDOiHsKg==" spinCount="100000" sheet="1" objects="1" scenarios="1"/>
  <mergeCells count="6">
    <mergeCell ref="A94:G96"/>
    <mergeCell ref="A1:G1"/>
    <mergeCell ref="C2:G2"/>
    <mergeCell ref="C3:G3"/>
    <mergeCell ref="C4:G4"/>
    <mergeCell ref="A93:C93"/>
  </mergeCells>
  <hyperlinks>
    <hyperlink ref="C71" r:id="rId1" display="https://www.e-cerpadla.cz/saci-souprava-pro-vodarnu-easy-edeep-x1200-p-7207.html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8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C1A46-2D3E-4EBA-A690-08DA75173776}">
  <sheetPr>
    <outlinePr summaryBelow="0"/>
  </sheetPr>
  <dimension ref="A1:BH4977"/>
  <sheetViews>
    <sheetView zoomScaleSheetLayoutView="100" workbookViewId="0" topLeftCell="A1">
      <pane ySplit="7" topLeftCell="A8" activePane="bottomLeft" state="frozen"/>
      <selection pane="topLeft" activeCell="Y61" sqref="Y61"/>
      <selection pane="bottomLeft" activeCell="E12" sqref="E12"/>
    </sheetView>
  </sheetViews>
  <sheetFormatPr defaultColWidth="9.140625" defaultRowHeight="12" outlineLevelRow="1"/>
  <cols>
    <col min="1" max="1" width="5.00390625" style="290" customWidth="1"/>
    <col min="2" max="2" width="13.8515625" style="298" customWidth="1"/>
    <col min="3" max="3" width="43.28125" style="298" customWidth="1"/>
    <col min="4" max="4" width="5.421875" style="290" customWidth="1"/>
    <col min="5" max="5" width="10.7109375" style="290" customWidth="1"/>
    <col min="6" max="6" width="11.421875" style="290" customWidth="1"/>
    <col min="7" max="7" width="12.140625" style="290" customWidth="1"/>
    <col min="8" max="19" width="9.140625" style="290" hidden="1" customWidth="1"/>
    <col min="20" max="20" width="9.28125" style="290" customWidth="1"/>
    <col min="21" max="21" width="13.28125" style="290" bestFit="1" customWidth="1"/>
    <col min="22" max="28" width="9.28125" style="290" customWidth="1"/>
    <col min="29" max="39" width="9.140625" style="290" hidden="1" customWidth="1"/>
    <col min="40" max="52" width="9.28125" style="290" customWidth="1"/>
    <col min="53" max="53" width="85.7109375" style="290" customWidth="1"/>
    <col min="54" max="256" width="9.28125" style="290" customWidth="1"/>
    <col min="257" max="257" width="5.00390625" style="290" customWidth="1"/>
    <col min="258" max="258" width="16.8515625" style="290" customWidth="1"/>
    <col min="259" max="259" width="44.7109375" style="290" customWidth="1"/>
    <col min="260" max="260" width="5.421875" style="290" customWidth="1"/>
    <col min="261" max="261" width="12.421875" style="290" customWidth="1"/>
    <col min="262" max="262" width="11.421875" style="290" customWidth="1"/>
    <col min="263" max="263" width="14.8515625" style="290" customWidth="1"/>
    <col min="264" max="275" width="9.140625" style="290" hidden="1" customWidth="1"/>
    <col min="276" max="284" width="9.28125" style="290" customWidth="1"/>
    <col min="285" max="295" width="9.140625" style="290" hidden="1" customWidth="1"/>
    <col min="296" max="308" width="9.28125" style="290" customWidth="1"/>
    <col min="309" max="309" width="85.7109375" style="290" customWidth="1"/>
    <col min="310" max="512" width="9.28125" style="290" customWidth="1"/>
    <col min="513" max="513" width="5.00390625" style="290" customWidth="1"/>
    <col min="514" max="514" width="16.8515625" style="290" customWidth="1"/>
    <col min="515" max="515" width="44.7109375" style="290" customWidth="1"/>
    <col min="516" max="516" width="5.421875" style="290" customWidth="1"/>
    <col min="517" max="517" width="12.421875" style="290" customWidth="1"/>
    <col min="518" max="518" width="11.421875" style="290" customWidth="1"/>
    <col min="519" max="519" width="14.8515625" style="290" customWidth="1"/>
    <col min="520" max="531" width="9.140625" style="290" hidden="1" customWidth="1"/>
    <col min="532" max="540" width="9.28125" style="290" customWidth="1"/>
    <col min="541" max="551" width="9.140625" style="290" hidden="1" customWidth="1"/>
    <col min="552" max="564" width="9.28125" style="290" customWidth="1"/>
    <col min="565" max="565" width="85.7109375" style="290" customWidth="1"/>
    <col min="566" max="768" width="9.28125" style="290" customWidth="1"/>
    <col min="769" max="769" width="5.00390625" style="290" customWidth="1"/>
    <col min="770" max="770" width="16.8515625" style="290" customWidth="1"/>
    <col min="771" max="771" width="44.7109375" style="290" customWidth="1"/>
    <col min="772" max="772" width="5.421875" style="290" customWidth="1"/>
    <col min="773" max="773" width="12.421875" style="290" customWidth="1"/>
    <col min="774" max="774" width="11.421875" style="290" customWidth="1"/>
    <col min="775" max="775" width="14.8515625" style="290" customWidth="1"/>
    <col min="776" max="787" width="9.140625" style="290" hidden="1" customWidth="1"/>
    <col min="788" max="796" width="9.28125" style="290" customWidth="1"/>
    <col min="797" max="807" width="9.140625" style="290" hidden="1" customWidth="1"/>
    <col min="808" max="820" width="9.28125" style="290" customWidth="1"/>
    <col min="821" max="821" width="85.7109375" style="290" customWidth="1"/>
    <col min="822" max="1024" width="9.28125" style="290" customWidth="1"/>
    <col min="1025" max="1025" width="5.00390625" style="290" customWidth="1"/>
    <col min="1026" max="1026" width="16.8515625" style="290" customWidth="1"/>
    <col min="1027" max="1027" width="44.7109375" style="290" customWidth="1"/>
    <col min="1028" max="1028" width="5.421875" style="290" customWidth="1"/>
    <col min="1029" max="1029" width="12.421875" style="290" customWidth="1"/>
    <col min="1030" max="1030" width="11.421875" style="290" customWidth="1"/>
    <col min="1031" max="1031" width="14.8515625" style="290" customWidth="1"/>
    <col min="1032" max="1043" width="9.140625" style="290" hidden="1" customWidth="1"/>
    <col min="1044" max="1052" width="9.28125" style="290" customWidth="1"/>
    <col min="1053" max="1063" width="9.140625" style="290" hidden="1" customWidth="1"/>
    <col min="1064" max="1076" width="9.28125" style="290" customWidth="1"/>
    <col min="1077" max="1077" width="85.7109375" style="290" customWidth="1"/>
    <col min="1078" max="1280" width="9.28125" style="290" customWidth="1"/>
    <col min="1281" max="1281" width="5.00390625" style="290" customWidth="1"/>
    <col min="1282" max="1282" width="16.8515625" style="290" customWidth="1"/>
    <col min="1283" max="1283" width="44.7109375" style="290" customWidth="1"/>
    <col min="1284" max="1284" width="5.421875" style="290" customWidth="1"/>
    <col min="1285" max="1285" width="12.421875" style="290" customWidth="1"/>
    <col min="1286" max="1286" width="11.421875" style="290" customWidth="1"/>
    <col min="1287" max="1287" width="14.8515625" style="290" customWidth="1"/>
    <col min="1288" max="1299" width="9.140625" style="290" hidden="1" customWidth="1"/>
    <col min="1300" max="1308" width="9.28125" style="290" customWidth="1"/>
    <col min="1309" max="1319" width="9.140625" style="290" hidden="1" customWidth="1"/>
    <col min="1320" max="1332" width="9.28125" style="290" customWidth="1"/>
    <col min="1333" max="1333" width="85.7109375" style="290" customWidth="1"/>
    <col min="1334" max="1536" width="9.28125" style="290" customWidth="1"/>
    <col min="1537" max="1537" width="5.00390625" style="290" customWidth="1"/>
    <col min="1538" max="1538" width="16.8515625" style="290" customWidth="1"/>
    <col min="1539" max="1539" width="44.7109375" style="290" customWidth="1"/>
    <col min="1540" max="1540" width="5.421875" style="290" customWidth="1"/>
    <col min="1541" max="1541" width="12.421875" style="290" customWidth="1"/>
    <col min="1542" max="1542" width="11.421875" style="290" customWidth="1"/>
    <col min="1543" max="1543" width="14.8515625" style="290" customWidth="1"/>
    <col min="1544" max="1555" width="9.140625" style="290" hidden="1" customWidth="1"/>
    <col min="1556" max="1564" width="9.28125" style="290" customWidth="1"/>
    <col min="1565" max="1575" width="9.140625" style="290" hidden="1" customWidth="1"/>
    <col min="1576" max="1588" width="9.28125" style="290" customWidth="1"/>
    <col min="1589" max="1589" width="85.7109375" style="290" customWidth="1"/>
    <col min="1590" max="1792" width="9.28125" style="290" customWidth="1"/>
    <col min="1793" max="1793" width="5.00390625" style="290" customWidth="1"/>
    <col min="1794" max="1794" width="16.8515625" style="290" customWidth="1"/>
    <col min="1795" max="1795" width="44.7109375" style="290" customWidth="1"/>
    <col min="1796" max="1796" width="5.421875" style="290" customWidth="1"/>
    <col min="1797" max="1797" width="12.421875" style="290" customWidth="1"/>
    <col min="1798" max="1798" width="11.421875" style="290" customWidth="1"/>
    <col min="1799" max="1799" width="14.8515625" style="290" customWidth="1"/>
    <col min="1800" max="1811" width="9.140625" style="290" hidden="1" customWidth="1"/>
    <col min="1812" max="1820" width="9.28125" style="290" customWidth="1"/>
    <col min="1821" max="1831" width="9.140625" style="290" hidden="1" customWidth="1"/>
    <col min="1832" max="1844" width="9.28125" style="290" customWidth="1"/>
    <col min="1845" max="1845" width="85.7109375" style="290" customWidth="1"/>
    <col min="1846" max="2048" width="9.28125" style="290" customWidth="1"/>
    <col min="2049" max="2049" width="5.00390625" style="290" customWidth="1"/>
    <col min="2050" max="2050" width="16.8515625" style="290" customWidth="1"/>
    <col min="2051" max="2051" width="44.7109375" style="290" customWidth="1"/>
    <col min="2052" max="2052" width="5.421875" style="290" customWidth="1"/>
    <col min="2053" max="2053" width="12.421875" style="290" customWidth="1"/>
    <col min="2054" max="2054" width="11.421875" style="290" customWidth="1"/>
    <col min="2055" max="2055" width="14.8515625" style="290" customWidth="1"/>
    <col min="2056" max="2067" width="9.140625" style="290" hidden="1" customWidth="1"/>
    <col min="2068" max="2076" width="9.28125" style="290" customWidth="1"/>
    <col min="2077" max="2087" width="9.140625" style="290" hidden="1" customWidth="1"/>
    <col min="2088" max="2100" width="9.28125" style="290" customWidth="1"/>
    <col min="2101" max="2101" width="85.7109375" style="290" customWidth="1"/>
    <col min="2102" max="2304" width="9.28125" style="290" customWidth="1"/>
    <col min="2305" max="2305" width="5.00390625" style="290" customWidth="1"/>
    <col min="2306" max="2306" width="16.8515625" style="290" customWidth="1"/>
    <col min="2307" max="2307" width="44.7109375" style="290" customWidth="1"/>
    <col min="2308" max="2308" width="5.421875" style="290" customWidth="1"/>
    <col min="2309" max="2309" width="12.421875" style="290" customWidth="1"/>
    <col min="2310" max="2310" width="11.421875" style="290" customWidth="1"/>
    <col min="2311" max="2311" width="14.8515625" style="290" customWidth="1"/>
    <col min="2312" max="2323" width="9.140625" style="290" hidden="1" customWidth="1"/>
    <col min="2324" max="2332" width="9.28125" style="290" customWidth="1"/>
    <col min="2333" max="2343" width="9.140625" style="290" hidden="1" customWidth="1"/>
    <col min="2344" max="2356" width="9.28125" style="290" customWidth="1"/>
    <col min="2357" max="2357" width="85.7109375" style="290" customWidth="1"/>
    <col min="2358" max="2560" width="9.28125" style="290" customWidth="1"/>
    <col min="2561" max="2561" width="5.00390625" style="290" customWidth="1"/>
    <col min="2562" max="2562" width="16.8515625" style="290" customWidth="1"/>
    <col min="2563" max="2563" width="44.7109375" style="290" customWidth="1"/>
    <col min="2564" max="2564" width="5.421875" style="290" customWidth="1"/>
    <col min="2565" max="2565" width="12.421875" style="290" customWidth="1"/>
    <col min="2566" max="2566" width="11.421875" style="290" customWidth="1"/>
    <col min="2567" max="2567" width="14.8515625" style="290" customWidth="1"/>
    <col min="2568" max="2579" width="9.140625" style="290" hidden="1" customWidth="1"/>
    <col min="2580" max="2588" width="9.28125" style="290" customWidth="1"/>
    <col min="2589" max="2599" width="9.140625" style="290" hidden="1" customWidth="1"/>
    <col min="2600" max="2612" width="9.28125" style="290" customWidth="1"/>
    <col min="2613" max="2613" width="85.7109375" style="290" customWidth="1"/>
    <col min="2614" max="2816" width="9.28125" style="290" customWidth="1"/>
    <col min="2817" max="2817" width="5.00390625" style="290" customWidth="1"/>
    <col min="2818" max="2818" width="16.8515625" style="290" customWidth="1"/>
    <col min="2819" max="2819" width="44.7109375" style="290" customWidth="1"/>
    <col min="2820" max="2820" width="5.421875" style="290" customWidth="1"/>
    <col min="2821" max="2821" width="12.421875" style="290" customWidth="1"/>
    <col min="2822" max="2822" width="11.421875" style="290" customWidth="1"/>
    <col min="2823" max="2823" width="14.8515625" style="290" customWidth="1"/>
    <col min="2824" max="2835" width="9.140625" style="290" hidden="1" customWidth="1"/>
    <col min="2836" max="2844" width="9.28125" style="290" customWidth="1"/>
    <col min="2845" max="2855" width="9.140625" style="290" hidden="1" customWidth="1"/>
    <col min="2856" max="2868" width="9.28125" style="290" customWidth="1"/>
    <col min="2869" max="2869" width="85.7109375" style="290" customWidth="1"/>
    <col min="2870" max="3072" width="9.28125" style="290" customWidth="1"/>
    <col min="3073" max="3073" width="5.00390625" style="290" customWidth="1"/>
    <col min="3074" max="3074" width="16.8515625" style="290" customWidth="1"/>
    <col min="3075" max="3075" width="44.7109375" style="290" customWidth="1"/>
    <col min="3076" max="3076" width="5.421875" style="290" customWidth="1"/>
    <col min="3077" max="3077" width="12.421875" style="290" customWidth="1"/>
    <col min="3078" max="3078" width="11.421875" style="290" customWidth="1"/>
    <col min="3079" max="3079" width="14.8515625" style="290" customWidth="1"/>
    <col min="3080" max="3091" width="9.140625" style="290" hidden="1" customWidth="1"/>
    <col min="3092" max="3100" width="9.28125" style="290" customWidth="1"/>
    <col min="3101" max="3111" width="9.140625" style="290" hidden="1" customWidth="1"/>
    <col min="3112" max="3124" width="9.28125" style="290" customWidth="1"/>
    <col min="3125" max="3125" width="85.7109375" style="290" customWidth="1"/>
    <col min="3126" max="3328" width="9.28125" style="290" customWidth="1"/>
    <col min="3329" max="3329" width="5.00390625" style="290" customWidth="1"/>
    <col min="3330" max="3330" width="16.8515625" style="290" customWidth="1"/>
    <col min="3331" max="3331" width="44.7109375" style="290" customWidth="1"/>
    <col min="3332" max="3332" width="5.421875" style="290" customWidth="1"/>
    <col min="3333" max="3333" width="12.421875" style="290" customWidth="1"/>
    <col min="3334" max="3334" width="11.421875" style="290" customWidth="1"/>
    <col min="3335" max="3335" width="14.8515625" style="290" customWidth="1"/>
    <col min="3336" max="3347" width="9.140625" style="290" hidden="1" customWidth="1"/>
    <col min="3348" max="3356" width="9.28125" style="290" customWidth="1"/>
    <col min="3357" max="3367" width="9.140625" style="290" hidden="1" customWidth="1"/>
    <col min="3368" max="3380" width="9.28125" style="290" customWidth="1"/>
    <col min="3381" max="3381" width="85.7109375" style="290" customWidth="1"/>
    <col min="3382" max="3584" width="9.28125" style="290" customWidth="1"/>
    <col min="3585" max="3585" width="5.00390625" style="290" customWidth="1"/>
    <col min="3586" max="3586" width="16.8515625" style="290" customWidth="1"/>
    <col min="3587" max="3587" width="44.7109375" style="290" customWidth="1"/>
    <col min="3588" max="3588" width="5.421875" style="290" customWidth="1"/>
    <col min="3589" max="3589" width="12.421875" style="290" customWidth="1"/>
    <col min="3590" max="3590" width="11.421875" style="290" customWidth="1"/>
    <col min="3591" max="3591" width="14.8515625" style="290" customWidth="1"/>
    <col min="3592" max="3603" width="9.140625" style="290" hidden="1" customWidth="1"/>
    <col min="3604" max="3612" width="9.28125" style="290" customWidth="1"/>
    <col min="3613" max="3623" width="9.140625" style="290" hidden="1" customWidth="1"/>
    <col min="3624" max="3636" width="9.28125" style="290" customWidth="1"/>
    <col min="3637" max="3637" width="85.7109375" style="290" customWidth="1"/>
    <col min="3638" max="3840" width="9.28125" style="290" customWidth="1"/>
    <col min="3841" max="3841" width="5.00390625" style="290" customWidth="1"/>
    <col min="3842" max="3842" width="16.8515625" style="290" customWidth="1"/>
    <col min="3843" max="3843" width="44.7109375" style="290" customWidth="1"/>
    <col min="3844" max="3844" width="5.421875" style="290" customWidth="1"/>
    <col min="3845" max="3845" width="12.421875" style="290" customWidth="1"/>
    <col min="3846" max="3846" width="11.421875" style="290" customWidth="1"/>
    <col min="3847" max="3847" width="14.8515625" style="290" customWidth="1"/>
    <col min="3848" max="3859" width="9.140625" style="290" hidden="1" customWidth="1"/>
    <col min="3860" max="3868" width="9.28125" style="290" customWidth="1"/>
    <col min="3869" max="3879" width="9.140625" style="290" hidden="1" customWidth="1"/>
    <col min="3880" max="3892" width="9.28125" style="290" customWidth="1"/>
    <col min="3893" max="3893" width="85.7109375" style="290" customWidth="1"/>
    <col min="3894" max="4096" width="9.28125" style="290" customWidth="1"/>
    <col min="4097" max="4097" width="5.00390625" style="290" customWidth="1"/>
    <col min="4098" max="4098" width="16.8515625" style="290" customWidth="1"/>
    <col min="4099" max="4099" width="44.7109375" style="290" customWidth="1"/>
    <col min="4100" max="4100" width="5.421875" style="290" customWidth="1"/>
    <col min="4101" max="4101" width="12.421875" style="290" customWidth="1"/>
    <col min="4102" max="4102" width="11.421875" style="290" customWidth="1"/>
    <col min="4103" max="4103" width="14.8515625" style="290" customWidth="1"/>
    <col min="4104" max="4115" width="9.140625" style="290" hidden="1" customWidth="1"/>
    <col min="4116" max="4124" width="9.28125" style="290" customWidth="1"/>
    <col min="4125" max="4135" width="9.140625" style="290" hidden="1" customWidth="1"/>
    <col min="4136" max="4148" width="9.28125" style="290" customWidth="1"/>
    <col min="4149" max="4149" width="85.7109375" style="290" customWidth="1"/>
    <col min="4150" max="4352" width="9.28125" style="290" customWidth="1"/>
    <col min="4353" max="4353" width="5.00390625" style="290" customWidth="1"/>
    <col min="4354" max="4354" width="16.8515625" style="290" customWidth="1"/>
    <col min="4355" max="4355" width="44.7109375" style="290" customWidth="1"/>
    <col min="4356" max="4356" width="5.421875" style="290" customWidth="1"/>
    <col min="4357" max="4357" width="12.421875" style="290" customWidth="1"/>
    <col min="4358" max="4358" width="11.421875" style="290" customWidth="1"/>
    <col min="4359" max="4359" width="14.8515625" style="290" customWidth="1"/>
    <col min="4360" max="4371" width="9.140625" style="290" hidden="1" customWidth="1"/>
    <col min="4372" max="4380" width="9.28125" style="290" customWidth="1"/>
    <col min="4381" max="4391" width="9.140625" style="290" hidden="1" customWidth="1"/>
    <col min="4392" max="4404" width="9.28125" style="290" customWidth="1"/>
    <col min="4405" max="4405" width="85.7109375" style="290" customWidth="1"/>
    <col min="4406" max="4608" width="9.28125" style="290" customWidth="1"/>
    <col min="4609" max="4609" width="5.00390625" style="290" customWidth="1"/>
    <col min="4610" max="4610" width="16.8515625" style="290" customWidth="1"/>
    <col min="4611" max="4611" width="44.7109375" style="290" customWidth="1"/>
    <col min="4612" max="4612" width="5.421875" style="290" customWidth="1"/>
    <col min="4613" max="4613" width="12.421875" style="290" customWidth="1"/>
    <col min="4614" max="4614" width="11.421875" style="290" customWidth="1"/>
    <col min="4615" max="4615" width="14.8515625" style="290" customWidth="1"/>
    <col min="4616" max="4627" width="9.140625" style="290" hidden="1" customWidth="1"/>
    <col min="4628" max="4636" width="9.28125" style="290" customWidth="1"/>
    <col min="4637" max="4647" width="9.140625" style="290" hidden="1" customWidth="1"/>
    <col min="4648" max="4660" width="9.28125" style="290" customWidth="1"/>
    <col min="4661" max="4661" width="85.7109375" style="290" customWidth="1"/>
    <col min="4662" max="4864" width="9.28125" style="290" customWidth="1"/>
    <col min="4865" max="4865" width="5.00390625" style="290" customWidth="1"/>
    <col min="4866" max="4866" width="16.8515625" style="290" customWidth="1"/>
    <col min="4867" max="4867" width="44.7109375" style="290" customWidth="1"/>
    <col min="4868" max="4868" width="5.421875" style="290" customWidth="1"/>
    <col min="4869" max="4869" width="12.421875" style="290" customWidth="1"/>
    <col min="4870" max="4870" width="11.421875" style="290" customWidth="1"/>
    <col min="4871" max="4871" width="14.8515625" style="290" customWidth="1"/>
    <col min="4872" max="4883" width="9.140625" style="290" hidden="1" customWidth="1"/>
    <col min="4884" max="4892" width="9.28125" style="290" customWidth="1"/>
    <col min="4893" max="4903" width="9.140625" style="290" hidden="1" customWidth="1"/>
    <col min="4904" max="4916" width="9.28125" style="290" customWidth="1"/>
    <col min="4917" max="4917" width="85.7109375" style="290" customWidth="1"/>
    <col min="4918" max="5120" width="9.28125" style="290" customWidth="1"/>
    <col min="5121" max="5121" width="5.00390625" style="290" customWidth="1"/>
    <col min="5122" max="5122" width="16.8515625" style="290" customWidth="1"/>
    <col min="5123" max="5123" width="44.7109375" style="290" customWidth="1"/>
    <col min="5124" max="5124" width="5.421875" style="290" customWidth="1"/>
    <col min="5125" max="5125" width="12.421875" style="290" customWidth="1"/>
    <col min="5126" max="5126" width="11.421875" style="290" customWidth="1"/>
    <col min="5127" max="5127" width="14.8515625" style="290" customWidth="1"/>
    <col min="5128" max="5139" width="9.140625" style="290" hidden="1" customWidth="1"/>
    <col min="5140" max="5148" width="9.28125" style="290" customWidth="1"/>
    <col min="5149" max="5159" width="9.140625" style="290" hidden="1" customWidth="1"/>
    <col min="5160" max="5172" width="9.28125" style="290" customWidth="1"/>
    <col min="5173" max="5173" width="85.7109375" style="290" customWidth="1"/>
    <col min="5174" max="5376" width="9.28125" style="290" customWidth="1"/>
    <col min="5377" max="5377" width="5.00390625" style="290" customWidth="1"/>
    <col min="5378" max="5378" width="16.8515625" style="290" customWidth="1"/>
    <col min="5379" max="5379" width="44.7109375" style="290" customWidth="1"/>
    <col min="5380" max="5380" width="5.421875" style="290" customWidth="1"/>
    <col min="5381" max="5381" width="12.421875" style="290" customWidth="1"/>
    <col min="5382" max="5382" width="11.421875" style="290" customWidth="1"/>
    <col min="5383" max="5383" width="14.8515625" style="290" customWidth="1"/>
    <col min="5384" max="5395" width="9.140625" style="290" hidden="1" customWidth="1"/>
    <col min="5396" max="5404" width="9.28125" style="290" customWidth="1"/>
    <col min="5405" max="5415" width="9.140625" style="290" hidden="1" customWidth="1"/>
    <col min="5416" max="5428" width="9.28125" style="290" customWidth="1"/>
    <col min="5429" max="5429" width="85.7109375" style="290" customWidth="1"/>
    <col min="5430" max="5632" width="9.28125" style="290" customWidth="1"/>
    <col min="5633" max="5633" width="5.00390625" style="290" customWidth="1"/>
    <col min="5634" max="5634" width="16.8515625" style="290" customWidth="1"/>
    <col min="5635" max="5635" width="44.7109375" style="290" customWidth="1"/>
    <col min="5636" max="5636" width="5.421875" style="290" customWidth="1"/>
    <col min="5637" max="5637" width="12.421875" style="290" customWidth="1"/>
    <col min="5638" max="5638" width="11.421875" style="290" customWidth="1"/>
    <col min="5639" max="5639" width="14.8515625" style="290" customWidth="1"/>
    <col min="5640" max="5651" width="9.140625" style="290" hidden="1" customWidth="1"/>
    <col min="5652" max="5660" width="9.28125" style="290" customWidth="1"/>
    <col min="5661" max="5671" width="9.140625" style="290" hidden="1" customWidth="1"/>
    <col min="5672" max="5684" width="9.28125" style="290" customWidth="1"/>
    <col min="5685" max="5685" width="85.7109375" style="290" customWidth="1"/>
    <col min="5686" max="5888" width="9.28125" style="290" customWidth="1"/>
    <col min="5889" max="5889" width="5.00390625" style="290" customWidth="1"/>
    <col min="5890" max="5890" width="16.8515625" style="290" customWidth="1"/>
    <col min="5891" max="5891" width="44.7109375" style="290" customWidth="1"/>
    <col min="5892" max="5892" width="5.421875" style="290" customWidth="1"/>
    <col min="5893" max="5893" width="12.421875" style="290" customWidth="1"/>
    <col min="5894" max="5894" width="11.421875" style="290" customWidth="1"/>
    <col min="5895" max="5895" width="14.8515625" style="290" customWidth="1"/>
    <col min="5896" max="5907" width="9.140625" style="290" hidden="1" customWidth="1"/>
    <col min="5908" max="5916" width="9.28125" style="290" customWidth="1"/>
    <col min="5917" max="5927" width="9.140625" style="290" hidden="1" customWidth="1"/>
    <col min="5928" max="5940" width="9.28125" style="290" customWidth="1"/>
    <col min="5941" max="5941" width="85.7109375" style="290" customWidth="1"/>
    <col min="5942" max="6144" width="9.28125" style="290" customWidth="1"/>
    <col min="6145" max="6145" width="5.00390625" style="290" customWidth="1"/>
    <col min="6146" max="6146" width="16.8515625" style="290" customWidth="1"/>
    <col min="6147" max="6147" width="44.7109375" style="290" customWidth="1"/>
    <col min="6148" max="6148" width="5.421875" style="290" customWidth="1"/>
    <col min="6149" max="6149" width="12.421875" style="290" customWidth="1"/>
    <col min="6150" max="6150" width="11.421875" style="290" customWidth="1"/>
    <col min="6151" max="6151" width="14.8515625" style="290" customWidth="1"/>
    <col min="6152" max="6163" width="9.140625" style="290" hidden="1" customWidth="1"/>
    <col min="6164" max="6172" width="9.28125" style="290" customWidth="1"/>
    <col min="6173" max="6183" width="9.140625" style="290" hidden="1" customWidth="1"/>
    <col min="6184" max="6196" width="9.28125" style="290" customWidth="1"/>
    <col min="6197" max="6197" width="85.7109375" style="290" customWidth="1"/>
    <col min="6198" max="6400" width="9.28125" style="290" customWidth="1"/>
    <col min="6401" max="6401" width="5.00390625" style="290" customWidth="1"/>
    <col min="6402" max="6402" width="16.8515625" style="290" customWidth="1"/>
    <col min="6403" max="6403" width="44.7109375" style="290" customWidth="1"/>
    <col min="6404" max="6404" width="5.421875" style="290" customWidth="1"/>
    <col min="6405" max="6405" width="12.421875" style="290" customWidth="1"/>
    <col min="6406" max="6406" width="11.421875" style="290" customWidth="1"/>
    <col min="6407" max="6407" width="14.8515625" style="290" customWidth="1"/>
    <col min="6408" max="6419" width="9.140625" style="290" hidden="1" customWidth="1"/>
    <col min="6420" max="6428" width="9.28125" style="290" customWidth="1"/>
    <col min="6429" max="6439" width="9.140625" style="290" hidden="1" customWidth="1"/>
    <col min="6440" max="6452" width="9.28125" style="290" customWidth="1"/>
    <col min="6453" max="6453" width="85.7109375" style="290" customWidth="1"/>
    <col min="6454" max="6656" width="9.28125" style="290" customWidth="1"/>
    <col min="6657" max="6657" width="5.00390625" style="290" customWidth="1"/>
    <col min="6658" max="6658" width="16.8515625" style="290" customWidth="1"/>
    <col min="6659" max="6659" width="44.7109375" style="290" customWidth="1"/>
    <col min="6660" max="6660" width="5.421875" style="290" customWidth="1"/>
    <col min="6661" max="6661" width="12.421875" style="290" customWidth="1"/>
    <col min="6662" max="6662" width="11.421875" style="290" customWidth="1"/>
    <col min="6663" max="6663" width="14.8515625" style="290" customWidth="1"/>
    <col min="6664" max="6675" width="9.140625" style="290" hidden="1" customWidth="1"/>
    <col min="6676" max="6684" width="9.28125" style="290" customWidth="1"/>
    <col min="6685" max="6695" width="9.140625" style="290" hidden="1" customWidth="1"/>
    <col min="6696" max="6708" width="9.28125" style="290" customWidth="1"/>
    <col min="6709" max="6709" width="85.7109375" style="290" customWidth="1"/>
    <col min="6710" max="6912" width="9.28125" style="290" customWidth="1"/>
    <col min="6913" max="6913" width="5.00390625" style="290" customWidth="1"/>
    <col min="6914" max="6914" width="16.8515625" style="290" customWidth="1"/>
    <col min="6915" max="6915" width="44.7109375" style="290" customWidth="1"/>
    <col min="6916" max="6916" width="5.421875" style="290" customWidth="1"/>
    <col min="6917" max="6917" width="12.421875" style="290" customWidth="1"/>
    <col min="6918" max="6918" width="11.421875" style="290" customWidth="1"/>
    <col min="6919" max="6919" width="14.8515625" style="290" customWidth="1"/>
    <col min="6920" max="6931" width="9.140625" style="290" hidden="1" customWidth="1"/>
    <col min="6932" max="6940" width="9.28125" style="290" customWidth="1"/>
    <col min="6941" max="6951" width="9.140625" style="290" hidden="1" customWidth="1"/>
    <col min="6952" max="6964" width="9.28125" style="290" customWidth="1"/>
    <col min="6965" max="6965" width="85.7109375" style="290" customWidth="1"/>
    <col min="6966" max="7168" width="9.28125" style="290" customWidth="1"/>
    <col min="7169" max="7169" width="5.00390625" style="290" customWidth="1"/>
    <col min="7170" max="7170" width="16.8515625" style="290" customWidth="1"/>
    <col min="7171" max="7171" width="44.7109375" style="290" customWidth="1"/>
    <col min="7172" max="7172" width="5.421875" style="290" customWidth="1"/>
    <col min="7173" max="7173" width="12.421875" style="290" customWidth="1"/>
    <col min="7174" max="7174" width="11.421875" style="290" customWidth="1"/>
    <col min="7175" max="7175" width="14.8515625" style="290" customWidth="1"/>
    <col min="7176" max="7187" width="9.140625" style="290" hidden="1" customWidth="1"/>
    <col min="7188" max="7196" width="9.28125" style="290" customWidth="1"/>
    <col min="7197" max="7207" width="9.140625" style="290" hidden="1" customWidth="1"/>
    <col min="7208" max="7220" width="9.28125" style="290" customWidth="1"/>
    <col min="7221" max="7221" width="85.7109375" style="290" customWidth="1"/>
    <col min="7222" max="7424" width="9.28125" style="290" customWidth="1"/>
    <col min="7425" max="7425" width="5.00390625" style="290" customWidth="1"/>
    <col min="7426" max="7426" width="16.8515625" style="290" customWidth="1"/>
    <col min="7427" max="7427" width="44.7109375" style="290" customWidth="1"/>
    <col min="7428" max="7428" width="5.421875" style="290" customWidth="1"/>
    <col min="7429" max="7429" width="12.421875" style="290" customWidth="1"/>
    <col min="7430" max="7430" width="11.421875" style="290" customWidth="1"/>
    <col min="7431" max="7431" width="14.8515625" style="290" customWidth="1"/>
    <col min="7432" max="7443" width="9.140625" style="290" hidden="1" customWidth="1"/>
    <col min="7444" max="7452" width="9.28125" style="290" customWidth="1"/>
    <col min="7453" max="7463" width="9.140625" style="290" hidden="1" customWidth="1"/>
    <col min="7464" max="7476" width="9.28125" style="290" customWidth="1"/>
    <col min="7477" max="7477" width="85.7109375" style="290" customWidth="1"/>
    <col min="7478" max="7680" width="9.28125" style="290" customWidth="1"/>
    <col min="7681" max="7681" width="5.00390625" style="290" customWidth="1"/>
    <col min="7682" max="7682" width="16.8515625" style="290" customWidth="1"/>
    <col min="7683" max="7683" width="44.7109375" style="290" customWidth="1"/>
    <col min="7684" max="7684" width="5.421875" style="290" customWidth="1"/>
    <col min="7685" max="7685" width="12.421875" style="290" customWidth="1"/>
    <col min="7686" max="7686" width="11.421875" style="290" customWidth="1"/>
    <col min="7687" max="7687" width="14.8515625" style="290" customWidth="1"/>
    <col min="7688" max="7699" width="9.140625" style="290" hidden="1" customWidth="1"/>
    <col min="7700" max="7708" width="9.28125" style="290" customWidth="1"/>
    <col min="7709" max="7719" width="9.140625" style="290" hidden="1" customWidth="1"/>
    <col min="7720" max="7732" width="9.28125" style="290" customWidth="1"/>
    <col min="7733" max="7733" width="85.7109375" style="290" customWidth="1"/>
    <col min="7734" max="7936" width="9.28125" style="290" customWidth="1"/>
    <col min="7937" max="7937" width="5.00390625" style="290" customWidth="1"/>
    <col min="7938" max="7938" width="16.8515625" style="290" customWidth="1"/>
    <col min="7939" max="7939" width="44.7109375" style="290" customWidth="1"/>
    <col min="7940" max="7940" width="5.421875" style="290" customWidth="1"/>
    <col min="7941" max="7941" width="12.421875" style="290" customWidth="1"/>
    <col min="7942" max="7942" width="11.421875" style="290" customWidth="1"/>
    <col min="7943" max="7943" width="14.8515625" style="290" customWidth="1"/>
    <col min="7944" max="7955" width="9.140625" style="290" hidden="1" customWidth="1"/>
    <col min="7956" max="7964" width="9.28125" style="290" customWidth="1"/>
    <col min="7965" max="7975" width="9.140625" style="290" hidden="1" customWidth="1"/>
    <col min="7976" max="7988" width="9.28125" style="290" customWidth="1"/>
    <col min="7989" max="7989" width="85.7109375" style="290" customWidth="1"/>
    <col min="7990" max="8192" width="9.28125" style="290" customWidth="1"/>
    <col min="8193" max="8193" width="5.00390625" style="290" customWidth="1"/>
    <col min="8194" max="8194" width="16.8515625" style="290" customWidth="1"/>
    <col min="8195" max="8195" width="44.7109375" style="290" customWidth="1"/>
    <col min="8196" max="8196" width="5.421875" style="290" customWidth="1"/>
    <col min="8197" max="8197" width="12.421875" style="290" customWidth="1"/>
    <col min="8198" max="8198" width="11.421875" style="290" customWidth="1"/>
    <col min="8199" max="8199" width="14.8515625" style="290" customWidth="1"/>
    <col min="8200" max="8211" width="9.140625" style="290" hidden="1" customWidth="1"/>
    <col min="8212" max="8220" width="9.28125" style="290" customWidth="1"/>
    <col min="8221" max="8231" width="9.140625" style="290" hidden="1" customWidth="1"/>
    <col min="8232" max="8244" width="9.28125" style="290" customWidth="1"/>
    <col min="8245" max="8245" width="85.7109375" style="290" customWidth="1"/>
    <col min="8246" max="8448" width="9.28125" style="290" customWidth="1"/>
    <col min="8449" max="8449" width="5.00390625" style="290" customWidth="1"/>
    <col min="8450" max="8450" width="16.8515625" style="290" customWidth="1"/>
    <col min="8451" max="8451" width="44.7109375" style="290" customWidth="1"/>
    <col min="8452" max="8452" width="5.421875" style="290" customWidth="1"/>
    <col min="8453" max="8453" width="12.421875" style="290" customWidth="1"/>
    <col min="8454" max="8454" width="11.421875" style="290" customWidth="1"/>
    <col min="8455" max="8455" width="14.8515625" style="290" customWidth="1"/>
    <col min="8456" max="8467" width="9.140625" style="290" hidden="1" customWidth="1"/>
    <col min="8468" max="8476" width="9.28125" style="290" customWidth="1"/>
    <col min="8477" max="8487" width="9.140625" style="290" hidden="1" customWidth="1"/>
    <col min="8488" max="8500" width="9.28125" style="290" customWidth="1"/>
    <col min="8501" max="8501" width="85.7109375" style="290" customWidth="1"/>
    <col min="8502" max="8704" width="9.28125" style="290" customWidth="1"/>
    <col min="8705" max="8705" width="5.00390625" style="290" customWidth="1"/>
    <col min="8706" max="8706" width="16.8515625" style="290" customWidth="1"/>
    <col min="8707" max="8707" width="44.7109375" style="290" customWidth="1"/>
    <col min="8708" max="8708" width="5.421875" style="290" customWidth="1"/>
    <col min="8709" max="8709" width="12.421875" style="290" customWidth="1"/>
    <col min="8710" max="8710" width="11.421875" style="290" customWidth="1"/>
    <col min="8711" max="8711" width="14.8515625" style="290" customWidth="1"/>
    <col min="8712" max="8723" width="9.140625" style="290" hidden="1" customWidth="1"/>
    <col min="8724" max="8732" width="9.28125" style="290" customWidth="1"/>
    <col min="8733" max="8743" width="9.140625" style="290" hidden="1" customWidth="1"/>
    <col min="8744" max="8756" width="9.28125" style="290" customWidth="1"/>
    <col min="8757" max="8757" width="85.7109375" style="290" customWidth="1"/>
    <col min="8758" max="8960" width="9.28125" style="290" customWidth="1"/>
    <col min="8961" max="8961" width="5.00390625" style="290" customWidth="1"/>
    <col min="8962" max="8962" width="16.8515625" style="290" customWidth="1"/>
    <col min="8963" max="8963" width="44.7109375" style="290" customWidth="1"/>
    <col min="8964" max="8964" width="5.421875" style="290" customWidth="1"/>
    <col min="8965" max="8965" width="12.421875" style="290" customWidth="1"/>
    <col min="8966" max="8966" width="11.421875" style="290" customWidth="1"/>
    <col min="8967" max="8967" width="14.8515625" style="290" customWidth="1"/>
    <col min="8968" max="8979" width="9.140625" style="290" hidden="1" customWidth="1"/>
    <col min="8980" max="8988" width="9.28125" style="290" customWidth="1"/>
    <col min="8989" max="8999" width="9.140625" style="290" hidden="1" customWidth="1"/>
    <col min="9000" max="9012" width="9.28125" style="290" customWidth="1"/>
    <col min="9013" max="9013" width="85.7109375" style="290" customWidth="1"/>
    <col min="9014" max="9216" width="9.28125" style="290" customWidth="1"/>
    <col min="9217" max="9217" width="5.00390625" style="290" customWidth="1"/>
    <col min="9218" max="9218" width="16.8515625" style="290" customWidth="1"/>
    <col min="9219" max="9219" width="44.7109375" style="290" customWidth="1"/>
    <col min="9220" max="9220" width="5.421875" style="290" customWidth="1"/>
    <col min="9221" max="9221" width="12.421875" style="290" customWidth="1"/>
    <col min="9222" max="9222" width="11.421875" style="290" customWidth="1"/>
    <col min="9223" max="9223" width="14.8515625" style="290" customWidth="1"/>
    <col min="9224" max="9235" width="9.140625" style="290" hidden="1" customWidth="1"/>
    <col min="9236" max="9244" width="9.28125" style="290" customWidth="1"/>
    <col min="9245" max="9255" width="9.140625" style="290" hidden="1" customWidth="1"/>
    <col min="9256" max="9268" width="9.28125" style="290" customWidth="1"/>
    <col min="9269" max="9269" width="85.7109375" style="290" customWidth="1"/>
    <col min="9270" max="9472" width="9.28125" style="290" customWidth="1"/>
    <col min="9473" max="9473" width="5.00390625" style="290" customWidth="1"/>
    <col min="9474" max="9474" width="16.8515625" style="290" customWidth="1"/>
    <col min="9475" max="9475" width="44.7109375" style="290" customWidth="1"/>
    <col min="9476" max="9476" width="5.421875" style="290" customWidth="1"/>
    <col min="9477" max="9477" width="12.421875" style="290" customWidth="1"/>
    <col min="9478" max="9478" width="11.421875" style="290" customWidth="1"/>
    <col min="9479" max="9479" width="14.8515625" style="290" customWidth="1"/>
    <col min="9480" max="9491" width="9.140625" style="290" hidden="1" customWidth="1"/>
    <col min="9492" max="9500" width="9.28125" style="290" customWidth="1"/>
    <col min="9501" max="9511" width="9.140625" style="290" hidden="1" customWidth="1"/>
    <col min="9512" max="9524" width="9.28125" style="290" customWidth="1"/>
    <col min="9525" max="9525" width="85.7109375" style="290" customWidth="1"/>
    <col min="9526" max="9728" width="9.28125" style="290" customWidth="1"/>
    <col min="9729" max="9729" width="5.00390625" style="290" customWidth="1"/>
    <col min="9730" max="9730" width="16.8515625" style="290" customWidth="1"/>
    <col min="9731" max="9731" width="44.7109375" style="290" customWidth="1"/>
    <col min="9732" max="9732" width="5.421875" style="290" customWidth="1"/>
    <col min="9733" max="9733" width="12.421875" style="290" customWidth="1"/>
    <col min="9734" max="9734" width="11.421875" style="290" customWidth="1"/>
    <col min="9735" max="9735" width="14.8515625" style="290" customWidth="1"/>
    <col min="9736" max="9747" width="9.140625" style="290" hidden="1" customWidth="1"/>
    <col min="9748" max="9756" width="9.28125" style="290" customWidth="1"/>
    <col min="9757" max="9767" width="9.140625" style="290" hidden="1" customWidth="1"/>
    <col min="9768" max="9780" width="9.28125" style="290" customWidth="1"/>
    <col min="9781" max="9781" width="85.7109375" style="290" customWidth="1"/>
    <col min="9782" max="9984" width="9.28125" style="290" customWidth="1"/>
    <col min="9985" max="9985" width="5.00390625" style="290" customWidth="1"/>
    <col min="9986" max="9986" width="16.8515625" style="290" customWidth="1"/>
    <col min="9987" max="9987" width="44.7109375" style="290" customWidth="1"/>
    <col min="9988" max="9988" width="5.421875" style="290" customWidth="1"/>
    <col min="9989" max="9989" width="12.421875" style="290" customWidth="1"/>
    <col min="9990" max="9990" width="11.421875" style="290" customWidth="1"/>
    <col min="9991" max="9991" width="14.8515625" style="290" customWidth="1"/>
    <col min="9992" max="10003" width="9.140625" style="290" hidden="1" customWidth="1"/>
    <col min="10004" max="10012" width="9.28125" style="290" customWidth="1"/>
    <col min="10013" max="10023" width="9.140625" style="290" hidden="1" customWidth="1"/>
    <col min="10024" max="10036" width="9.28125" style="290" customWidth="1"/>
    <col min="10037" max="10037" width="85.7109375" style="290" customWidth="1"/>
    <col min="10038" max="10240" width="9.28125" style="290" customWidth="1"/>
    <col min="10241" max="10241" width="5.00390625" style="290" customWidth="1"/>
    <col min="10242" max="10242" width="16.8515625" style="290" customWidth="1"/>
    <col min="10243" max="10243" width="44.7109375" style="290" customWidth="1"/>
    <col min="10244" max="10244" width="5.421875" style="290" customWidth="1"/>
    <col min="10245" max="10245" width="12.421875" style="290" customWidth="1"/>
    <col min="10246" max="10246" width="11.421875" style="290" customWidth="1"/>
    <col min="10247" max="10247" width="14.8515625" style="290" customWidth="1"/>
    <col min="10248" max="10259" width="9.140625" style="290" hidden="1" customWidth="1"/>
    <col min="10260" max="10268" width="9.28125" style="290" customWidth="1"/>
    <col min="10269" max="10279" width="9.140625" style="290" hidden="1" customWidth="1"/>
    <col min="10280" max="10292" width="9.28125" style="290" customWidth="1"/>
    <col min="10293" max="10293" width="85.7109375" style="290" customWidth="1"/>
    <col min="10294" max="10496" width="9.28125" style="290" customWidth="1"/>
    <col min="10497" max="10497" width="5.00390625" style="290" customWidth="1"/>
    <col min="10498" max="10498" width="16.8515625" style="290" customWidth="1"/>
    <col min="10499" max="10499" width="44.7109375" style="290" customWidth="1"/>
    <col min="10500" max="10500" width="5.421875" style="290" customWidth="1"/>
    <col min="10501" max="10501" width="12.421875" style="290" customWidth="1"/>
    <col min="10502" max="10502" width="11.421875" style="290" customWidth="1"/>
    <col min="10503" max="10503" width="14.8515625" style="290" customWidth="1"/>
    <col min="10504" max="10515" width="9.140625" style="290" hidden="1" customWidth="1"/>
    <col min="10516" max="10524" width="9.28125" style="290" customWidth="1"/>
    <col min="10525" max="10535" width="9.140625" style="290" hidden="1" customWidth="1"/>
    <col min="10536" max="10548" width="9.28125" style="290" customWidth="1"/>
    <col min="10549" max="10549" width="85.7109375" style="290" customWidth="1"/>
    <col min="10550" max="10752" width="9.28125" style="290" customWidth="1"/>
    <col min="10753" max="10753" width="5.00390625" style="290" customWidth="1"/>
    <col min="10754" max="10754" width="16.8515625" style="290" customWidth="1"/>
    <col min="10755" max="10755" width="44.7109375" style="290" customWidth="1"/>
    <col min="10756" max="10756" width="5.421875" style="290" customWidth="1"/>
    <col min="10757" max="10757" width="12.421875" style="290" customWidth="1"/>
    <col min="10758" max="10758" width="11.421875" style="290" customWidth="1"/>
    <col min="10759" max="10759" width="14.8515625" style="290" customWidth="1"/>
    <col min="10760" max="10771" width="9.140625" style="290" hidden="1" customWidth="1"/>
    <col min="10772" max="10780" width="9.28125" style="290" customWidth="1"/>
    <col min="10781" max="10791" width="9.140625" style="290" hidden="1" customWidth="1"/>
    <col min="10792" max="10804" width="9.28125" style="290" customWidth="1"/>
    <col min="10805" max="10805" width="85.7109375" style="290" customWidth="1"/>
    <col min="10806" max="11008" width="9.28125" style="290" customWidth="1"/>
    <col min="11009" max="11009" width="5.00390625" style="290" customWidth="1"/>
    <col min="11010" max="11010" width="16.8515625" style="290" customWidth="1"/>
    <col min="11011" max="11011" width="44.7109375" style="290" customWidth="1"/>
    <col min="11012" max="11012" width="5.421875" style="290" customWidth="1"/>
    <col min="11013" max="11013" width="12.421875" style="290" customWidth="1"/>
    <col min="11014" max="11014" width="11.421875" style="290" customWidth="1"/>
    <col min="11015" max="11015" width="14.8515625" style="290" customWidth="1"/>
    <col min="11016" max="11027" width="9.140625" style="290" hidden="1" customWidth="1"/>
    <col min="11028" max="11036" width="9.28125" style="290" customWidth="1"/>
    <col min="11037" max="11047" width="9.140625" style="290" hidden="1" customWidth="1"/>
    <col min="11048" max="11060" width="9.28125" style="290" customWidth="1"/>
    <col min="11061" max="11061" width="85.7109375" style="290" customWidth="1"/>
    <col min="11062" max="11264" width="9.28125" style="290" customWidth="1"/>
    <col min="11265" max="11265" width="5.00390625" style="290" customWidth="1"/>
    <col min="11266" max="11266" width="16.8515625" style="290" customWidth="1"/>
    <col min="11267" max="11267" width="44.7109375" style="290" customWidth="1"/>
    <col min="11268" max="11268" width="5.421875" style="290" customWidth="1"/>
    <col min="11269" max="11269" width="12.421875" style="290" customWidth="1"/>
    <col min="11270" max="11270" width="11.421875" style="290" customWidth="1"/>
    <col min="11271" max="11271" width="14.8515625" style="290" customWidth="1"/>
    <col min="11272" max="11283" width="9.140625" style="290" hidden="1" customWidth="1"/>
    <col min="11284" max="11292" width="9.28125" style="290" customWidth="1"/>
    <col min="11293" max="11303" width="9.140625" style="290" hidden="1" customWidth="1"/>
    <col min="11304" max="11316" width="9.28125" style="290" customWidth="1"/>
    <col min="11317" max="11317" width="85.7109375" style="290" customWidth="1"/>
    <col min="11318" max="11520" width="9.28125" style="290" customWidth="1"/>
    <col min="11521" max="11521" width="5.00390625" style="290" customWidth="1"/>
    <col min="11522" max="11522" width="16.8515625" style="290" customWidth="1"/>
    <col min="11523" max="11523" width="44.7109375" style="290" customWidth="1"/>
    <col min="11524" max="11524" width="5.421875" style="290" customWidth="1"/>
    <col min="11525" max="11525" width="12.421875" style="290" customWidth="1"/>
    <col min="11526" max="11526" width="11.421875" style="290" customWidth="1"/>
    <col min="11527" max="11527" width="14.8515625" style="290" customWidth="1"/>
    <col min="11528" max="11539" width="9.140625" style="290" hidden="1" customWidth="1"/>
    <col min="11540" max="11548" width="9.28125" style="290" customWidth="1"/>
    <col min="11549" max="11559" width="9.140625" style="290" hidden="1" customWidth="1"/>
    <col min="11560" max="11572" width="9.28125" style="290" customWidth="1"/>
    <col min="11573" max="11573" width="85.7109375" style="290" customWidth="1"/>
    <col min="11574" max="11776" width="9.28125" style="290" customWidth="1"/>
    <col min="11777" max="11777" width="5.00390625" style="290" customWidth="1"/>
    <col min="11778" max="11778" width="16.8515625" style="290" customWidth="1"/>
    <col min="11779" max="11779" width="44.7109375" style="290" customWidth="1"/>
    <col min="11780" max="11780" width="5.421875" style="290" customWidth="1"/>
    <col min="11781" max="11781" width="12.421875" style="290" customWidth="1"/>
    <col min="11782" max="11782" width="11.421875" style="290" customWidth="1"/>
    <col min="11783" max="11783" width="14.8515625" style="290" customWidth="1"/>
    <col min="11784" max="11795" width="9.140625" style="290" hidden="1" customWidth="1"/>
    <col min="11796" max="11804" width="9.28125" style="290" customWidth="1"/>
    <col min="11805" max="11815" width="9.140625" style="290" hidden="1" customWidth="1"/>
    <col min="11816" max="11828" width="9.28125" style="290" customWidth="1"/>
    <col min="11829" max="11829" width="85.7109375" style="290" customWidth="1"/>
    <col min="11830" max="12032" width="9.28125" style="290" customWidth="1"/>
    <col min="12033" max="12033" width="5.00390625" style="290" customWidth="1"/>
    <col min="12034" max="12034" width="16.8515625" style="290" customWidth="1"/>
    <col min="12035" max="12035" width="44.7109375" style="290" customWidth="1"/>
    <col min="12036" max="12036" width="5.421875" style="290" customWidth="1"/>
    <col min="12037" max="12037" width="12.421875" style="290" customWidth="1"/>
    <col min="12038" max="12038" width="11.421875" style="290" customWidth="1"/>
    <col min="12039" max="12039" width="14.8515625" style="290" customWidth="1"/>
    <col min="12040" max="12051" width="9.140625" style="290" hidden="1" customWidth="1"/>
    <col min="12052" max="12060" width="9.28125" style="290" customWidth="1"/>
    <col min="12061" max="12071" width="9.140625" style="290" hidden="1" customWidth="1"/>
    <col min="12072" max="12084" width="9.28125" style="290" customWidth="1"/>
    <col min="12085" max="12085" width="85.7109375" style="290" customWidth="1"/>
    <col min="12086" max="12288" width="9.28125" style="290" customWidth="1"/>
    <col min="12289" max="12289" width="5.00390625" style="290" customWidth="1"/>
    <col min="12290" max="12290" width="16.8515625" style="290" customWidth="1"/>
    <col min="12291" max="12291" width="44.7109375" style="290" customWidth="1"/>
    <col min="12292" max="12292" width="5.421875" style="290" customWidth="1"/>
    <col min="12293" max="12293" width="12.421875" style="290" customWidth="1"/>
    <col min="12294" max="12294" width="11.421875" style="290" customWidth="1"/>
    <col min="12295" max="12295" width="14.8515625" style="290" customWidth="1"/>
    <col min="12296" max="12307" width="9.140625" style="290" hidden="1" customWidth="1"/>
    <col min="12308" max="12316" width="9.28125" style="290" customWidth="1"/>
    <col min="12317" max="12327" width="9.140625" style="290" hidden="1" customWidth="1"/>
    <col min="12328" max="12340" width="9.28125" style="290" customWidth="1"/>
    <col min="12341" max="12341" width="85.7109375" style="290" customWidth="1"/>
    <col min="12342" max="12544" width="9.28125" style="290" customWidth="1"/>
    <col min="12545" max="12545" width="5.00390625" style="290" customWidth="1"/>
    <col min="12546" max="12546" width="16.8515625" style="290" customWidth="1"/>
    <col min="12547" max="12547" width="44.7109375" style="290" customWidth="1"/>
    <col min="12548" max="12548" width="5.421875" style="290" customWidth="1"/>
    <col min="12549" max="12549" width="12.421875" style="290" customWidth="1"/>
    <col min="12550" max="12550" width="11.421875" style="290" customWidth="1"/>
    <col min="12551" max="12551" width="14.8515625" style="290" customWidth="1"/>
    <col min="12552" max="12563" width="9.140625" style="290" hidden="1" customWidth="1"/>
    <col min="12564" max="12572" width="9.28125" style="290" customWidth="1"/>
    <col min="12573" max="12583" width="9.140625" style="290" hidden="1" customWidth="1"/>
    <col min="12584" max="12596" width="9.28125" style="290" customWidth="1"/>
    <col min="12597" max="12597" width="85.7109375" style="290" customWidth="1"/>
    <col min="12598" max="12800" width="9.28125" style="290" customWidth="1"/>
    <col min="12801" max="12801" width="5.00390625" style="290" customWidth="1"/>
    <col min="12802" max="12802" width="16.8515625" style="290" customWidth="1"/>
    <col min="12803" max="12803" width="44.7109375" style="290" customWidth="1"/>
    <col min="12804" max="12804" width="5.421875" style="290" customWidth="1"/>
    <col min="12805" max="12805" width="12.421875" style="290" customWidth="1"/>
    <col min="12806" max="12806" width="11.421875" style="290" customWidth="1"/>
    <col min="12807" max="12807" width="14.8515625" style="290" customWidth="1"/>
    <col min="12808" max="12819" width="9.140625" style="290" hidden="1" customWidth="1"/>
    <col min="12820" max="12828" width="9.28125" style="290" customWidth="1"/>
    <col min="12829" max="12839" width="9.140625" style="290" hidden="1" customWidth="1"/>
    <col min="12840" max="12852" width="9.28125" style="290" customWidth="1"/>
    <col min="12853" max="12853" width="85.7109375" style="290" customWidth="1"/>
    <col min="12854" max="13056" width="9.28125" style="290" customWidth="1"/>
    <col min="13057" max="13057" width="5.00390625" style="290" customWidth="1"/>
    <col min="13058" max="13058" width="16.8515625" style="290" customWidth="1"/>
    <col min="13059" max="13059" width="44.7109375" style="290" customWidth="1"/>
    <col min="13060" max="13060" width="5.421875" style="290" customWidth="1"/>
    <col min="13061" max="13061" width="12.421875" style="290" customWidth="1"/>
    <col min="13062" max="13062" width="11.421875" style="290" customWidth="1"/>
    <col min="13063" max="13063" width="14.8515625" style="290" customWidth="1"/>
    <col min="13064" max="13075" width="9.140625" style="290" hidden="1" customWidth="1"/>
    <col min="13076" max="13084" width="9.28125" style="290" customWidth="1"/>
    <col min="13085" max="13095" width="9.140625" style="290" hidden="1" customWidth="1"/>
    <col min="13096" max="13108" width="9.28125" style="290" customWidth="1"/>
    <col min="13109" max="13109" width="85.7109375" style="290" customWidth="1"/>
    <col min="13110" max="13312" width="9.28125" style="290" customWidth="1"/>
    <col min="13313" max="13313" width="5.00390625" style="290" customWidth="1"/>
    <col min="13314" max="13314" width="16.8515625" style="290" customWidth="1"/>
    <col min="13315" max="13315" width="44.7109375" style="290" customWidth="1"/>
    <col min="13316" max="13316" width="5.421875" style="290" customWidth="1"/>
    <col min="13317" max="13317" width="12.421875" style="290" customWidth="1"/>
    <col min="13318" max="13318" width="11.421875" style="290" customWidth="1"/>
    <col min="13319" max="13319" width="14.8515625" style="290" customWidth="1"/>
    <col min="13320" max="13331" width="9.140625" style="290" hidden="1" customWidth="1"/>
    <col min="13332" max="13340" width="9.28125" style="290" customWidth="1"/>
    <col min="13341" max="13351" width="9.140625" style="290" hidden="1" customWidth="1"/>
    <col min="13352" max="13364" width="9.28125" style="290" customWidth="1"/>
    <col min="13365" max="13365" width="85.7109375" style="290" customWidth="1"/>
    <col min="13366" max="13568" width="9.28125" style="290" customWidth="1"/>
    <col min="13569" max="13569" width="5.00390625" style="290" customWidth="1"/>
    <col min="13570" max="13570" width="16.8515625" style="290" customWidth="1"/>
    <col min="13571" max="13571" width="44.7109375" style="290" customWidth="1"/>
    <col min="13572" max="13572" width="5.421875" style="290" customWidth="1"/>
    <col min="13573" max="13573" width="12.421875" style="290" customWidth="1"/>
    <col min="13574" max="13574" width="11.421875" style="290" customWidth="1"/>
    <col min="13575" max="13575" width="14.8515625" style="290" customWidth="1"/>
    <col min="13576" max="13587" width="9.140625" style="290" hidden="1" customWidth="1"/>
    <col min="13588" max="13596" width="9.28125" style="290" customWidth="1"/>
    <col min="13597" max="13607" width="9.140625" style="290" hidden="1" customWidth="1"/>
    <col min="13608" max="13620" width="9.28125" style="290" customWidth="1"/>
    <col min="13621" max="13621" width="85.7109375" style="290" customWidth="1"/>
    <col min="13622" max="13824" width="9.28125" style="290" customWidth="1"/>
    <col min="13825" max="13825" width="5.00390625" style="290" customWidth="1"/>
    <col min="13826" max="13826" width="16.8515625" style="290" customWidth="1"/>
    <col min="13827" max="13827" width="44.7109375" style="290" customWidth="1"/>
    <col min="13828" max="13828" width="5.421875" style="290" customWidth="1"/>
    <col min="13829" max="13829" width="12.421875" style="290" customWidth="1"/>
    <col min="13830" max="13830" width="11.421875" style="290" customWidth="1"/>
    <col min="13831" max="13831" width="14.8515625" style="290" customWidth="1"/>
    <col min="13832" max="13843" width="9.140625" style="290" hidden="1" customWidth="1"/>
    <col min="13844" max="13852" width="9.28125" style="290" customWidth="1"/>
    <col min="13853" max="13863" width="9.140625" style="290" hidden="1" customWidth="1"/>
    <col min="13864" max="13876" width="9.28125" style="290" customWidth="1"/>
    <col min="13877" max="13877" width="85.7109375" style="290" customWidth="1"/>
    <col min="13878" max="14080" width="9.28125" style="290" customWidth="1"/>
    <col min="14081" max="14081" width="5.00390625" style="290" customWidth="1"/>
    <col min="14082" max="14082" width="16.8515625" style="290" customWidth="1"/>
    <col min="14083" max="14083" width="44.7109375" style="290" customWidth="1"/>
    <col min="14084" max="14084" width="5.421875" style="290" customWidth="1"/>
    <col min="14085" max="14085" width="12.421875" style="290" customWidth="1"/>
    <col min="14086" max="14086" width="11.421875" style="290" customWidth="1"/>
    <col min="14087" max="14087" width="14.8515625" style="290" customWidth="1"/>
    <col min="14088" max="14099" width="9.140625" style="290" hidden="1" customWidth="1"/>
    <col min="14100" max="14108" width="9.28125" style="290" customWidth="1"/>
    <col min="14109" max="14119" width="9.140625" style="290" hidden="1" customWidth="1"/>
    <col min="14120" max="14132" width="9.28125" style="290" customWidth="1"/>
    <col min="14133" max="14133" width="85.7109375" style="290" customWidth="1"/>
    <col min="14134" max="14336" width="9.28125" style="290" customWidth="1"/>
    <col min="14337" max="14337" width="5.00390625" style="290" customWidth="1"/>
    <col min="14338" max="14338" width="16.8515625" style="290" customWidth="1"/>
    <col min="14339" max="14339" width="44.7109375" style="290" customWidth="1"/>
    <col min="14340" max="14340" width="5.421875" style="290" customWidth="1"/>
    <col min="14341" max="14341" width="12.421875" style="290" customWidth="1"/>
    <col min="14342" max="14342" width="11.421875" style="290" customWidth="1"/>
    <col min="14343" max="14343" width="14.8515625" style="290" customWidth="1"/>
    <col min="14344" max="14355" width="9.140625" style="290" hidden="1" customWidth="1"/>
    <col min="14356" max="14364" width="9.28125" style="290" customWidth="1"/>
    <col min="14365" max="14375" width="9.140625" style="290" hidden="1" customWidth="1"/>
    <col min="14376" max="14388" width="9.28125" style="290" customWidth="1"/>
    <col min="14389" max="14389" width="85.7109375" style="290" customWidth="1"/>
    <col min="14390" max="14592" width="9.28125" style="290" customWidth="1"/>
    <col min="14593" max="14593" width="5.00390625" style="290" customWidth="1"/>
    <col min="14594" max="14594" width="16.8515625" style="290" customWidth="1"/>
    <col min="14595" max="14595" width="44.7109375" style="290" customWidth="1"/>
    <col min="14596" max="14596" width="5.421875" style="290" customWidth="1"/>
    <col min="14597" max="14597" width="12.421875" style="290" customWidth="1"/>
    <col min="14598" max="14598" width="11.421875" style="290" customWidth="1"/>
    <col min="14599" max="14599" width="14.8515625" style="290" customWidth="1"/>
    <col min="14600" max="14611" width="9.140625" style="290" hidden="1" customWidth="1"/>
    <col min="14612" max="14620" width="9.28125" style="290" customWidth="1"/>
    <col min="14621" max="14631" width="9.140625" style="290" hidden="1" customWidth="1"/>
    <col min="14632" max="14644" width="9.28125" style="290" customWidth="1"/>
    <col min="14645" max="14645" width="85.7109375" style="290" customWidth="1"/>
    <col min="14646" max="14848" width="9.28125" style="290" customWidth="1"/>
    <col min="14849" max="14849" width="5.00390625" style="290" customWidth="1"/>
    <col min="14850" max="14850" width="16.8515625" style="290" customWidth="1"/>
    <col min="14851" max="14851" width="44.7109375" style="290" customWidth="1"/>
    <col min="14852" max="14852" width="5.421875" style="290" customWidth="1"/>
    <col min="14853" max="14853" width="12.421875" style="290" customWidth="1"/>
    <col min="14854" max="14854" width="11.421875" style="290" customWidth="1"/>
    <col min="14855" max="14855" width="14.8515625" style="290" customWidth="1"/>
    <col min="14856" max="14867" width="9.140625" style="290" hidden="1" customWidth="1"/>
    <col min="14868" max="14876" width="9.28125" style="290" customWidth="1"/>
    <col min="14877" max="14887" width="9.140625" style="290" hidden="1" customWidth="1"/>
    <col min="14888" max="14900" width="9.28125" style="290" customWidth="1"/>
    <col min="14901" max="14901" width="85.7109375" style="290" customWidth="1"/>
    <col min="14902" max="15104" width="9.28125" style="290" customWidth="1"/>
    <col min="15105" max="15105" width="5.00390625" style="290" customWidth="1"/>
    <col min="15106" max="15106" width="16.8515625" style="290" customWidth="1"/>
    <col min="15107" max="15107" width="44.7109375" style="290" customWidth="1"/>
    <col min="15108" max="15108" width="5.421875" style="290" customWidth="1"/>
    <col min="15109" max="15109" width="12.421875" style="290" customWidth="1"/>
    <col min="15110" max="15110" width="11.421875" style="290" customWidth="1"/>
    <col min="15111" max="15111" width="14.8515625" style="290" customWidth="1"/>
    <col min="15112" max="15123" width="9.140625" style="290" hidden="1" customWidth="1"/>
    <col min="15124" max="15132" width="9.28125" style="290" customWidth="1"/>
    <col min="15133" max="15143" width="9.140625" style="290" hidden="1" customWidth="1"/>
    <col min="15144" max="15156" width="9.28125" style="290" customWidth="1"/>
    <col min="15157" max="15157" width="85.7109375" style="290" customWidth="1"/>
    <col min="15158" max="15360" width="9.28125" style="290" customWidth="1"/>
    <col min="15361" max="15361" width="5.00390625" style="290" customWidth="1"/>
    <col min="15362" max="15362" width="16.8515625" style="290" customWidth="1"/>
    <col min="15363" max="15363" width="44.7109375" style="290" customWidth="1"/>
    <col min="15364" max="15364" width="5.421875" style="290" customWidth="1"/>
    <col min="15365" max="15365" width="12.421875" style="290" customWidth="1"/>
    <col min="15366" max="15366" width="11.421875" style="290" customWidth="1"/>
    <col min="15367" max="15367" width="14.8515625" style="290" customWidth="1"/>
    <col min="15368" max="15379" width="9.140625" style="290" hidden="1" customWidth="1"/>
    <col min="15380" max="15388" width="9.28125" style="290" customWidth="1"/>
    <col min="15389" max="15399" width="9.140625" style="290" hidden="1" customWidth="1"/>
    <col min="15400" max="15412" width="9.28125" style="290" customWidth="1"/>
    <col min="15413" max="15413" width="85.7109375" style="290" customWidth="1"/>
    <col min="15414" max="15616" width="9.28125" style="290" customWidth="1"/>
    <col min="15617" max="15617" width="5.00390625" style="290" customWidth="1"/>
    <col min="15618" max="15618" width="16.8515625" style="290" customWidth="1"/>
    <col min="15619" max="15619" width="44.7109375" style="290" customWidth="1"/>
    <col min="15620" max="15620" width="5.421875" style="290" customWidth="1"/>
    <col min="15621" max="15621" width="12.421875" style="290" customWidth="1"/>
    <col min="15622" max="15622" width="11.421875" style="290" customWidth="1"/>
    <col min="15623" max="15623" width="14.8515625" style="290" customWidth="1"/>
    <col min="15624" max="15635" width="9.140625" style="290" hidden="1" customWidth="1"/>
    <col min="15636" max="15644" width="9.28125" style="290" customWidth="1"/>
    <col min="15645" max="15655" width="9.140625" style="290" hidden="1" customWidth="1"/>
    <col min="15656" max="15668" width="9.28125" style="290" customWidth="1"/>
    <col min="15669" max="15669" width="85.7109375" style="290" customWidth="1"/>
    <col min="15670" max="15872" width="9.28125" style="290" customWidth="1"/>
    <col min="15873" max="15873" width="5.00390625" style="290" customWidth="1"/>
    <col min="15874" max="15874" width="16.8515625" style="290" customWidth="1"/>
    <col min="15875" max="15875" width="44.7109375" style="290" customWidth="1"/>
    <col min="15876" max="15876" width="5.421875" style="290" customWidth="1"/>
    <col min="15877" max="15877" width="12.421875" style="290" customWidth="1"/>
    <col min="15878" max="15878" width="11.421875" style="290" customWidth="1"/>
    <col min="15879" max="15879" width="14.8515625" style="290" customWidth="1"/>
    <col min="15880" max="15891" width="9.140625" style="290" hidden="1" customWidth="1"/>
    <col min="15892" max="15900" width="9.28125" style="290" customWidth="1"/>
    <col min="15901" max="15911" width="9.140625" style="290" hidden="1" customWidth="1"/>
    <col min="15912" max="15924" width="9.28125" style="290" customWidth="1"/>
    <col min="15925" max="15925" width="85.7109375" style="290" customWidth="1"/>
    <col min="15926" max="16128" width="9.28125" style="290" customWidth="1"/>
    <col min="16129" max="16129" width="5.00390625" style="290" customWidth="1"/>
    <col min="16130" max="16130" width="16.8515625" style="290" customWidth="1"/>
    <col min="16131" max="16131" width="44.7109375" style="290" customWidth="1"/>
    <col min="16132" max="16132" width="5.421875" style="290" customWidth="1"/>
    <col min="16133" max="16133" width="12.421875" style="290" customWidth="1"/>
    <col min="16134" max="16134" width="11.421875" style="290" customWidth="1"/>
    <col min="16135" max="16135" width="14.8515625" style="290" customWidth="1"/>
    <col min="16136" max="16147" width="9.140625" style="290" hidden="1" customWidth="1"/>
    <col min="16148" max="16156" width="9.28125" style="290" customWidth="1"/>
    <col min="16157" max="16167" width="9.140625" style="290" hidden="1" customWidth="1"/>
    <col min="16168" max="16180" width="9.28125" style="290" customWidth="1"/>
    <col min="16181" max="16181" width="85.7109375" style="290" customWidth="1"/>
    <col min="16182" max="16384" width="9.28125" style="290" customWidth="1"/>
  </cols>
  <sheetData>
    <row r="1" spans="1:7" ht="15.75">
      <c r="A1" s="592" t="s">
        <v>2240</v>
      </c>
      <c r="B1" s="593"/>
      <c r="C1" s="593"/>
      <c r="D1" s="593"/>
      <c r="E1" s="593"/>
      <c r="F1" s="593"/>
      <c r="G1" s="594"/>
    </row>
    <row r="2" spans="1:7" ht="12">
      <c r="A2" s="291"/>
      <c r="B2" s="617"/>
      <c r="C2" s="595" t="s">
        <v>1791</v>
      </c>
      <c r="D2" s="596"/>
      <c r="E2" s="596"/>
      <c r="F2" s="596"/>
      <c r="G2" s="597"/>
    </row>
    <row r="3" spans="1:7" ht="12">
      <c r="A3" s="291"/>
      <c r="B3" s="618"/>
      <c r="C3" s="619"/>
      <c r="D3" s="620"/>
      <c r="E3" s="620"/>
      <c r="F3" s="620"/>
      <c r="G3" s="621"/>
    </row>
    <row r="4" spans="1:7" ht="12">
      <c r="A4" s="294" t="s">
        <v>1793</v>
      </c>
      <c r="B4" s="311" t="s">
        <v>1900</v>
      </c>
      <c r="C4" s="622" t="s">
        <v>1258</v>
      </c>
      <c r="D4" s="602"/>
      <c r="E4" s="602"/>
      <c r="F4" s="602"/>
      <c r="G4" s="603"/>
    </row>
    <row r="5" spans="1:7" ht="12">
      <c r="A5" s="297"/>
      <c r="D5" s="299"/>
      <c r="G5" s="300"/>
    </row>
    <row r="6" spans="1:19" ht="51">
      <c r="A6" s="301" t="s">
        <v>1796</v>
      </c>
      <c r="B6" s="302" t="s">
        <v>1797</v>
      </c>
      <c r="C6" s="302" t="s">
        <v>1798</v>
      </c>
      <c r="D6" s="303" t="s">
        <v>115</v>
      </c>
      <c r="E6" s="304" t="s">
        <v>1799</v>
      </c>
      <c r="F6" s="305" t="s">
        <v>1800</v>
      </c>
      <c r="G6" s="306" t="s">
        <v>1801</v>
      </c>
      <c r="H6" s="307" t="s">
        <v>1802</v>
      </c>
      <c r="I6" s="308" t="s">
        <v>1803</v>
      </c>
      <c r="J6" s="308" t="s">
        <v>1804</v>
      </c>
      <c r="K6" s="308" t="s">
        <v>1805</v>
      </c>
      <c r="L6" s="308" t="s">
        <v>41</v>
      </c>
      <c r="M6" s="308" t="s">
        <v>1806</v>
      </c>
      <c r="N6" s="308" t="s">
        <v>1807</v>
      </c>
      <c r="O6" s="308" t="s">
        <v>1808</v>
      </c>
      <c r="P6" s="308" t="s">
        <v>1809</v>
      </c>
      <c r="Q6" s="308" t="s">
        <v>1810</v>
      </c>
      <c r="R6" s="308" t="s">
        <v>1811</v>
      </c>
      <c r="S6" s="308" t="s">
        <v>1812</v>
      </c>
    </row>
    <row r="7" spans="1:19" ht="12">
      <c r="A7" s="309" t="s">
        <v>1813</v>
      </c>
      <c r="B7" s="296" t="s">
        <v>1901</v>
      </c>
      <c r="C7" s="311" t="s">
        <v>1258</v>
      </c>
      <c r="D7" s="312"/>
      <c r="E7" s="313"/>
      <c r="F7" s="314"/>
      <c r="G7" s="315">
        <f>SUM(G8:G38)</f>
        <v>0</v>
      </c>
      <c r="H7" s="316"/>
      <c r="I7" s="314">
        <f>SUM(I8:I8)</f>
        <v>0</v>
      </c>
      <c r="J7" s="314"/>
      <c r="K7" s="314">
        <f>SUM(K8:K8)</f>
        <v>0</v>
      </c>
      <c r="L7" s="314"/>
      <c r="M7" s="314">
        <f>SUM(M8:M8)</f>
        <v>0</v>
      </c>
      <c r="N7" s="314"/>
      <c r="O7" s="314">
        <f>SUM(O8:O8)</f>
        <v>0</v>
      </c>
      <c r="P7" s="314"/>
      <c r="Q7" s="314">
        <f>SUM(Q8:Q8)</f>
        <v>0</v>
      </c>
      <c r="R7" s="317"/>
      <c r="S7" s="314"/>
    </row>
    <row r="8" spans="1:60" ht="33.75" outlineLevel="1">
      <c r="A8" s="355">
        <v>1</v>
      </c>
      <c r="B8" s="386">
        <v>731001</v>
      </c>
      <c r="C8" s="320" t="s">
        <v>2241</v>
      </c>
      <c r="D8" s="321" t="s">
        <v>1816</v>
      </c>
      <c r="E8" s="322">
        <v>28.5</v>
      </c>
      <c r="F8" s="323">
        <v>0</v>
      </c>
      <c r="G8" s="324">
        <f aca="true" t="shared" si="0" ref="G8:G38">ROUND(E8*F8,2)</f>
        <v>0</v>
      </c>
      <c r="H8" s="325"/>
      <c r="I8" s="326"/>
      <c r="J8" s="327"/>
      <c r="K8" s="326"/>
      <c r="L8" s="326"/>
      <c r="M8" s="326"/>
      <c r="N8" s="326"/>
      <c r="O8" s="326"/>
      <c r="P8" s="326"/>
      <c r="Q8" s="326"/>
      <c r="R8" s="328"/>
      <c r="S8" s="326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</row>
    <row r="9" spans="1:60" ht="12" outlineLevel="1">
      <c r="A9" s="355">
        <v>2</v>
      </c>
      <c r="B9" s="386">
        <v>731002</v>
      </c>
      <c r="C9" s="320" t="s">
        <v>1889</v>
      </c>
      <c r="D9" s="321" t="s">
        <v>1825</v>
      </c>
      <c r="E9" s="322">
        <v>2</v>
      </c>
      <c r="F9" s="323">
        <v>0</v>
      </c>
      <c r="G9" s="324">
        <f t="shared" si="0"/>
        <v>0</v>
      </c>
      <c r="H9" s="325"/>
      <c r="I9" s="326"/>
      <c r="J9" s="327"/>
      <c r="K9" s="326"/>
      <c r="L9" s="326"/>
      <c r="M9" s="326"/>
      <c r="N9" s="326"/>
      <c r="O9" s="326"/>
      <c r="P9" s="326"/>
      <c r="Q9" s="326"/>
      <c r="R9" s="328"/>
      <c r="S9" s="326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</row>
    <row r="10" spans="1:60" ht="22.5" outlineLevel="1">
      <c r="A10" s="355">
        <v>3</v>
      </c>
      <c r="B10" s="386">
        <v>731003</v>
      </c>
      <c r="C10" s="320" t="s">
        <v>1902</v>
      </c>
      <c r="D10" s="321" t="s">
        <v>1816</v>
      </c>
      <c r="E10" s="322">
        <v>4</v>
      </c>
      <c r="F10" s="323">
        <v>0</v>
      </c>
      <c r="G10" s="324">
        <f t="shared" si="0"/>
        <v>0</v>
      </c>
      <c r="H10" s="325"/>
      <c r="I10" s="326"/>
      <c r="J10" s="327"/>
      <c r="K10" s="326"/>
      <c r="L10" s="326"/>
      <c r="M10" s="326"/>
      <c r="N10" s="326"/>
      <c r="O10" s="326"/>
      <c r="P10" s="326"/>
      <c r="Q10" s="326"/>
      <c r="R10" s="328"/>
      <c r="S10" s="326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</row>
    <row r="11" spans="1:60" ht="56.25" outlineLevel="1">
      <c r="A11" s="355">
        <v>4</v>
      </c>
      <c r="B11" s="386">
        <v>731004</v>
      </c>
      <c r="C11" s="320" t="s">
        <v>1903</v>
      </c>
      <c r="D11" s="321" t="s">
        <v>1816</v>
      </c>
      <c r="E11" s="322">
        <v>40.1</v>
      </c>
      <c r="F11" s="323">
        <v>0</v>
      </c>
      <c r="G11" s="324">
        <f t="shared" si="0"/>
        <v>0</v>
      </c>
      <c r="H11" s="325"/>
      <c r="I11" s="326"/>
      <c r="J11" s="327"/>
      <c r="K11" s="326"/>
      <c r="L11" s="326"/>
      <c r="M11" s="326"/>
      <c r="N11" s="326"/>
      <c r="O11" s="326"/>
      <c r="P11" s="326"/>
      <c r="Q11" s="326"/>
      <c r="R11" s="328"/>
      <c r="S11" s="326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</row>
    <row r="12" spans="1:60" ht="56.25" outlineLevel="1">
      <c r="A12" s="355">
        <v>5</v>
      </c>
      <c r="B12" s="386">
        <v>731005</v>
      </c>
      <c r="C12" s="320" t="s">
        <v>1904</v>
      </c>
      <c r="D12" s="321" t="s">
        <v>1816</v>
      </c>
      <c r="E12" s="322">
        <v>86.3</v>
      </c>
      <c r="F12" s="323">
        <v>0</v>
      </c>
      <c r="G12" s="324">
        <f t="shared" si="0"/>
        <v>0</v>
      </c>
      <c r="H12" s="325"/>
      <c r="I12" s="326"/>
      <c r="J12" s="327"/>
      <c r="K12" s="326"/>
      <c r="L12" s="326"/>
      <c r="M12" s="326"/>
      <c r="N12" s="326"/>
      <c r="O12" s="326"/>
      <c r="P12" s="326"/>
      <c r="Q12" s="326"/>
      <c r="R12" s="328"/>
      <c r="S12" s="326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</row>
    <row r="13" spans="1:60" ht="33.75" outlineLevel="1">
      <c r="A13" s="355">
        <v>6</v>
      </c>
      <c r="B13" s="386">
        <v>731006</v>
      </c>
      <c r="C13" s="320" t="s">
        <v>1905</v>
      </c>
      <c r="D13" s="321" t="s">
        <v>1816</v>
      </c>
      <c r="E13" s="322">
        <v>40.1</v>
      </c>
      <c r="F13" s="323">
        <v>0</v>
      </c>
      <c r="G13" s="324">
        <f t="shared" si="0"/>
        <v>0</v>
      </c>
      <c r="H13" s="325"/>
      <c r="I13" s="326"/>
      <c r="J13" s="327"/>
      <c r="K13" s="326"/>
      <c r="L13" s="326"/>
      <c r="M13" s="326"/>
      <c r="N13" s="326"/>
      <c r="O13" s="326"/>
      <c r="P13" s="326"/>
      <c r="Q13" s="326"/>
      <c r="R13" s="328"/>
      <c r="S13" s="326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</row>
    <row r="14" spans="1:60" ht="33.75" outlineLevel="1">
      <c r="A14" s="355">
        <v>7</v>
      </c>
      <c r="B14" s="386">
        <v>731007</v>
      </c>
      <c r="C14" s="320" t="s">
        <v>1906</v>
      </c>
      <c r="D14" s="321" t="s">
        <v>1816</v>
      </c>
      <c r="E14" s="322">
        <v>86.3</v>
      </c>
      <c r="F14" s="323">
        <v>0</v>
      </c>
      <c r="G14" s="324">
        <f t="shared" si="0"/>
        <v>0</v>
      </c>
      <c r="H14" s="325"/>
      <c r="I14" s="326"/>
      <c r="J14" s="327"/>
      <c r="K14" s="326"/>
      <c r="L14" s="326"/>
      <c r="M14" s="326"/>
      <c r="N14" s="326"/>
      <c r="O14" s="326"/>
      <c r="P14" s="326"/>
      <c r="Q14" s="326"/>
      <c r="R14" s="328"/>
      <c r="S14" s="326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</row>
    <row r="15" spans="1:60" ht="22.5" outlineLevel="1">
      <c r="A15" s="355">
        <v>8</v>
      </c>
      <c r="B15" s="386">
        <v>731008</v>
      </c>
      <c r="C15" s="320" t="s">
        <v>1907</v>
      </c>
      <c r="D15" s="321" t="s">
        <v>1825</v>
      </c>
      <c r="E15" s="322">
        <v>82</v>
      </c>
      <c r="F15" s="323">
        <v>0</v>
      </c>
      <c r="G15" s="324">
        <f t="shared" si="0"/>
        <v>0</v>
      </c>
      <c r="H15" s="325"/>
      <c r="I15" s="326"/>
      <c r="J15" s="327"/>
      <c r="K15" s="326"/>
      <c r="L15" s="326"/>
      <c r="M15" s="326"/>
      <c r="N15" s="326"/>
      <c r="O15" s="326"/>
      <c r="P15" s="326"/>
      <c r="Q15" s="326"/>
      <c r="R15" s="328"/>
      <c r="S15" s="326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</row>
    <row r="16" spans="1:60" ht="22.5" outlineLevel="1">
      <c r="A16" s="355">
        <v>9</v>
      </c>
      <c r="B16" s="386">
        <v>731009</v>
      </c>
      <c r="C16" s="320" t="s">
        <v>1908</v>
      </c>
      <c r="D16" s="321" t="s">
        <v>1825</v>
      </c>
      <c r="E16" s="322">
        <v>173</v>
      </c>
      <c r="F16" s="323">
        <v>0</v>
      </c>
      <c r="G16" s="324">
        <f t="shared" si="0"/>
        <v>0</v>
      </c>
      <c r="H16" s="325"/>
      <c r="I16" s="326"/>
      <c r="J16" s="327"/>
      <c r="K16" s="326"/>
      <c r="L16" s="326"/>
      <c r="M16" s="326"/>
      <c r="N16" s="326"/>
      <c r="O16" s="326"/>
      <c r="P16" s="326"/>
      <c r="Q16" s="326"/>
      <c r="R16" s="328"/>
      <c r="S16" s="326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</row>
    <row r="17" spans="1:60" ht="22.5" outlineLevel="1">
      <c r="A17" s="355">
        <v>10</v>
      </c>
      <c r="B17" s="386">
        <v>731010</v>
      </c>
      <c r="C17" s="320" t="s">
        <v>1909</v>
      </c>
      <c r="D17" s="321" t="s">
        <v>1825</v>
      </c>
      <c r="E17" s="322">
        <v>2</v>
      </c>
      <c r="F17" s="323">
        <v>0</v>
      </c>
      <c r="G17" s="324">
        <f t="shared" si="0"/>
        <v>0</v>
      </c>
      <c r="H17" s="325"/>
      <c r="I17" s="326"/>
      <c r="J17" s="327"/>
      <c r="K17" s="326"/>
      <c r="L17" s="326"/>
      <c r="M17" s="326"/>
      <c r="N17" s="326"/>
      <c r="O17" s="326"/>
      <c r="P17" s="326"/>
      <c r="Q17" s="326"/>
      <c r="R17" s="328"/>
      <c r="S17" s="326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</row>
    <row r="18" spans="1:60" ht="22.5" outlineLevel="1">
      <c r="A18" s="355">
        <v>11</v>
      </c>
      <c r="B18" s="386">
        <v>731011</v>
      </c>
      <c r="C18" s="320" t="s">
        <v>1910</v>
      </c>
      <c r="D18" s="321" t="s">
        <v>1825</v>
      </c>
      <c r="E18" s="322">
        <v>2</v>
      </c>
      <c r="F18" s="323">
        <v>0</v>
      </c>
      <c r="G18" s="324">
        <f t="shared" si="0"/>
        <v>0</v>
      </c>
      <c r="H18" s="325"/>
      <c r="I18" s="326"/>
      <c r="J18" s="327"/>
      <c r="K18" s="326"/>
      <c r="L18" s="326"/>
      <c r="M18" s="326"/>
      <c r="N18" s="326"/>
      <c r="O18" s="326"/>
      <c r="P18" s="326"/>
      <c r="Q18" s="326"/>
      <c r="R18" s="328"/>
      <c r="S18" s="326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</row>
    <row r="19" spans="1:60" ht="22.5" outlineLevel="1">
      <c r="A19" s="355">
        <v>12</v>
      </c>
      <c r="B19" s="386">
        <v>731012</v>
      </c>
      <c r="C19" s="320" t="s">
        <v>1911</v>
      </c>
      <c r="D19" s="321" t="s">
        <v>1825</v>
      </c>
      <c r="E19" s="322">
        <v>2</v>
      </c>
      <c r="F19" s="323">
        <v>0</v>
      </c>
      <c r="G19" s="324">
        <f t="shared" si="0"/>
        <v>0</v>
      </c>
      <c r="H19" s="325"/>
      <c r="I19" s="326"/>
      <c r="J19" s="327"/>
      <c r="K19" s="326"/>
      <c r="L19" s="326"/>
      <c r="M19" s="326"/>
      <c r="N19" s="326"/>
      <c r="O19" s="326"/>
      <c r="P19" s="326"/>
      <c r="Q19" s="326"/>
      <c r="R19" s="328"/>
      <c r="S19" s="326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</row>
    <row r="20" spans="1:60" ht="22.5" outlineLevel="1">
      <c r="A20" s="355">
        <v>13</v>
      </c>
      <c r="B20" s="386">
        <v>731013</v>
      </c>
      <c r="C20" s="320" t="s">
        <v>1912</v>
      </c>
      <c r="D20" s="321" t="s">
        <v>1825</v>
      </c>
      <c r="E20" s="322">
        <v>2</v>
      </c>
      <c r="F20" s="323">
        <v>0</v>
      </c>
      <c r="G20" s="324">
        <f t="shared" si="0"/>
        <v>0</v>
      </c>
      <c r="H20" s="325"/>
      <c r="I20" s="326"/>
      <c r="J20" s="327"/>
      <c r="K20" s="326"/>
      <c r="L20" s="326"/>
      <c r="M20" s="326"/>
      <c r="N20" s="326"/>
      <c r="O20" s="326"/>
      <c r="P20" s="326"/>
      <c r="Q20" s="326"/>
      <c r="R20" s="328"/>
      <c r="S20" s="326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</row>
    <row r="21" spans="1:60" ht="12" outlineLevel="1">
      <c r="A21" s="355">
        <v>14</v>
      </c>
      <c r="B21" s="386">
        <v>731014</v>
      </c>
      <c r="C21" s="320" t="s">
        <v>1913</v>
      </c>
      <c r="D21" s="321" t="s">
        <v>1825</v>
      </c>
      <c r="E21" s="322">
        <v>2</v>
      </c>
      <c r="F21" s="323">
        <v>0</v>
      </c>
      <c r="G21" s="324">
        <f t="shared" si="0"/>
        <v>0</v>
      </c>
      <c r="H21" s="325"/>
      <c r="I21" s="326"/>
      <c r="J21" s="327"/>
      <c r="K21" s="326"/>
      <c r="L21" s="326"/>
      <c r="M21" s="326"/>
      <c r="N21" s="326"/>
      <c r="O21" s="326"/>
      <c r="P21" s="326"/>
      <c r="Q21" s="326"/>
      <c r="R21" s="328"/>
      <c r="S21" s="326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</row>
    <row r="22" spans="1:60" ht="22.5" outlineLevel="1">
      <c r="A22" s="355">
        <v>15</v>
      </c>
      <c r="B22" s="386">
        <v>731015</v>
      </c>
      <c r="C22" s="320" t="s">
        <v>1914</v>
      </c>
      <c r="D22" s="321" t="s">
        <v>1825</v>
      </c>
      <c r="E22" s="322">
        <v>4</v>
      </c>
      <c r="F22" s="323">
        <v>0</v>
      </c>
      <c r="G22" s="324">
        <f t="shared" si="0"/>
        <v>0</v>
      </c>
      <c r="H22" s="325"/>
      <c r="I22" s="326"/>
      <c r="J22" s="327"/>
      <c r="K22" s="326"/>
      <c r="L22" s="326"/>
      <c r="M22" s="326"/>
      <c r="N22" s="326"/>
      <c r="O22" s="326"/>
      <c r="P22" s="326"/>
      <c r="Q22" s="326"/>
      <c r="R22" s="328"/>
      <c r="S22" s="326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</row>
    <row r="23" spans="1:60" ht="22.5" outlineLevel="1">
      <c r="A23" s="355">
        <v>16</v>
      </c>
      <c r="B23" s="386">
        <v>731016</v>
      </c>
      <c r="C23" s="320" t="s">
        <v>1915</v>
      </c>
      <c r="D23" s="321" t="s">
        <v>1825</v>
      </c>
      <c r="E23" s="322">
        <v>2</v>
      </c>
      <c r="F23" s="323">
        <v>0</v>
      </c>
      <c r="G23" s="324">
        <f t="shared" si="0"/>
        <v>0</v>
      </c>
      <c r="H23" s="325"/>
      <c r="I23" s="326"/>
      <c r="J23" s="327"/>
      <c r="K23" s="326"/>
      <c r="L23" s="326"/>
      <c r="M23" s="326"/>
      <c r="N23" s="326"/>
      <c r="O23" s="326"/>
      <c r="P23" s="326"/>
      <c r="Q23" s="326"/>
      <c r="R23" s="328"/>
      <c r="S23" s="326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</row>
    <row r="24" spans="1:60" ht="22.5" outlineLevel="1">
      <c r="A24" s="355">
        <v>17</v>
      </c>
      <c r="B24" s="386">
        <v>731017</v>
      </c>
      <c r="C24" s="320" t="s">
        <v>1916</v>
      </c>
      <c r="D24" s="321" t="s">
        <v>1825</v>
      </c>
      <c r="E24" s="322">
        <v>4</v>
      </c>
      <c r="F24" s="323">
        <v>0</v>
      </c>
      <c r="G24" s="324">
        <f t="shared" si="0"/>
        <v>0</v>
      </c>
      <c r="H24" s="325"/>
      <c r="I24" s="326"/>
      <c r="J24" s="327"/>
      <c r="K24" s="326"/>
      <c r="L24" s="326"/>
      <c r="M24" s="326"/>
      <c r="N24" s="326"/>
      <c r="O24" s="326"/>
      <c r="P24" s="326"/>
      <c r="Q24" s="326"/>
      <c r="R24" s="328"/>
      <c r="S24" s="326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</row>
    <row r="25" spans="1:60" ht="22.5" outlineLevel="1">
      <c r="A25" s="355">
        <v>18</v>
      </c>
      <c r="B25" s="386">
        <v>731018</v>
      </c>
      <c r="C25" s="320" t="s">
        <v>1902</v>
      </c>
      <c r="D25" s="321" t="s">
        <v>1816</v>
      </c>
      <c r="E25" s="322">
        <v>5</v>
      </c>
      <c r="F25" s="323">
        <v>0</v>
      </c>
      <c r="G25" s="324">
        <f t="shared" si="0"/>
        <v>0</v>
      </c>
      <c r="H25" s="325"/>
      <c r="I25" s="326"/>
      <c r="J25" s="327"/>
      <c r="K25" s="326"/>
      <c r="L25" s="326"/>
      <c r="M25" s="326"/>
      <c r="N25" s="326"/>
      <c r="O25" s="326"/>
      <c r="P25" s="326"/>
      <c r="Q25" s="326"/>
      <c r="R25" s="328"/>
      <c r="S25" s="326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</row>
    <row r="26" spans="1:60" ht="22.5" outlineLevel="1">
      <c r="A26" s="355">
        <v>19</v>
      </c>
      <c r="B26" s="386">
        <v>731019</v>
      </c>
      <c r="C26" s="320" t="s">
        <v>1917</v>
      </c>
      <c r="D26" s="321" t="s">
        <v>1825</v>
      </c>
      <c r="E26" s="322">
        <v>2</v>
      </c>
      <c r="F26" s="323">
        <v>0</v>
      </c>
      <c r="G26" s="324">
        <f t="shared" si="0"/>
        <v>0</v>
      </c>
      <c r="H26" s="325"/>
      <c r="I26" s="326"/>
      <c r="J26" s="327"/>
      <c r="K26" s="326"/>
      <c r="L26" s="326"/>
      <c r="M26" s="326"/>
      <c r="N26" s="326"/>
      <c r="O26" s="326"/>
      <c r="P26" s="326"/>
      <c r="Q26" s="326"/>
      <c r="R26" s="328"/>
      <c r="S26" s="326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</row>
    <row r="27" spans="1:60" ht="22.5" outlineLevel="1">
      <c r="A27" s="355">
        <v>20</v>
      </c>
      <c r="B27" s="386">
        <v>731020</v>
      </c>
      <c r="C27" s="320" t="s">
        <v>1918</v>
      </c>
      <c r="D27" s="321" t="s">
        <v>1825</v>
      </c>
      <c r="E27" s="322">
        <v>6</v>
      </c>
      <c r="F27" s="323">
        <v>0</v>
      </c>
      <c r="G27" s="324">
        <f t="shared" si="0"/>
        <v>0</v>
      </c>
      <c r="H27" s="325"/>
      <c r="I27" s="326"/>
      <c r="J27" s="327"/>
      <c r="K27" s="326"/>
      <c r="L27" s="326"/>
      <c r="M27" s="326"/>
      <c r="N27" s="326"/>
      <c r="O27" s="326"/>
      <c r="P27" s="326"/>
      <c r="Q27" s="326"/>
      <c r="R27" s="328"/>
      <c r="S27" s="326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</row>
    <row r="28" spans="1:60" ht="33.75" outlineLevel="1">
      <c r="A28" s="355">
        <v>21</v>
      </c>
      <c r="B28" s="386">
        <v>731021</v>
      </c>
      <c r="C28" s="320" t="s">
        <v>2242</v>
      </c>
      <c r="D28" s="321" t="s">
        <v>1825</v>
      </c>
      <c r="E28" s="322">
        <v>1</v>
      </c>
      <c r="F28" s="323">
        <v>0</v>
      </c>
      <c r="G28" s="324">
        <f t="shared" si="0"/>
        <v>0</v>
      </c>
      <c r="H28" s="325"/>
      <c r="I28" s="326"/>
      <c r="J28" s="327"/>
      <c r="K28" s="326"/>
      <c r="L28" s="326"/>
      <c r="M28" s="326"/>
      <c r="N28" s="326"/>
      <c r="O28" s="326"/>
      <c r="P28" s="326"/>
      <c r="Q28" s="326"/>
      <c r="R28" s="328"/>
      <c r="S28" s="326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</row>
    <row r="29" spans="1:60" ht="33.75" outlineLevel="1">
      <c r="A29" s="355">
        <v>22</v>
      </c>
      <c r="B29" s="386">
        <v>731022</v>
      </c>
      <c r="C29" s="320" t="s">
        <v>1919</v>
      </c>
      <c r="D29" s="321" t="s">
        <v>1816</v>
      </c>
      <c r="E29" s="322">
        <v>0.6</v>
      </c>
      <c r="F29" s="323">
        <v>0</v>
      </c>
      <c r="G29" s="324">
        <f t="shared" si="0"/>
        <v>0</v>
      </c>
      <c r="H29" s="325"/>
      <c r="I29" s="326"/>
      <c r="J29" s="327"/>
      <c r="K29" s="326"/>
      <c r="L29" s="326"/>
      <c r="M29" s="326"/>
      <c r="N29" s="326"/>
      <c r="O29" s="326"/>
      <c r="P29" s="326"/>
      <c r="Q29" s="326"/>
      <c r="R29" s="328"/>
      <c r="S29" s="326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</row>
    <row r="30" spans="1:60" ht="33.75" outlineLevel="1">
      <c r="A30" s="355">
        <v>23</v>
      </c>
      <c r="B30" s="386">
        <v>731023</v>
      </c>
      <c r="C30" s="320" t="s">
        <v>1920</v>
      </c>
      <c r="D30" s="321" t="s">
        <v>1816</v>
      </c>
      <c r="E30" s="322">
        <v>1.8</v>
      </c>
      <c r="F30" s="323">
        <v>0</v>
      </c>
      <c r="G30" s="324">
        <f t="shared" si="0"/>
        <v>0</v>
      </c>
      <c r="H30" s="325"/>
      <c r="I30" s="326"/>
      <c r="J30" s="327"/>
      <c r="K30" s="326"/>
      <c r="L30" s="326"/>
      <c r="M30" s="326"/>
      <c r="N30" s="326"/>
      <c r="O30" s="326"/>
      <c r="P30" s="326"/>
      <c r="Q30" s="326"/>
      <c r="R30" s="328"/>
      <c r="S30" s="326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</row>
    <row r="31" spans="1:60" ht="12" outlineLevel="1">
      <c r="A31" s="355">
        <v>24</v>
      </c>
      <c r="B31" s="386">
        <v>731024</v>
      </c>
      <c r="C31" s="347" t="s">
        <v>1921</v>
      </c>
      <c r="D31" s="353" t="s">
        <v>1848</v>
      </c>
      <c r="E31" s="354">
        <v>22.9</v>
      </c>
      <c r="F31" s="323">
        <v>0</v>
      </c>
      <c r="G31" s="324">
        <f t="shared" si="0"/>
        <v>0</v>
      </c>
      <c r="H31" s="325"/>
      <c r="I31" s="326"/>
      <c r="J31" s="327"/>
      <c r="K31" s="326"/>
      <c r="L31" s="326"/>
      <c r="M31" s="326"/>
      <c r="N31" s="326"/>
      <c r="O31" s="326"/>
      <c r="P31" s="326"/>
      <c r="Q31" s="326"/>
      <c r="R31" s="328"/>
      <c r="S31" s="326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</row>
    <row r="32" spans="1:60" ht="22.5" outlineLevel="1">
      <c r="A32" s="355">
        <v>25</v>
      </c>
      <c r="B32" s="386">
        <v>731025</v>
      </c>
      <c r="C32" s="347" t="s">
        <v>1849</v>
      </c>
      <c r="D32" s="353" t="s">
        <v>1848</v>
      </c>
      <c r="E32" s="354">
        <v>6.5</v>
      </c>
      <c r="F32" s="323">
        <v>0</v>
      </c>
      <c r="G32" s="346">
        <f t="shared" si="0"/>
        <v>0</v>
      </c>
      <c r="H32" s="325"/>
      <c r="I32" s="326"/>
      <c r="J32" s="327"/>
      <c r="K32" s="326"/>
      <c r="L32" s="326"/>
      <c r="M32" s="326"/>
      <c r="N32" s="326"/>
      <c r="O32" s="326"/>
      <c r="P32" s="326"/>
      <c r="Q32" s="326"/>
      <c r="R32" s="328"/>
      <c r="S32" s="326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</row>
    <row r="33" spans="1:60" ht="12" outlineLevel="1">
      <c r="A33" s="355">
        <v>26</v>
      </c>
      <c r="B33" s="386">
        <v>731026</v>
      </c>
      <c r="C33" s="347" t="s">
        <v>1850</v>
      </c>
      <c r="D33" s="353" t="s">
        <v>1848</v>
      </c>
      <c r="E33" s="354">
        <v>12.6</v>
      </c>
      <c r="F33" s="323">
        <v>0</v>
      </c>
      <c r="G33" s="346">
        <f t="shared" si="0"/>
        <v>0</v>
      </c>
      <c r="H33" s="325"/>
      <c r="I33" s="326"/>
      <c r="J33" s="327"/>
      <c r="K33" s="326"/>
      <c r="L33" s="326"/>
      <c r="M33" s="326"/>
      <c r="N33" s="326"/>
      <c r="O33" s="326"/>
      <c r="P33" s="326"/>
      <c r="Q33" s="326"/>
      <c r="R33" s="328"/>
      <c r="S33" s="326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</row>
    <row r="34" spans="1:60" ht="12" outlineLevel="1">
      <c r="A34" s="355">
        <v>27</v>
      </c>
      <c r="B34" s="386">
        <v>731027</v>
      </c>
      <c r="C34" s="347" t="s">
        <v>1851</v>
      </c>
      <c r="D34" s="353" t="s">
        <v>1852</v>
      </c>
      <c r="E34" s="354">
        <v>17.5</v>
      </c>
      <c r="F34" s="323">
        <v>0</v>
      </c>
      <c r="G34" s="346">
        <f t="shared" si="0"/>
        <v>0</v>
      </c>
      <c r="H34" s="325"/>
      <c r="I34" s="326"/>
      <c r="J34" s="327"/>
      <c r="K34" s="326"/>
      <c r="L34" s="326"/>
      <c r="M34" s="326"/>
      <c r="N34" s="326"/>
      <c r="O34" s="326"/>
      <c r="P34" s="326"/>
      <c r="Q34" s="326"/>
      <c r="R34" s="328"/>
      <c r="S34" s="326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</row>
    <row r="35" spans="1:60" ht="12" outlineLevel="1">
      <c r="A35" s="355">
        <v>28</v>
      </c>
      <c r="B35" s="386">
        <v>731028</v>
      </c>
      <c r="C35" s="347" t="s">
        <v>1853</v>
      </c>
      <c r="D35" s="353" t="s">
        <v>1848</v>
      </c>
      <c r="E35" s="354">
        <v>10.3</v>
      </c>
      <c r="F35" s="323">
        <v>0</v>
      </c>
      <c r="G35" s="346">
        <f t="shared" si="0"/>
        <v>0</v>
      </c>
      <c r="H35" s="325"/>
      <c r="I35" s="326"/>
      <c r="J35" s="327"/>
      <c r="K35" s="326"/>
      <c r="L35" s="326"/>
      <c r="M35" s="326"/>
      <c r="N35" s="326"/>
      <c r="O35" s="326"/>
      <c r="P35" s="326"/>
      <c r="Q35" s="326"/>
      <c r="R35" s="328"/>
      <c r="S35" s="326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</row>
    <row r="36" spans="1:60" ht="12" outlineLevel="1">
      <c r="A36" s="355">
        <v>29</v>
      </c>
      <c r="B36" s="386">
        <v>731029</v>
      </c>
      <c r="C36" s="320" t="s">
        <v>1844</v>
      </c>
      <c r="D36" s="321" t="s">
        <v>200</v>
      </c>
      <c r="E36" s="322">
        <v>1</v>
      </c>
      <c r="F36" s="323">
        <v>0</v>
      </c>
      <c r="G36" s="324">
        <f t="shared" si="0"/>
        <v>0</v>
      </c>
      <c r="H36" s="325"/>
      <c r="I36" s="326"/>
      <c r="J36" s="327"/>
      <c r="K36" s="326"/>
      <c r="L36" s="326"/>
      <c r="M36" s="326"/>
      <c r="N36" s="326"/>
      <c r="O36" s="326"/>
      <c r="P36" s="326"/>
      <c r="Q36" s="326"/>
      <c r="R36" s="328"/>
      <c r="S36" s="326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</row>
    <row r="37" spans="1:60" ht="12" outlineLevel="1">
      <c r="A37" s="355">
        <v>30</v>
      </c>
      <c r="B37" s="386">
        <v>731030</v>
      </c>
      <c r="C37" s="320" t="s">
        <v>1922</v>
      </c>
      <c r="D37" s="321" t="s">
        <v>200</v>
      </c>
      <c r="E37" s="322">
        <v>1</v>
      </c>
      <c r="F37" s="323">
        <v>0</v>
      </c>
      <c r="G37" s="324">
        <f t="shared" si="0"/>
        <v>0</v>
      </c>
      <c r="H37" s="325"/>
      <c r="I37" s="326"/>
      <c r="J37" s="327"/>
      <c r="K37" s="326"/>
      <c r="L37" s="326"/>
      <c r="M37" s="326"/>
      <c r="N37" s="326"/>
      <c r="O37" s="326"/>
      <c r="P37" s="326"/>
      <c r="Q37" s="326"/>
      <c r="R37" s="328"/>
      <c r="S37" s="326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</row>
    <row r="38" spans="1:60" ht="12" outlineLevel="1">
      <c r="A38" s="355">
        <v>31</v>
      </c>
      <c r="B38" s="386">
        <v>731031</v>
      </c>
      <c r="C38" s="320" t="s">
        <v>1923</v>
      </c>
      <c r="D38" s="321" t="s">
        <v>200</v>
      </c>
      <c r="E38" s="322">
        <v>1</v>
      </c>
      <c r="F38" s="323">
        <v>0</v>
      </c>
      <c r="G38" s="324">
        <f t="shared" si="0"/>
        <v>0</v>
      </c>
      <c r="H38" s="325"/>
      <c r="I38" s="326"/>
      <c r="J38" s="327"/>
      <c r="K38" s="326"/>
      <c r="L38" s="326"/>
      <c r="M38" s="326"/>
      <c r="N38" s="326"/>
      <c r="O38" s="326"/>
      <c r="P38" s="326"/>
      <c r="Q38" s="326"/>
      <c r="R38" s="328"/>
      <c r="S38" s="326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</row>
    <row r="39" spans="1:7" ht="12">
      <c r="A39" s="297"/>
      <c r="B39" s="298" t="s">
        <v>1</v>
      </c>
      <c r="C39" s="388" t="s">
        <v>1</v>
      </c>
      <c r="D39" s="299"/>
      <c r="G39" s="300"/>
    </row>
    <row r="40" spans="1:7" ht="12">
      <c r="A40" s="389"/>
      <c r="B40" s="390" t="s">
        <v>1898</v>
      </c>
      <c r="C40" s="391" t="s">
        <v>1</v>
      </c>
      <c r="D40" s="392"/>
      <c r="E40" s="393"/>
      <c r="F40" s="393"/>
      <c r="G40" s="394">
        <f>G7</f>
        <v>0</v>
      </c>
    </row>
    <row r="41" spans="1:7" ht="12">
      <c r="A41" s="604" t="s">
        <v>1899</v>
      </c>
      <c r="B41" s="605"/>
      <c r="C41" s="605"/>
      <c r="D41" s="299"/>
      <c r="G41" s="300"/>
    </row>
    <row r="42" spans="1:7" ht="12">
      <c r="A42" s="606" t="s">
        <v>1924</v>
      </c>
      <c r="B42" s="607"/>
      <c r="C42" s="607"/>
      <c r="D42" s="607"/>
      <c r="E42" s="607"/>
      <c r="F42" s="607"/>
      <c r="G42" s="608"/>
    </row>
    <row r="43" spans="1:7" ht="12">
      <c r="A43" s="609"/>
      <c r="B43" s="610"/>
      <c r="C43" s="610"/>
      <c r="D43" s="610"/>
      <c r="E43" s="610"/>
      <c r="F43" s="610"/>
      <c r="G43" s="611"/>
    </row>
    <row r="44" spans="1:7" ht="13.5" thickBot="1">
      <c r="A44" s="623"/>
      <c r="B44" s="624"/>
      <c r="C44" s="624"/>
      <c r="D44" s="624"/>
      <c r="E44" s="624"/>
      <c r="F44" s="624"/>
      <c r="G44" s="625"/>
    </row>
    <row r="45" ht="12">
      <c r="D45" s="299"/>
    </row>
    <row r="46" ht="12">
      <c r="D46" s="299"/>
    </row>
    <row r="47" ht="12">
      <c r="D47" s="299"/>
    </row>
    <row r="48" ht="12">
      <c r="D48" s="299"/>
    </row>
    <row r="49" ht="12">
      <c r="D49" s="299"/>
    </row>
    <row r="50" ht="12">
      <c r="D50" s="299"/>
    </row>
    <row r="51" ht="12">
      <c r="D51" s="299"/>
    </row>
    <row r="52" ht="12">
      <c r="D52" s="299"/>
    </row>
    <row r="53" ht="12">
      <c r="D53" s="299"/>
    </row>
    <row r="54" ht="12">
      <c r="D54" s="299"/>
    </row>
    <row r="55" ht="12">
      <c r="D55" s="299"/>
    </row>
    <row r="56" ht="12">
      <c r="D56" s="299"/>
    </row>
    <row r="57" ht="12">
      <c r="D57" s="299"/>
    </row>
    <row r="58" ht="12">
      <c r="D58" s="299"/>
    </row>
    <row r="59" ht="12">
      <c r="D59" s="299"/>
    </row>
    <row r="60" ht="12">
      <c r="D60" s="299"/>
    </row>
    <row r="61" ht="12">
      <c r="D61" s="299"/>
    </row>
    <row r="62" ht="12">
      <c r="D62" s="299"/>
    </row>
    <row r="63" ht="12">
      <c r="D63" s="299"/>
    </row>
    <row r="64" ht="12">
      <c r="D64" s="299"/>
    </row>
    <row r="65" ht="12">
      <c r="D65" s="299"/>
    </row>
    <row r="66" ht="12">
      <c r="D66" s="299"/>
    </row>
    <row r="67" ht="12">
      <c r="D67" s="299"/>
    </row>
    <row r="68" ht="12">
      <c r="D68" s="299"/>
    </row>
    <row r="69" ht="12">
      <c r="D69" s="299"/>
    </row>
    <row r="70" ht="12">
      <c r="D70" s="299"/>
    </row>
    <row r="71" ht="12">
      <c r="D71" s="299"/>
    </row>
    <row r="72" ht="12">
      <c r="D72" s="299"/>
    </row>
    <row r="73" ht="12">
      <c r="D73" s="299"/>
    </row>
    <row r="74" ht="12">
      <c r="D74" s="299"/>
    </row>
    <row r="75" ht="12">
      <c r="D75" s="299"/>
    </row>
    <row r="76" ht="12">
      <c r="D76" s="299"/>
    </row>
    <row r="77" ht="12">
      <c r="D77" s="299"/>
    </row>
    <row r="78" ht="12">
      <c r="D78" s="299"/>
    </row>
    <row r="79" ht="12">
      <c r="D79" s="299"/>
    </row>
    <row r="80" ht="12">
      <c r="D80" s="299"/>
    </row>
    <row r="81" ht="12">
      <c r="D81" s="299"/>
    </row>
    <row r="82" ht="12">
      <c r="D82" s="299"/>
    </row>
    <row r="83" ht="12">
      <c r="D83" s="299"/>
    </row>
    <row r="84" ht="12">
      <c r="D84" s="299"/>
    </row>
    <row r="85" ht="12">
      <c r="D85" s="299"/>
    </row>
    <row r="86" ht="12">
      <c r="D86" s="299"/>
    </row>
    <row r="87" ht="12">
      <c r="D87" s="299"/>
    </row>
    <row r="88" ht="12">
      <c r="D88" s="299"/>
    </row>
    <row r="89" ht="12">
      <c r="D89" s="299"/>
    </row>
    <row r="90" ht="12">
      <c r="D90" s="299"/>
    </row>
    <row r="91" ht="12">
      <c r="D91" s="299"/>
    </row>
    <row r="92" ht="12">
      <c r="D92" s="299"/>
    </row>
    <row r="93" ht="12">
      <c r="D93" s="299"/>
    </row>
    <row r="94" ht="12">
      <c r="D94" s="299"/>
    </row>
    <row r="95" ht="12">
      <c r="D95" s="299"/>
    </row>
    <row r="96" ht="12">
      <c r="D96" s="299"/>
    </row>
    <row r="97" ht="12">
      <c r="D97" s="299"/>
    </row>
    <row r="98" ht="12">
      <c r="D98" s="299"/>
    </row>
    <row r="99" ht="12">
      <c r="D99" s="299"/>
    </row>
    <row r="100" ht="12">
      <c r="D100" s="299"/>
    </row>
    <row r="101" ht="12">
      <c r="D101" s="299"/>
    </row>
    <row r="102" ht="12">
      <c r="D102" s="299"/>
    </row>
    <row r="103" ht="12">
      <c r="D103" s="299"/>
    </row>
    <row r="104" ht="12">
      <c r="D104" s="299"/>
    </row>
    <row r="105" ht="12">
      <c r="D105" s="299"/>
    </row>
    <row r="106" ht="12">
      <c r="D106" s="299"/>
    </row>
    <row r="107" ht="12">
      <c r="D107" s="299"/>
    </row>
    <row r="108" ht="12">
      <c r="D108" s="299"/>
    </row>
    <row r="109" ht="12">
      <c r="D109" s="299"/>
    </row>
    <row r="110" ht="12">
      <c r="D110" s="299"/>
    </row>
    <row r="111" ht="12">
      <c r="D111" s="299"/>
    </row>
    <row r="112" ht="12">
      <c r="D112" s="299"/>
    </row>
    <row r="113" ht="12">
      <c r="D113" s="299"/>
    </row>
    <row r="114" ht="12">
      <c r="D114" s="299"/>
    </row>
    <row r="115" ht="12">
      <c r="D115" s="299"/>
    </row>
    <row r="116" ht="12">
      <c r="D116" s="299"/>
    </row>
    <row r="117" ht="12">
      <c r="D117" s="299"/>
    </row>
    <row r="118" ht="12">
      <c r="D118" s="299"/>
    </row>
    <row r="119" ht="12">
      <c r="D119" s="299"/>
    </row>
    <row r="120" ht="12">
      <c r="D120" s="299"/>
    </row>
    <row r="121" ht="12">
      <c r="D121" s="299"/>
    </row>
    <row r="122" ht="12">
      <c r="D122" s="299"/>
    </row>
    <row r="123" ht="12">
      <c r="D123" s="299"/>
    </row>
    <row r="124" ht="12">
      <c r="D124" s="299"/>
    </row>
    <row r="125" ht="12">
      <c r="D125" s="299"/>
    </row>
    <row r="126" ht="12">
      <c r="D126" s="299"/>
    </row>
    <row r="127" ht="12">
      <c r="D127" s="299"/>
    </row>
    <row r="128" ht="12">
      <c r="D128" s="299"/>
    </row>
    <row r="129" ht="12">
      <c r="D129" s="299"/>
    </row>
    <row r="130" ht="12">
      <c r="D130" s="299"/>
    </row>
    <row r="131" ht="12">
      <c r="D131" s="299"/>
    </row>
    <row r="132" ht="12">
      <c r="D132" s="299"/>
    </row>
    <row r="133" ht="12">
      <c r="D133" s="299"/>
    </row>
    <row r="134" ht="12">
      <c r="D134" s="299"/>
    </row>
    <row r="135" ht="12">
      <c r="D135" s="299"/>
    </row>
    <row r="136" ht="12">
      <c r="D136" s="299"/>
    </row>
    <row r="137" ht="12">
      <c r="D137" s="299"/>
    </row>
    <row r="138" ht="12">
      <c r="D138" s="299"/>
    </row>
    <row r="139" ht="12">
      <c r="D139" s="299"/>
    </row>
    <row r="140" ht="12">
      <c r="D140" s="299"/>
    </row>
    <row r="141" ht="12">
      <c r="D141" s="299"/>
    </row>
    <row r="142" ht="12">
      <c r="D142" s="299"/>
    </row>
    <row r="143" ht="12">
      <c r="D143" s="299"/>
    </row>
    <row r="144" ht="12">
      <c r="D144" s="299"/>
    </row>
    <row r="145" ht="12">
      <c r="D145" s="299"/>
    </row>
    <row r="146" ht="12">
      <c r="D146" s="299"/>
    </row>
    <row r="147" ht="12">
      <c r="D147" s="299"/>
    </row>
    <row r="148" ht="12">
      <c r="D148" s="299"/>
    </row>
    <row r="149" ht="12">
      <c r="D149" s="299"/>
    </row>
    <row r="150" ht="12">
      <c r="D150" s="299"/>
    </row>
    <row r="151" ht="12">
      <c r="D151" s="299"/>
    </row>
    <row r="152" ht="12">
      <c r="D152" s="299"/>
    </row>
    <row r="153" ht="12">
      <c r="D153" s="299"/>
    </row>
    <row r="154" ht="12">
      <c r="D154" s="299"/>
    </row>
    <row r="155" ht="12">
      <c r="D155" s="299"/>
    </row>
    <row r="156" ht="12">
      <c r="D156" s="299"/>
    </row>
    <row r="157" ht="12">
      <c r="D157" s="299"/>
    </row>
    <row r="158" ht="12">
      <c r="D158" s="299"/>
    </row>
    <row r="159" ht="12">
      <c r="D159" s="299"/>
    </row>
    <row r="160" ht="12">
      <c r="D160" s="299"/>
    </row>
    <row r="161" ht="12">
      <c r="D161" s="299"/>
    </row>
    <row r="162" ht="12">
      <c r="D162" s="299"/>
    </row>
    <row r="163" ht="12">
      <c r="D163" s="299"/>
    </row>
    <row r="164" ht="12">
      <c r="D164" s="299"/>
    </row>
    <row r="165" ht="12">
      <c r="D165" s="299"/>
    </row>
    <row r="166" ht="12">
      <c r="D166" s="299"/>
    </row>
    <row r="167" ht="12">
      <c r="D167" s="299"/>
    </row>
    <row r="168" ht="12">
      <c r="D168" s="299"/>
    </row>
    <row r="169" ht="12">
      <c r="D169" s="299"/>
    </row>
    <row r="170" ht="12">
      <c r="D170" s="299"/>
    </row>
    <row r="171" ht="12">
      <c r="D171" s="299"/>
    </row>
    <row r="172" ht="12">
      <c r="D172" s="299"/>
    </row>
    <row r="173" ht="12">
      <c r="D173" s="299"/>
    </row>
    <row r="174" ht="12">
      <c r="D174" s="299"/>
    </row>
    <row r="175" ht="12">
      <c r="D175" s="299"/>
    </row>
    <row r="176" ht="12">
      <c r="D176" s="299"/>
    </row>
    <row r="177" ht="12">
      <c r="D177" s="299"/>
    </row>
    <row r="178" ht="12">
      <c r="D178" s="299"/>
    </row>
    <row r="179" ht="12">
      <c r="D179" s="299"/>
    </row>
    <row r="180" ht="12">
      <c r="D180" s="299"/>
    </row>
    <row r="181" ht="12">
      <c r="D181" s="299"/>
    </row>
    <row r="182" ht="12">
      <c r="D182" s="299"/>
    </row>
    <row r="183" ht="12">
      <c r="D183" s="299"/>
    </row>
    <row r="184" ht="12">
      <c r="D184" s="299"/>
    </row>
    <row r="185" ht="12">
      <c r="D185" s="299"/>
    </row>
    <row r="186" ht="12">
      <c r="D186" s="299"/>
    </row>
    <row r="187" ht="12">
      <c r="D187" s="299"/>
    </row>
    <row r="188" ht="12">
      <c r="D188" s="299"/>
    </row>
    <row r="189" ht="12">
      <c r="D189" s="299"/>
    </row>
    <row r="190" ht="12">
      <c r="D190" s="299"/>
    </row>
    <row r="191" ht="12">
      <c r="D191" s="299"/>
    </row>
    <row r="192" ht="12">
      <c r="D192" s="299"/>
    </row>
    <row r="193" ht="12">
      <c r="D193" s="299"/>
    </row>
    <row r="194" ht="12">
      <c r="D194" s="299"/>
    </row>
    <row r="195" ht="12">
      <c r="D195" s="299"/>
    </row>
    <row r="196" ht="12">
      <c r="D196" s="299"/>
    </row>
    <row r="197" ht="12">
      <c r="D197" s="299"/>
    </row>
    <row r="198" ht="12">
      <c r="D198" s="299"/>
    </row>
    <row r="199" ht="12">
      <c r="D199" s="299"/>
    </row>
    <row r="200" ht="12">
      <c r="D200" s="299"/>
    </row>
    <row r="201" ht="12">
      <c r="D201" s="299"/>
    </row>
    <row r="202" ht="12">
      <c r="D202" s="299"/>
    </row>
    <row r="203" ht="12">
      <c r="D203" s="299"/>
    </row>
    <row r="204" ht="12">
      <c r="D204" s="299"/>
    </row>
    <row r="205" ht="12">
      <c r="D205" s="299"/>
    </row>
    <row r="206" ht="12">
      <c r="D206" s="299"/>
    </row>
    <row r="207" ht="12">
      <c r="D207" s="299"/>
    </row>
    <row r="208" ht="12">
      <c r="D208" s="299"/>
    </row>
    <row r="209" ht="12">
      <c r="D209" s="299"/>
    </row>
    <row r="210" ht="12">
      <c r="D210" s="299"/>
    </row>
    <row r="211" ht="12">
      <c r="D211" s="299"/>
    </row>
    <row r="212" ht="12">
      <c r="D212" s="299"/>
    </row>
    <row r="213" ht="12">
      <c r="D213" s="299"/>
    </row>
    <row r="214" ht="12">
      <c r="D214" s="299"/>
    </row>
    <row r="215" ht="12">
      <c r="D215" s="299"/>
    </row>
    <row r="216" ht="12">
      <c r="D216" s="299"/>
    </row>
    <row r="217" ht="12">
      <c r="D217" s="299"/>
    </row>
    <row r="218" ht="12">
      <c r="D218" s="299"/>
    </row>
    <row r="219" ht="12">
      <c r="D219" s="299"/>
    </row>
    <row r="220" ht="12">
      <c r="D220" s="299"/>
    </row>
    <row r="221" ht="12">
      <c r="D221" s="299"/>
    </row>
    <row r="222" ht="12">
      <c r="D222" s="299"/>
    </row>
    <row r="223" ht="12">
      <c r="D223" s="299"/>
    </row>
    <row r="224" ht="12">
      <c r="D224" s="299"/>
    </row>
    <row r="225" ht="12">
      <c r="D225" s="299"/>
    </row>
    <row r="226" ht="12">
      <c r="D226" s="299"/>
    </row>
    <row r="227" ht="12">
      <c r="D227" s="299"/>
    </row>
    <row r="228" ht="12">
      <c r="D228" s="299"/>
    </row>
    <row r="229" ht="12">
      <c r="D229" s="299"/>
    </row>
    <row r="230" ht="12">
      <c r="D230" s="299"/>
    </row>
    <row r="231" ht="12">
      <c r="D231" s="299"/>
    </row>
    <row r="232" ht="12">
      <c r="D232" s="299"/>
    </row>
    <row r="233" ht="12">
      <c r="D233" s="299"/>
    </row>
    <row r="234" ht="12">
      <c r="D234" s="299"/>
    </row>
    <row r="235" ht="12">
      <c r="D235" s="299"/>
    </row>
    <row r="236" ht="12">
      <c r="D236" s="299"/>
    </row>
    <row r="237" ht="12">
      <c r="D237" s="299"/>
    </row>
    <row r="238" ht="12">
      <c r="D238" s="299"/>
    </row>
    <row r="239" ht="12">
      <c r="D239" s="299"/>
    </row>
    <row r="240" ht="12">
      <c r="D240" s="299"/>
    </row>
    <row r="241" ht="12">
      <c r="D241" s="299"/>
    </row>
    <row r="242" ht="12">
      <c r="D242" s="299"/>
    </row>
    <row r="243" ht="12">
      <c r="D243" s="299"/>
    </row>
    <row r="244" ht="12">
      <c r="D244" s="299"/>
    </row>
    <row r="245" ht="12">
      <c r="D245" s="299"/>
    </row>
    <row r="246" ht="12">
      <c r="D246" s="299"/>
    </row>
    <row r="247" ht="12">
      <c r="D247" s="299"/>
    </row>
    <row r="248" ht="12">
      <c r="D248" s="299"/>
    </row>
    <row r="249" ht="12">
      <c r="D249" s="299"/>
    </row>
    <row r="250" ht="12">
      <c r="D250" s="299"/>
    </row>
    <row r="251" ht="12">
      <c r="D251" s="299"/>
    </row>
    <row r="252" ht="12">
      <c r="D252" s="299"/>
    </row>
    <row r="253" ht="12">
      <c r="D253" s="299"/>
    </row>
    <row r="254" ht="12">
      <c r="D254" s="299"/>
    </row>
    <row r="255" ht="12">
      <c r="D255" s="299"/>
    </row>
    <row r="256" ht="12">
      <c r="D256" s="299"/>
    </row>
    <row r="257" ht="12">
      <c r="D257" s="299"/>
    </row>
    <row r="258" ht="12">
      <c r="D258" s="299"/>
    </row>
    <row r="259" ht="12">
      <c r="D259" s="299"/>
    </row>
    <row r="260" ht="12">
      <c r="D260" s="299"/>
    </row>
    <row r="261" ht="12">
      <c r="D261" s="299"/>
    </row>
    <row r="262" ht="12">
      <c r="D262" s="299"/>
    </row>
    <row r="263" ht="12">
      <c r="D263" s="299"/>
    </row>
    <row r="264" ht="12">
      <c r="D264" s="299"/>
    </row>
    <row r="265" ht="12">
      <c r="D265" s="299"/>
    </row>
    <row r="266" ht="12">
      <c r="D266" s="299"/>
    </row>
    <row r="267" ht="12">
      <c r="D267" s="299"/>
    </row>
    <row r="268" ht="12">
      <c r="D268" s="299"/>
    </row>
    <row r="269" ht="12">
      <c r="D269" s="299"/>
    </row>
    <row r="270" ht="12">
      <c r="D270" s="299"/>
    </row>
    <row r="271" ht="12">
      <c r="D271" s="299"/>
    </row>
    <row r="272" ht="12">
      <c r="D272" s="299"/>
    </row>
    <row r="273" ht="12">
      <c r="D273" s="299"/>
    </row>
    <row r="274" ht="12">
      <c r="D274" s="299"/>
    </row>
    <row r="275" ht="12">
      <c r="D275" s="299"/>
    </row>
    <row r="276" ht="12">
      <c r="D276" s="299"/>
    </row>
    <row r="277" ht="12">
      <c r="D277" s="299"/>
    </row>
    <row r="278" ht="12">
      <c r="D278" s="299"/>
    </row>
    <row r="279" ht="12">
      <c r="D279" s="299"/>
    </row>
    <row r="280" ht="12">
      <c r="D280" s="299"/>
    </row>
    <row r="281" ht="12">
      <c r="D281" s="299"/>
    </row>
    <row r="282" ht="12">
      <c r="D282" s="299"/>
    </row>
    <row r="283" ht="12">
      <c r="D283" s="299"/>
    </row>
    <row r="284" ht="12">
      <c r="D284" s="299"/>
    </row>
    <row r="285" ht="12">
      <c r="D285" s="299"/>
    </row>
    <row r="286" ht="12">
      <c r="D286" s="299"/>
    </row>
    <row r="287" ht="12">
      <c r="D287" s="299"/>
    </row>
    <row r="288" ht="12">
      <c r="D288" s="299"/>
    </row>
    <row r="289" ht="12">
      <c r="D289" s="299"/>
    </row>
    <row r="290" ht="12">
      <c r="D290" s="299"/>
    </row>
    <row r="291" ht="12">
      <c r="D291" s="299"/>
    </row>
    <row r="292" ht="12">
      <c r="D292" s="299"/>
    </row>
    <row r="293" ht="12">
      <c r="D293" s="299"/>
    </row>
    <row r="294" ht="12">
      <c r="D294" s="299"/>
    </row>
    <row r="295" ht="12">
      <c r="D295" s="299"/>
    </row>
    <row r="296" ht="12">
      <c r="D296" s="299"/>
    </row>
    <row r="297" ht="12">
      <c r="D297" s="299"/>
    </row>
    <row r="298" ht="12">
      <c r="D298" s="299"/>
    </row>
    <row r="299" ht="12">
      <c r="D299" s="299"/>
    </row>
    <row r="300" ht="12">
      <c r="D300" s="299"/>
    </row>
    <row r="301" ht="12">
      <c r="D301" s="299"/>
    </row>
    <row r="302" ht="12">
      <c r="D302" s="299"/>
    </row>
    <row r="303" ht="12">
      <c r="D303" s="299"/>
    </row>
    <row r="304" ht="12">
      <c r="D304" s="299"/>
    </row>
    <row r="305" ht="12">
      <c r="D305" s="299"/>
    </row>
    <row r="306" ht="12">
      <c r="D306" s="299"/>
    </row>
    <row r="307" ht="12">
      <c r="D307" s="299"/>
    </row>
    <row r="308" ht="12">
      <c r="D308" s="299"/>
    </row>
    <row r="309" ht="12">
      <c r="D309" s="299"/>
    </row>
    <row r="310" ht="12">
      <c r="D310" s="299"/>
    </row>
    <row r="311" ht="12">
      <c r="D311" s="299"/>
    </row>
    <row r="312" ht="12">
      <c r="D312" s="299"/>
    </row>
    <row r="313" ht="12">
      <c r="D313" s="299"/>
    </row>
    <row r="314" ht="12">
      <c r="D314" s="299"/>
    </row>
    <row r="315" ht="12">
      <c r="D315" s="299"/>
    </row>
    <row r="316" ht="12">
      <c r="D316" s="299"/>
    </row>
    <row r="317" ht="12">
      <c r="D317" s="299"/>
    </row>
    <row r="318" ht="12">
      <c r="D318" s="299"/>
    </row>
    <row r="319" ht="12">
      <c r="D319" s="299"/>
    </row>
    <row r="320" ht="12">
      <c r="D320" s="299"/>
    </row>
    <row r="321" ht="12">
      <c r="D321" s="299"/>
    </row>
    <row r="322" ht="12">
      <c r="D322" s="299"/>
    </row>
    <row r="323" ht="12">
      <c r="D323" s="299"/>
    </row>
    <row r="324" ht="12">
      <c r="D324" s="299"/>
    </row>
    <row r="325" ht="12">
      <c r="D325" s="299"/>
    </row>
    <row r="326" ht="12">
      <c r="D326" s="299"/>
    </row>
    <row r="327" ht="12">
      <c r="D327" s="299"/>
    </row>
    <row r="328" ht="12">
      <c r="D328" s="299"/>
    </row>
    <row r="329" ht="12">
      <c r="D329" s="299"/>
    </row>
    <row r="330" ht="12">
      <c r="D330" s="299"/>
    </row>
    <row r="331" ht="12">
      <c r="D331" s="299"/>
    </row>
    <row r="332" ht="12">
      <c r="D332" s="299"/>
    </row>
    <row r="333" ht="12">
      <c r="D333" s="299"/>
    </row>
    <row r="334" ht="12">
      <c r="D334" s="299"/>
    </row>
    <row r="335" ht="12">
      <c r="D335" s="299"/>
    </row>
    <row r="336" ht="12">
      <c r="D336" s="299"/>
    </row>
    <row r="337" ht="12">
      <c r="D337" s="299"/>
    </row>
    <row r="338" ht="12">
      <c r="D338" s="299"/>
    </row>
    <row r="339" ht="12">
      <c r="D339" s="299"/>
    </row>
    <row r="340" ht="12">
      <c r="D340" s="299"/>
    </row>
    <row r="341" ht="12">
      <c r="D341" s="299"/>
    </row>
    <row r="342" ht="12">
      <c r="D342" s="299"/>
    </row>
    <row r="343" ht="12">
      <c r="D343" s="299"/>
    </row>
    <row r="344" ht="12">
      <c r="D344" s="299"/>
    </row>
    <row r="345" ht="12">
      <c r="D345" s="299"/>
    </row>
    <row r="346" ht="12">
      <c r="D346" s="299"/>
    </row>
    <row r="347" ht="12">
      <c r="D347" s="299"/>
    </row>
    <row r="348" ht="12">
      <c r="D348" s="299"/>
    </row>
    <row r="349" ht="12">
      <c r="D349" s="299"/>
    </row>
    <row r="350" ht="12">
      <c r="D350" s="299"/>
    </row>
    <row r="351" ht="12">
      <c r="D351" s="299"/>
    </row>
    <row r="352" ht="12">
      <c r="D352" s="299"/>
    </row>
    <row r="353" ht="12">
      <c r="D353" s="299"/>
    </row>
    <row r="354" ht="12">
      <c r="D354" s="299"/>
    </row>
    <row r="355" ht="12">
      <c r="D355" s="299"/>
    </row>
    <row r="356" ht="12">
      <c r="D356" s="299"/>
    </row>
    <row r="357" ht="12">
      <c r="D357" s="299"/>
    </row>
    <row r="358" ht="12">
      <c r="D358" s="299"/>
    </row>
    <row r="359" ht="12">
      <c r="D359" s="299"/>
    </row>
    <row r="360" ht="12">
      <c r="D360" s="299"/>
    </row>
    <row r="361" ht="12">
      <c r="D361" s="299"/>
    </row>
    <row r="362" ht="12">
      <c r="D362" s="299"/>
    </row>
    <row r="363" ht="12">
      <c r="D363" s="299"/>
    </row>
    <row r="364" ht="12">
      <c r="D364" s="299"/>
    </row>
    <row r="365" ht="12">
      <c r="D365" s="299"/>
    </row>
    <row r="366" ht="12">
      <c r="D366" s="299"/>
    </row>
    <row r="367" ht="12">
      <c r="D367" s="299"/>
    </row>
    <row r="368" ht="12">
      <c r="D368" s="299"/>
    </row>
    <row r="369" ht="12">
      <c r="D369" s="299"/>
    </row>
    <row r="370" ht="12">
      <c r="D370" s="299"/>
    </row>
    <row r="371" ht="12">
      <c r="D371" s="299"/>
    </row>
    <row r="372" ht="12">
      <c r="D372" s="299"/>
    </row>
    <row r="373" ht="12">
      <c r="D373" s="299"/>
    </row>
    <row r="374" ht="12">
      <c r="D374" s="299"/>
    </row>
    <row r="375" ht="12">
      <c r="D375" s="299"/>
    </row>
    <row r="376" ht="12">
      <c r="D376" s="299"/>
    </row>
    <row r="377" ht="12">
      <c r="D377" s="299"/>
    </row>
    <row r="378" ht="12">
      <c r="D378" s="299"/>
    </row>
    <row r="379" ht="12">
      <c r="D379" s="299"/>
    </row>
    <row r="380" ht="12">
      <c r="D380" s="299"/>
    </row>
    <row r="381" ht="12">
      <c r="D381" s="299"/>
    </row>
    <row r="382" ht="12">
      <c r="D382" s="299"/>
    </row>
    <row r="383" ht="12">
      <c r="D383" s="299"/>
    </row>
    <row r="384" ht="12">
      <c r="D384" s="299"/>
    </row>
    <row r="385" ht="12">
      <c r="D385" s="299"/>
    </row>
    <row r="386" ht="12">
      <c r="D386" s="299"/>
    </row>
    <row r="387" ht="12">
      <c r="D387" s="299"/>
    </row>
    <row r="388" ht="12">
      <c r="D388" s="299"/>
    </row>
    <row r="389" ht="12">
      <c r="D389" s="299"/>
    </row>
    <row r="390" ht="12">
      <c r="D390" s="299"/>
    </row>
    <row r="391" ht="12">
      <c r="D391" s="299"/>
    </row>
    <row r="392" ht="12">
      <c r="D392" s="299"/>
    </row>
    <row r="393" ht="12">
      <c r="D393" s="299"/>
    </row>
    <row r="394" ht="12">
      <c r="D394" s="299"/>
    </row>
    <row r="395" ht="12">
      <c r="D395" s="299"/>
    </row>
    <row r="396" ht="12">
      <c r="D396" s="299"/>
    </row>
    <row r="397" ht="12">
      <c r="D397" s="299"/>
    </row>
    <row r="398" ht="12">
      <c r="D398" s="299"/>
    </row>
    <row r="399" ht="12">
      <c r="D399" s="299"/>
    </row>
    <row r="400" ht="12">
      <c r="D400" s="299"/>
    </row>
    <row r="401" ht="12">
      <c r="D401" s="299"/>
    </row>
    <row r="402" ht="12">
      <c r="D402" s="299"/>
    </row>
    <row r="403" ht="12">
      <c r="D403" s="299"/>
    </row>
    <row r="404" ht="12">
      <c r="D404" s="299"/>
    </row>
    <row r="405" ht="12">
      <c r="D405" s="299"/>
    </row>
    <row r="406" ht="12">
      <c r="D406" s="299"/>
    </row>
    <row r="407" ht="12">
      <c r="D407" s="299"/>
    </row>
    <row r="408" ht="12">
      <c r="D408" s="299"/>
    </row>
    <row r="409" ht="12">
      <c r="D409" s="299"/>
    </row>
    <row r="410" ht="12">
      <c r="D410" s="299"/>
    </row>
    <row r="411" ht="12">
      <c r="D411" s="299"/>
    </row>
    <row r="412" ht="12">
      <c r="D412" s="299"/>
    </row>
    <row r="413" ht="12">
      <c r="D413" s="299"/>
    </row>
    <row r="414" ht="12">
      <c r="D414" s="299"/>
    </row>
    <row r="415" ht="12">
      <c r="D415" s="299"/>
    </row>
    <row r="416" ht="12">
      <c r="D416" s="299"/>
    </row>
    <row r="417" ht="12">
      <c r="D417" s="299"/>
    </row>
    <row r="418" ht="12">
      <c r="D418" s="299"/>
    </row>
    <row r="419" ht="12">
      <c r="D419" s="299"/>
    </row>
    <row r="420" ht="12">
      <c r="D420" s="299"/>
    </row>
    <row r="421" ht="12">
      <c r="D421" s="299"/>
    </row>
    <row r="422" ht="12">
      <c r="D422" s="299"/>
    </row>
    <row r="423" ht="12">
      <c r="D423" s="299"/>
    </row>
    <row r="424" ht="12">
      <c r="D424" s="299"/>
    </row>
    <row r="425" ht="12">
      <c r="D425" s="299"/>
    </row>
    <row r="426" ht="12">
      <c r="D426" s="299"/>
    </row>
    <row r="427" ht="12">
      <c r="D427" s="299"/>
    </row>
    <row r="428" ht="12">
      <c r="D428" s="299"/>
    </row>
    <row r="429" ht="12">
      <c r="D429" s="299"/>
    </row>
    <row r="430" ht="12">
      <c r="D430" s="299"/>
    </row>
    <row r="431" ht="12">
      <c r="D431" s="299"/>
    </row>
    <row r="432" ht="12">
      <c r="D432" s="299"/>
    </row>
    <row r="433" ht="12">
      <c r="D433" s="299"/>
    </row>
    <row r="434" ht="12">
      <c r="D434" s="299"/>
    </row>
    <row r="435" ht="12">
      <c r="D435" s="299"/>
    </row>
    <row r="436" ht="12">
      <c r="D436" s="299"/>
    </row>
    <row r="437" ht="12">
      <c r="D437" s="299"/>
    </row>
    <row r="438" ht="12">
      <c r="D438" s="299"/>
    </row>
    <row r="439" ht="12">
      <c r="D439" s="299"/>
    </row>
    <row r="440" ht="12">
      <c r="D440" s="299"/>
    </row>
    <row r="441" ht="12">
      <c r="D441" s="299"/>
    </row>
    <row r="442" ht="12">
      <c r="D442" s="299"/>
    </row>
    <row r="443" ht="12">
      <c r="D443" s="299"/>
    </row>
    <row r="444" ht="12">
      <c r="D444" s="299"/>
    </row>
    <row r="445" ht="12">
      <c r="D445" s="299"/>
    </row>
    <row r="446" ht="12">
      <c r="D446" s="299"/>
    </row>
    <row r="447" ht="12">
      <c r="D447" s="299"/>
    </row>
    <row r="448" ht="12">
      <c r="D448" s="299"/>
    </row>
    <row r="449" ht="12">
      <c r="D449" s="299"/>
    </row>
    <row r="450" ht="12">
      <c r="D450" s="299"/>
    </row>
    <row r="451" ht="12">
      <c r="D451" s="299"/>
    </row>
    <row r="452" ht="12">
      <c r="D452" s="299"/>
    </row>
    <row r="453" ht="12">
      <c r="D453" s="299"/>
    </row>
    <row r="454" ht="12">
      <c r="D454" s="299"/>
    </row>
    <row r="455" ht="12">
      <c r="D455" s="299"/>
    </row>
    <row r="456" ht="12">
      <c r="D456" s="299"/>
    </row>
    <row r="457" ht="12">
      <c r="D457" s="299"/>
    </row>
    <row r="458" ht="12">
      <c r="D458" s="299"/>
    </row>
    <row r="459" ht="12">
      <c r="D459" s="299"/>
    </row>
    <row r="460" ht="12">
      <c r="D460" s="299"/>
    </row>
    <row r="461" ht="12">
      <c r="D461" s="299"/>
    </row>
    <row r="462" ht="12">
      <c r="D462" s="299"/>
    </row>
    <row r="463" ht="12">
      <c r="D463" s="299"/>
    </row>
    <row r="464" ht="12">
      <c r="D464" s="299"/>
    </row>
    <row r="465" ht="12">
      <c r="D465" s="299"/>
    </row>
    <row r="466" ht="12">
      <c r="D466" s="299"/>
    </row>
    <row r="467" ht="12">
      <c r="D467" s="299"/>
    </row>
    <row r="468" ht="12">
      <c r="D468" s="299"/>
    </row>
    <row r="469" ht="12">
      <c r="D469" s="299"/>
    </row>
    <row r="470" ht="12">
      <c r="D470" s="299"/>
    </row>
    <row r="471" ht="12">
      <c r="D471" s="299"/>
    </row>
    <row r="472" ht="12">
      <c r="D472" s="299"/>
    </row>
    <row r="473" ht="12">
      <c r="D473" s="299"/>
    </row>
    <row r="474" ht="12">
      <c r="D474" s="299"/>
    </row>
    <row r="475" ht="12">
      <c r="D475" s="299"/>
    </row>
    <row r="476" ht="12">
      <c r="D476" s="299"/>
    </row>
    <row r="477" ht="12">
      <c r="D477" s="299"/>
    </row>
    <row r="478" ht="12">
      <c r="D478" s="299"/>
    </row>
    <row r="479" ht="12">
      <c r="D479" s="299"/>
    </row>
    <row r="480" ht="12">
      <c r="D480" s="299"/>
    </row>
    <row r="481" ht="12">
      <c r="D481" s="299"/>
    </row>
    <row r="482" ht="12">
      <c r="D482" s="299"/>
    </row>
    <row r="483" ht="12">
      <c r="D483" s="299"/>
    </row>
    <row r="484" ht="12">
      <c r="D484" s="299"/>
    </row>
    <row r="485" ht="12">
      <c r="D485" s="299"/>
    </row>
    <row r="486" ht="12">
      <c r="D486" s="299"/>
    </row>
    <row r="487" ht="12">
      <c r="D487" s="299"/>
    </row>
    <row r="488" ht="12">
      <c r="D488" s="299"/>
    </row>
    <row r="489" ht="12">
      <c r="D489" s="299"/>
    </row>
    <row r="490" ht="12">
      <c r="D490" s="299"/>
    </row>
    <row r="491" ht="12">
      <c r="D491" s="299"/>
    </row>
    <row r="492" ht="12">
      <c r="D492" s="299"/>
    </row>
    <row r="493" ht="12">
      <c r="D493" s="299"/>
    </row>
    <row r="494" ht="12">
      <c r="D494" s="299"/>
    </row>
    <row r="495" ht="12">
      <c r="D495" s="299"/>
    </row>
    <row r="496" ht="12">
      <c r="D496" s="299"/>
    </row>
    <row r="497" ht="12">
      <c r="D497" s="299"/>
    </row>
    <row r="498" ht="12">
      <c r="D498" s="299"/>
    </row>
    <row r="499" ht="12">
      <c r="D499" s="299"/>
    </row>
    <row r="500" ht="12">
      <c r="D500" s="299"/>
    </row>
    <row r="501" ht="12">
      <c r="D501" s="299"/>
    </row>
    <row r="502" ht="12">
      <c r="D502" s="299"/>
    </row>
    <row r="503" ht="12">
      <c r="D503" s="299"/>
    </row>
    <row r="504" ht="12">
      <c r="D504" s="299"/>
    </row>
    <row r="505" ht="12">
      <c r="D505" s="299"/>
    </row>
    <row r="506" ht="12">
      <c r="D506" s="299"/>
    </row>
    <row r="507" ht="12">
      <c r="D507" s="299"/>
    </row>
    <row r="508" ht="12">
      <c r="D508" s="299"/>
    </row>
    <row r="509" ht="12">
      <c r="D509" s="299"/>
    </row>
    <row r="510" ht="12">
      <c r="D510" s="299"/>
    </row>
    <row r="511" ht="12">
      <c r="D511" s="299"/>
    </row>
    <row r="512" ht="12">
      <c r="D512" s="299"/>
    </row>
    <row r="513" ht="12">
      <c r="D513" s="299"/>
    </row>
    <row r="514" ht="12">
      <c r="D514" s="299"/>
    </row>
    <row r="515" ht="12">
      <c r="D515" s="299"/>
    </row>
    <row r="516" ht="12">
      <c r="D516" s="299"/>
    </row>
    <row r="517" ht="12">
      <c r="D517" s="299"/>
    </row>
    <row r="518" ht="12">
      <c r="D518" s="299"/>
    </row>
    <row r="519" ht="12">
      <c r="D519" s="299"/>
    </row>
    <row r="520" ht="12">
      <c r="D520" s="299"/>
    </row>
    <row r="521" ht="12">
      <c r="D521" s="299"/>
    </row>
    <row r="522" ht="12">
      <c r="D522" s="299"/>
    </row>
    <row r="523" ht="12">
      <c r="D523" s="299"/>
    </row>
    <row r="524" ht="12">
      <c r="D524" s="299"/>
    </row>
    <row r="525" ht="12">
      <c r="D525" s="299"/>
    </row>
    <row r="526" ht="12">
      <c r="D526" s="299"/>
    </row>
    <row r="527" ht="12">
      <c r="D527" s="299"/>
    </row>
    <row r="528" ht="12">
      <c r="D528" s="299"/>
    </row>
    <row r="529" ht="12">
      <c r="D529" s="299"/>
    </row>
    <row r="530" ht="12">
      <c r="D530" s="299"/>
    </row>
    <row r="531" ht="12">
      <c r="D531" s="299"/>
    </row>
    <row r="532" ht="12">
      <c r="D532" s="299"/>
    </row>
    <row r="533" ht="12">
      <c r="D533" s="299"/>
    </row>
    <row r="534" ht="12">
      <c r="D534" s="299"/>
    </row>
    <row r="535" ht="12">
      <c r="D535" s="299"/>
    </row>
    <row r="536" ht="12">
      <c r="D536" s="299"/>
    </row>
    <row r="537" ht="12">
      <c r="D537" s="299"/>
    </row>
    <row r="538" ht="12">
      <c r="D538" s="299"/>
    </row>
    <row r="539" ht="12">
      <c r="D539" s="299"/>
    </row>
    <row r="540" ht="12">
      <c r="D540" s="299"/>
    </row>
    <row r="541" ht="12">
      <c r="D541" s="299"/>
    </row>
    <row r="542" ht="12">
      <c r="D542" s="299"/>
    </row>
    <row r="543" ht="12">
      <c r="D543" s="299"/>
    </row>
    <row r="544" ht="12">
      <c r="D544" s="299"/>
    </row>
    <row r="545" ht="12">
      <c r="D545" s="299"/>
    </row>
    <row r="546" ht="12">
      <c r="D546" s="299"/>
    </row>
    <row r="547" ht="12">
      <c r="D547" s="299"/>
    </row>
    <row r="548" ht="12">
      <c r="D548" s="299"/>
    </row>
    <row r="549" ht="12">
      <c r="D549" s="299"/>
    </row>
    <row r="550" ht="12">
      <c r="D550" s="299"/>
    </row>
    <row r="551" ht="12">
      <c r="D551" s="299"/>
    </row>
    <row r="552" ht="12">
      <c r="D552" s="299"/>
    </row>
    <row r="553" ht="12">
      <c r="D553" s="299"/>
    </row>
    <row r="554" ht="12">
      <c r="D554" s="299"/>
    </row>
    <row r="555" ht="12">
      <c r="D555" s="299"/>
    </row>
    <row r="556" ht="12">
      <c r="D556" s="299"/>
    </row>
    <row r="557" ht="12">
      <c r="D557" s="299"/>
    </row>
    <row r="558" ht="12">
      <c r="D558" s="299"/>
    </row>
    <row r="559" ht="12">
      <c r="D559" s="299"/>
    </row>
    <row r="560" ht="12">
      <c r="D560" s="299"/>
    </row>
    <row r="561" ht="12">
      <c r="D561" s="299"/>
    </row>
    <row r="562" ht="12">
      <c r="D562" s="299"/>
    </row>
    <row r="563" ht="12">
      <c r="D563" s="299"/>
    </row>
    <row r="564" ht="12">
      <c r="D564" s="299"/>
    </row>
    <row r="565" ht="12">
      <c r="D565" s="299"/>
    </row>
    <row r="566" ht="12">
      <c r="D566" s="299"/>
    </row>
    <row r="567" ht="12">
      <c r="D567" s="299"/>
    </row>
    <row r="568" ht="12">
      <c r="D568" s="299"/>
    </row>
    <row r="569" ht="12">
      <c r="D569" s="299"/>
    </row>
    <row r="570" ht="12">
      <c r="D570" s="299"/>
    </row>
    <row r="571" ht="12">
      <c r="D571" s="299"/>
    </row>
    <row r="572" ht="12">
      <c r="D572" s="299"/>
    </row>
    <row r="573" ht="12">
      <c r="D573" s="299"/>
    </row>
    <row r="574" ht="12">
      <c r="D574" s="299"/>
    </row>
    <row r="575" ht="12">
      <c r="D575" s="299"/>
    </row>
    <row r="576" ht="12">
      <c r="D576" s="299"/>
    </row>
    <row r="577" ht="12">
      <c r="D577" s="299"/>
    </row>
    <row r="578" ht="12">
      <c r="D578" s="299"/>
    </row>
    <row r="579" ht="12">
      <c r="D579" s="299"/>
    </row>
    <row r="580" ht="12">
      <c r="D580" s="299"/>
    </row>
    <row r="581" ht="12">
      <c r="D581" s="299"/>
    </row>
    <row r="582" ht="12">
      <c r="D582" s="299"/>
    </row>
    <row r="583" ht="12">
      <c r="D583" s="299"/>
    </row>
    <row r="584" ht="12">
      <c r="D584" s="299"/>
    </row>
    <row r="585" ht="12">
      <c r="D585" s="299"/>
    </row>
    <row r="586" ht="12">
      <c r="D586" s="299"/>
    </row>
    <row r="587" ht="12">
      <c r="D587" s="299"/>
    </row>
    <row r="588" ht="12">
      <c r="D588" s="299"/>
    </row>
    <row r="589" ht="12">
      <c r="D589" s="299"/>
    </row>
    <row r="590" ht="12">
      <c r="D590" s="299"/>
    </row>
    <row r="591" ht="12">
      <c r="D591" s="299"/>
    </row>
    <row r="592" ht="12">
      <c r="D592" s="299"/>
    </row>
    <row r="593" ht="12">
      <c r="D593" s="299"/>
    </row>
    <row r="594" ht="12">
      <c r="D594" s="299"/>
    </row>
    <row r="595" ht="12">
      <c r="D595" s="299"/>
    </row>
    <row r="596" ht="12">
      <c r="D596" s="299"/>
    </row>
    <row r="597" ht="12">
      <c r="D597" s="299"/>
    </row>
    <row r="598" ht="12">
      <c r="D598" s="299"/>
    </row>
    <row r="599" ht="12">
      <c r="D599" s="299"/>
    </row>
    <row r="600" ht="12">
      <c r="D600" s="299"/>
    </row>
    <row r="601" ht="12">
      <c r="D601" s="299"/>
    </row>
    <row r="602" ht="12">
      <c r="D602" s="299"/>
    </row>
    <row r="603" ht="12">
      <c r="D603" s="299"/>
    </row>
    <row r="604" ht="12">
      <c r="D604" s="299"/>
    </row>
    <row r="605" ht="12">
      <c r="D605" s="299"/>
    </row>
    <row r="606" ht="12">
      <c r="D606" s="299"/>
    </row>
    <row r="607" ht="12">
      <c r="D607" s="299"/>
    </row>
    <row r="608" ht="12">
      <c r="D608" s="299"/>
    </row>
    <row r="609" ht="12">
      <c r="D609" s="299"/>
    </row>
    <row r="610" ht="12">
      <c r="D610" s="299"/>
    </row>
    <row r="611" ht="12">
      <c r="D611" s="299"/>
    </row>
    <row r="612" ht="12">
      <c r="D612" s="299"/>
    </row>
    <row r="613" ht="12">
      <c r="D613" s="299"/>
    </row>
    <row r="614" ht="12">
      <c r="D614" s="299"/>
    </row>
    <row r="615" ht="12">
      <c r="D615" s="299"/>
    </row>
    <row r="616" ht="12">
      <c r="D616" s="299"/>
    </row>
    <row r="617" ht="12">
      <c r="D617" s="299"/>
    </row>
    <row r="618" ht="12">
      <c r="D618" s="299"/>
    </row>
    <row r="619" ht="12">
      <c r="D619" s="299"/>
    </row>
    <row r="620" ht="12">
      <c r="D620" s="299"/>
    </row>
    <row r="621" ht="12">
      <c r="D621" s="299"/>
    </row>
    <row r="622" ht="12">
      <c r="D622" s="299"/>
    </row>
    <row r="623" ht="12">
      <c r="D623" s="299"/>
    </row>
    <row r="624" ht="12">
      <c r="D624" s="299"/>
    </row>
    <row r="625" ht="12">
      <c r="D625" s="299"/>
    </row>
    <row r="626" ht="12">
      <c r="D626" s="299"/>
    </row>
    <row r="627" ht="12">
      <c r="D627" s="299"/>
    </row>
    <row r="628" ht="12">
      <c r="D628" s="299"/>
    </row>
    <row r="629" ht="12">
      <c r="D629" s="299"/>
    </row>
    <row r="630" ht="12">
      <c r="D630" s="299"/>
    </row>
    <row r="631" ht="12">
      <c r="D631" s="299"/>
    </row>
    <row r="632" ht="12">
      <c r="D632" s="299"/>
    </row>
    <row r="633" ht="12">
      <c r="D633" s="299"/>
    </row>
    <row r="634" ht="12">
      <c r="D634" s="299"/>
    </row>
    <row r="635" ht="12">
      <c r="D635" s="299"/>
    </row>
    <row r="636" ht="12">
      <c r="D636" s="299"/>
    </row>
    <row r="637" ht="12">
      <c r="D637" s="299"/>
    </row>
    <row r="638" ht="12">
      <c r="D638" s="299"/>
    </row>
    <row r="639" ht="12">
      <c r="D639" s="299"/>
    </row>
    <row r="640" ht="12">
      <c r="D640" s="299"/>
    </row>
    <row r="641" ht="12">
      <c r="D641" s="299"/>
    </row>
    <row r="642" ht="12">
      <c r="D642" s="299"/>
    </row>
    <row r="643" ht="12">
      <c r="D643" s="299"/>
    </row>
    <row r="644" ht="12">
      <c r="D644" s="299"/>
    </row>
    <row r="645" ht="12">
      <c r="D645" s="299"/>
    </row>
    <row r="646" ht="12">
      <c r="D646" s="299"/>
    </row>
    <row r="647" ht="12">
      <c r="D647" s="299"/>
    </row>
    <row r="648" ht="12">
      <c r="D648" s="299"/>
    </row>
    <row r="649" ht="12">
      <c r="D649" s="299"/>
    </row>
    <row r="650" ht="12">
      <c r="D650" s="299"/>
    </row>
    <row r="651" ht="12">
      <c r="D651" s="299"/>
    </row>
    <row r="652" ht="12">
      <c r="D652" s="299"/>
    </row>
    <row r="653" ht="12">
      <c r="D653" s="299"/>
    </row>
    <row r="654" ht="12">
      <c r="D654" s="299"/>
    </row>
    <row r="655" ht="12">
      <c r="D655" s="299"/>
    </row>
    <row r="656" ht="12">
      <c r="D656" s="299"/>
    </row>
    <row r="657" ht="12">
      <c r="D657" s="299"/>
    </row>
    <row r="658" ht="12">
      <c r="D658" s="299"/>
    </row>
    <row r="659" ht="12">
      <c r="D659" s="299"/>
    </row>
    <row r="660" ht="12">
      <c r="D660" s="299"/>
    </row>
    <row r="661" ht="12">
      <c r="D661" s="299"/>
    </row>
    <row r="662" ht="12">
      <c r="D662" s="299"/>
    </row>
    <row r="663" ht="12">
      <c r="D663" s="299"/>
    </row>
    <row r="664" ht="12">
      <c r="D664" s="299"/>
    </row>
    <row r="665" ht="12">
      <c r="D665" s="299"/>
    </row>
    <row r="666" ht="12">
      <c r="D666" s="299"/>
    </row>
    <row r="667" ht="12">
      <c r="D667" s="299"/>
    </row>
    <row r="668" ht="12">
      <c r="D668" s="299"/>
    </row>
    <row r="669" ht="12">
      <c r="D669" s="299"/>
    </row>
    <row r="670" ht="12">
      <c r="D670" s="299"/>
    </row>
    <row r="671" ht="12">
      <c r="D671" s="299"/>
    </row>
    <row r="672" ht="12">
      <c r="D672" s="299"/>
    </row>
    <row r="673" ht="12">
      <c r="D673" s="299"/>
    </row>
    <row r="674" ht="12">
      <c r="D674" s="299"/>
    </row>
    <row r="675" ht="12">
      <c r="D675" s="299"/>
    </row>
    <row r="676" ht="12">
      <c r="D676" s="299"/>
    </row>
    <row r="677" ht="12">
      <c r="D677" s="299"/>
    </row>
    <row r="678" ht="12">
      <c r="D678" s="299"/>
    </row>
    <row r="679" ht="12">
      <c r="D679" s="299"/>
    </row>
    <row r="680" ht="12">
      <c r="D680" s="299"/>
    </row>
    <row r="681" ht="12">
      <c r="D681" s="299"/>
    </row>
    <row r="682" ht="12">
      <c r="D682" s="299"/>
    </row>
    <row r="683" ht="12">
      <c r="D683" s="299"/>
    </row>
    <row r="684" ht="12">
      <c r="D684" s="299"/>
    </row>
    <row r="685" ht="12">
      <c r="D685" s="299"/>
    </row>
    <row r="686" ht="12">
      <c r="D686" s="299"/>
    </row>
    <row r="687" ht="12">
      <c r="D687" s="299"/>
    </row>
    <row r="688" ht="12">
      <c r="D688" s="299"/>
    </row>
    <row r="689" ht="12">
      <c r="D689" s="299"/>
    </row>
    <row r="690" ht="12">
      <c r="D690" s="299"/>
    </row>
    <row r="691" ht="12">
      <c r="D691" s="299"/>
    </row>
    <row r="692" ht="12">
      <c r="D692" s="299"/>
    </row>
    <row r="693" ht="12">
      <c r="D693" s="299"/>
    </row>
    <row r="694" ht="12">
      <c r="D694" s="299"/>
    </row>
    <row r="695" ht="12">
      <c r="D695" s="299"/>
    </row>
    <row r="696" ht="12">
      <c r="D696" s="299"/>
    </row>
    <row r="697" ht="12">
      <c r="D697" s="299"/>
    </row>
    <row r="698" ht="12">
      <c r="D698" s="299"/>
    </row>
    <row r="699" ht="12">
      <c r="D699" s="299"/>
    </row>
    <row r="700" ht="12">
      <c r="D700" s="299"/>
    </row>
    <row r="701" ht="12">
      <c r="D701" s="299"/>
    </row>
    <row r="702" ht="12">
      <c r="D702" s="299"/>
    </row>
    <row r="703" ht="12">
      <c r="D703" s="299"/>
    </row>
    <row r="704" ht="12">
      <c r="D704" s="299"/>
    </row>
    <row r="705" ht="12">
      <c r="D705" s="299"/>
    </row>
    <row r="706" ht="12">
      <c r="D706" s="299"/>
    </row>
    <row r="707" ht="12">
      <c r="D707" s="299"/>
    </row>
    <row r="708" ht="12">
      <c r="D708" s="299"/>
    </row>
    <row r="709" ht="12">
      <c r="D709" s="299"/>
    </row>
    <row r="710" ht="12">
      <c r="D710" s="299"/>
    </row>
    <row r="711" ht="12">
      <c r="D711" s="299"/>
    </row>
    <row r="712" ht="12">
      <c r="D712" s="299"/>
    </row>
    <row r="713" ht="12">
      <c r="D713" s="299"/>
    </row>
    <row r="714" ht="12">
      <c r="D714" s="299"/>
    </row>
    <row r="715" ht="12">
      <c r="D715" s="299"/>
    </row>
    <row r="716" ht="12">
      <c r="D716" s="299"/>
    </row>
    <row r="717" ht="12">
      <c r="D717" s="299"/>
    </row>
    <row r="718" ht="12">
      <c r="D718" s="299"/>
    </row>
    <row r="719" ht="12">
      <c r="D719" s="299"/>
    </row>
    <row r="720" ht="12">
      <c r="D720" s="299"/>
    </row>
    <row r="721" ht="12">
      <c r="D721" s="299"/>
    </row>
    <row r="722" ht="12">
      <c r="D722" s="299"/>
    </row>
    <row r="723" ht="12">
      <c r="D723" s="299"/>
    </row>
    <row r="724" ht="12">
      <c r="D724" s="299"/>
    </row>
    <row r="725" ht="12">
      <c r="D725" s="299"/>
    </row>
    <row r="726" ht="12">
      <c r="D726" s="299"/>
    </row>
    <row r="727" ht="12">
      <c r="D727" s="299"/>
    </row>
    <row r="728" ht="12">
      <c r="D728" s="299"/>
    </row>
    <row r="729" ht="12">
      <c r="D729" s="299"/>
    </row>
    <row r="730" ht="12">
      <c r="D730" s="299"/>
    </row>
    <row r="731" ht="12">
      <c r="D731" s="299"/>
    </row>
    <row r="732" ht="12">
      <c r="D732" s="299"/>
    </row>
    <row r="733" ht="12">
      <c r="D733" s="299"/>
    </row>
    <row r="734" ht="12">
      <c r="D734" s="299"/>
    </row>
    <row r="735" ht="12">
      <c r="D735" s="299"/>
    </row>
    <row r="736" ht="12">
      <c r="D736" s="299"/>
    </row>
    <row r="737" ht="12">
      <c r="D737" s="299"/>
    </row>
    <row r="738" ht="12">
      <c r="D738" s="299"/>
    </row>
    <row r="739" ht="12">
      <c r="D739" s="299"/>
    </row>
    <row r="740" ht="12">
      <c r="D740" s="299"/>
    </row>
    <row r="741" ht="12">
      <c r="D741" s="299"/>
    </row>
    <row r="742" ht="12">
      <c r="D742" s="299"/>
    </row>
    <row r="743" ht="12">
      <c r="D743" s="299"/>
    </row>
    <row r="744" ht="12">
      <c r="D744" s="299"/>
    </row>
    <row r="745" ht="12">
      <c r="D745" s="299"/>
    </row>
    <row r="746" ht="12">
      <c r="D746" s="299"/>
    </row>
    <row r="747" ht="12">
      <c r="D747" s="299"/>
    </row>
    <row r="748" ht="12">
      <c r="D748" s="299"/>
    </row>
    <row r="749" ht="12">
      <c r="D749" s="299"/>
    </row>
    <row r="750" ht="12">
      <c r="D750" s="299"/>
    </row>
    <row r="751" ht="12">
      <c r="D751" s="299"/>
    </row>
    <row r="752" ht="12">
      <c r="D752" s="299"/>
    </row>
    <row r="753" ht="12">
      <c r="D753" s="299"/>
    </row>
    <row r="754" ht="12">
      <c r="D754" s="299"/>
    </row>
    <row r="755" ht="12">
      <c r="D755" s="299"/>
    </row>
    <row r="756" ht="12">
      <c r="D756" s="299"/>
    </row>
    <row r="757" ht="12">
      <c r="D757" s="299"/>
    </row>
    <row r="758" ht="12">
      <c r="D758" s="299"/>
    </row>
    <row r="759" ht="12">
      <c r="D759" s="299"/>
    </row>
    <row r="760" ht="12">
      <c r="D760" s="299"/>
    </row>
    <row r="761" ht="12">
      <c r="D761" s="299"/>
    </row>
    <row r="762" ht="12">
      <c r="D762" s="299"/>
    </row>
    <row r="763" ht="12">
      <c r="D763" s="299"/>
    </row>
    <row r="764" ht="12">
      <c r="D764" s="299"/>
    </row>
    <row r="765" ht="12">
      <c r="D765" s="299"/>
    </row>
    <row r="766" ht="12">
      <c r="D766" s="299"/>
    </row>
    <row r="767" ht="12">
      <c r="D767" s="299"/>
    </row>
    <row r="768" ht="12">
      <c r="D768" s="299"/>
    </row>
    <row r="769" ht="12">
      <c r="D769" s="299"/>
    </row>
    <row r="770" ht="12">
      <c r="D770" s="299"/>
    </row>
    <row r="771" ht="12">
      <c r="D771" s="299"/>
    </row>
    <row r="772" ht="12">
      <c r="D772" s="299"/>
    </row>
    <row r="773" ht="12">
      <c r="D773" s="299"/>
    </row>
    <row r="774" ht="12">
      <c r="D774" s="299"/>
    </row>
    <row r="775" ht="12">
      <c r="D775" s="299"/>
    </row>
    <row r="776" ht="12">
      <c r="D776" s="299"/>
    </row>
    <row r="777" ht="12">
      <c r="D777" s="299"/>
    </row>
    <row r="778" ht="12">
      <c r="D778" s="299"/>
    </row>
    <row r="779" ht="12">
      <c r="D779" s="299"/>
    </row>
    <row r="780" ht="12">
      <c r="D780" s="299"/>
    </row>
    <row r="781" ht="12">
      <c r="D781" s="299"/>
    </row>
    <row r="782" ht="12">
      <c r="D782" s="299"/>
    </row>
    <row r="783" ht="12">
      <c r="D783" s="299"/>
    </row>
    <row r="784" ht="12">
      <c r="D784" s="299"/>
    </row>
    <row r="785" ht="12">
      <c r="D785" s="299"/>
    </row>
    <row r="786" ht="12">
      <c r="D786" s="299"/>
    </row>
    <row r="787" ht="12">
      <c r="D787" s="299"/>
    </row>
    <row r="788" ht="12">
      <c r="D788" s="299"/>
    </row>
    <row r="789" ht="12">
      <c r="D789" s="299"/>
    </row>
    <row r="790" ht="12">
      <c r="D790" s="299"/>
    </row>
    <row r="791" ht="12">
      <c r="D791" s="299"/>
    </row>
    <row r="792" ht="12">
      <c r="D792" s="299"/>
    </row>
    <row r="793" ht="12">
      <c r="D793" s="299"/>
    </row>
    <row r="794" ht="12">
      <c r="D794" s="299"/>
    </row>
    <row r="795" ht="12">
      <c r="D795" s="299"/>
    </row>
    <row r="796" ht="12">
      <c r="D796" s="299"/>
    </row>
    <row r="797" ht="12">
      <c r="D797" s="299"/>
    </row>
    <row r="798" ht="12">
      <c r="D798" s="299"/>
    </row>
    <row r="799" ht="12">
      <c r="D799" s="299"/>
    </row>
    <row r="800" ht="12">
      <c r="D800" s="299"/>
    </row>
    <row r="801" ht="12">
      <c r="D801" s="299"/>
    </row>
    <row r="802" ht="12">
      <c r="D802" s="299"/>
    </row>
    <row r="803" ht="12">
      <c r="D803" s="299"/>
    </row>
    <row r="804" ht="12">
      <c r="D804" s="299"/>
    </row>
    <row r="805" ht="12">
      <c r="D805" s="299"/>
    </row>
    <row r="806" ht="12">
      <c r="D806" s="299"/>
    </row>
    <row r="807" ht="12">
      <c r="D807" s="299"/>
    </row>
    <row r="808" ht="12">
      <c r="D808" s="299"/>
    </row>
    <row r="809" ht="12">
      <c r="D809" s="299"/>
    </row>
    <row r="810" ht="12">
      <c r="D810" s="299"/>
    </row>
    <row r="811" ht="12">
      <c r="D811" s="299"/>
    </row>
    <row r="812" ht="12">
      <c r="D812" s="299"/>
    </row>
    <row r="813" ht="12">
      <c r="D813" s="299"/>
    </row>
    <row r="814" ht="12">
      <c r="D814" s="299"/>
    </row>
    <row r="815" ht="12">
      <c r="D815" s="299"/>
    </row>
    <row r="816" ht="12">
      <c r="D816" s="299"/>
    </row>
    <row r="817" ht="12">
      <c r="D817" s="299"/>
    </row>
    <row r="818" ht="12">
      <c r="D818" s="299"/>
    </row>
    <row r="819" ht="12">
      <c r="D819" s="299"/>
    </row>
    <row r="820" ht="12">
      <c r="D820" s="299"/>
    </row>
    <row r="821" ht="12">
      <c r="D821" s="299"/>
    </row>
    <row r="822" ht="12">
      <c r="D822" s="299"/>
    </row>
    <row r="823" ht="12">
      <c r="D823" s="299"/>
    </row>
    <row r="824" ht="12">
      <c r="D824" s="299"/>
    </row>
    <row r="825" ht="12">
      <c r="D825" s="299"/>
    </row>
    <row r="826" ht="12">
      <c r="D826" s="299"/>
    </row>
    <row r="827" ht="12">
      <c r="D827" s="299"/>
    </row>
    <row r="828" ht="12">
      <c r="D828" s="299"/>
    </row>
    <row r="829" ht="12">
      <c r="D829" s="299"/>
    </row>
    <row r="830" ht="12">
      <c r="D830" s="299"/>
    </row>
    <row r="831" ht="12">
      <c r="D831" s="299"/>
    </row>
    <row r="832" ht="12">
      <c r="D832" s="299"/>
    </row>
    <row r="833" ht="12">
      <c r="D833" s="299"/>
    </row>
    <row r="834" ht="12">
      <c r="D834" s="299"/>
    </row>
    <row r="835" ht="12">
      <c r="D835" s="299"/>
    </row>
    <row r="836" ht="12">
      <c r="D836" s="299"/>
    </row>
    <row r="837" ht="12">
      <c r="D837" s="299"/>
    </row>
    <row r="838" ht="12">
      <c r="D838" s="299"/>
    </row>
    <row r="839" ht="12">
      <c r="D839" s="299"/>
    </row>
    <row r="840" ht="12">
      <c r="D840" s="299"/>
    </row>
    <row r="841" ht="12">
      <c r="D841" s="299"/>
    </row>
    <row r="842" ht="12">
      <c r="D842" s="299"/>
    </row>
    <row r="843" ht="12">
      <c r="D843" s="299"/>
    </row>
    <row r="844" ht="12">
      <c r="D844" s="299"/>
    </row>
    <row r="845" ht="12">
      <c r="D845" s="299"/>
    </row>
    <row r="846" ht="12">
      <c r="D846" s="299"/>
    </row>
    <row r="847" ht="12">
      <c r="D847" s="299"/>
    </row>
    <row r="848" ht="12">
      <c r="D848" s="299"/>
    </row>
    <row r="849" ht="12">
      <c r="D849" s="299"/>
    </row>
    <row r="850" ht="12">
      <c r="D850" s="299"/>
    </row>
    <row r="851" ht="12">
      <c r="D851" s="299"/>
    </row>
    <row r="852" ht="12">
      <c r="D852" s="299"/>
    </row>
    <row r="853" ht="12">
      <c r="D853" s="299"/>
    </row>
    <row r="854" ht="12">
      <c r="D854" s="299"/>
    </row>
    <row r="855" ht="12">
      <c r="D855" s="299"/>
    </row>
    <row r="856" ht="12">
      <c r="D856" s="299"/>
    </row>
    <row r="857" ht="12">
      <c r="D857" s="299"/>
    </row>
    <row r="858" ht="12">
      <c r="D858" s="299"/>
    </row>
    <row r="859" ht="12">
      <c r="D859" s="299"/>
    </row>
    <row r="860" ht="12">
      <c r="D860" s="299"/>
    </row>
    <row r="861" ht="12">
      <c r="D861" s="299"/>
    </row>
    <row r="862" ht="12">
      <c r="D862" s="299"/>
    </row>
    <row r="863" ht="12">
      <c r="D863" s="299"/>
    </row>
    <row r="864" ht="12">
      <c r="D864" s="299"/>
    </row>
    <row r="865" ht="12">
      <c r="D865" s="299"/>
    </row>
    <row r="866" ht="12">
      <c r="D866" s="299"/>
    </row>
    <row r="867" ht="12">
      <c r="D867" s="299"/>
    </row>
    <row r="868" ht="12">
      <c r="D868" s="299"/>
    </row>
    <row r="869" ht="12">
      <c r="D869" s="299"/>
    </row>
    <row r="870" ht="12">
      <c r="D870" s="299"/>
    </row>
    <row r="871" ht="12">
      <c r="D871" s="299"/>
    </row>
    <row r="872" ht="12">
      <c r="D872" s="299"/>
    </row>
    <row r="873" ht="12">
      <c r="D873" s="299"/>
    </row>
    <row r="874" ht="12">
      <c r="D874" s="299"/>
    </row>
    <row r="875" ht="12">
      <c r="D875" s="299"/>
    </row>
    <row r="876" ht="12">
      <c r="D876" s="299"/>
    </row>
    <row r="877" ht="12">
      <c r="D877" s="299"/>
    </row>
    <row r="878" ht="12">
      <c r="D878" s="299"/>
    </row>
    <row r="879" ht="12">
      <c r="D879" s="299"/>
    </row>
    <row r="880" ht="12">
      <c r="D880" s="299"/>
    </row>
    <row r="881" ht="12">
      <c r="D881" s="299"/>
    </row>
    <row r="882" ht="12">
      <c r="D882" s="299"/>
    </row>
    <row r="883" ht="12">
      <c r="D883" s="299"/>
    </row>
    <row r="884" ht="12">
      <c r="D884" s="299"/>
    </row>
    <row r="885" ht="12">
      <c r="D885" s="299"/>
    </row>
    <row r="886" ht="12">
      <c r="D886" s="299"/>
    </row>
    <row r="887" ht="12">
      <c r="D887" s="299"/>
    </row>
    <row r="888" ht="12">
      <c r="D888" s="299"/>
    </row>
    <row r="889" ht="12">
      <c r="D889" s="299"/>
    </row>
    <row r="890" ht="12">
      <c r="D890" s="299"/>
    </row>
    <row r="891" ht="12">
      <c r="D891" s="299"/>
    </row>
    <row r="892" ht="12">
      <c r="D892" s="299"/>
    </row>
    <row r="893" ht="12">
      <c r="D893" s="299"/>
    </row>
    <row r="894" ht="12">
      <c r="D894" s="299"/>
    </row>
    <row r="895" ht="12">
      <c r="D895" s="299"/>
    </row>
    <row r="896" ht="12">
      <c r="D896" s="299"/>
    </row>
    <row r="897" ht="12">
      <c r="D897" s="299"/>
    </row>
    <row r="898" ht="12">
      <c r="D898" s="299"/>
    </row>
    <row r="899" ht="12">
      <c r="D899" s="299"/>
    </row>
    <row r="900" ht="12">
      <c r="D900" s="299"/>
    </row>
    <row r="901" ht="12">
      <c r="D901" s="299"/>
    </row>
    <row r="902" ht="12">
      <c r="D902" s="299"/>
    </row>
    <row r="903" ht="12">
      <c r="D903" s="299"/>
    </row>
    <row r="904" ht="12">
      <c r="D904" s="299"/>
    </row>
    <row r="905" ht="12">
      <c r="D905" s="299"/>
    </row>
    <row r="906" ht="12">
      <c r="D906" s="299"/>
    </row>
    <row r="907" ht="12">
      <c r="D907" s="299"/>
    </row>
    <row r="908" ht="12">
      <c r="D908" s="299"/>
    </row>
    <row r="909" ht="12">
      <c r="D909" s="299"/>
    </row>
    <row r="910" ht="12">
      <c r="D910" s="299"/>
    </row>
    <row r="911" ht="12">
      <c r="D911" s="299"/>
    </row>
    <row r="912" ht="12">
      <c r="D912" s="299"/>
    </row>
    <row r="913" ht="12">
      <c r="D913" s="299"/>
    </row>
    <row r="914" ht="12">
      <c r="D914" s="299"/>
    </row>
    <row r="915" ht="12">
      <c r="D915" s="299"/>
    </row>
    <row r="916" ht="12">
      <c r="D916" s="299"/>
    </row>
    <row r="917" ht="12">
      <c r="D917" s="299"/>
    </row>
    <row r="918" ht="12">
      <c r="D918" s="299"/>
    </row>
    <row r="919" ht="12">
      <c r="D919" s="299"/>
    </row>
    <row r="920" ht="12">
      <c r="D920" s="299"/>
    </row>
    <row r="921" ht="12">
      <c r="D921" s="299"/>
    </row>
    <row r="922" ht="12">
      <c r="D922" s="299"/>
    </row>
    <row r="923" ht="12">
      <c r="D923" s="299"/>
    </row>
    <row r="924" ht="12">
      <c r="D924" s="299"/>
    </row>
    <row r="925" ht="12">
      <c r="D925" s="299"/>
    </row>
    <row r="926" ht="12">
      <c r="D926" s="299"/>
    </row>
    <row r="927" ht="12">
      <c r="D927" s="299"/>
    </row>
    <row r="928" ht="12">
      <c r="D928" s="299"/>
    </row>
    <row r="929" ht="12">
      <c r="D929" s="299"/>
    </row>
    <row r="930" ht="12">
      <c r="D930" s="299"/>
    </row>
    <row r="931" ht="12">
      <c r="D931" s="299"/>
    </row>
    <row r="932" ht="12">
      <c r="D932" s="299"/>
    </row>
    <row r="933" ht="12">
      <c r="D933" s="299"/>
    </row>
    <row r="934" ht="12">
      <c r="D934" s="299"/>
    </row>
    <row r="935" ht="12">
      <c r="D935" s="299"/>
    </row>
    <row r="936" ht="12">
      <c r="D936" s="299"/>
    </row>
    <row r="937" ht="12">
      <c r="D937" s="299"/>
    </row>
    <row r="938" ht="12">
      <c r="D938" s="299"/>
    </row>
    <row r="939" ht="12">
      <c r="D939" s="299"/>
    </row>
    <row r="940" ht="12">
      <c r="D940" s="299"/>
    </row>
    <row r="941" ht="12">
      <c r="D941" s="299"/>
    </row>
    <row r="942" ht="12">
      <c r="D942" s="299"/>
    </row>
    <row r="943" ht="12">
      <c r="D943" s="299"/>
    </row>
    <row r="944" ht="12">
      <c r="D944" s="299"/>
    </row>
    <row r="945" ht="12">
      <c r="D945" s="299"/>
    </row>
    <row r="946" ht="12">
      <c r="D946" s="299"/>
    </row>
    <row r="947" ht="12">
      <c r="D947" s="299"/>
    </row>
    <row r="948" ht="12">
      <c r="D948" s="299"/>
    </row>
    <row r="949" ht="12">
      <c r="D949" s="299"/>
    </row>
    <row r="950" ht="12">
      <c r="D950" s="299"/>
    </row>
    <row r="951" ht="12">
      <c r="D951" s="299"/>
    </row>
    <row r="952" ht="12">
      <c r="D952" s="299"/>
    </row>
    <row r="953" ht="12">
      <c r="D953" s="299"/>
    </row>
    <row r="954" ht="12">
      <c r="D954" s="299"/>
    </row>
    <row r="955" ht="12">
      <c r="D955" s="299"/>
    </row>
    <row r="956" ht="12">
      <c r="D956" s="299"/>
    </row>
    <row r="957" ht="12">
      <c r="D957" s="299"/>
    </row>
    <row r="958" ht="12">
      <c r="D958" s="299"/>
    </row>
    <row r="959" ht="12">
      <c r="D959" s="299"/>
    </row>
    <row r="960" ht="12">
      <c r="D960" s="299"/>
    </row>
    <row r="961" ht="12">
      <c r="D961" s="299"/>
    </row>
    <row r="962" ht="12">
      <c r="D962" s="299"/>
    </row>
    <row r="963" ht="12">
      <c r="D963" s="299"/>
    </row>
    <row r="964" ht="12">
      <c r="D964" s="299"/>
    </row>
    <row r="965" ht="12">
      <c r="D965" s="299"/>
    </row>
    <row r="966" ht="12">
      <c r="D966" s="299"/>
    </row>
    <row r="967" ht="12">
      <c r="D967" s="299"/>
    </row>
    <row r="968" ht="12">
      <c r="D968" s="299"/>
    </row>
    <row r="969" ht="12">
      <c r="D969" s="299"/>
    </row>
    <row r="970" ht="12">
      <c r="D970" s="299"/>
    </row>
    <row r="971" ht="12">
      <c r="D971" s="299"/>
    </row>
    <row r="972" ht="12">
      <c r="D972" s="299"/>
    </row>
    <row r="973" ht="12">
      <c r="D973" s="299"/>
    </row>
    <row r="974" ht="12">
      <c r="D974" s="299"/>
    </row>
    <row r="975" ht="12">
      <c r="D975" s="299"/>
    </row>
    <row r="976" ht="12">
      <c r="D976" s="299"/>
    </row>
    <row r="977" ht="12">
      <c r="D977" s="299"/>
    </row>
    <row r="978" ht="12">
      <c r="D978" s="299"/>
    </row>
    <row r="979" ht="12">
      <c r="D979" s="299"/>
    </row>
    <row r="980" ht="12">
      <c r="D980" s="299"/>
    </row>
    <row r="981" ht="12">
      <c r="D981" s="299"/>
    </row>
    <row r="982" ht="12">
      <c r="D982" s="299"/>
    </row>
    <row r="983" ht="12">
      <c r="D983" s="299"/>
    </row>
    <row r="984" ht="12">
      <c r="D984" s="299"/>
    </row>
    <row r="985" ht="12">
      <c r="D985" s="299"/>
    </row>
    <row r="986" ht="12">
      <c r="D986" s="299"/>
    </row>
    <row r="987" ht="12">
      <c r="D987" s="299"/>
    </row>
    <row r="988" ht="12">
      <c r="D988" s="299"/>
    </row>
    <row r="989" ht="12">
      <c r="D989" s="299"/>
    </row>
    <row r="990" ht="12">
      <c r="D990" s="299"/>
    </row>
    <row r="991" ht="12">
      <c r="D991" s="299"/>
    </row>
    <row r="992" ht="12">
      <c r="D992" s="299"/>
    </row>
    <row r="993" ht="12">
      <c r="D993" s="299"/>
    </row>
    <row r="994" ht="12">
      <c r="D994" s="299"/>
    </row>
    <row r="995" ht="12">
      <c r="D995" s="299"/>
    </row>
    <row r="996" ht="12">
      <c r="D996" s="299"/>
    </row>
    <row r="997" ht="12">
      <c r="D997" s="299"/>
    </row>
    <row r="998" ht="12">
      <c r="D998" s="299"/>
    </row>
    <row r="999" ht="12">
      <c r="D999" s="299"/>
    </row>
    <row r="1000" ht="12">
      <c r="D1000" s="299"/>
    </row>
    <row r="1001" ht="12">
      <c r="D1001" s="299"/>
    </row>
    <row r="1002" ht="12">
      <c r="D1002" s="299"/>
    </row>
    <row r="1003" ht="12">
      <c r="D1003" s="299"/>
    </row>
    <row r="1004" ht="12">
      <c r="D1004" s="299"/>
    </row>
    <row r="1005" ht="12">
      <c r="D1005" s="299"/>
    </row>
    <row r="1006" ht="12">
      <c r="D1006" s="299"/>
    </row>
    <row r="1007" ht="12">
      <c r="D1007" s="299"/>
    </row>
    <row r="1008" ht="12">
      <c r="D1008" s="299"/>
    </row>
    <row r="1009" ht="12">
      <c r="D1009" s="299"/>
    </row>
    <row r="1010" ht="12">
      <c r="D1010" s="299"/>
    </row>
    <row r="1011" ht="12">
      <c r="D1011" s="299"/>
    </row>
    <row r="1012" ht="12">
      <c r="D1012" s="299"/>
    </row>
    <row r="1013" ht="12">
      <c r="D1013" s="299"/>
    </row>
    <row r="1014" ht="12">
      <c r="D1014" s="299"/>
    </row>
    <row r="1015" ht="12">
      <c r="D1015" s="299"/>
    </row>
    <row r="1016" ht="12">
      <c r="D1016" s="299"/>
    </row>
    <row r="1017" ht="12">
      <c r="D1017" s="299"/>
    </row>
    <row r="1018" ht="12">
      <c r="D1018" s="299"/>
    </row>
    <row r="1019" ht="12">
      <c r="D1019" s="299"/>
    </row>
    <row r="1020" ht="12">
      <c r="D1020" s="299"/>
    </row>
    <row r="1021" ht="12">
      <c r="D1021" s="299"/>
    </row>
    <row r="1022" ht="12">
      <c r="D1022" s="299"/>
    </row>
    <row r="1023" ht="12">
      <c r="D1023" s="299"/>
    </row>
    <row r="1024" ht="12">
      <c r="D1024" s="299"/>
    </row>
    <row r="1025" ht="12">
      <c r="D1025" s="299"/>
    </row>
    <row r="1026" ht="12">
      <c r="D1026" s="299"/>
    </row>
    <row r="1027" ht="12">
      <c r="D1027" s="299"/>
    </row>
    <row r="1028" ht="12">
      <c r="D1028" s="299"/>
    </row>
    <row r="1029" ht="12">
      <c r="D1029" s="299"/>
    </row>
    <row r="1030" ht="12">
      <c r="D1030" s="299"/>
    </row>
    <row r="1031" ht="12">
      <c r="D1031" s="299"/>
    </row>
    <row r="1032" ht="12">
      <c r="D1032" s="299"/>
    </row>
    <row r="1033" ht="12">
      <c r="D1033" s="299"/>
    </row>
    <row r="1034" ht="12">
      <c r="D1034" s="299"/>
    </row>
    <row r="1035" ht="12">
      <c r="D1035" s="299"/>
    </row>
    <row r="1036" ht="12">
      <c r="D1036" s="299"/>
    </row>
    <row r="1037" ht="12">
      <c r="D1037" s="299"/>
    </row>
    <row r="1038" ht="12">
      <c r="D1038" s="299"/>
    </row>
    <row r="1039" ht="12">
      <c r="D1039" s="299"/>
    </row>
    <row r="1040" ht="12">
      <c r="D1040" s="299"/>
    </row>
    <row r="1041" ht="12">
      <c r="D1041" s="299"/>
    </row>
    <row r="1042" ht="12">
      <c r="D1042" s="299"/>
    </row>
    <row r="1043" ht="12">
      <c r="D1043" s="299"/>
    </row>
    <row r="1044" ht="12">
      <c r="D1044" s="299"/>
    </row>
    <row r="1045" ht="12">
      <c r="D1045" s="299"/>
    </row>
    <row r="1046" ht="12">
      <c r="D1046" s="299"/>
    </row>
    <row r="1047" ht="12">
      <c r="D1047" s="299"/>
    </row>
    <row r="1048" ht="12">
      <c r="D1048" s="299"/>
    </row>
    <row r="1049" ht="12">
      <c r="D1049" s="299"/>
    </row>
    <row r="1050" ht="12">
      <c r="D1050" s="299"/>
    </row>
    <row r="1051" ht="12">
      <c r="D1051" s="299"/>
    </row>
    <row r="1052" ht="12">
      <c r="D1052" s="299"/>
    </row>
    <row r="1053" ht="12">
      <c r="D1053" s="299"/>
    </row>
    <row r="1054" ht="12">
      <c r="D1054" s="299"/>
    </row>
    <row r="1055" ht="12">
      <c r="D1055" s="299"/>
    </row>
    <row r="1056" ht="12">
      <c r="D1056" s="299"/>
    </row>
    <row r="1057" ht="12">
      <c r="D1057" s="299"/>
    </row>
    <row r="1058" ht="12">
      <c r="D1058" s="299"/>
    </row>
    <row r="1059" ht="12">
      <c r="D1059" s="299"/>
    </row>
    <row r="1060" ht="12">
      <c r="D1060" s="299"/>
    </row>
    <row r="1061" ht="12">
      <c r="D1061" s="299"/>
    </row>
    <row r="1062" ht="12">
      <c r="D1062" s="299"/>
    </row>
    <row r="1063" ht="12">
      <c r="D1063" s="299"/>
    </row>
    <row r="1064" ht="12">
      <c r="D1064" s="299"/>
    </row>
    <row r="1065" ht="12">
      <c r="D1065" s="299"/>
    </row>
    <row r="1066" ht="12">
      <c r="D1066" s="299"/>
    </row>
    <row r="1067" ht="12">
      <c r="D1067" s="299"/>
    </row>
    <row r="1068" ht="12">
      <c r="D1068" s="299"/>
    </row>
    <row r="1069" ht="12">
      <c r="D1069" s="299"/>
    </row>
    <row r="1070" ht="12">
      <c r="D1070" s="299"/>
    </row>
    <row r="1071" ht="12">
      <c r="D1071" s="299"/>
    </row>
    <row r="1072" ht="12">
      <c r="D1072" s="299"/>
    </row>
    <row r="1073" ht="12">
      <c r="D1073" s="299"/>
    </row>
    <row r="1074" ht="12">
      <c r="D1074" s="299"/>
    </row>
    <row r="1075" ht="12">
      <c r="D1075" s="299"/>
    </row>
    <row r="1076" ht="12">
      <c r="D1076" s="299"/>
    </row>
    <row r="1077" ht="12">
      <c r="D1077" s="299"/>
    </row>
    <row r="1078" ht="12">
      <c r="D1078" s="299"/>
    </row>
    <row r="1079" ht="12">
      <c r="D1079" s="299"/>
    </row>
    <row r="1080" ht="12">
      <c r="D1080" s="299"/>
    </row>
    <row r="1081" ht="12">
      <c r="D1081" s="299"/>
    </row>
    <row r="1082" ht="12">
      <c r="D1082" s="299"/>
    </row>
    <row r="1083" ht="12">
      <c r="D1083" s="299"/>
    </row>
    <row r="1084" ht="12">
      <c r="D1084" s="299"/>
    </row>
    <row r="1085" ht="12">
      <c r="D1085" s="299"/>
    </row>
    <row r="1086" ht="12">
      <c r="D1086" s="299"/>
    </row>
    <row r="1087" ht="12">
      <c r="D1087" s="299"/>
    </row>
    <row r="1088" ht="12">
      <c r="D1088" s="299"/>
    </row>
    <row r="1089" ht="12">
      <c r="D1089" s="299"/>
    </row>
    <row r="1090" ht="12">
      <c r="D1090" s="299"/>
    </row>
    <row r="1091" ht="12">
      <c r="D1091" s="299"/>
    </row>
    <row r="1092" ht="12">
      <c r="D1092" s="299"/>
    </row>
    <row r="1093" ht="12">
      <c r="D1093" s="299"/>
    </row>
    <row r="1094" ht="12">
      <c r="D1094" s="299"/>
    </row>
    <row r="1095" ht="12">
      <c r="D1095" s="299"/>
    </row>
    <row r="1096" ht="12">
      <c r="D1096" s="299"/>
    </row>
    <row r="1097" ht="12">
      <c r="D1097" s="299"/>
    </row>
    <row r="1098" ht="12">
      <c r="D1098" s="299"/>
    </row>
    <row r="1099" ht="12">
      <c r="D1099" s="299"/>
    </row>
    <row r="1100" ht="12">
      <c r="D1100" s="299"/>
    </row>
    <row r="1101" ht="12">
      <c r="D1101" s="299"/>
    </row>
    <row r="1102" ht="12">
      <c r="D1102" s="299"/>
    </row>
    <row r="1103" ht="12">
      <c r="D1103" s="299"/>
    </row>
    <row r="1104" ht="12">
      <c r="D1104" s="299"/>
    </row>
    <row r="1105" ht="12">
      <c r="D1105" s="299"/>
    </row>
    <row r="1106" ht="12">
      <c r="D1106" s="299"/>
    </row>
    <row r="1107" ht="12">
      <c r="D1107" s="299"/>
    </row>
    <row r="1108" ht="12">
      <c r="D1108" s="299"/>
    </row>
    <row r="1109" ht="12">
      <c r="D1109" s="299"/>
    </row>
    <row r="1110" ht="12">
      <c r="D1110" s="299"/>
    </row>
    <row r="1111" ht="12">
      <c r="D1111" s="299"/>
    </row>
    <row r="1112" ht="12">
      <c r="D1112" s="299"/>
    </row>
    <row r="1113" ht="12">
      <c r="D1113" s="299"/>
    </row>
    <row r="1114" ht="12">
      <c r="D1114" s="299"/>
    </row>
    <row r="1115" ht="12">
      <c r="D1115" s="299"/>
    </row>
    <row r="1116" ht="12">
      <c r="D1116" s="299"/>
    </row>
    <row r="1117" ht="12">
      <c r="D1117" s="299"/>
    </row>
    <row r="1118" ht="12">
      <c r="D1118" s="299"/>
    </row>
    <row r="1119" ht="12">
      <c r="D1119" s="299"/>
    </row>
    <row r="1120" ht="12">
      <c r="D1120" s="299"/>
    </row>
    <row r="1121" ht="12">
      <c r="D1121" s="299"/>
    </row>
    <row r="1122" ht="12">
      <c r="D1122" s="299"/>
    </row>
    <row r="1123" ht="12">
      <c r="D1123" s="299"/>
    </row>
    <row r="1124" ht="12">
      <c r="D1124" s="299"/>
    </row>
    <row r="1125" ht="12">
      <c r="D1125" s="299"/>
    </row>
    <row r="1126" ht="12">
      <c r="D1126" s="299"/>
    </row>
    <row r="1127" ht="12">
      <c r="D1127" s="299"/>
    </row>
    <row r="1128" ht="12">
      <c r="D1128" s="299"/>
    </row>
    <row r="1129" ht="12">
      <c r="D1129" s="299"/>
    </row>
    <row r="1130" ht="12">
      <c r="D1130" s="299"/>
    </row>
    <row r="1131" ht="12">
      <c r="D1131" s="299"/>
    </row>
    <row r="1132" ht="12">
      <c r="D1132" s="299"/>
    </row>
    <row r="1133" ht="12">
      <c r="D1133" s="299"/>
    </row>
    <row r="1134" ht="12">
      <c r="D1134" s="299"/>
    </row>
    <row r="1135" ht="12">
      <c r="D1135" s="299"/>
    </row>
    <row r="1136" ht="12">
      <c r="D1136" s="299"/>
    </row>
    <row r="1137" ht="12">
      <c r="D1137" s="299"/>
    </row>
    <row r="1138" ht="12">
      <c r="D1138" s="299"/>
    </row>
    <row r="1139" ht="12">
      <c r="D1139" s="299"/>
    </row>
    <row r="1140" ht="12">
      <c r="D1140" s="299"/>
    </row>
    <row r="1141" ht="12">
      <c r="D1141" s="299"/>
    </row>
    <row r="1142" ht="12">
      <c r="D1142" s="299"/>
    </row>
    <row r="1143" ht="12">
      <c r="D1143" s="299"/>
    </row>
    <row r="1144" ht="12">
      <c r="D1144" s="299"/>
    </row>
    <row r="1145" ht="12">
      <c r="D1145" s="299"/>
    </row>
    <row r="1146" ht="12">
      <c r="D1146" s="299"/>
    </row>
    <row r="1147" ht="12">
      <c r="D1147" s="299"/>
    </row>
    <row r="1148" ht="12">
      <c r="D1148" s="299"/>
    </row>
    <row r="1149" ht="12">
      <c r="D1149" s="299"/>
    </row>
    <row r="1150" ht="12">
      <c r="D1150" s="299"/>
    </row>
    <row r="1151" ht="12">
      <c r="D1151" s="299"/>
    </row>
    <row r="1152" ht="12">
      <c r="D1152" s="299"/>
    </row>
    <row r="1153" ht="12">
      <c r="D1153" s="299"/>
    </row>
    <row r="1154" ht="12">
      <c r="D1154" s="299"/>
    </row>
    <row r="1155" ht="12">
      <c r="D1155" s="299"/>
    </row>
    <row r="1156" ht="12">
      <c r="D1156" s="299"/>
    </row>
    <row r="1157" ht="12">
      <c r="D1157" s="299"/>
    </row>
    <row r="1158" ht="12">
      <c r="D1158" s="299"/>
    </row>
    <row r="1159" ht="12">
      <c r="D1159" s="299"/>
    </row>
    <row r="1160" ht="12">
      <c r="D1160" s="299"/>
    </row>
    <row r="1161" ht="12">
      <c r="D1161" s="299"/>
    </row>
    <row r="1162" ht="12">
      <c r="D1162" s="299"/>
    </row>
    <row r="1163" ht="12">
      <c r="D1163" s="299"/>
    </row>
    <row r="1164" ht="12">
      <c r="D1164" s="299"/>
    </row>
    <row r="1165" ht="12">
      <c r="D1165" s="299"/>
    </row>
    <row r="1166" ht="12">
      <c r="D1166" s="299"/>
    </row>
    <row r="1167" ht="12">
      <c r="D1167" s="299"/>
    </row>
    <row r="1168" ht="12">
      <c r="D1168" s="299"/>
    </row>
    <row r="1169" ht="12">
      <c r="D1169" s="299"/>
    </row>
    <row r="1170" ht="12">
      <c r="D1170" s="299"/>
    </row>
    <row r="1171" ht="12">
      <c r="D1171" s="299"/>
    </row>
    <row r="1172" ht="12">
      <c r="D1172" s="299"/>
    </row>
    <row r="1173" ht="12">
      <c r="D1173" s="299"/>
    </row>
    <row r="1174" ht="12">
      <c r="D1174" s="299"/>
    </row>
    <row r="1175" ht="12">
      <c r="D1175" s="299"/>
    </row>
    <row r="1176" ht="12">
      <c r="D1176" s="299"/>
    </row>
    <row r="1177" ht="12">
      <c r="D1177" s="299"/>
    </row>
    <row r="1178" ht="12">
      <c r="D1178" s="299"/>
    </row>
    <row r="1179" ht="12">
      <c r="D1179" s="299"/>
    </row>
    <row r="1180" ht="12">
      <c r="D1180" s="299"/>
    </row>
    <row r="1181" ht="12">
      <c r="D1181" s="299"/>
    </row>
    <row r="1182" ht="12">
      <c r="D1182" s="299"/>
    </row>
    <row r="1183" ht="12">
      <c r="D1183" s="299"/>
    </row>
    <row r="1184" ht="12">
      <c r="D1184" s="299"/>
    </row>
    <row r="1185" ht="12">
      <c r="D1185" s="299"/>
    </row>
    <row r="1186" ht="12">
      <c r="D1186" s="299"/>
    </row>
    <row r="1187" ht="12">
      <c r="D1187" s="299"/>
    </row>
    <row r="1188" ht="12">
      <c r="D1188" s="299"/>
    </row>
    <row r="1189" ht="12">
      <c r="D1189" s="299"/>
    </row>
    <row r="1190" ht="12">
      <c r="D1190" s="299"/>
    </row>
    <row r="1191" ht="12">
      <c r="D1191" s="299"/>
    </row>
    <row r="1192" ht="12">
      <c r="D1192" s="299"/>
    </row>
    <row r="1193" ht="12">
      <c r="D1193" s="299"/>
    </row>
    <row r="1194" ht="12">
      <c r="D1194" s="299"/>
    </row>
    <row r="1195" ht="12">
      <c r="D1195" s="299"/>
    </row>
    <row r="1196" ht="12">
      <c r="D1196" s="299"/>
    </row>
    <row r="1197" ht="12">
      <c r="D1197" s="299"/>
    </row>
    <row r="1198" ht="12">
      <c r="D1198" s="299"/>
    </row>
    <row r="1199" ht="12">
      <c r="D1199" s="299"/>
    </row>
    <row r="1200" ht="12">
      <c r="D1200" s="299"/>
    </row>
    <row r="1201" ht="12">
      <c r="D1201" s="299"/>
    </row>
    <row r="1202" ht="12">
      <c r="D1202" s="299"/>
    </row>
    <row r="1203" ht="12">
      <c r="D1203" s="299"/>
    </row>
    <row r="1204" ht="12">
      <c r="D1204" s="299"/>
    </row>
    <row r="1205" ht="12">
      <c r="D1205" s="299"/>
    </row>
    <row r="1206" ht="12">
      <c r="D1206" s="299"/>
    </row>
    <row r="1207" ht="12">
      <c r="D1207" s="299"/>
    </row>
    <row r="1208" ht="12">
      <c r="D1208" s="299"/>
    </row>
    <row r="1209" ht="12">
      <c r="D1209" s="299"/>
    </row>
    <row r="1210" ht="12">
      <c r="D1210" s="299"/>
    </row>
    <row r="1211" ht="12">
      <c r="D1211" s="299"/>
    </row>
    <row r="1212" ht="12">
      <c r="D1212" s="299"/>
    </row>
    <row r="1213" ht="12">
      <c r="D1213" s="299"/>
    </row>
    <row r="1214" ht="12">
      <c r="D1214" s="299"/>
    </row>
    <row r="1215" ht="12">
      <c r="D1215" s="299"/>
    </row>
    <row r="1216" ht="12">
      <c r="D1216" s="299"/>
    </row>
    <row r="1217" ht="12">
      <c r="D1217" s="299"/>
    </row>
    <row r="1218" ht="12">
      <c r="D1218" s="299"/>
    </row>
    <row r="1219" ht="12">
      <c r="D1219" s="299"/>
    </row>
    <row r="1220" ht="12">
      <c r="D1220" s="299"/>
    </row>
    <row r="1221" ht="12">
      <c r="D1221" s="299"/>
    </row>
    <row r="1222" ht="12">
      <c r="D1222" s="299"/>
    </row>
    <row r="1223" ht="12">
      <c r="D1223" s="299"/>
    </row>
    <row r="1224" ht="12">
      <c r="D1224" s="299"/>
    </row>
    <row r="1225" ht="12">
      <c r="D1225" s="299"/>
    </row>
    <row r="1226" ht="12">
      <c r="D1226" s="299"/>
    </row>
    <row r="1227" ht="12">
      <c r="D1227" s="299"/>
    </row>
    <row r="1228" ht="12">
      <c r="D1228" s="299"/>
    </row>
    <row r="1229" ht="12">
      <c r="D1229" s="299"/>
    </row>
    <row r="1230" ht="12">
      <c r="D1230" s="299"/>
    </row>
    <row r="1231" ht="12">
      <c r="D1231" s="299"/>
    </row>
    <row r="1232" ht="12">
      <c r="D1232" s="299"/>
    </row>
    <row r="1233" ht="12">
      <c r="D1233" s="299"/>
    </row>
    <row r="1234" ht="12">
      <c r="D1234" s="299"/>
    </row>
    <row r="1235" ht="12">
      <c r="D1235" s="299"/>
    </row>
    <row r="1236" ht="12">
      <c r="D1236" s="299"/>
    </row>
    <row r="1237" ht="12">
      <c r="D1237" s="299"/>
    </row>
    <row r="1238" ht="12">
      <c r="D1238" s="299"/>
    </row>
    <row r="1239" ht="12">
      <c r="D1239" s="299"/>
    </row>
    <row r="1240" ht="12">
      <c r="D1240" s="299"/>
    </row>
    <row r="1241" ht="12">
      <c r="D1241" s="299"/>
    </row>
    <row r="1242" ht="12">
      <c r="D1242" s="299"/>
    </row>
    <row r="1243" ht="12">
      <c r="D1243" s="299"/>
    </row>
    <row r="1244" ht="12">
      <c r="D1244" s="299"/>
    </row>
    <row r="1245" ht="12">
      <c r="D1245" s="299"/>
    </row>
    <row r="1246" ht="12">
      <c r="D1246" s="299"/>
    </row>
    <row r="1247" ht="12">
      <c r="D1247" s="299"/>
    </row>
    <row r="1248" ht="12">
      <c r="D1248" s="299"/>
    </row>
    <row r="1249" ht="12">
      <c r="D1249" s="299"/>
    </row>
    <row r="1250" ht="12">
      <c r="D1250" s="299"/>
    </row>
    <row r="1251" ht="12">
      <c r="D1251" s="299"/>
    </row>
    <row r="1252" ht="12">
      <c r="D1252" s="299"/>
    </row>
    <row r="1253" ht="12">
      <c r="D1253" s="299"/>
    </row>
    <row r="1254" ht="12">
      <c r="D1254" s="299"/>
    </row>
    <row r="1255" ht="12">
      <c r="D1255" s="299"/>
    </row>
    <row r="1256" ht="12">
      <c r="D1256" s="299"/>
    </row>
    <row r="1257" ht="12">
      <c r="D1257" s="299"/>
    </row>
    <row r="1258" ht="12">
      <c r="D1258" s="299"/>
    </row>
    <row r="1259" ht="12">
      <c r="D1259" s="299"/>
    </row>
    <row r="1260" ht="12">
      <c r="D1260" s="299"/>
    </row>
    <row r="1261" ht="12">
      <c r="D1261" s="299"/>
    </row>
    <row r="1262" ht="12">
      <c r="D1262" s="299"/>
    </row>
    <row r="1263" ht="12">
      <c r="D1263" s="299"/>
    </row>
    <row r="1264" ht="12">
      <c r="D1264" s="299"/>
    </row>
    <row r="1265" ht="12">
      <c r="D1265" s="299"/>
    </row>
    <row r="1266" ht="12">
      <c r="D1266" s="299"/>
    </row>
    <row r="1267" ht="12">
      <c r="D1267" s="299"/>
    </row>
    <row r="1268" ht="12">
      <c r="D1268" s="299"/>
    </row>
    <row r="1269" ht="12">
      <c r="D1269" s="299"/>
    </row>
    <row r="1270" ht="12">
      <c r="D1270" s="299"/>
    </row>
    <row r="1271" ht="12">
      <c r="D1271" s="299"/>
    </row>
    <row r="1272" ht="12">
      <c r="D1272" s="299"/>
    </row>
    <row r="1273" ht="12">
      <c r="D1273" s="299"/>
    </row>
    <row r="1274" ht="12">
      <c r="D1274" s="299"/>
    </row>
    <row r="1275" ht="12">
      <c r="D1275" s="299"/>
    </row>
    <row r="1276" ht="12">
      <c r="D1276" s="299"/>
    </row>
    <row r="1277" ht="12">
      <c r="D1277" s="299"/>
    </row>
    <row r="1278" ht="12">
      <c r="D1278" s="299"/>
    </row>
    <row r="1279" ht="12">
      <c r="D1279" s="299"/>
    </row>
    <row r="1280" ht="12">
      <c r="D1280" s="299"/>
    </row>
    <row r="1281" ht="12">
      <c r="D1281" s="299"/>
    </row>
    <row r="1282" ht="12">
      <c r="D1282" s="299"/>
    </row>
    <row r="1283" ht="12">
      <c r="D1283" s="299"/>
    </row>
    <row r="1284" ht="12">
      <c r="D1284" s="299"/>
    </row>
    <row r="1285" ht="12">
      <c r="D1285" s="299"/>
    </row>
    <row r="1286" ht="12">
      <c r="D1286" s="299"/>
    </row>
    <row r="1287" ht="12">
      <c r="D1287" s="299"/>
    </row>
    <row r="1288" ht="12">
      <c r="D1288" s="299"/>
    </row>
    <row r="1289" ht="12">
      <c r="D1289" s="299"/>
    </row>
    <row r="1290" ht="12">
      <c r="D1290" s="299"/>
    </row>
    <row r="1291" ht="12">
      <c r="D1291" s="299"/>
    </row>
    <row r="1292" ht="12">
      <c r="D1292" s="299"/>
    </row>
    <row r="1293" ht="12">
      <c r="D1293" s="299"/>
    </row>
    <row r="1294" ht="12">
      <c r="D1294" s="299"/>
    </row>
    <row r="1295" ht="12">
      <c r="D1295" s="299"/>
    </row>
    <row r="1296" ht="12">
      <c r="D1296" s="299"/>
    </row>
    <row r="1297" ht="12">
      <c r="D1297" s="299"/>
    </row>
    <row r="1298" ht="12">
      <c r="D1298" s="299"/>
    </row>
    <row r="1299" ht="12">
      <c r="D1299" s="299"/>
    </row>
    <row r="1300" ht="12">
      <c r="D1300" s="299"/>
    </row>
    <row r="1301" ht="12">
      <c r="D1301" s="299"/>
    </row>
    <row r="1302" ht="12">
      <c r="D1302" s="299"/>
    </row>
    <row r="1303" ht="12">
      <c r="D1303" s="299"/>
    </row>
    <row r="1304" ht="12">
      <c r="D1304" s="299"/>
    </row>
    <row r="1305" ht="12">
      <c r="D1305" s="299"/>
    </row>
    <row r="1306" ht="12">
      <c r="D1306" s="299"/>
    </row>
    <row r="1307" ht="12">
      <c r="D1307" s="299"/>
    </row>
    <row r="1308" ht="12">
      <c r="D1308" s="299"/>
    </row>
    <row r="1309" ht="12">
      <c r="D1309" s="299"/>
    </row>
    <row r="1310" ht="12">
      <c r="D1310" s="299"/>
    </row>
    <row r="1311" ht="12">
      <c r="D1311" s="299"/>
    </row>
    <row r="1312" ht="12">
      <c r="D1312" s="299"/>
    </row>
    <row r="1313" ht="12">
      <c r="D1313" s="299"/>
    </row>
    <row r="1314" ht="12">
      <c r="D1314" s="299"/>
    </row>
    <row r="1315" ht="12">
      <c r="D1315" s="299"/>
    </row>
    <row r="1316" ht="12">
      <c r="D1316" s="299"/>
    </row>
    <row r="1317" ht="12">
      <c r="D1317" s="299"/>
    </row>
    <row r="1318" ht="12">
      <c r="D1318" s="299"/>
    </row>
    <row r="1319" ht="12">
      <c r="D1319" s="299"/>
    </row>
    <row r="1320" ht="12">
      <c r="D1320" s="299"/>
    </row>
    <row r="1321" ht="12">
      <c r="D1321" s="299"/>
    </row>
    <row r="1322" ht="12">
      <c r="D1322" s="299"/>
    </row>
    <row r="1323" ht="12">
      <c r="D1323" s="299"/>
    </row>
    <row r="1324" ht="12">
      <c r="D1324" s="299"/>
    </row>
    <row r="1325" ht="12">
      <c r="D1325" s="299"/>
    </row>
    <row r="1326" ht="12">
      <c r="D1326" s="299"/>
    </row>
    <row r="1327" ht="12">
      <c r="D1327" s="299"/>
    </row>
    <row r="1328" ht="12">
      <c r="D1328" s="299"/>
    </row>
    <row r="1329" ht="12">
      <c r="D1329" s="299"/>
    </row>
    <row r="1330" ht="12">
      <c r="D1330" s="299"/>
    </row>
    <row r="1331" ht="12">
      <c r="D1331" s="299"/>
    </row>
    <row r="1332" ht="12">
      <c r="D1332" s="299"/>
    </row>
    <row r="1333" ht="12">
      <c r="D1333" s="299"/>
    </row>
    <row r="1334" ht="12">
      <c r="D1334" s="299"/>
    </row>
    <row r="1335" ht="12">
      <c r="D1335" s="299"/>
    </row>
    <row r="1336" ht="12">
      <c r="D1336" s="299"/>
    </row>
    <row r="1337" ht="12">
      <c r="D1337" s="299"/>
    </row>
    <row r="1338" ht="12">
      <c r="D1338" s="299"/>
    </row>
    <row r="1339" ht="12">
      <c r="D1339" s="299"/>
    </row>
    <row r="1340" ht="12">
      <c r="D1340" s="299"/>
    </row>
    <row r="1341" ht="12">
      <c r="D1341" s="299"/>
    </row>
    <row r="1342" ht="12">
      <c r="D1342" s="299"/>
    </row>
    <row r="1343" ht="12">
      <c r="D1343" s="299"/>
    </row>
    <row r="1344" ht="12">
      <c r="D1344" s="299"/>
    </row>
    <row r="1345" ht="12">
      <c r="D1345" s="299"/>
    </row>
    <row r="1346" ht="12">
      <c r="D1346" s="299"/>
    </row>
    <row r="1347" ht="12">
      <c r="D1347" s="299"/>
    </row>
    <row r="1348" ht="12">
      <c r="D1348" s="299"/>
    </row>
    <row r="1349" ht="12">
      <c r="D1349" s="299"/>
    </row>
    <row r="1350" ht="12">
      <c r="D1350" s="299"/>
    </row>
    <row r="1351" ht="12">
      <c r="D1351" s="299"/>
    </row>
    <row r="1352" ht="12">
      <c r="D1352" s="299"/>
    </row>
    <row r="1353" ht="12">
      <c r="D1353" s="299"/>
    </row>
    <row r="1354" ht="12">
      <c r="D1354" s="299"/>
    </row>
    <row r="1355" ht="12">
      <c r="D1355" s="299"/>
    </row>
    <row r="1356" ht="12">
      <c r="D1356" s="299"/>
    </row>
    <row r="1357" ht="12">
      <c r="D1357" s="299"/>
    </row>
    <row r="1358" ht="12">
      <c r="D1358" s="299"/>
    </row>
    <row r="1359" ht="12">
      <c r="D1359" s="299"/>
    </row>
    <row r="1360" ht="12">
      <c r="D1360" s="299"/>
    </row>
    <row r="1361" ht="12">
      <c r="D1361" s="299"/>
    </row>
    <row r="1362" ht="12">
      <c r="D1362" s="299"/>
    </row>
    <row r="1363" ht="12">
      <c r="D1363" s="299"/>
    </row>
    <row r="1364" ht="12">
      <c r="D1364" s="299"/>
    </row>
    <row r="1365" ht="12">
      <c r="D1365" s="299"/>
    </row>
    <row r="1366" ht="12">
      <c r="D1366" s="299"/>
    </row>
    <row r="1367" ht="12">
      <c r="D1367" s="299"/>
    </row>
    <row r="1368" ht="12">
      <c r="D1368" s="299"/>
    </row>
    <row r="1369" ht="12">
      <c r="D1369" s="299"/>
    </row>
    <row r="1370" ht="12">
      <c r="D1370" s="299"/>
    </row>
    <row r="1371" ht="12">
      <c r="D1371" s="299"/>
    </row>
    <row r="1372" ht="12">
      <c r="D1372" s="299"/>
    </row>
    <row r="1373" ht="12">
      <c r="D1373" s="299"/>
    </row>
    <row r="1374" ht="12">
      <c r="D1374" s="299"/>
    </row>
    <row r="1375" ht="12">
      <c r="D1375" s="299"/>
    </row>
    <row r="1376" ht="12">
      <c r="D1376" s="299"/>
    </row>
    <row r="1377" ht="12">
      <c r="D1377" s="299"/>
    </row>
    <row r="1378" ht="12">
      <c r="D1378" s="299"/>
    </row>
    <row r="1379" ht="12">
      <c r="D1379" s="299"/>
    </row>
    <row r="1380" ht="12">
      <c r="D1380" s="299"/>
    </row>
    <row r="1381" ht="12">
      <c r="D1381" s="299"/>
    </row>
    <row r="1382" ht="12">
      <c r="D1382" s="299"/>
    </row>
    <row r="1383" ht="12">
      <c r="D1383" s="299"/>
    </row>
    <row r="1384" ht="12">
      <c r="D1384" s="299"/>
    </row>
    <row r="1385" ht="12">
      <c r="D1385" s="299"/>
    </row>
    <row r="1386" ht="12">
      <c r="D1386" s="299"/>
    </row>
    <row r="1387" ht="12">
      <c r="D1387" s="299"/>
    </row>
    <row r="1388" ht="12">
      <c r="D1388" s="299"/>
    </row>
    <row r="1389" ht="12">
      <c r="D1389" s="299"/>
    </row>
    <row r="1390" ht="12">
      <c r="D1390" s="299"/>
    </row>
    <row r="1391" ht="12">
      <c r="D1391" s="299"/>
    </row>
    <row r="1392" ht="12">
      <c r="D1392" s="299"/>
    </row>
    <row r="1393" ht="12">
      <c r="D1393" s="299"/>
    </row>
    <row r="1394" ht="12">
      <c r="D1394" s="299"/>
    </row>
    <row r="1395" ht="12">
      <c r="D1395" s="299"/>
    </row>
    <row r="1396" ht="12">
      <c r="D1396" s="299"/>
    </row>
    <row r="1397" ht="12">
      <c r="D1397" s="299"/>
    </row>
    <row r="1398" ht="12">
      <c r="D1398" s="299"/>
    </row>
    <row r="1399" ht="12">
      <c r="D1399" s="299"/>
    </row>
    <row r="1400" ht="12">
      <c r="D1400" s="299"/>
    </row>
    <row r="1401" ht="12">
      <c r="D1401" s="299"/>
    </row>
    <row r="1402" ht="12">
      <c r="D1402" s="299"/>
    </row>
    <row r="1403" ht="12">
      <c r="D1403" s="299"/>
    </row>
    <row r="1404" ht="12">
      <c r="D1404" s="299"/>
    </row>
    <row r="1405" ht="12">
      <c r="D1405" s="299"/>
    </row>
    <row r="1406" ht="12">
      <c r="D1406" s="299"/>
    </row>
    <row r="1407" ht="12">
      <c r="D1407" s="299"/>
    </row>
    <row r="1408" ht="12">
      <c r="D1408" s="299"/>
    </row>
    <row r="1409" ht="12">
      <c r="D1409" s="299"/>
    </row>
    <row r="1410" ht="12">
      <c r="D1410" s="299"/>
    </row>
    <row r="1411" ht="12">
      <c r="D1411" s="299"/>
    </row>
    <row r="1412" ht="12">
      <c r="D1412" s="299"/>
    </row>
    <row r="1413" ht="12">
      <c r="D1413" s="299"/>
    </row>
    <row r="1414" ht="12">
      <c r="D1414" s="299"/>
    </row>
    <row r="1415" ht="12">
      <c r="D1415" s="299"/>
    </row>
    <row r="1416" ht="12">
      <c r="D1416" s="299"/>
    </row>
    <row r="1417" ht="12">
      <c r="D1417" s="299"/>
    </row>
    <row r="1418" ht="12">
      <c r="D1418" s="299"/>
    </row>
    <row r="1419" ht="12">
      <c r="D1419" s="299"/>
    </row>
    <row r="1420" ht="12">
      <c r="D1420" s="299"/>
    </row>
    <row r="1421" ht="12">
      <c r="D1421" s="299"/>
    </row>
    <row r="1422" ht="12">
      <c r="D1422" s="299"/>
    </row>
    <row r="1423" ht="12">
      <c r="D1423" s="299"/>
    </row>
    <row r="1424" ht="12">
      <c r="D1424" s="299"/>
    </row>
    <row r="1425" ht="12">
      <c r="D1425" s="299"/>
    </row>
    <row r="1426" ht="12">
      <c r="D1426" s="299"/>
    </row>
    <row r="1427" ht="12">
      <c r="D1427" s="299"/>
    </row>
    <row r="1428" ht="12">
      <c r="D1428" s="299"/>
    </row>
    <row r="1429" ht="12">
      <c r="D1429" s="299"/>
    </row>
    <row r="1430" ht="12">
      <c r="D1430" s="299"/>
    </row>
    <row r="1431" ht="12">
      <c r="D1431" s="299"/>
    </row>
    <row r="1432" ht="12">
      <c r="D1432" s="299"/>
    </row>
    <row r="1433" ht="12">
      <c r="D1433" s="299"/>
    </row>
    <row r="1434" ht="12">
      <c r="D1434" s="299"/>
    </row>
    <row r="1435" ht="12">
      <c r="D1435" s="299"/>
    </row>
    <row r="1436" ht="12">
      <c r="D1436" s="299"/>
    </row>
    <row r="1437" ht="12">
      <c r="D1437" s="299"/>
    </row>
    <row r="1438" ht="12">
      <c r="D1438" s="299"/>
    </row>
    <row r="1439" ht="12">
      <c r="D1439" s="299"/>
    </row>
    <row r="1440" ht="12">
      <c r="D1440" s="299"/>
    </row>
    <row r="1441" ht="12">
      <c r="D1441" s="299"/>
    </row>
    <row r="1442" ht="12">
      <c r="D1442" s="299"/>
    </row>
    <row r="1443" ht="12">
      <c r="D1443" s="299"/>
    </row>
    <row r="1444" ht="12">
      <c r="D1444" s="299"/>
    </row>
    <row r="1445" ht="12">
      <c r="D1445" s="299"/>
    </row>
    <row r="1446" ht="12">
      <c r="D1446" s="299"/>
    </row>
    <row r="1447" ht="12">
      <c r="D1447" s="299"/>
    </row>
    <row r="1448" ht="12">
      <c r="D1448" s="299"/>
    </row>
    <row r="1449" ht="12">
      <c r="D1449" s="299"/>
    </row>
    <row r="1450" ht="12">
      <c r="D1450" s="299"/>
    </row>
    <row r="1451" ht="12">
      <c r="D1451" s="299"/>
    </row>
    <row r="1452" ht="12">
      <c r="D1452" s="299"/>
    </row>
    <row r="1453" ht="12">
      <c r="D1453" s="299"/>
    </row>
    <row r="1454" ht="12">
      <c r="D1454" s="299"/>
    </row>
    <row r="1455" ht="12">
      <c r="D1455" s="299"/>
    </row>
    <row r="1456" ht="12">
      <c r="D1456" s="299"/>
    </row>
    <row r="1457" ht="12">
      <c r="D1457" s="299"/>
    </row>
    <row r="1458" ht="12">
      <c r="D1458" s="299"/>
    </row>
    <row r="1459" ht="12">
      <c r="D1459" s="299"/>
    </row>
    <row r="1460" ht="12">
      <c r="D1460" s="299"/>
    </row>
    <row r="1461" ht="12">
      <c r="D1461" s="299"/>
    </row>
    <row r="1462" ht="12">
      <c r="D1462" s="299"/>
    </row>
    <row r="1463" ht="12">
      <c r="D1463" s="299"/>
    </row>
    <row r="1464" ht="12">
      <c r="D1464" s="299"/>
    </row>
    <row r="1465" ht="12">
      <c r="D1465" s="299"/>
    </row>
    <row r="1466" ht="12">
      <c r="D1466" s="299"/>
    </row>
    <row r="1467" ht="12">
      <c r="D1467" s="299"/>
    </row>
    <row r="1468" ht="12">
      <c r="D1468" s="299"/>
    </row>
    <row r="1469" ht="12">
      <c r="D1469" s="299"/>
    </row>
    <row r="1470" ht="12">
      <c r="D1470" s="299"/>
    </row>
    <row r="1471" ht="12">
      <c r="D1471" s="299"/>
    </row>
    <row r="1472" ht="12">
      <c r="D1472" s="299"/>
    </row>
    <row r="1473" ht="12">
      <c r="D1473" s="299"/>
    </row>
    <row r="1474" ht="12">
      <c r="D1474" s="299"/>
    </row>
    <row r="1475" ht="12">
      <c r="D1475" s="299"/>
    </row>
    <row r="1476" ht="12">
      <c r="D1476" s="299"/>
    </row>
    <row r="1477" ht="12">
      <c r="D1477" s="299"/>
    </row>
    <row r="1478" ht="12">
      <c r="D1478" s="299"/>
    </row>
    <row r="1479" ht="12">
      <c r="D1479" s="299"/>
    </row>
    <row r="1480" ht="12">
      <c r="D1480" s="299"/>
    </row>
    <row r="1481" ht="12">
      <c r="D1481" s="299"/>
    </row>
    <row r="1482" ht="12">
      <c r="D1482" s="299"/>
    </row>
    <row r="1483" ht="12">
      <c r="D1483" s="299"/>
    </row>
    <row r="1484" ht="12">
      <c r="D1484" s="299"/>
    </row>
    <row r="1485" ht="12">
      <c r="D1485" s="299"/>
    </row>
    <row r="1486" ht="12">
      <c r="D1486" s="299"/>
    </row>
    <row r="1487" ht="12">
      <c r="D1487" s="299"/>
    </row>
    <row r="1488" ht="12">
      <c r="D1488" s="299"/>
    </row>
    <row r="1489" ht="12">
      <c r="D1489" s="299"/>
    </row>
    <row r="1490" ht="12">
      <c r="D1490" s="299"/>
    </row>
    <row r="1491" ht="12">
      <c r="D1491" s="299"/>
    </row>
    <row r="1492" ht="12">
      <c r="D1492" s="299"/>
    </row>
    <row r="1493" ht="12">
      <c r="D1493" s="299"/>
    </row>
    <row r="1494" ht="12">
      <c r="D1494" s="299"/>
    </row>
    <row r="1495" ht="12">
      <c r="D1495" s="299"/>
    </row>
    <row r="1496" ht="12">
      <c r="D1496" s="299"/>
    </row>
    <row r="1497" ht="12">
      <c r="D1497" s="299"/>
    </row>
    <row r="1498" ht="12">
      <c r="D1498" s="299"/>
    </row>
    <row r="1499" ht="12">
      <c r="D1499" s="299"/>
    </row>
    <row r="1500" ht="12">
      <c r="D1500" s="299"/>
    </row>
    <row r="1501" ht="12">
      <c r="D1501" s="299"/>
    </row>
    <row r="1502" ht="12">
      <c r="D1502" s="299"/>
    </row>
    <row r="1503" ht="12">
      <c r="D1503" s="299"/>
    </row>
    <row r="1504" ht="12">
      <c r="D1504" s="299"/>
    </row>
    <row r="1505" ht="12">
      <c r="D1505" s="299"/>
    </row>
    <row r="1506" ht="12">
      <c r="D1506" s="299"/>
    </row>
    <row r="1507" ht="12">
      <c r="D1507" s="299"/>
    </row>
    <row r="1508" ht="12">
      <c r="D1508" s="299"/>
    </row>
    <row r="1509" ht="12">
      <c r="D1509" s="299"/>
    </row>
    <row r="1510" ht="12">
      <c r="D1510" s="299"/>
    </row>
    <row r="1511" ht="12">
      <c r="D1511" s="299"/>
    </row>
    <row r="1512" ht="12">
      <c r="D1512" s="299"/>
    </row>
    <row r="1513" ht="12">
      <c r="D1513" s="299"/>
    </row>
    <row r="1514" ht="12">
      <c r="D1514" s="299"/>
    </row>
    <row r="1515" ht="12">
      <c r="D1515" s="299"/>
    </row>
    <row r="1516" ht="12">
      <c r="D1516" s="299"/>
    </row>
    <row r="1517" ht="12">
      <c r="D1517" s="299"/>
    </row>
    <row r="1518" ht="12">
      <c r="D1518" s="299"/>
    </row>
    <row r="1519" ht="12">
      <c r="D1519" s="299"/>
    </row>
    <row r="1520" ht="12">
      <c r="D1520" s="299"/>
    </row>
    <row r="1521" ht="12">
      <c r="D1521" s="299"/>
    </row>
    <row r="1522" ht="12">
      <c r="D1522" s="299"/>
    </row>
    <row r="1523" ht="12">
      <c r="D1523" s="299"/>
    </row>
    <row r="1524" ht="12">
      <c r="D1524" s="299"/>
    </row>
    <row r="1525" ht="12">
      <c r="D1525" s="299"/>
    </row>
    <row r="1526" ht="12">
      <c r="D1526" s="299"/>
    </row>
    <row r="1527" ht="12">
      <c r="D1527" s="299"/>
    </row>
    <row r="1528" ht="12">
      <c r="D1528" s="299"/>
    </row>
    <row r="1529" ht="12">
      <c r="D1529" s="299"/>
    </row>
    <row r="1530" ht="12">
      <c r="D1530" s="299"/>
    </row>
    <row r="1531" ht="12">
      <c r="D1531" s="299"/>
    </row>
    <row r="1532" ht="12">
      <c r="D1532" s="299"/>
    </row>
    <row r="1533" ht="12">
      <c r="D1533" s="299"/>
    </row>
    <row r="1534" ht="12">
      <c r="D1534" s="299"/>
    </row>
    <row r="1535" ht="12">
      <c r="D1535" s="299"/>
    </row>
    <row r="1536" ht="12">
      <c r="D1536" s="299"/>
    </row>
    <row r="1537" ht="12">
      <c r="D1537" s="299"/>
    </row>
    <row r="1538" ht="12">
      <c r="D1538" s="299"/>
    </row>
    <row r="1539" ht="12">
      <c r="D1539" s="299"/>
    </row>
    <row r="1540" ht="12">
      <c r="D1540" s="299"/>
    </row>
    <row r="1541" ht="12">
      <c r="D1541" s="299"/>
    </row>
    <row r="1542" ht="12">
      <c r="D1542" s="299"/>
    </row>
    <row r="1543" ht="12">
      <c r="D1543" s="299"/>
    </row>
    <row r="1544" ht="12">
      <c r="D1544" s="299"/>
    </row>
    <row r="1545" ht="12">
      <c r="D1545" s="299"/>
    </row>
    <row r="1546" ht="12">
      <c r="D1546" s="299"/>
    </row>
    <row r="1547" ht="12">
      <c r="D1547" s="299"/>
    </row>
    <row r="1548" ht="12">
      <c r="D1548" s="299"/>
    </row>
    <row r="1549" ht="12">
      <c r="D1549" s="299"/>
    </row>
    <row r="1550" ht="12">
      <c r="D1550" s="299"/>
    </row>
    <row r="1551" ht="12">
      <c r="D1551" s="299"/>
    </row>
    <row r="1552" ht="12">
      <c r="D1552" s="299"/>
    </row>
    <row r="1553" ht="12">
      <c r="D1553" s="299"/>
    </row>
    <row r="1554" ht="12">
      <c r="D1554" s="299"/>
    </row>
    <row r="1555" ht="12">
      <c r="D1555" s="299"/>
    </row>
    <row r="1556" ht="12">
      <c r="D1556" s="299"/>
    </row>
    <row r="1557" ht="12">
      <c r="D1557" s="299"/>
    </row>
    <row r="1558" ht="12">
      <c r="D1558" s="299"/>
    </row>
    <row r="1559" ht="12">
      <c r="D1559" s="299"/>
    </row>
    <row r="1560" ht="12">
      <c r="D1560" s="299"/>
    </row>
    <row r="1561" ht="12">
      <c r="D1561" s="299"/>
    </row>
    <row r="1562" ht="12">
      <c r="D1562" s="299"/>
    </row>
    <row r="1563" ht="12">
      <c r="D1563" s="299"/>
    </row>
    <row r="1564" ht="12">
      <c r="D1564" s="299"/>
    </row>
    <row r="1565" ht="12">
      <c r="D1565" s="299"/>
    </row>
    <row r="1566" ht="12">
      <c r="D1566" s="299"/>
    </row>
    <row r="1567" ht="12">
      <c r="D1567" s="299"/>
    </row>
    <row r="1568" ht="12">
      <c r="D1568" s="299"/>
    </row>
    <row r="1569" ht="12">
      <c r="D1569" s="299"/>
    </row>
    <row r="1570" ht="12">
      <c r="D1570" s="299"/>
    </row>
    <row r="1571" ht="12">
      <c r="D1571" s="299"/>
    </row>
    <row r="1572" ht="12">
      <c r="D1572" s="299"/>
    </row>
    <row r="1573" ht="12">
      <c r="D1573" s="299"/>
    </row>
    <row r="1574" ht="12">
      <c r="D1574" s="299"/>
    </row>
    <row r="1575" ht="12">
      <c r="D1575" s="299"/>
    </row>
    <row r="1576" ht="12">
      <c r="D1576" s="299"/>
    </row>
    <row r="1577" ht="12">
      <c r="D1577" s="299"/>
    </row>
    <row r="1578" ht="12">
      <c r="D1578" s="299"/>
    </row>
    <row r="1579" ht="12">
      <c r="D1579" s="299"/>
    </row>
    <row r="1580" ht="12">
      <c r="D1580" s="299"/>
    </row>
    <row r="1581" ht="12">
      <c r="D1581" s="299"/>
    </row>
    <row r="1582" ht="12">
      <c r="D1582" s="299"/>
    </row>
    <row r="1583" ht="12">
      <c r="D1583" s="299"/>
    </row>
    <row r="1584" ht="12">
      <c r="D1584" s="299"/>
    </row>
    <row r="1585" ht="12">
      <c r="D1585" s="299"/>
    </row>
    <row r="1586" ht="12">
      <c r="D1586" s="299"/>
    </row>
    <row r="1587" ht="12">
      <c r="D1587" s="299"/>
    </row>
    <row r="1588" ht="12">
      <c r="D1588" s="299"/>
    </row>
    <row r="1589" ht="12">
      <c r="D1589" s="299"/>
    </row>
    <row r="1590" ht="12">
      <c r="D1590" s="299"/>
    </row>
    <row r="1591" ht="12">
      <c r="D1591" s="299"/>
    </row>
    <row r="1592" ht="12">
      <c r="D1592" s="299"/>
    </row>
    <row r="1593" ht="12">
      <c r="D1593" s="299"/>
    </row>
    <row r="1594" ht="12">
      <c r="D1594" s="299"/>
    </row>
    <row r="1595" ht="12">
      <c r="D1595" s="299"/>
    </row>
    <row r="1596" ht="12">
      <c r="D1596" s="299"/>
    </row>
    <row r="1597" ht="12">
      <c r="D1597" s="299"/>
    </row>
    <row r="1598" ht="12">
      <c r="D1598" s="299"/>
    </row>
    <row r="1599" ht="12">
      <c r="D1599" s="299"/>
    </row>
    <row r="1600" ht="12">
      <c r="D1600" s="299"/>
    </row>
    <row r="1601" ht="12">
      <c r="D1601" s="299"/>
    </row>
    <row r="1602" ht="12">
      <c r="D1602" s="299"/>
    </row>
    <row r="1603" ht="12">
      <c r="D1603" s="299"/>
    </row>
    <row r="1604" ht="12">
      <c r="D1604" s="299"/>
    </row>
    <row r="1605" ht="12">
      <c r="D1605" s="299"/>
    </row>
    <row r="1606" ht="12">
      <c r="D1606" s="299"/>
    </row>
    <row r="1607" ht="12">
      <c r="D1607" s="299"/>
    </row>
    <row r="1608" ht="12">
      <c r="D1608" s="299"/>
    </row>
    <row r="1609" ht="12">
      <c r="D1609" s="299"/>
    </row>
    <row r="1610" ht="12">
      <c r="D1610" s="299"/>
    </row>
    <row r="1611" ht="12">
      <c r="D1611" s="299"/>
    </row>
    <row r="1612" ht="12">
      <c r="D1612" s="299"/>
    </row>
    <row r="1613" ht="12">
      <c r="D1613" s="299"/>
    </row>
    <row r="1614" ht="12">
      <c r="D1614" s="299"/>
    </row>
    <row r="1615" ht="12">
      <c r="D1615" s="299"/>
    </row>
    <row r="1616" ht="12">
      <c r="D1616" s="299"/>
    </row>
    <row r="1617" ht="12">
      <c r="D1617" s="299"/>
    </row>
    <row r="1618" ht="12">
      <c r="D1618" s="299"/>
    </row>
    <row r="1619" ht="12">
      <c r="D1619" s="299"/>
    </row>
    <row r="1620" ht="12">
      <c r="D1620" s="299"/>
    </row>
    <row r="1621" ht="12">
      <c r="D1621" s="299"/>
    </row>
    <row r="1622" ht="12">
      <c r="D1622" s="299"/>
    </row>
    <row r="1623" ht="12">
      <c r="D1623" s="299"/>
    </row>
    <row r="1624" ht="12">
      <c r="D1624" s="299"/>
    </row>
    <row r="1625" ht="12">
      <c r="D1625" s="299"/>
    </row>
    <row r="1626" ht="12">
      <c r="D1626" s="299"/>
    </row>
    <row r="1627" ht="12">
      <c r="D1627" s="299"/>
    </row>
    <row r="1628" ht="12">
      <c r="D1628" s="299"/>
    </row>
    <row r="1629" ht="12">
      <c r="D1629" s="299"/>
    </row>
    <row r="1630" ht="12">
      <c r="D1630" s="299"/>
    </row>
    <row r="1631" ht="12">
      <c r="D1631" s="299"/>
    </row>
    <row r="1632" ht="12">
      <c r="D1632" s="299"/>
    </row>
    <row r="1633" ht="12">
      <c r="D1633" s="299"/>
    </row>
    <row r="1634" ht="12">
      <c r="D1634" s="299"/>
    </row>
    <row r="1635" ht="12">
      <c r="D1635" s="299"/>
    </row>
    <row r="1636" ht="12">
      <c r="D1636" s="299"/>
    </row>
    <row r="1637" ht="12">
      <c r="D1637" s="299"/>
    </row>
    <row r="1638" ht="12">
      <c r="D1638" s="299"/>
    </row>
    <row r="1639" ht="12">
      <c r="D1639" s="299"/>
    </row>
    <row r="1640" ht="12">
      <c r="D1640" s="299"/>
    </row>
    <row r="1641" ht="12">
      <c r="D1641" s="299"/>
    </row>
    <row r="1642" ht="12">
      <c r="D1642" s="299"/>
    </row>
    <row r="1643" ht="12">
      <c r="D1643" s="299"/>
    </row>
    <row r="1644" ht="12">
      <c r="D1644" s="299"/>
    </row>
    <row r="1645" ht="12">
      <c r="D1645" s="299"/>
    </row>
    <row r="1646" ht="12">
      <c r="D1646" s="299"/>
    </row>
    <row r="1647" ht="12">
      <c r="D1647" s="299"/>
    </row>
    <row r="1648" ht="12">
      <c r="D1648" s="299"/>
    </row>
    <row r="1649" ht="12">
      <c r="D1649" s="299"/>
    </row>
    <row r="1650" ht="12">
      <c r="D1650" s="299"/>
    </row>
    <row r="1651" ht="12">
      <c r="D1651" s="299"/>
    </row>
    <row r="1652" ht="12">
      <c r="D1652" s="299"/>
    </row>
    <row r="1653" ht="12">
      <c r="D1653" s="299"/>
    </row>
    <row r="1654" ht="12">
      <c r="D1654" s="299"/>
    </row>
    <row r="1655" ht="12">
      <c r="D1655" s="299"/>
    </row>
    <row r="1656" ht="12">
      <c r="D1656" s="299"/>
    </row>
    <row r="1657" ht="12">
      <c r="D1657" s="299"/>
    </row>
    <row r="1658" ht="12">
      <c r="D1658" s="299"/>
    </row>
    <row r="1659" ht="12">
      <c r="D1659" s="299"/>
    </row>
    <row r="1660" ht="12">
      <c r="D1660" s="299"/>
    </row>
    <row r="1661" ht="12">
      <c r="D1661" s="299"/>
    </row>
    <row r="1662" ht="12">
      <c r="D1662" s="299"/>
    </row>
    <row r="1663" ht="12">
      <c r="D1663" s="299"/>
    </row>
    <row r="1664" ht="12">
      <c r="D1664" s="299"/>
    </row>
    <row r="1665" ht="12">
      <c r="D1665" s="299"/>
    </row>
    <row r="1666" ht="12">
      <c r="D1666" s="299"/>
    </row>
    <row r="1667" ht="12">
      <c r="D1667" s="299"/>
    </row>
    <row r="1668" ht="12">
      <c r="D1668" s="299"/>
    </row>
    <row r="1669" ht="12">
      <c r="D1669" s="299"/>
    </row>
    <row r="1670" ht="12">
      <c r="D1670" s="299"/>
    </row>
    <row r="1671" ht="12">
      <c r="D1671" s="299"/>
    </row>
    <row r="1672" ht="12">
      <c r="D1672" s="299"/>
    </row>
    <row r="1673" ht="12">
      <c r="D1673" s="299"/>
    </row>
    <row r="1674" ht="12">
      <c r="D1674" s="299"/>
    </row>
    <row r="1675" ht="12">
      <c r="D1675" s="299"/>
    </row>
    <row r="1676" ht="12">
      <c r="D1676" s="299"/>
    </row>
    <row r="1677" ht="12">
      <c r="D1677" s="299"/>
    </row>
    <row r="1678" ht="12">
      <c r="D1678" s="299"/>
    </row>
    <row r="1679" ht="12">
      <c r="D1679" s="299"/>
    </row>
    <row r="1680" ht="12">
      <c r="D1680" s="299"/>
    </row>
    <row r="1681" ht="12">
      <c r="D1681" s="299"/>
    </row>
    <row r="1682" ht="12">
      <c r="D1682" s="299"/>
    </row>
    <row r="1683" ht="12">
      <c r="D1683" s="299"/>
    </row>
    <row r="1684" ht="12">
      <c r="D1684" s="299"/>
    </row>
    <row r="1685" ht="12">
      <c r="D1685" s="299"/>
    </row>
    <row r="1686" ht="12">
      <c r="D1686" s="299"/>
    </row>
    <row r="1687" ht="12">
      <c r="D1687" s="299"/>
    </row>
    <row r="1688" ht="12">
      <c r="D1688" s="299"/>
    </row>
    <row r="1689" ht="12">
      <c r="D1689" s="299"/>
    </row>
    <row r="1690" ht="12">
      <c r="D1690" s="299"/>
    </row>
    <row r="1691" ht="12">
      <c r="D1691" s="299"/>
    </row>
    <row r="1692" ht="12">
      <c r="D1692" s="299"/>
    </row>
    <row r="1693" ht="12">
      <c r="D1693" s="299"/>
    </row>
    <row r="1694" ht="12">
      <c r="D1694" s="299"/>
    </row>
    <row r="1695" ht="12">
      <c r="D1695" s="299"/>
    </row>
    <row r="1696" ht="12">
      <c r="D1696" s="299"/>
    </row>
    <row r="1697" ht="12">
      <c r="D1697" s="299"/>
    </row>
    <row r="1698" ht="12">
      <c r="D1698" s="299"/>
    </row>
    <row r="1699" ht="12">
      <c r="D1699" s="299"/>
    </row>
    <row r="1700" ht="12">
      <c r="D1700" s="299"/>
    </row>
    <row r="1701" ht="12">
      <c r="D1701" s="299"/>
    </row>
    <row r="1702" ht="12">
      <c r="D1702" s="299"/>
    </row>
    <row r="1703" ht="12">
      <c r="D1703" s="299"/>
    </row>
    <row r="1704" ht="12">
      <c r="D1704" s="299"/>
    </row>
    <row r="1705" ht="12">
      <c r="D1705" s="299"/>
    </row>
    <row r="1706" ht="12">
      <c r="D1706" s="299"/>
    </row>
    <row r="1707" ht="12">
      <c r="D1707" s="299"/>
    </row>
    <row r="1708" ht="12">
      <c r="D1708" s="299"/>
    </row>
    <row r="1709" ht="12">
      <c r="D1709" s="299"/>
    </row>
    <row r="1710" ht="12">
      <c r="D1710" s="299"/>
    </row>
    <row r="1711" ht="12">
      <c r="D1711" s="299"/>
    </row>
    <row r="1712" ht="12">
      <c r="D1712" s="299"/>
    </row>
    <row r="1713" ht="12">
      <c r="D1713" s="299"/>
    </row>
    <row r="1714" ht="12">
      <c r="D1714" s="299"/>
    </row>
    <row r="1715" ht="12">
      <c r="D1715" s="299"/>
    </row>
    <row r="1716" ht="12">
      <c r="D1716" s="299"/>
    </row>
    <row r="1717" ht="12">
      <c r="D1717" s="299"/>
    </row>
    <row r="1718" ht="12">
      <c r="D1718" s="299"/>
    </row>
    <row r="1719" ht="12">
      <c r="D1719" s="299"/>
    </row>
    <row r="1720" ht="12">
      <c r="D1720" s="299"/>
    </row>
    <row r="1721" ht="12">
      <c r="D1721" s="299"/>
    </row>
    <row r="1722" ht="12">
      <c r="D1722" s="299"/>
    </row>
    <row r="1723" ht="12">
      <c r="D1723" s="299"/>
    </row>
    <row r="1724" ht="12">
      <c r="D1724" s="299"/>
    </row>
    <row r="1725" ht="12">
      <c r="D1725" s="299"/>
    </row>
    <row r="1726" ht="12">
      <c r="D1726" s="299"/>
    </row>
    <row r="1727" ht="12">
      <c r="D1727" s="299"/>
    </row>
    <row r="1728" ht="12">
      <c r="D1728" s="299"/>
    </row>
    <row r="1729" ht="12">
      <c r="D1729" s="299"/>
    </row>
    <row r="1730" ht="12">
      <c r="D1730" s="299"/>
    </row>
    <row r="1731" ht="12">
      <c r="D1731" s="299"/>
    </row>
    <row r="1732" ht="12">
      <c r="D1732" s="299"/>
    </row>
    <row r="1733" ht="12">
      <c r="D1733" s="299"/>
    </row>
    <row r="1734" ht="12">
      <c r="D1734" s="299"/>
    </row>
    <row r="1735" ht="12">
      <c r="D1735" s="299"/>
    </row>
    <row r="1736" ht="12">
      <c r="D1736" s="299"/>
    </row>
    <row r="1737" ht="12">
      <c r="D1737" s="299"/>
    </row>
    <row r="1738" ht="12">
      <c r="D1738" s="299"/>
    </row>
    <row r="1739" ht="12">
      <c r="D1739" s="299"/>
    </row>
    <row r="1740" ht="12">
      <c r="D1740" s="299"/>
    </row>
    <row r="1741" ht="12">
      <c r="D1741" s="299"/>
    </row>
    <row r="1742" ht="12">
      <c r="D1742" s="299"/>
    </row>
    <row r="1743" ht="12">
      <c r="D1743" s="299"/>
    </row>
    <row r="1744" ht="12">
      <c r="D1744" s="299"/>
    </row>
    <row r="1745" ht="12">
      <c r="D1745" s="299"/>
    </row>
    <row r="1746" ht="12">
      <c r="D1746" s="299"/>
    </row>
    <row r="1747" ht="12">
      <c r="D1747" s="299"/>
    </row>
    <row r="1748" ht="12">
      <c r="D1748" s="299"/>
    </row>
    <row r="1749" ht="12">
      <c r="D1749" s="299"/>
    </row>
    <row r="1750" ht="12">
      <c r="D1750" s="299"/>
    </row>
    <row r="1751" ht="12">
      <c r="D1751" s="299"/>
    </row>
    <row r="1752" ht="12">
      <c r="D1752" s="299"/>
    </row>
    <row r="1753" ht="12">
      <c r="D1753" s="299"/>
    </row>
    <row r="1754" ht="12">
      <c r="D1754" s="299"/>
    </row>
    <row r="1755" ht="12">
      <c r="D1755" s="299"/>
    </row>
    <row r="1756" ht="12">
      <c r="D1756" s="299"/>
    </row>
    <row r="1757" ht="12">
      <c r="D1757" s="299"/>
    </row>
    <row r="1758" ht="12">
      <c r="D1758" s="299"/>
    </row>
    <row r="1759" ht="12">
      <c r="D1759" s="299"/>
    </row>
    <row r="1760" ht="12">
      <c r="D1760" s="299"/>
    </row>
    <row r="1761" ht="12">
      <c r="D1761" s="299"/>
    </row>
    <row r="1762" ht="12">
      <c r="D1762" s="299"/>
    </row>
    <row r="1763" ht="12">
      <c r="D1763" s="299"/>
    </row>
    <row r="1764" ht="12">
      <c r="D1764" s="299"/>
    </row>
    <row r="1765" ht="12">
      <c r="D1765" s="299"/>
    </row>
    <row r="1766" ht="12">
      <c r="D1766" s="299"/>
    </row>
    <row r="1767" ht="12">
      <c r="D1767" s="299"/>
    </row>
    <row r="1768" ht="12">
      <c r="D1768" s="299"/>
    </row>
    <row r="1769" ht="12">
      <c r="D1769" s="299"/>
    </row>
    <row r="1770" ht="12">
      <c r="D1770" s="299"/>
    </row>
    <row r="1771" ht="12">
      <c r="D1771" s="299"/>
    </row>
    <row r="1772" ht="12">
      <c r="D1772" s="299"/>
    </row>
    <row r="1773" ht="12">
      <c r="D1773" s="299"/>
    </row>
    <row r="1774" ht="12">
      <c r="D1774" s="299"/>
    </row>
    <row r="1775" ht="12">
      <c r="D1775" s="299"/>
    </row>
    <row r="1776" ht="12">
      <c r="D1776" s="299"/>
    </row>
    <row r="1777" ht="12">
      <c r="D1777" s="299"/>
    </row>
    <row r="1778" ht="12">
      <c r="D1778" s="299"/>
    </row>
    <row r="1779" ht="12">
      <c r="D1779" s="299"/>
    </row>
    <row r="1780" ht="12">
      <c r="D1780" s="299"/>
    </row>
    <row r="1781" ht="12">
      <c r="D1781" s="299"/>
    </row>
    <row r="1782" ht="12">
      <c r="D1782" s="299"/>
    </row>
    <row r="1783" ht="12">
      <c r="D1783" s="299"/>
    </row>
    <row r="1784" ht="12">
      <c r="D1784" s="299"/>
    </row>
    <row r="1785" ht="12">
      <c r="D1785" s="299"/>
    </row>
    <row r="1786" ht="12">
      <c r="D1786" s="299"/>
    </row>
    <row r="1787" ht="12">
      <c r="D1787" s="299"/>
    </row>
    <row r="1788" ht="12">
      <c r="D1788" s="299"/>
    </row>
    <row r="1789" ht="12">
      <c r="D1789" s="299"/>
    </row>
    <row r="1790" ht="12">
      <c r="D1790" s="299"/>
    </row>
    <row r="1791" ht="12">
      <c r="D1791" s="299"/>
    </row>
    <row r="1792" ht="12">
      <c r="D1792" s="299"/>
    </row>
    <row r="1793" ht="12">
      <c r="D1793" s="299"/>
    </row>
    <row r="1794" ht="12">
      <c r="D1794" s="299"/>
    </row>
    <row r="1795" ht="12">
      <c r="D1795" s="299"/>
    </row>
    <row r="1796" ht="12">
      <c r="D1796" s="299"/>
    </row>
    <row r="1797" ht="12">
      <c r="D1797" s="299"/>
    </row>
    <row r="1798" ht="12">
      <c r="D1798" s="299"/>
    </row>
    <row r="1799" ht="12">
      <c r="D1799" s="299"/>
    </row>
    <row r="1800" ht="12">
      <c r="D1800" s="299"/>
    </row>
    <row r="1801" ht="12">
      <c r="D1801" s="299"/>
    </row>
    <row r="1802" ht="12">
      <c r="D1802" s="299"/>
    </row>
    <row r="1803" ht="12">
      <c r="D1803" s="299"/>
    </row>
    <row r="1804" ht="12">
      <c r="D1804" s="299"/>
    </row>
    <row r="1805" ht="12">
      <c r="D1805" s="299"/>
    </row>
    <row r="1806" ht="12">
      <c r="D1806" s="299"/>
    </row>
    <row r="1807" ht="12">
      <c r="D1807" s="299"/>
    </row>
    <row r="1808" ht="12">
      <c r="D1808" s="299"/>
    </row>
    <row r="1809" ht="12">
      <c r="D1809" s="299"/>
    </row>
    <row r="1810" ht="12">
      <c r="D1810" s="299"/>
    </row>
    <row r="1811" ht="12">
      <c r="D1811" s="299"/>
    </row>
    <row r="1812" ht="12">
      <c r="D1812" s="299"/>
    </row>
    <row r="1813" ht="12">
      <c r="D1813" s="299"/>
    </row>
    <row r="1814" ht="12">
      <c r="D1814" s="299"/>
    </row>
    <row r="1815" ht="12">
      <c r="D1815" s="299"/>
    </row>
    <row r="1816" ht="12">
      <c r="D1816" s="299"/>
    </row>
    <row r="1817" ht="12">
      <c r="D1817" s="299"/>
    </row>
    <row r="1818" ht="12">
      <c r="D1818" s="299"/>
    </row>
    <row r="1819" ht="12">
      <c r="D1819" s="299"/>
    </row>
    <row r="1820" ht="12">
      <c r="D1820" s="299"/>
    </row>
    <row r="1821" ht="12">
      <c r="D1821" s="299"/>
    </row>
    <row r="1822" ht="12">
      <c r="D1822" s="299"/>
    </row>
    <row r="1823" ht="12">
      <c r="D1823" s="299"/>
    </row>
    <row r="1824" ht="12">
      <c r="D1824" s="299"/>
    </row>
    <row r="1825" ht="12">
      <c r="D1825" s="299"/>
    </row>
    <row r="1826" ht="12">
      <c r="D1826" s="299"/>
    </row>
    <row r="1827" ht="12">
      <c r="D1827" s="299"/>
    </row>
    <row r="1828" ht="12">
      <c r="D1828" s="299"/>
    </row>
    <row r="1829" ht="12">
      <c r="D1829" s="299"/>
    </row>
    <row r="1830" ht="12">
      <c r="D1830" s="299"/>
    </row>
    <row r="1831" ht="12">
      <c r="D1831" s="299"/>
    </row>
    <row r="1832" ht="12">
      <c r="D1832" s="299"/>
    </row>
    <row r="1833" ht="12">
      <c r="D1833" s="299"/>
    </row>
    <row r="1834" ht="12">
      <c r="D1834" s="299"/>
    </row>
    <row r="1835" ht="12">
      <c r="D1835" s="299"/>
    </row>
    <row r="1836" ht="12">
      <c r="D1836" s="299"/>
    </row>
    <row r="1837" ht="12">
      <c r="D1837" s="299"/>
    </row>
    <row r="1838" ht="12">
      <c r="D1838" s="299"/>
    </row>
    <row r="1839" ht="12">
      <c r="D1839" s="299"/>
    </row>
    <row r="1840" ht="12">
      <c r="D1840" s="299"/>
    </row>
    <row r="1841" ht="12">
      <c r="D1841" s="299"/>
    </row>
    <row r="1842" ht="12">
      <c r="D1842" s="299"/>
    </row>
    <row r="1843" ht="12">
      <c r="D1843" s="299"/>
    </row>
    <row r="1844" ht="12">
      <c r="D1844" s="299"/>
    </row>
    <row r="1845" ht="12">
      <c r="D1845" s="299"/>
    </row>
    <row r="1846" ht="12">
      <c r="D1846" s="299"/>
    </row>
    <row r="1847" ht="12">
      <c r="D1847" s="299"/>
    </row>
    <row r="1848" ht="12">
      <c r="D1848" s="299"/>
    </row>
    <row r="1849" ht="12">
      <c r="D1849" s="299"/>
    </row>
    <row r="1850" ht="12">
      <c r="D1850" s="299"/>
    </row>
    <row r="1851" ht="12">
      <c r="D1851" s="299"/>
    </row>
    <row r="1852" ht="12">
      <c r="D1852" s="299"/>
    </row>
    <row r="1853" ht="12">
      <c r="D1853" s="299"/>
    </row>
    <row r="1854" ht="12">
      <c r="D1854" s="299"/>
    </row>
    <row r="1855" ht="12">
      <c r="D1855" s="299"/>
    </row>
    <row r="1856" ht="12">
      <c r="D1856" s="299"/>
    </row>
    <row r="1857" ht="12">
      <c r="D1857" s="299"/>
    </row>
    <row r="1858" ht="12">
      <c r="D1858" s="299"/>
    </row>
    <row r="1859" ht="12">
      <c r="D1859" s="299"/>
    </row>
    <row r="1860" ht="12">
      <c r="D1860" s="299"/>
    </row>
    <row r="1861" ht="12">
      <c r="D1861" s="299"/>
    </row>
    <row r="1862" ht="12">
      <c r="D1862" s="299"/>
    </row>
    <row r="1863" ht="12">
      <c r="D1863" s="299"/>
    </row>
    <row r="1864" ht="12">
      <c r="D1864" s="299"/>
    </row>
    <row r="1865" ht="12">
      <c r="D1865" s="299"/>
    </row>
    <row r="1866" ht="12">
      <c r="D1866" s="299"/>
    </row>
    <row r="1867" ht="12">
      <c r="D1867" s="299"/>
    </row>
    <row r="1868" ht="12">
      <c r="D1868" s="299"/>
    </row>
    <row r="1869" ht="12">
      <c r="D1869" s="299"/>
    </row>
    <row r="1870" ht="12">
      <c r="D1870" s="299"/>
    </row>
    <row r="1871" ht="12">
      <c r="D1871" s="299"/>
    </row>
    <row r="1872" ht="12">
      <c r="D1872" s="299"/>
    </row>
    <row r="1873" ht="12">
      <c r="D1873" s="299"/>
    </row>
    <row r="1874" ht="12">
      <c r="D1874" s="299"/>
    </row>
    <row r="1875" ht="12">
      <c r="D1875" s="299"/>
    </row>
    <row r="1876" ht="12">
      <c r="D1876" s="299"/>
    </row>
    <row r="1877" ht="12">
      <c r="D1877" s="299"/>
    </row>
    <row r="1878" ht="12">
      <c r="D1878" s="299"/>
    </row>
    <row r="1879" ht="12">
      <c r="D1879" s="299"/>
    </row>
    <row r="1880" ht="12">
      <c r="D1880" s="299"/>
    </row>
    <row r="1881" ht="12">
      <c r="D1881" s="299"/>
    </row>
    <row r="1882" ht="12">
      <c r="D1882" s="299"/>
    </row>
    <row r="1883" ht="12">
      <c r="D1883" s="299"/>
    </row>
    <row r="1884" ht="12">
      <c r="D1884" s="299"/>
    </row>
    <row r="1885" ht="12">
      <c r="D1885" s="299"/>
    </row>
    <row r="1886" ht="12">
      <c r="D1886" s="299"/>
    </row>
    <row r="1887" ht="12">
      <c r="D1887" s="299"/>
    </row>
    <row r="1888" ht="12">
      <c r="D1888" s="299"/>
    </row>
    <row r="1889" ht="12">
      <c r="D1889" s="299"/>
    </row>
    <row r="1890" ht="12">
      <c r="D1890" s="299"/>
    </row>
    <row r="1891" ht="12">
      <c r="D1891" s="299"/>
    </row>
    <row r="1892" ht="12">
      <c r="D1892" s="299"/>
    </row>
    <row r="1893" ht="12">
      <c r="D1893" s="299"/>
    </row>
    <row r="1894" ht="12">
      <c r="D1894" s="299"/>
    </row>
    <row r="1895" ht="12">
      <c r="D1895" s="299"/>
    </row>
    <row r="1896" ht="12">
      <c r="D1896" s="299"/>
    </row>
    <row r="1897" ht="12">
      <c r="D1897" s="299"/>
    </row>
    <row r="1898" ht="12">
      <c r="D1898" s="299"/>
    </row>
    <row r="1899" ht="12">
      <c r="D1899" s="299"/>
    </row>
    <row r="1900" ht="12">
      <c r="D1900" s="299"/>
    </row>
    <row r="1901" ht="12">
      <c r="D1901" s="299"/>
    </row>
    <row r="1902" ht="12">
      <c r="D1902" s="299"/>
    </row>
    <row r="1903" ht="12">
      <c r="D1903" s="299"/>
    </row>
    <row r="1904" ht="12">
      <c r="D1904" s="299"/>
    </row>
    <row r="1905" ht="12">
      <c r="D1905" s="299"/>
    </row>
    <row r="1906" ht="12">
      <c r="D1906" s="299"/>
    </row>
    <row r="1907" ht="12">
      <c r="D1907" s="299"/>
    </row>
    <row r="1908" ht="12">
      <c r="D1908" s="299"/>
    </row>
    <row r="1909" ht="12">
      <c r="D1909" s="299"/>
    </row>
    <row r="1910" ht="12">
      <c r="D1910" s="299"/>
    </row>
    <row r="1911" ht="12">
      <c r="D1911" s="299"/>
    </row>
    <row r="1912" ht="12">
      <c r="D1912" s="299"/>
    </row>
    <row r="1913" ht="12">
      <c r="D1913" s="299"/>
    </row>
    <row r="1914" ht="12">
      <c r="D1914" s="299"/>
    </row>
    <row r="1915" ht="12">
      <c r="D1915" s="299"/>
    </row>
    <row r="1916" ht="12">
      <c r="D1916" s="299"/>
    </row>
    <row r="1917" ht="12">
      <c r="D1917" s="299"/>
    </row>
    <row r="1918" ht="12">
      <c r="D1918" s="299"/>
    </row>
    <row r="1919" ht="12">
      <c r="D1919" s="299"/>
    </row>
    <row r="1920" ht="12">
      <c r="D1920" s="299"/>
    </row>
    <row r="1921" ht="12">
      <c r="D1921" s="299"/>
    </row>
    <row r="1922" ht="12">
      <c r="D1922" s="299"/>
    </row>
    <row r="1923" ht="12">
      <c r="D1923" s="299"/>
    </row>
    <row r="1924" ht="12">
      <c r="D1924" s="299"/>
    </row>
    <row r="1925" ht="12">
      <c r="D1925" s="299"/>
    </row>
    <row r="1926" ht="12">
      <c r="D1926" s="299"/>
    </row>
    <row r="1927" ht="12">
      <c r="D1927" s="299"/>
    </row>
    <row r="1928" ht="12">
      <c r="D1928" s="299"/>
    </row>
    <row r="1929" ht="12">
      <c r="D1929" s="299"/>
    </row>
    <row r="1930" ht="12">
      <c r="D1930" s="299"/>
    </row>
    <row r="1931" ht="12">
      <c r="D1931" s="299"/>
    </row>
    <row r="1932" ht="12">
      <c r="D1932" s="299"/>
    </row>
    <row r="1933" ht="12">
      <c r="D1933" s="299"/>
    </row>
    <row r="1934" ht="12">
      <c r="D1934" s="299"/>
    </row>
    <row r="1935" ht="12">
      <c r="D1935" s="299"/>
    </row>
    <row r="1936" ht="12">
      <c r="D1936" s="299"/>
    </row>
    <row r="1937" ht="12">
      <c r="D1937" s="299"/>
    </row>
    <row r="1938" ht="12">
      <c r="D1938" s="299"/>
    </row>
    <row r="1939" ht="12">
      <c r="D1939" s="299"/>
    </row>
    <row r="1940" ht="12">
      <c r="D1940" s="299"/>
    </row>
    <row r="1941" ht="12">
      <c r="D1941" s="299"/>
    </row>
    <row r="1942" ht="12">
      <c r="D1942" s="299"/>
    </row>
    <row r="1943" ht="12">
      <c r="D1943" s="299"/>
    </row>
    <row r="1944" ht="12">
      <c r="D1944" s="299"/>
    </row>
    <row r="1945" ht="12">
      <c r="D1945" s="299"/>
    </row>
    <row r="1946" ht="12">
      <c r="D1946" s="299"/>
    </row>
    <row r="1947" ht="12">
      <c r="D1947" s="299"/>
    </row>
    <row r="1948" ht="12">
      <c r="D1948" s="299"/>
    </row>
    <row r="1949" ht="12">
      <c r="D1949" s="299"/>
    </row>
    <row r="1950" ht="12">
      <c r="D1950" s="299"/>
    </row>
    <row r="1951" ht="12">
      <c r="D1951" s="299"/>
    </row>
    <row r="1952" ht="12">
      <c r="D1952" s="299"/>
    </row>
    <row r="1953" ht="12">
      <c r="D1953" s="299"/>
    </row>
    <row r="1954" ht="12">
      <c r="D1954" s="299"/>
    </row>
    <row r="1955" ht="12">
      <c r="D1955" s="299"/>
    </row>
    <row r="1956" ht="12">
      <c r="D1956" s="299"/>
    </row>
    <row r="1957" ht="12">
      <c r="D1957" s="299"/>
    </row>
    <row r="1958" ht="12">
      <c r="D1958" s="299"/>
    </row>
    <row r="1959" ht="12">
      <c r="D1959" s="299"/>
    </row>
    <row r="1960" ht="12">
      <c r="D1960" s="299"/>
    </row>
    <row r="1961" ht="12">
      <c r="D1961" s="299"/>
    </row>
    <row r="1962" ht="12">
      <c r="D1962" s="299"/>
    </row>
    <row r="1963" ht="12">
      <c r="D1963" s="299"/>
    </row>
    <row r="1964" ht="12">
      <c r="D1964" s="299"/>
    </row>
    <row r="1965" ht="12">
      <c r="D1965" s="299"/>
    </row>
    <row r="1966" ht="12">
      <c r="D1966" s="299"/>
    </row>
    <row r="1967" ht="12">
      <c r="D1967" s="299"/>
    </row>
    <row r="1968" ht="12">
      <c r="D1968" s="299"/>
    </row>
    <row r="1969" ht="12">
      <c r="D1969" s="299"/>
    </row>
    <row r="1970" ht="12">
      <c r="D1970" s="299"/>
    </row>
    <row r="1971" ht="12">
      <c r="D1971" s="299"/>
    </row>
    <row r="1972" ht="12">
      <c r="D1972" s="299"/>
    </row>
    <row r="1973" ht="12">
      <c r="D1973" s="299"/>
    </row>
    <row r="1974" ht="12">
      <c r="D1974" s="299"/>
    </row>
    <row r="1975" ht="12">
      <c r="D1975" s="299"/>
    </row>
    <row r="1976" ht="12">
      <c r="D1976" s="299"/>
    </row>
    <row r="1977" ht="12">
      <c r="D1977" s="299"/>
    </row>
    <row r="1978" ht="12">
      <c r="D1978" s="299"/>
    </row>
    <row r="1979" ht="12">
      <c r="D1979" s="299"/>
    </row>
    <row r="1980" ht="12">
      <c r="D1980" s="299"/>
    </row>
    <row r="1981" ht="12">
      <c r="D1981" s="299"/>
    </row>
    <row r="1982" ht="12">
      <c r="D1982" s="299"/>
    </row>
    <row r="1983" ht="12">
      <c r="D1983" s="299"/>
    </row>
    <row r="1984" ht="12">
      <c r="D1984" s="299"/>
    </row>
    <row r="1985" ht="12">
      <c r="D1985" s="299"/>
    </row>
    <row r="1986" ht="12">
      <c r="D1986" s="299"/>
    </row>
    <row r="1987" ht="12">
      <c r="D1987" s="299"/>
    </row>
    <row r="1988" ht="12">
      <c r="D1988" s="299"/>
    </row>
    <row r="1989" ht="12">
      <c r="D1989" s="299"/>
    </row>
    <row r="1990" ht="12">
      <c r="D1990" s="299"/>
    </row>
    <row r="1991" ht="12">
      <c r="D1991" s="299"/>
    </row>
    <row r="1992" ht="12">
      <c r="D1992" s="299"/>
    </row>
    <row r="1993" ht="12">
      <c r="D1993" s="299"/>
    </row>
    <row r="1994" ht="12">
      <c r="D1994" s="299"/>
    </row>
    <row r="1995" ht="12">
      <c r="D1995" s="299"/>
    </row>
    <row r="1996" ht="12">
      <c r="D1996" s="299"/>
    </row>
    <row r="1997" ht="12">
      <c r="D1997" s="299"/>
    </row>
    <row r="1998" ht="12">
      <c r="D1998" s="299"/>
    </row>
    <row r="1999" ht="12">
      <c r="D1999" s="299"/>
    </row>
    <row r="2000" ht="12">
      <c r="D2000" s="299"/>
    </row>
    <row r="2001" ht="12">
      <c r="D2001" s="299"/>
    </row>
    <row r="2002" ht="12">
      <c r="D2002" s="299"/>
    </row>
    <row r="2003" ht="12">
      <c r="D2003" s="299"/>
    </row>
    <row r="2004" ht="12">
      <c r="D2004" s="299"/>
    </row>
    <row r="2005" ht="12">
      <c r="D2005" s="299"/>
    </row>
    <row r="2006" ht="12">
      <c r="D2006" s="299"/>
    </row>
    <row r="2007" ht="12">
      <c r="D2007" s="299"/>
    </row>
    <row r="2008" ht="12">
      <c r="D2008" s="299"/>
    </row>
    <row r="2009" ht="12">
      <c r="D2009" s="299"/>
    </row>
    <row r="2010" ht="12">
      <c r="D2010" s="299"/>
    </row>
    <row r="2011" ht="12">
      <c r="D2011" s="299"/>
    </row>
    <row r="2012" ht="12">
      <c r="D2012" s="299"/>
    </row>
    <row r="2013" ht="12">
      <c r="D2013" s="299"/>
    </row>
    <row r="2014" ht="12">
      <c r="D2014" s="299"/>
    </row>
    <row r="2015" ht="12">
      <c r="D2015" s="299"/>
    </row>
    <row r="2016" ht="12">
      <c r="D2016" s="299"/>
    </row>
    <row r="2017" ht="12">
      <c r="D2017" s="299"/>
    </row>
    <row r="2018" ht="12">
      <c r="D2018" s="299"/>
    </row>
    <row r="2019" ht="12">
      <c r="D2019" s="299"/>
    </row>
    <row r="2020" ht="12">
      <c r="D2020" s="299"/>
    </row>
    <row r="2021" ht="12">
      <c r="D2021" s="299"/>
    </row>
    <row r="2022" ht="12">
      <c r="D2022" s="299"/>
    </row>
    <row r="2023" ht="12">
      <c r="D2023" s="299"/>
    </row>
    <row r="2024" ht="12">
      <c r="D2024" s="299"/>
    </row>
    <row r="2025" ht="12">
      <c r="D2025" s="299"/>
    </row>
    <row r="2026" ht="12">
      <c r="D2026" s="299"/>
    </row>
    <row r="2027" ht="12">
      <c r="D2027" s="299"/>
    </row>
    <row r="2028" ht="12">
      <c r="D2028" s="299"/>
    </row>
    <row r="2029" ht="12">
      <c r="D2029" s="299"/>
    </row>
    <row r="2030" ht="12">
      <c r="D2030" s="299"/>
    </row>
    <row r="2031" ht="12">
      <c r="D2031" s="299"/>
    </row>
    <row r="2032" ht="12">
      <c r="D2032" s="299"/>
    </row>
    <row r="2033" ht="12">
      <c r="D2033" s="299"/>
    </row>
    <row r="2034" ht="12">
      <c r="D2034" s="299"/>
    </row>
    <row r="2035" ht="12">
      <c r="D2035" s="299"/>
    </row>
    <row r="2036" ht="12">
      <c r="D2036" s="299"/>
    </row>
    <row r="2037" ht="12">
      <c r="D2037" s="299"/>
    </row>
    <row r="2038" ht="12">
      <c r="D2038" s="299"/>
    </row>
    <row r="2039" ht="12">
      <c r="D2039" s="299"/>
    </row>
    <row r="2040" ht="12">
      <c r="D2040" s="299"/>
    </row>
    <row r="2041" ht="12">
      <c r="D2041" s="299"/>
    </row>
    <row r="2042" ht="12">
      <c r="D2042" s="299"/>
    </row>
    <row r="2043" ht="12">
      <c r="D2043" s="299"/>
    </row>
    <row r="2044" ht="12">
      <c r="D2044" s="299"/>
    </row>
    <row r="2045" ht="12">
      <c r="D2045" s="299"/>
    </row>
    <row r="2046" ht="12">
      <c r="D2046" s="299"/>
    </row>
    <row r="2047" ht="12">
      <c r="D2047" s="299"/>
    </row>
    <row r="2048" ht="12">
      <c r="D2048" s="299"/>
    </row>
    <row r="2049" ht="12">
      <c r="D2049" s="299"/>
    </row>
    <row r="2050" ht="12">
      <c r="D2050" s="299"/>
    </row>
    <row r="2051" ht="12">
      <c r="D2051" s="299"/>
    </row>
    <row r="2052" ht="12">
      <c r="D2052" s="299"/>
    </row>
    <row r="2053" ht="12">
      <c r="D2053" s="299"/>
    </row>
    <row r="2054" ht="12">
      <c r="D2054" s="299"/>
    </row>
    <row r="2055" ht="12">
      <c r="D2055" s="299"/>
    </row>
    <row r="2056" ht="12">
      <c r="D2056" s="299"/>
    </row>
    <row r="2057" ht="12">
      <c r="D2057" s="299"/>
    </row>
    <row r="2058" ht="12">
      <c r="D2058" s="299"/>
    </row>
    <row r="2059" ht="12">
      <c r="D2059" s="299"/>
    </row>
    <row r="2060" ht="12">
      <c r="D2060" s="299"/>
    </row>
    <row r="2061" ht="12">
      <c r="D2061" s="299"/>
    </row>
    <row r="2062" ht="12">
      <c r="D2062" s="299"/>
    </row>
    <row r="2063" ht="12">
      <c r="D2063" s="299"/>
    </row>
    <row r="2064" ht="12">
      <c r="D2064" s="299"/>
    </row>
    <row r="2065" ht="12">
      <c r="D2065" s="299"/>
    </row>
    <row r="2066" ht="12">
      <c r="D2066" s="299"/>
    </row>
    <row r="2067" ht="12">
      <c r="D2067" s="299"/>
    </row>
    <row r="2068" ht="12">
      <c r="D2068" s="299"/>
    </row>
    <row r="2069" ht="12">
      <c r="D2069" s="299"/>
    </row>
    <row r="2070" ht="12">
      <c r="D2070" s="299"/>
    </row>
    <row r="2071" ht="12">
      <c r="D2071" s="299"/>
    </row>
    <row r="2072" ht="12">
      <c r="D2072" s="299"/>
    </row>
    <row r="2073" ht="12">
      <c r="D2073" s="299"/>
    </row>
    <row r="2074" ht="12">
      <c r="D2074" s="299"/>
    </row>
    <row r="2075" ht="12">
      <c r="D2075" s="299"/>
    </row>
    <row r="2076" ht="12">
      <c r="D2076" s="299"/>
    </row>
    <row r="2077" ht="12">
      <c r="D2077" s="299"/>
    </row>
    <row r="2078" ht="12">
      <c r="D2078" s="299"/>
    </row>
    <row r="2079" ht="12">
      <c r="D2079" s="299"/>
    </row>
    <row r="2080" ht="12">
      <c r="D2080" s="299"/>
    </row>
    <row r="2081" ht="12">
      <c r="D2081" s="299"/>
    </row>
    <row r="2082" ht="12">
      <c r="D2082" s="299"/>
    </row>
    <row r="2083" ht="12">
      <c r="D2083" s="299"/>
    </row>
    <row r="2084" ht="12">
      <c r="D2084" s="299"/>
    </row>
    <row r="2085" ht="12">
      <c r="D2085" s="299"/>
    </row>
    <row r="2086" ht="12">
      <c r="D2086" s="299"/>
    </row>
    <row r="2087" ht="12">
      <c r="D2087" s="299"/>
    </row>
    <row r="2088" ht="12">
      <c r="D2088" s="299"/>
    </row>
    <row r="2089" ht="12">
      <c r="D2089" s="299"/>
    </row>
    <row r="2090" ht="12">
      <c r="D2090" s="299"/>
    </row>
    <row r="2091" ht="12">
      <c r="D2091" s="299"/>
    </row>
    <row r="2092" ht="12">
      <c r="D2092" s="299"/>
    </row>
    <row r="2093" ht="12">
      <c r="D2093" s="299"/>
    </row>
    <row r="2094" ht="12">
      <c r="D2094" s="299"/>
    </row>
    <row r="2095" ht="12">
      <c r="D2095" s="299"/>
    </row>
    <row r="2096" ht="12">
      <c r="D2096" s="299"/>
    </row>
    <row r="2097" ht="12">
      <c r="D2097" s="299"/>
    </row>
    <row r="2098" ht="12">
      <c r="D2098" s="299"/>
    </row>
    <row r="2099" ht="12">
      <c r="D2099" s="299"/>
    </row>
    <row r="2100" ht="12">
      <c r="D2100" s="299"/>
    </row>
    <row r="2101" ht="12">
      <c r="D2101" s="299"/>
    </row>
    <row r="2102" ht="12">
      <c r="D2102" s="299"/>
    </row>
    <row r="2103" ht="12">
      <c r="D2103" s="299"/>
    </row>
    <row r="2104" ht="12">
      <c r="D2104" s="299"/>
    </row>
    <row r="2105" ht="12">
      <c r="D2105" s="299"/>
    </row>
    <row r="2106" ht="12">
      <c r="D2106" s="299"/>
    </row>
    <row r="2107" ht="12">
      <c r="D2107" s="299"/>
    </row>
    <row r="2108" ht="12">
      <c r="D2108" s="299"/>
    </row>
    <row r="2109" ht="12">
      <c r="D2109" s="299"/>
    </row>
    <row r="2110" ht="12">
      <c r="D2110" s="299"/>
    </row>
    <row r="2111" ht="12">
      <c r="D2111" s="299"/>
    </row>
    <row r="2112" ht="12">
      <c r="D2112" s="299"/>
    </row>
    <row r="2113" ht="12">
      <c r="D2113" s="299"/>
    </row>
    <row r="2114" ht="12">
      <c r="D2114" s="299"/>
    </row>
    <row r="2115" ht="12">
      <c r="D2115" s="299"/>
    </row>
    <row r="2116" ht="12">
      <c r="D2116" s="299"/>
    </row>
    <row r="2117" ht="12">
      <c r="D2117" s="299"/>
    </row>
    <row r="2118" ht="12">
      <c r="D2118" s="299"/>
    </row>
    <row r="2119" ht="12">
      <c r="D2119" s="299"/>
    </row>
    <row r="2120" ht="12">
      <c r="D2120" s="299"/>
    </row>
    <row r="2121" ht="12">
      <c r="D2121" s="299"/>
    </row>
    <row r="2122" ht="12">
      <c r="D2122" s="299"/>
    </row>
    <row r="2123" ht="12">
      <c r="D2123" s="299"/>
    </row>
    <row r="2124" ht="12">
      <c r="D2124" s="299"/>
    </row>
    <row r="2125" ht="12">
      <c r="D2125" s="299"/>
    </row>
    <row r="2126" ht="12">
      <c r="D2126" s="299"/>
    </row>
    <row r="2127" ht="12">
      <c r="D2127" s="299"/>
    </row>
    <row r="2128" ht="12">
      <c r="D2128" s="299"/>
    </row>
    <row r="2129" ht="12">
      <c r="D2129" s="299"/>
    </row>
    <row r="2130" ht="12">
      <c r="D2130" s="299"/>
    </row>
    <row r="2131" ht="12">
      <c r="D2131" s="299"/>
    </row>
    <row r="2132" ht="12">
      <c r="D2132" s="299"/>
    </row>
    <row r="2133" ht="12">
      <c r="D2133" s="299"/>
    </row>
    <row r="2134" ht="12">
      <c r="D2134" s="299"/>
    </row>
    <row r="2135" ht="12">
      <c r="D2135" s="299"/>
    </row>
    <row r="2136" ht="12">
      <c r="D2136" s="299"/>
    </row>
    <row r="2137" ht="12">
      <c r="D2137" s="299"/>
    </row>
    <row r="2138" ht="12">
      <c r="D2138" s="299"/>
    </row>
    <row r="2139" ht="12">
      <c r="D2139" s="299"/>
    </row>
    <row r="2140" ht="12">
      <c r="D2140" s="299"/>
    </row>
    <row r="2141" ht="12">
      <c r="D2141" s="299"/>
    </row>
    <row r="2142" ht="12">
      <c r="D2142" s="299"/>
    </row>
    <row r="2143" ht="12">
      <c r="D2143" s="299"/>
    </row>
    <row r="2144" ht="12">
      <c r="D2144" s="299"/>
    </row>
    <row r="2145" ht="12">
      <c r="D2145" s="299"/>
    </row>
    <row r="2146" ht="12">
      <c r="D2146" s="299"/>
    </row>
    <row r="2147" ht="12">
      <c r="D2147" s="299"/>
    </row>
    <row r="2148" ht="12">
      <c r="D2148" s="299"/>
    </row>
    <row r="2149" ht="12">
      <c r="D2149" s="299"/>
    </row>
    <row r="2150" ht="12">
      <c r="D2150" s="299"/>
    </row>
    <row r="2151" ht="12">
      <c r="D2151" s="299"/>
    </row>
    <row r="2152" ht="12">
      <c r="D2152" s="299"/>
    </row>
    <row r="2153" ht="12">
      <c r="D2153" s="299"/>
    </row>
    <row r="2154" ht="12">
      <c r="D2154" s="299"/>
    </row>
    <row r="2155" ht="12">
      <c r="D2155" s="299"/>
    </row>
    <row r="2156" ht="12">
      <c r="D2156" s="299"/>
    </row>
    <row r="2157" ht="12">
      <c r="D2157" s="299"/>
    </row>
    <row r="2158" ht="12">
      <c r="D2158" s="299"/>
    </row>
    <row r="2159" ht="12">
      <c r="D2159" s="299"/>
    </row>
    <row r="2160" ht="12">
      <c r="D2160" s="299"/>
    </row>
    <row r="2161" ht="12">
      <c r="D2161" s="299"/>
    </row>
    <row r="2162" ht="12">
      <c r="D2162" s="299"/>
    </row>
    <row r="2163" ht="12">
      <c r="D2163" s="299"/>
    </row>
    <row r="2164" ht="12">
      <c r="D2164" s="299"/>
    </row>
    <row r="2165" ht="12">
      <c r="D2165" s="299"/>
    </row>
    <row r="2166" ht="12">
      <c r="D2166" s="299"/>
    </row>
    <row r="2167" ht="12">
      <c r="D2167" s="299"/>
    </row>
    <row r="2168" ht="12">
      <c r="D2168" s="299"/>
    </row>
    <row r="2169" ht="12">
      <c r="D2169" s="299"/>
    </row>
    <row r="2170" ht="12">
      <c r="D2170" s="299"/>
    </row>
    <row r="2171" ht="12">
      <c r="D2171" s="299"/>
    </row>
    <row r="2172" ht="12">
      <c r="D2172" s="299"/>
    </row>
    <row r="2173" ht="12">
      <c r="D2173" s="299"/>
    </row>
    <row r="2174" ht="12">
      <c r="D2174" s="299"/>
    </row>
    <row r="2175" ht="12">
      <c r="D2175" s="299"/>
    </row>
    <row r="2176" ht="12">
      <c r="D2176" s="299"/>
    </row>
    <row r="2177" ht="12">
      <c r="D2177" s="299"/>
    </row>
    <row r="2178" ht="12">
      <c r="D2178" s="299"/>
    </row>
    <row r="2179" ht="12">
      <c r="D2179" s="299"/>
    </row>
    <row r="2180" ht="12">
      <c r="D2180" s="299"/>
    </row>
    <row r="2181" ht="12">
      <c r="D2181" s="299"/>
    </row>
    <row r="2182" ht="12">
      <c r="D2182" s="299"/>
    </row>
    <row r="2183" ht="12">
      <c r="D2183" s="299"/>
    </row>
    <row r="2184" ht="12">
      <c r="D2184" s="299"/>
    </row>
    <row r="2185" ht="12">
      <c r="D2185" s="299"/>
    </row>
    <row r="2186" ht="12">
      <c r="D2186" s="299"/>
    </row>
    <row r="2187" ht="12">
      <c r="D2187" s="299"/>
    </row>
    <row r="2188" ht="12">
      <c r="D2188" s="299"/>
    </row>
    <row r="2189" ht="12">
      <c r="D2189" s="299"/>
    </row>
    <row r="2190" ht="12">
      <c r="D2190" s="299"/>
    </row>
    <row r="2191" ht="12">
      <c r="D2191" s="299"/>
    </row>
    <row r="2192" ht="12">
      <c r="D2192" s="299"/>
    </row>
    <row r="2193" ht="12">
      <c r="D2193" s="299"/>
    </row>
    <row r="2194" ht="12">
      <c r="D2194" s="299"/>
    </row>
    <row r="2195" ht="12">
      <c r="D2195" s="299"/>
    </row>
    <row r="2196" ht="12">
      <c r="D2196" s="299"/>
    </row>
    <row r="2197" ht="12">
      <c r="D2197" s="299"/>
    </row>
    <row r="2198" ht="12">
      <c r="D2198" s="299"/>
    </row>
    <row r="2199" ht="12">
      <c r="D2199" s="299"/>
    </row>
    <row r="2200" ht="12">
      <c r="D2200" s="299"/>
    </row>
    <row r="2201" ht="12">
      <c r="D2201" s="299"/>
    </row>
    <row r="2202" ht="12">
      <c r="D2202" s="299"/>
    </row>
    <row r="2203" ht="12">
      <c r="D2203" s="299"/>
    </row>
    <row r="2204" ht="12">
      <c r="D2204" s="299"/>
    </row>
    <row r="2205" ht="12">
      <c r="D2205" s="299"/>
    </row>
    <row r="2206" ht="12">
      <c r="D2206" s="299"/>
    </row>
    <row r="2207" ht="12">
      <c r="D2207" s="299"/>
    </row>
    <row r="2208" ht="12">
      <c r="D2208" s="299"/>
    </row>
    <row r="2209" ht="12">
      <c r="D2209" s="299"/>
    </row>
    <row r="2210" ht="12">
      <c r="D2210" s="299"/>
    </row>
    <row r="2211" ht="12">
      <c r="D2211" s="299"/>
    </row>
    <row r="2212" ht="12">
      <c r="D2212" s="299"/>
    </row>
    <row r="2213" ht="12">
      <c r="D2213" s="299"/>
    </row>
    <row r="2214" ht="12">
      <c r="D2214" s="299"/>
    </row>
    <row r="2215" ht="12">
      <c r="D2215" s="299"/>
    </row>
    <row r="2216" ht="12">
      <c r="D2216" s="299"/>
    </row>
    <row r="2217" ht="12">
      <c r="D2217" s="299"/>
    </row>
    <row r="2218" ht="12">
      <c r="D2218" s="299"/>
    </row>
    <row r="2219" ht="12">
      <c r="D2219" s="299"/>
    </row>
    <row r="2220" ht="12">
      <c r="D2220" s="299"/>
    </row>
    <row r="2221" ht="12">
      <c r="D2221" s="299"/>
    </row>
    <row r="2222" ht="12">
      <c r="D2222" s="299"/>
    </row>
    <row r="2223" ht="12">
      <c r="D2223" s="299"/>
    </row>
    <row r="2224" ht="12">
      <c r="D2224" s="299"/>
    </row>
    <row r="2225" ht="12">
      <c r="D2225" s="299"/>
    </row>
    <row r="2226" ht="12">
      <c r="D2226" s="299"/>
    </row>
    <row r="2227" ht="12">
      <c r="D2227" s="299"/>
    </row>
    <row r="2228" ht="12">
      <c r="D2228" s="299"/>
    </row>
    <row r="2229" ht="12">
      <c r="D2229" s="299"/>
    </row>
    <row r="2230" ht="12">
      <c r="D2230" s="299"/>
    </row>
    <row r="2231" ht="12">
      <c r="D2231" s="299"/>
    </row>
    <row r="2232" ht="12">
      <c r="D2232" s="299"/>
    </row>
    <row r="2233" ht="12">
      <c r="D2233" s="299"/>
    </row>
    <row r="2234" ht="12">
      <c r="D2234" s="299"/>
    </row>
    <row r="2235" ht="12">
      <c r="D2235" s="299"/>
    </row>
    <row r="2236" ht="12">
      <c r="D2236" s="299"/>
    </row>
    <row r="2237" ht="12">
      <c r="D2237" s="299"/>
    </row>
    <row r="2238" ht="12">
      <c r="D2238" s="299"/>
    </row>
    <row r="2239" ht="12">
      <c r="D2239" s="299"/>
    </row>
    <row r="2240" ht="12">
      <c r="D2240" s="299"/>
    </row>
    <row r="2241" ht="12">
      <c r="D2241" s="299"/>
    </row>
    <row r="2242" ht="12">
      <c r="D2242" s="299"/>
    </row>
    <row r="2243" ht="12">
      <c r="D2243" s="299"/>
    </row>
    <row r="2244" ht="12">
      <c r="D2244" s="299"/>
    </row>
    <row r="2245" ht="12">
      <c r="D2245" s="299"/>
    </row>
    <row r="2246" ht="12">
      <c r="D2246" s="299"/>
    </row>
    <row r="2247" ht="12">
      <c r="D2247" s="299"/>
    </row>
    <row r="2248" ht="12">
      <c r="D2248" s="299"/>
    </row>
    <row r="2249" ht="12">
      <c r="D2249" s="299"/>
    </row>
    <row r="2250" ht="12">
      <c r="D2250" s="299"/>
    </row>
    <row r="2251" ht="12">
      <c r="D2251" s="299"/>
    </row>
    <row r="2252" ht="12">
      <c r="D2252" s="299"/>
    </row>
    <row r="2253" ht="12">
      <c r="D2253" s="299"/>
    </row>
    <row r="2254" ht="12">
      <c r="D2254" s="299"/>
    </row>
    <row r="2255" ht="12">
      <c r="D2255" s="299"/>
    </row>
    <row r="2256" ht="12">
      <c r="D2256" s="299"/>
    </row>
    <row r="2257" ht="12">
      <c r="D2257" s="299"/>
    </row>
    <row r="2258" ht="12">
      <c r="D2258" s="299"/>
    </row>
    <row r="2259" ht="12">
      <c r="D2259" s="299"/>
    </row>
    <row r="2260" ht="12">
      <c r="D2260" s="299"/>
    </row>
    <row r="2261" ht="12">
      <c r="D2261" s="299"/>
    </row>
    <row r="2262" ht="12">
      <c r="D2262" s="299"/>
    </row>
    <row r="2263" ht="12">
      <c r="D2263" s="299"/>
    </row>
    <row r="2264" ht="12">
      <c r="D2264" s="299"/>
    </row>
    <row r="2265" ht="12">
      <c r="D2265" s="299"/>
    </row>
    <row r="2266" ht="12">
      <c r="D2266" s="299"/>
    </row>
    <row r="2267" ht="12">
      <c r="D2267" s="299"/>
    </row>
    <row r="2268" ht="12">
      <c r="D2268" s="299"/>
    </row>
    <row r="2269" ht="12">
      <c r="D2269" s="299"/>
    </row>
    <row r="2270" ht="12">
      <c r="D2270" s="299"/>
    </row>
    <row r="2271" ht="12">
      <c r="D2271" s="299"/>
    </row>
    <row r="2272" ht="12">
      <c r="D2272" s="299"/>
    </row>
    <row r="2273" ht="12">
      <c r="D2273" s="299"/>
    </row>
    <row r="2274" ht="12">
      <c r="D2274" s="299"/>
    </row>
    <row r="2275" ht="12">
      <c r="D2275" s="299"/>
    </row>
    <row r="2276" ht="12">
      <c r="D2276" s="299"/>
    </row>
    <row r="2277" ht="12">
      <c r="D2277" s="299"/>
    </row>
    <row r="2278" ht="12">
      <c r="D2278" s="299"/>
    </row>
    <row r="2279" ht="12">
      <c r="D2279" s="299"/>
    </row>
    <row r="2280" ht="12">
      <c r="D2280" s="299"/>
    </row>
    <row r="2281" ht="12">
      <c r="D2281" s="299"/>
    </row>
    <row r="2282" ht="12">
      <c r="D2282" s="299"/>
    </row>
    <row r="2283" ht="12">
      <c r="D2283" s="299"/>
    </row>
    <row r="2284" ht="12">
      <c r="D2284" s="299"/>
    </row>
    <row r="2285" ht="12">
      <c r="D2285" s="299"/>
    </row>
    <row r="2286" ht="12">
      <c r="D2286" s="299"/>
    </row>
    <row r="2287" ht="12">
      <c r="D2287" s="299"/>
    </row>
    <row r="2288" ht="12">
      <c r="D2288" s="299"/>
    </row>
    <row r="2289" ht="12">
      <c r="D2289" s="299"/>
    </row>
    <row r="2290" ht="12">
      <c r="D2290" s="299"/>
    </row>
    <row r="2291" ht="12">
      <c r="D2291" s="299"/>
    </row>
    <row r="2292" ht="12">
      <c r="D2292" s="299"/>
    </row>
    <row r="2293" ht="12">
      <c r="D2293" s="299"/>
    </row>
    <row r="2294" ht="12">
      <c r="D2294" s="299"/>
    </row>
    <row r="2295" ht="12">
      <c r="D2295" s="299"/>
    </row>
    <row r="2296" ht="12">
      <c r="D2296" s="299"/>
    </row>
    <row r="2297" ht="12">
      <c r="D2297" s="299"/>
    </row>
    <row r="2298" ht="12">
      <c r="D2298" s="299"/>
    </row>
    <row r="2299" ht="12">
      <c r="D2299" s="299"/>
    </row>
    <row r="2300" ht="12">
      <c r="D2300" s="299"/>
    </row>
    <row r="2301" ht="12">
      <c r="D2301" s="299"/>
    </row>
    <row r="2302" ht="12">
      <c r="D2302" s="299"/>
    </row>
    <row r="2303" ht="12">
      <c r="D2303" s="299"/>
    </row>
    <row r="2304" ht="12">
      <c r="D2304" s="299"/>
    </row>
    <row r="2305" ht="12">
      <c r="D2305" s="299"/>
    </row>
    <row r="2306" ht="12">
      <c r="D2306" s="299"/>
    </row>
    <row r="2307" ht="12">
      <c r="D2307" s="299"/>
    </row>
    <row r="2308" ht="12">
      <c r="D2308" s="299"/>
    </row>
    <row r="2309" ht="12">
      <c r="D2309" s="299"/>
    </row>
    <row r="2310" ht="12">
      <c r="D2310" s="299"/>
    </row>
    <row r="2311" ht="12">
      <c r="D2311" s="299"/>
    </row>
    <row r="2312" ht="12">
      <c r="D2312" s="299"/>
    </row>
    <row r="2313" ht="12">
      <c r="D2313" s="299"/>
    </row>
    <row r="2314" ht="12">
      <c r="D2314" s="299"/>
    </row>
    <row r="2315" ht="12">
      <c r="D2315" s="299"/>
    </row>
    <row r="2316" ht="12">
      <c r="D2316" s="299"/>
    </row>
    <row r="2317" ht="12">
      <c r="D2317" s="299"/>
    </row>
    <row r="2318" ht="12">
      <c r="D2318" s="299"/>
    </row>
    <row r="2319" ht="12">
      <c r="D2319" s="299"/>
    </row>
    <row r="2320" ht="12">
      <c r="D2320" s="299"/>
    </row>
    <row r="2321" ht="12">
      <c r="D2321" s="299"/>
    </row>
    <row r="2322" ht="12">
      <c r="D2322" s="299"/>
    </row>
    <row r="2323" ht="12">
      <c r="D2323" s="299"/>
    </row>
    <row r="2324" ht="12">
      <c r="D2324" s="299"/>
    </row>
    <row r="2325" ht="12">
      <c r="D2325" s="299"/>
    </row>
    <row r="2326" ht="12">
      <c r="D2326" s="299"/>
    </row>
    <row r="2327" ht="12">
      <c r="D2327" s="299"/>
    </row>
    <row r="2328" ht="12">
      <c r="D2328" s="299"/>
    </row>
    <row r="2329" ht="12">
      <c r="D2329" s="299"/>
    </row>
    <row r="2330" ht="12">
      <c r="D2330" s="299"/>
    </row>
    <row r="2331" ht="12">
      <c r="D2331" s="299"/>
    </row>
    <row r="2332" ht="12">
      <c r="D2332" s="299"/>
    </row>
    <row r="2333" ht="12">
      <c r="D2333" s="299"/>
    </row>
    <row r="2334" ht="12">
      <c r="D2334" s="299"/>
    </row>
    <row r="2335" ht="12">
      <c r="D2335" s="299"/>
    </row>
    <row r="2336" ht="12">
      <c r="D2336" s="299"/>
    </row>
    <row r="2337" ht="12">
      <c r="D2337" s="299"/>
    </row>
    <row r="2338" ht="12">
      <c r="D2338" s="299"/>
    </row>
    <row r="2339" ht="12">
      <c r="D2339" s="299"/>
    </row>
    <row r="2340" ht="12">
      <c r="D2340" s="299"/>
    </row>
    <row r="2341" ht="12">
      <c r="D2341" s="299"/>
    </row>
    <row r="2342" ht="12">
      <c r="D2342" s="299"/>
    </row>
    <row r="2343" ht="12">
      <c r="D2343" s="299"/>
    </row>
    <row r="2344" ht="12">
      <c r="D2344" s="299"/>
    </row>
    <row r="2345" ht="12">
      <c r="D2345" s="299"/>
    </row>
    <row r="2346" ht="12">
      <c r="D2346" s="299"/>
    </row>
    <row r="2347" ht="12">
      <c r="D2347" s="299"/>
    </row>
    <row r="2348" ht="12">
      <c r="D2348" s="299"/>
    </row>
    <row r="2349" ht="12">
      <c r="D2349" s="299"/>
    </row>
    <row r="2350" ht="12">
      <c r="D2350" s="299"/>
    </row>
    <row r="2351" ht="12">
      <c r="D2351" s="299"/>
    </row>
    <row r="2352" ht="12">
      <c r="D2352" s="299"/>
    </row>
    <row r="2353" ht="12">
      <c r="D2353" s="299"/>
    </row>
    <row r="2354" ht="12">
      <c r="D2354" s="299"/>
    </row>
    <row r="2355" ht="12">
      <c r="D2355" s="299"/>
    </row>
    <row r="2356" ht="12">
      <c r="D2356" s="299"/>
    </row>
    <row r="2357" ht="12">
      <c r="D2357" s="299"/>
    </row>
    <row r="2358" ht="12">
      <c r="D2358" s="299"/>
    </row>
    <row r="2359" ht="12">
      <c r="D2359" s="299"/>
    </row>
    <row r="2360" ht="12">
      <c r="D2360" s="299"/>
    </row>
    <row r="2361" ht="12">
      <c r="D2361" s="299"/>
    </row>
    <row r="2362" ht="12">
      <c r="D2362" s="299"/>
    </row>
    <row r="2363" ht="12">
      <c r="D2363" s="299"/>
    </row>
    <row r="2364" ht="12">
      <c r="D2364" s="299"/>
    </row>
    <row r="2365" ht="12">
      <c r="D2365" s="299"/>
    </row>
    <row r="2366" ht="12">
      <c r="D2366" s="299"/>
    </row>
    <row r="2367" ht="12">
      <c r="D2367" s="299"/>
    </row>
    <row r="2368" ht="12">
      <c r="D2368" s="299"/>
    </row>
    <row r="2369" ht="12">
      <c r="D2369" s="299"/>
    </row>
    <row r="2370" ht="12">
      <c r="D2370" s="299"/>
    </row>
    <row r="2371" ht="12">
      <c r="D2371" s="299"/>
    </row>
    <row r="2372" ht="12">
      <c r="D2372" s="299"/>
    </row>
    <row r="2373" ht="12">
      <c r="D2373" s="299"/>
    </row>
    <row r="2374" ht="12">
      <c r="D2374" s="299"/>
    </row>
    <row r="2375" ht="12">
      <c r="D2375" s="299"/>
    </row>
    <row r="2376" ht="12">
      <c r="D2376" s="299"/>
    </row>
    <row r="2377" ht="12">
      <c r="D2377" s="299"/>
    </row>
    <row r="2378" ht="12">
      <c r="D2378" s="299"/>
    </row>
    <row r="2379" ht="12">
      <c r="D2379" s="299"/>
    </row>
    <row r="2380" ht="12">
      <c r="D2380" s="299"/>
    </row>
    <row r="2381" ht="12">
      <c r="D2381" s="299"/>
    </row>
    <row r="2382" ht="12">
      <c r="D2382" s="299"/>
    </row>
    <row r="2383" ht="12">
      <c r="D2383" s="299"/>
    </row>
    <row r="2384" ht="12">
      <c r="D2384" s="299"/>
    </row>
    <row r="2385" ht="12">
      <c r="D2385" s="299"/>
    </row>
    <row r="2386" ht="12">
      <c r="D2386" s="299"/>
    </row>
    <row r="2387" ht="12">
      <c r="D2387" s="299"/>
    </row>
    <row r="2388" ht="12">
      <c r="D2388" s="299"/>
    </row>
    <row r="2389" ht="12">
      <c r="D2389" s="299"/>
    </row>
    <row r="2390" ht="12">
      <c r="D2390" s="299"/>
    </row>
    <row r="2391" ht="12">
      <c r="D2391" s="299"/>
    </row>
    <row r="2392" ht="12">
      <c r="D2392" s="299"/>
    </row>
    <row r="2393" ht="12">
      <c r="D2393" s="299"/>
    </row>
    <row r="2394" ht="12">
      <c r="D2394" s="299"/>
    </row>
    <row r="2395" ht="12">
      <c r="D2395" s="299"/>
    </row>
    <row r="2396" ht="12">
      <c r="D2396" s="299"/>
    </row>
    <row r="2397" ht="12">
      <c r="D2397" s="299"/>
    </row>
    <row r="2398" ht="12">
      <c r="D2398" s="299"/>
    </row>
    <row r="2399" ht="12">
      <c r="D2399" s="299"/>
    </row>
    <row r="2400" ht="12">
      <c r="D2400" s="299"/>
    </row>
    <row r="2401" ht="12">
      <c r="D2401" s="299"/>
    </row>
    <row r="2402" ht="12">
      <c r="D2402" s="299"/>
    </row>
    <row r="2403" ht="12">
      <c r="D2403" s="299"/>
    </row>
    <row r="2404" ht="12">
      <c r="D2404" s="299"/>
    </row>
    <row r="2405" ht="12">
      <c r="D2405" s="299"/>
    </row>
    <row r="2406" ht="12">
      <c r="D2406" s="299"/>
    </row>
    <row r="2407" ht="12">
      <c r="D2407" s="299"/>
    </row>
    <row r="2408" ht="12">
      <c r="D2408" s="299"/>
    </row>
    <row r="2409" ht="12">
      <c r="D2409" s="299"/>
    </row>
    <row r="2410" ht="12">
      <c r="D2410" s="299"/>
    </row>
    <row r="2411" ht="12">
      <c r="D2411" s="299"/>
    </row>
    <row r="2412" ht="12">
      <c r="D2412" s="299"/>
    </row>
    <row r="2413" ht="12">
      <c r="D2413" s="299"/>
    </row>
    <row r="2414" ht="12">
      <c r="D2414" s="299"/>
    </row>
    <row r="2415" ht="12">
      <c r="D2415" s="299"/>
    </row>
    <row r="2416" ht="12">
      <c r="D2416" s="299"/>
    </row>
    <row r="2417" ht="12">
      <c r="D2417" s="299"/>
    </row>
    <row r="2418" ht="12">
      <c r="D2418" s="299"/>
    </row>
    <row r="2419" ht="12">
      <c r="D2419" s="299"/>
    </row>
    <row r="2420" ht="12">
      <c r="D2420" s="299"/>
    </row>
    <row r="2421" ht="12">
      <c r="D2421" s="299"/>
    </row>
    <row r="2422" ht="12">
      <c r="D2422" s="299"/>
    </row>
    <row r="2423" ht="12">
      <c r="D2423" s="299"/>
    </row>
    <row r="2424" ht="12">
      <c r="D2424" s="299"/>
    </row>
    <row r="2425" ht="12">
      <c r="D2425" s="299"/>
    </row>
    <row r="2426" ht="12">
      <c r="D2426" s="299"/>
    </row>
    <row r="2427" ht="12">
      <c r="D2427" s="299"/>
    </row>
    <row r="2428" ht="12">
      <c r="D2428" s="299"/>
    </row>
    <row r="2429" ht="12">
      <c r="D2429" s="299"/>
    </row>
    <row r="2430" ht="12">
      <c r="D2430" s="299"/>
    </row>
    <row r="2431" ht="12">
      <c r="D2431" s="299"/>
    </row>
    <row r="2432" ht="12">
      <c r="D2432" s="299"/>
    </row>
    <row r="2433" ht="12">
      <c r="D2433" s="299"/>
    </row>
    <row r="2434" ht="12">
      <c r="D2434" s="299"/>
    </row>
    <row r="2435" ht="12">
      <c r="D2435" s="299"/>
    </row>
    <row r="2436" ht="12">
      <c r="D2436" s="299"/>
    </row>
    <row r="2437" ht="12">
      <c r="D2437" s="299"/>
    </row>
    <row r="2438" ht="12">
      <c r="D2438" s="299"/>
    </row>
    <row r="2439" ht="12">
      <c r="D2439" s="299"/>
    </row>
    <row r="2440" ht="12">
      <c r="D2440" s="299"/>
    </row>
    <row r="2441" ht="12">
      <c r="D2441" s="299"/>
    </row>
    <row r="2442" ht="12">
      <c r="D2442" s="299"/>
    </row>
    <row r="2443" ht="12">
      <c r="D2443" s="299"/>
    </row>
    <row r="2444" ht="12">
      <c r="D2444" s="299"/>
    </row>
    <row r="2445" ht="12">
      <c r="D2445" s="299"/>
    </row>
    <row r="2446" ht="12">
      <c r="D2446" s="299"/>
    </row>
    <row r="2447" ht="12">
      <c r="D2447" s="299"/>
    </row>
    <row r="2448" ht="12">
      <c r="D2448" s="299"/>
    </row>
    <row r="2449" ht="12">
      <c r="D2449" s="299"/>
    </row>
    <row r="2450" ht="12">
      <c r="D2450" s="299"/>
    </row>
    <row r="2451" ht="12">
      <c r="D2451" s="299"/>
    </row>
    <row r="2452" ht="12">
      <c r="D2452" s="299"/>
    </row>
    <row r="2453" ht="12">
      <c r="D2453" s="299"/>
    </row>
    <row r="2454" ht="12">
      <c r="D2454" s="299"/>
    </row>
    <row r="2455" ht="12">
      <c r="D2455" s="299"/>
    </row>
    <row r="2456" ht="12">
      <c r="D2456" s="299"/>
    </row>
    <row r="2457" ht="12">
      <c r="D2457" s="299"/>
    </row>
    <row r="2458" ht="12">
      <c r="D2458" s="299"/>
    </row>
    <row r="2459" ht="12">
      <c r="D2459" s="299"/>
    </row>
    <row r="2460" ht="12">
      <c r="D2460" s="299"/>
    </row>
    <row r="2461" ht="12">
      <c r="D2461" s="299"/>
    </row>
    <row r="2462" ht="12">
      <c r="D2462" s="299"/>
    </row>
    <row r="2463" ht="12">
      <c r="D2463" s="299"/>
    </row>
    <row r="2464" ht="12">
      <c r="D2464" s="299"/>
    </row>
    <row r="2465" ht="12">
      <c r="D2465" s="299"/>
    </row>
    <row r="2466" ht="12">
      <c r="D2466" s="299"/>
    </row>
    <row r="2467" ht="12">
      <c r="D2467" s="299"/>
    </row>
    <row r="2468" ht="12">
      <c r="D2468" s="299"/>
    </row>
    <row r="2469" ht="12">
      <c r="D2469" s="299"/>
    </row>
    <row r="2470" ht="12">
      <c r="D2470" s="299"/>
    </row>
    <row r="2471" ht="12">
      <c r="D2471" s="299"/>
    </row>
    <row r="2472" ht="12">
      <c r="D2472" s="299"/>
    </row>
    <row r="2473" ht="12">
      <c r="D2473" s="299"/>
    </row>
    <row r="2474" ht="12">
      <c r="D2474" s="299"/>
    </row>
    <row r="2475" ht="12">
      <c r="D2475" s="299"/>
    </row>
    <row r="2476" ht="12">
      <c r="D2476" s="299"/>
    </row>
    <row r="2477" ht="12">
      <c r="D2477" s="299"/>
    </row>
    <row r="2478" ht="12">
      <c r="D2478" s="299"/>
    </row>
    <row r="2479" ht="12">
      <c r="D2479" s="299"/>
    </row>
    <row r="2480" ht="12">
      <c r="D2480" s="299"/>
    </row>
    <row r="2481" ht="12">
      <c r="D2481" s="299"/>
    </row>
    <row r="2482" ht="12">
      <c r="D2482" s="299"/>
    </row>
    <row r="2483" ht="12">
      <c r="D2483" s="299"/>
    </row>
    <row r="2484" ht="12">
      <c r="D2484" s="299"/>
    </row>
    <row r="2485" ht="12">
      <c r="D2485" s="299"/>
    </row>
    <row r="2486" ht="12">
      <c r="D2486" s="299"/>
    </row>
    <row r="2487" ht="12">
      <c r="D2487" s="299"/>
    </row>
    <row r="2488" ht="12">
      <c r="D2488" s="299"/>
    </row>
    <row r="2489" ht="12">
      <c r="D2489" s="299"/>
    </row>
    <row r="2490" ht="12">
      <c r="D2490" s="299"/>
    </row>
    <row r="2491" ht="12">
      <c r="D2491" s="299"/>
    </row>
    <row r="2492" ht="12">
      <c r="D2492" s="299"/>
    </row>
    <row r="2493" ht="12">
      <c r="D2493" s="299"/>
    </row>
    <row r="2494" ht="12">
      <c r="D2494" s="299"/>
    </row>
    <row r="2495" ht="12">
      <c r="D2495" s="299"/>
    </row>
    <row r="2496" ht="12">
      <c r="D2496" s="299"/>
    </row>
    <row r="2497" ht="12">
      <c r="D2497" s="299"/>
    </row>
    <row r="2498" ht="12">
      <c r="D2498" s="299"/>
    </row>
    <row r="2499" ht="12">
      <c r="D2499" s="299"/>
    </row>
    <row r="2500" ht="12">
      <c r="D2500" s="299"/>
    </row>
    <row r="2501" ht="12">
      <c r="D2501" s="299"/>
    </row>
    <row r="2502" ht="12">
      <c r="D2502" s="299"/>
    </row>
    <row r="2503" ht="12">
      <c r="D2503" s="299"/>
    </row>
    <row r="2504" ht="12">
      <c r="D2504" s="299"/>
    </row>
    <row r="2505" ht="12">
      <c r="D2505" s="299"/>
    </row>
    <row r="2506" ht="12">
      <c r="D2506" s="299"/>
    </row>
    <row r="2507" ht="12">
      <c r="D2507" s="299"/>
    </row>
    <row r="2508" ht="12">
      <c r="D2508" s="299"/>
    </row>
    <row r="2509" ht="12">
      <c r="D2509" s="299"/>
    </row>
    <row r="2510" ht="12">
      <c r="D2510" s="299"/>
    </row>
    <row r="2511" ht="12">
      <c r="D2511" s="299"/>
    </row>
    <row r="2512" ht="12">
      <c r="D2512" s="299"/>
    </row>
    <row r="2513" ht="12">
      <c r="D2513" s="299"/>
    </row>
    <row r="2514" ht="12">
      <c r="D2514" s="299"/>
    </row>
    <row r="2515" ht="12">
      <c r="D2515" s="299"/>
    </row>
    <row r="2516" ht="12">
      <c r="D2516" s="299"/>
    </row>
    <row r="2517" ht="12">
      <c r="D2517" s="299"/>
    </row>
    <row r="2518" ht="12">
      <c r="D2518" s="299"/>
    </row>
    <row r="2519" ht="12">
      <c r="D2519" s="299"/>
    </row>
    <row r="2520" ht="12">
      <c r="D2520" s="299"/>
    </row>
    <row r="2521" ht="12">
      <c r="D2521" s="299"/>
    </row>
    <row r="2522" ht="12">
      <c r="D2522" s="299"/>
    </row>
    <row r="2523" ht="12">
      <c r="D2523" s="299"/>
    </row>
    <row r="2524" ht="12">
      <c r="D2524" s="299"/>
    </row>
    <row r="2525" ht="12">
      <c r="D2525" s="299"/>
    </row>
    <row r="2526" ht="12">
      <c r="D2526" s="299"/>
    </row>
    <row r="2527" ht="12">
      <c r="D2527" s="299"/>
    </row>
    <row r="2528" ht="12">
      <c r="D2528" s="299"/>
    </row>
    <row r="2529" ht="12">
      <c r="D2529" s="299"/>
    </row>
    <row r="2530" ht="12">
      <c r="D2530" s="299"/>
    </row>
    <row r="2531" ht="12">
      <c r="D2531" s="299"/>
    </row>
    <row r="2532" ht="12">
      <c r="D2532" s="299"/>
    </row>
    <row r="2533" ht="12">
      <c r="D2533" s="299"/>
    </row>
    <row r="2534" ht="12">
      <c r="D2534" s="299"/>
    </row>
    <row r="2535" ht="12">
      <c r="D2535" s="299"/>
    </row>
    <row r="2536" ht="12">
      <c r="D2536" s="299"/>
    </row>
    <row r="2537" ht="12">
      <c r="D2537" s="299"/>
    </row>
    <row r="2538" ht="12">
      <c r="D2538" s="299"/>
    </row>
    <row r="2539" ht="12">
      <c r="D2539" s="299"/>
    </row>
    <row r="2540" ht="12">
      <c r="D2540" s="299"/>
    </row>
    <row r="2541" ht="12">
      <c r="D2541" s="299"/>
    </row>
    <row r="2542" ht="12">
      <c r="D2542" s="299"/>
    </row>
    <row r="2543" ht="12">
      <c r="D2543" s="299"/>
    </row>
    <row r="2544" ht="12">
      <c r="D2544" s="299"/>
    </row>
    <row r="2545" ht="12">
      <c r="D2545" s="299"/>
    </row>
    <row r="2546" ht="12">
      <c r="D2546" s="299"/>
    </row>
    <row r="2547" ht="12">
      <c r="D2547" s="299"/>
    </row>
    <row r="2548" ht="12">
      <c r="D2548" s="299"/>
    </row>
    <row r="2549" ht="12">
      <c r="D2549" s="299"/>
    </row>
    <row r="2550" ht="12">
      <c r="D2550" s="299"/>
    </row>
    <row r="2551" ht="12">
      <c r="D2551" s="299"/>
    </row>
    <row r="2552" ht="12">
      <c r="D2552" s="299"/>
    </row>
    <row r="2553" ht="12">
      <c r="D2553" s="299"/>
    </row>
    <row r="2554" ht="12">
      <c r="D2554" s="299"/>
    </row>
    <row r="2555" ht="12">
      <c r="D2555" s="299"/>
    </row>
    <row r="2556" ht="12">
      <c r="D2556" s="299"/>
    </row>
    <row r="2557" ht="12">
      <c r="D2557" s="299"/>
    </row>
    <row r="2558" ht="12">
      <c r="D2558" s="299"/>
    </row>
    <row r="2559" ht="12">
      <c r="D2559" s="299"/>
    </row>
    <row r="2560" ht="12">
      <c r="D2560" s="299"/>
    </row>
    <row r="2561" ht="12">
      <c r="D2561" s="299"/>
    </row>
    <row r="2562" ht="12">
      <c r="D2562" s="299"/>
    </row>
    <row r="2563" ht="12">
      <c r="D2563" s="299"/>
    </row>
    <row r="2564" ht="12">
      <c r="D2564" s="299"/>
    </row>
    <row r="2565" ht="12">
      <c r="D2565" s="299"/>
    </row>
    <row r="2566" ht="12">
      <c r="D2566" s="299"/>
    </row>
    <row r="2567" ht="12">
      <c r="D2567" s="299"/>
    </row>
    <row r="2568" ht="12">
      <c r="D2568" s="299"/>
    </row>
    <row r="2569" ht="12">
      <c r="D2569" s="299"/>
    </row>
    <row r="2570" ht="12">
      <c r="D2570" s="299"/>
    </row>
    <row r="2571" ht="12">
      <c r="D2571" s="299"/>
    </row>
    <row r="2572" ht="12">
      <c r="D2572" s="299"/>
    </row>
    <row r="2573" ht="12">
      <c r="D2573" s="299"/>
    </row>
    <row r="2574" ht="12">
      <c r="D2574" s="299"/>
    </row>
    <row r="2575" ht="12">
      <c r="D2575" s="299"/>
    </row>
    <row r="2576" ht="12">
      <c r="D2576" s="299"/>
    </row>
    <row r="2577" ht="12">
      <c r="D2577" s="299"/>
    </row>
    <row r="2578" ht="12">
      <c r="D2578" s="299"/>
    </row>
    <row r="2579" ht="12">
      <c r="D2579" s="299"/>
    </row>
    <row r="2580" ht="12">
      <c r="D2580" s="299"/>
    </row>
    <row r="2581" ht="12">
      <c r="D2581" s="299"/>
    </row>
    <row r="2582" ht="12">
      <c r="D2582" s="299"/>
    </row>
    <row r="2583" ht="12">
      <c r="D2583" s="299"/>
    </row>
    <row r="2584" ht="12">
      <c r="D2584" s="299"/>
    </row>
    <row r="2585" ht="12">
      <c r="D2585" s="299"/>
    </row>
    <row r="2586" ht="12">
      <c r="D2586" s="299"/>
    </row>
    <row r="2587" ht="12">
      <c r="D2587" s="299"/>
    </row>
    <row r="2588" ht="12">
      <c r="D2588" s="299"/>
    </row>
    <row r="2589" ht="12">
      <c r="D2589" s="299"/>
    </row>
    <row r="2590" ht="12">
      <c r="D2590" s="299"/>
    </row>
    <row r="2591" ht="12">
      <c r="D2591" s="299"/>
    </row>
    <row r="2592" ht="12">
      <c r="D2592" s="299"/>
    </row>
    <row r="2593" ht="12">
      <c r="D2593" s="299"/>
    </row>
    <row r="2594" ht="12">
      <c r="D2594" s="299"/>
    </row>
    <row r="2595" ht="12">
      <c r="D2595" s="299"/>
    </row>
    <row r="2596" ht="12">
      <c r="D2596" s="299"/>
    </row>
    <row r="2597" ht="12">
      <c r="D2597" s="299"/>
    </row>
    <row r="2598" ht="12">
      <c r="D2598" s="299"/>
    </row>
    <row r="2599" ht="12">
      <c r="D2599" s="299"/>
    </row>
    <row r="2600" ht="12">
      <c r="D2600" s="299"/>
    </row>
    <row r="2601" ht="12">
      <c r="D2601" s="299"/>
    </row>
    <row r="2602" ht="12">
      <c r="D2602" s="299"/>
    </row>
    <row r="2603" ht="12">
      <c r="D2603" s="299"/>
    </row>
    <row r="2604" ht="12">
      <c r="D2604" s="299"/>
    </row>
    <row r="2605" ht="12">
      <c r="D2605" s="299"/>
    </row>
    <row r="2606" ht="12">
      <c r="D2606" s="299"/>
    </row>
    <row r="2607" ht="12">
      <c r="D2607" s="299"/>
    </row>
    <row r="2608" ht="12">
      <c r="D2608" s="299"/>
    </row>
    <row r="2609" ht="12">
      <c r="D2609" s="299"/>
    </row>
    <row r="2610" ht="12">
      <c r="D2610" s="299"/>
    </row>
    <row r="2611" ht="12">
      <c r="D2611" s="299"/>
    </row>
    <row r="2612" ht="12">
      <c r="D2612" s="299"/>
    </row>
    <row r="2613" ht="12">
      <c r="D2613" s="299"/>
    </row>
    <row r="2614" ht="12">
      <c r="D2614" s="299"/>
    </row>
    <row r="2615" ht="12">
      <c r="D2615" s="299"/>
    </row>
    <row r="2616" ht="12">
      <c r="D2616" s="299"/>
    </row>
    <row r="2617" ht="12">
      <c r="D2617" s="299"/>
    </row>
    <row r="2618" ht="12">
      <c r="D2618" s="299"/>
    </row>
    <row r="2619" ht="12">
      <c r="D2619" s="299"/>
    </row>
    <row r="2620" ht="12">
      <c r="D2620" s="299"/>
    </row>
    <row r="2621" ht="12">
      <c r="D2621" s="299"/>
    </row>
    <row r="2622" ht="12">
      <c r="D2622" s="299"/>
    </row>
    <row r="2623" ht="12">
      <c r="D2623" s="299"/>
    </row>
    <row r="2624" ht="12">
      <c r="D2624" s="299"/>
    </row>
    <row r="2625" ht="12">
      <c r="D2625" s="299"/>
    </row>
    <row r="2626" ht="12">
      <c r="D2626" s="299"/>
    </row>
    <row r="2627" ht="12">
      <c r="D2627" s="299"/>
    </row>
    <row r="2628" ht="12">
      <c r="D2628" s="299"/>
    </row>
    <row r="2629" ht="12">
      <c r="D2629" s="299"/>
    </row>
    <row r="2630" ht="12">
      <c r="D2630" s="299"/>
    </row>
    <row r="2631" ht="12">
      <c r="D2631" s="299"/>
    </row>
    <row r="2632" ht="12">
      <c r="D2632" s="299"/>
    </row>
    <row r="2633" ht="12">
      <c r="D2633" s="299"/>
    </row>
    <row r="2634" ht="12">
      <c r="D2634" s="299"/>
    </row>
    <row r="2635" ht="12">
      <c r="D2635" s="299"/>
    </row>
    <row r="2636" ht="12">
      <c r="D2636" s="299"/>
    </row>
    <row r="2637" ht="12">
      <c r="D2637" s="299"/>
    </row>
    <row r="2638" ht="12">
      <c r="D2638" s="299"/>
    </row>
    <row r="2639" ht="12">
      <c r="D2639" s="299"/>
    </row>
    <row r="2640" ht="12">
      <c r="D2640" s="299"/>
    </row>
    <row r="2641" ht="12">
      <c r="D2641" s="299"/>
    </row>
    <row r="2642" ht="12">
      <c r="D2642" s="299"/>
    </row>
    <row r="2643" ht="12">
      <c r="D2643" s="299"/>
    </row>
    <row r="2644" ht="12">
      <c r="D2644" s="299"/>
    </row>
    <row r="2645" ht="12">
      <c r="D2645" s="299"/>
    </row>
    <row r="2646" ht="12">
      <c r="D2646" s="299"/>
    </row>
    <row r="2647" ht="12">
      <c r="D2647" s="299"/>
    </row>
    <row r="2648" ht="12">
      <c r="D2648" s="299"/>
    </row>
    <row r="2649" ht="12">
      <c r="D2649" s="299"/>
    </row>
    <row r="2650" ht="12">
      <c r="D2650" s="299"/>
    </row>
    <row r="2651" ht="12">
      <c r="D2651" s="299"/>
    </row>
    <row r="2652" ht="12">
      <c r="D2652" s="299"/>
    </row>
    <row r="2653" ht="12">
      <c r="D2653" s="299"/>
    </row>
    <row r="2654" ht="12">
      <c r="D2654" s="299"/>
    </row>
    <row r="2655" ht="12">
      <c r="D2655" s="299"/>
    </row>
    <row r="2656" ht="12">
      <c r="D2656" s="299"/>
    </row>
    <row r="2657" ht="12">
      <c r="D2657" s="299"/>
    </row>
    <row r="2658" ht="12">
      <c r="D2658" s="299"/>
    </row>
    <row r="2659" ht="12">
      <c r="D2659" s="299"/>
    </row>
    <row r="2660" ht="12">
      <c r="D2660" s="299"/>
    </row>
    <row r="2661" ht="12">
      <c r="D2661" s="299"/>
    </row>
    <row r="2662" ht="12">
      <c r="D2662" s="299"/>
    </row>
    <row r="2663" ht="12">
      <c r="D2663" s="299"/>
    </row>
    <row r="2664" ht="12">
      <c r="D2664" s="299"/>
    </row>
    <row r="2665" ht="12">
      <c r="D2665" s="299"/>
    </row>
    <row r="2666" ht="12">
      <c r="D2666" s="299"/>
    </row>
    <row r="2667" ht="12">
      <c r="D2667" s="299"/>
    </row>
    <row r="2668" ht="12">
      <c r="D2668" s="299"/>
    </row>
    <row r="2669" ht="12">
      <c r="D2669" s="299"/>
    </row>
    <row r="2670" ht="12">
      <c r="D2670" s="299"/>
    </row>
    <row r="2671" ht="12">
      <c r="D2671" s="299"/>
    </row>
    <row r="2672" ht="12">
      <c r="D2672" s="299"/>
    </row>
    <row r="2673" ht="12">
      <c r="D2673" s="299"/>
    </row>
    <row r="2674" ht="12">
      <c r="D2674" s="299"/>
    </row>
    <row r="2675" ht="12">
      <c r="D2675" s="299"/>
    </row>
    <row r="2676" ht="12">
      <c r="D2676" s="299"/>
    </row>
    <row r="2677" ht="12">
      <c r="D2677" s="299"/>
    </row>
    <row r="2678" ht="12">
      <c r="D2678" s="299"/>
    </row>
    <row r="2679" ht="12">
      <c r="D2679" s="299"/>
    </row>
    <row r="2680" ht="12">
      <c r="D2680" s="299"/>
    </row>
    <row r="2681" ht="12">
      <c r="D2681" s="299"/>
    </row>
    <row r="2682" ht="12">
      <c r="D2682" s="299"/>
    </row>
    <row r="2683" ht="12">
      <c r="D2683" s="299"/>
    </row>
    <row r="2684" ht="12">
      <c r="D2684" s="299"/>
    </row>
    <row r="2685" ht="12">
      <c r="D2685" s="299"/>
    </row>
    <row r="2686" ht="12">
      <c r="D2686" s="299"/>
    </row>
    <row r="2687" ht="12">
      <c r="D2687" s="299"/>
    </row>
    <row r="2688" ht="12">
      <c r="D2688" s="299"/>
    </row>
    <row r="2689" ht="12">
      <c r="D2689" s="299"/>
    </row>
    <row r="2690" ht="12">
      <c r="D2690" s="299"/>
    </row>
    <row r="2691" ht="12">
      <c r="D2691" s="299"/>
    </row>
    <row r="2692" ht="12">
      <c r="D2692" s="299"/>
    </row>
    <row r="2693" ht="12">
      <c r="D2693" s="299"/>
    </row>
    <row r="2694" ht="12">
      <c r="D2694" s="299"/>
    </row>
    <row r="2695" ht="12">
      <c r="D2695" s="299"/>
    </row>
    <row r="2696" ht="12">
      <c r="D2696" s="299"/>
    </row>
    <row r="2697" ht="12">
      <c r="D2697" s="299"/>
    </row>
    <row r="2698" ht="12">
      <c r="D2698" s="299"/>
    </row>
    <row r="2699" ht="12">
      <c r="D2699" s="299"/>
    </row>
    <row r="2700" ht="12">
      <c r="D2700" s="299"/>
    </row>
    <row r="2701" ht="12">
      <c r="D2701" s="299"/>
    </row>
    <row r="2702" ht="12">
      <c r="D2702" s="299"/>
    </row>
    <row r="2703" ht="12">
      <c r="D2703" s="299"/>
    </row>
    <row r="2704" ht="12">
      <c r="D2704" s="299"/>
    </row>
    <row r="2705" ht="12">
      <c r="D2705" s="299"/>
    </row>
    <row r="2706" ht="12">
      <c r="D2706" s="299"/>
    </row>
    <row r="2707" ht="12">
      <c r="D2707" s="299"/>
    </row>
    <row r="2708" ht="12">
      <c r="D2708" s="299"/>
    </row>
    <row r="2709" ht="12">
      <c r="D2709" s="299"/>
    </row>
    <row r="2710" ht="12">
      <c r="D2710" s="299"/>
    </row>
    <row r="2711" ht="12">
      <c r="D2711" s="299"/>
    </row>
    <row r="2712" ht="12">
      <c r="D2712" s="299"/>
    </row>
    <row r="2713" ht="12">
      <c r="D2713" s="299"/>
    </row>
    <row r="2714" ht="12">
      <c r="D2714" s="299"/>
    </row>
    <row r="2715" ht="12">
      <c r="D2715" s="299"/>
    </row>
    <row r="2716" ht="12">
      <c r="D2716" s="299"/>
    </row>
    <row r="2717" ht="12">
      <c r="D2717" s="299"/>
    </row>
    <row r="2718" ht="12">
      <c r="D2718" s="299"/>
    </row>
    <row r="2719" ht="12">
      <c r="D2719" s="299"/>
    </row>
    <row r="2720" ht="12">
      <c r="D2720" s="299"/>
    </row>
    <row r="2721" ht="12">
      <c r="D2721" s="299"/>
    </row>
    <row r="2722" ht="12">
      <c r="D2722" s="299"/>
    </row>
    <row r="2723" ht="12">
      <c r="D2723" s="299"/>
    </row>
    <row r="2724" ht="12">
      <c r="D2724" s="299"/>
    </row>
    <row r="2725" ht="12">
      <c r="D2725" s="299"/>
    </row>
    <row r="2726" ht="12">
      <c r="D2726" s="299"/>
    </row>
    <row r="2727" ht="12">
      <c r="D2727" s="299"/>
    </row>
    <row r="2728" ht="12">
      <c r="D2728" s="299"/>
    </row>
    <row r="2729" ht="12">
      <c r="D2729" s="299"/>
    </row>
    <row r="2730" ht="12">
      <c r="D2730" s="299"/>
    </row>
    <row r="2731" ht="12">
      <c r="D2731" s="299"/>
    </row>
    <row r="2732" ht="12">
      <c r="D2732" s="299"/>
    </row>
    <row r="2733" ht="12">
      <c r="D2733" s="299"/>
    </row>
    <row r="2734" ht="12">
      <c r="D2734" s="299"/>
    </row>
    <row r="2735" ht="12">
      <c r="D2735" s="299"/>
    </row>
    <row r="2736" ht="12">
      <c r="D2736" s="299"/>
    </row>
    <row r="2737" ht="12">
      <c r="D2737" s="299"/>
    </row>
    <row r="2738" ht="12">
      <c r="D2738" s="299"/>
    </row>
    <row r="2739" ht="12">
      <c r="D2739" s="299"/>
    </row>
    <row r="2740" ht="12">
      <c r="D2740" s="299"/>
    </row>
    <row r="2741" ht="12">
      <c r="D2741" s="299"/>
    </row>
    <row r="2742" ht="12">
      <c r="D2742" s="299"/>
    </row>
    <row r="2743" ht="12">
      <c r="D2743" s="299"/>
    </row>
    <row r="2744" ht="12">
      <c r="D2744" s="299"/>
    </row>
    <row r="2745" ht="12">
      <c r="D2745" s="299"/>
    </row>
    <row r="2746" ht="12">
      <c r="D2746" s="299"/>
    </row>
    <row r="2747" ht="12">
      <c r="D2747" s="299"/>
    </row>
    <row r="2748" ht="12">
      <c r="D2748" s="299"/>
    </row>
    <row r="2749" ht="12">
      <c r="D2749" s="299"/>
    </row>
    <row r="2750" ht="12">
      <c r="D2750" s="299"/>
    </row>
    <row r="2751" ht="12">
      <c r="D2751" s="299"/>
    </row>
    <row r="2752" ht="12">
      <c r="D2752" s="299"/>
    </row>
    <row r="2753" ht="12">
      <c r="D2753" s="299"/>
    </row>
    <row r="2754" ht="12">
      <c r="D2754" s="299"/>
    </row>
    <row r="2755" ht="12">
      <c r="D2755" s="299"/>
    </row>
    <row r="2756" ht="12">
      <c r="D2756" s="299"/>
    </row>
    <row r="2757" ht="12">
      <c r="D2757" s="299"/>
    </row>
    <row r="2758" ht="12">
      <c r="D2758" s="299"/>
    </row>
    <row r="2759" ht="12">
      <c r="D2759" s="299"/>
    </row>
    <row r="2760" ht="12">
      <c r="D2760" s="299"/>
    </row>
    <row r="2761" ht="12">
      <c r="D2761" s="299"/>
    </row>
    <row r="2762" ht="12">
      <c r="D2762" s="299"/>
    </row>
    <row r="2763" ht="12">
      <c r="D2763" s="299"/>
    </row>
    <row r="2764" ht="12">
      <c r="D2764" s="299"/>
    </row>
    <row r="2765" ht="12">
      <c r="D2765" s="299"/>
    </row>
    <row r="2766" ht="12">
      <c r="D2766" s="299"/>
    </row>
    <row r="2767" ht="12">
      <c r="D2767" s="299"/>
    </row>
    <row r="2768" ht="12">
      <c r="D2768" s="299"/>
    </row>
    <row r="2769" ht="12">
      <c r="D2769" s="299"/>
    </row>
    <row r="2770" ht="12">
      <c r="D2770" s="299"/>
    </row>
    <row r="2771" ht="12">
      <c r="D2771" s="299"/>
    </row>
    <row r="2772" ht="12">
      <c r="D2772" s="299"/>
    </row>
    <row r="2773" ht="12">
      <c r="D2773" s="299"/>
    </row>
    <row r="2774" ht="12">
      <c r="D2774" s="299"/>
    </row>
    <row r="2775" ht="12">
      <c r="D2775" s="299"/>
    </row>
    <row r="2776" ht="12">
      <c r="D2776" s="299"/>
    </row>
    <row r="2777" ht="12">
      <c r="D2777" s="299"/>
    </row>
    <row r="2778" ht="12">
      <c r="D2778" s="299"/>
    </row>
    <row r="2779" ht="12">
      <c r="D2779" s="299"/>
    </row>
    <row r="2780" ht="12">
      <c r="D2780" s="299"/>
    </row>
    <row r="2781" ht="12">
      <c r="D2781" s="299"/>
    </row>
    <row r="2782" ht="12">
      <c r="D2782" s="299"/>
    </row>
    <row r="2783" ht="12">
      <c r="D2783" s="299"/>
    </row>
    <row r="2784" ht="12">
      <c r="D2784" s="299"/>
    </row>
    <row r="2785" ht="12">
      <c r="D2785" s="299"/>
    </row>
    <row r="2786" ht="12">
      <c r="D2786" s="299"/>
    </row>
    <row r="2787" ht="12">
      <c r="D2787" s="299"/>
    </row>
    <row r="2788" ht="12">
      <c r="D2788" s="299"/>
    </row>
    <row r="2789" ht="12">
      <c r="D2789" s="299"/>
    </row>
    <row r="2790" ht="12">
      <c r="D2790" s="299"/>
    </row>
    <row r="2791" ht="12">
      <c r="D2791" s="299"/>
    </row>
    <row r="2792" ht="12">
      <c r="D2792" s="299"/>
    </row>
    <row r="2793" ht="12">
      <c r="D2793" s="299"/>
    </row>
    <row r="2794" ht="12">
      <c r="D2794" s="299"/>
    </row>
    <row r="2795" ht="12">
      <c r="D2795" s="299"/>
    </row>
    <row r="2796" ht="12">
      <c r="D2796" s="299"/>
    </row>
    <row r="2797" ht="12">
      <c r="D2797" s="299"/>
    </row>
    <row r="2798" ht="12">
      <c r="D2798" s="299"/>
    </row>
    <row r="2799" ht="12">
      <c r="D2799" s="299"/>
    </row>
    <row r="2800" ht="12">
      <c r="D2800" s="299"/>
    </row>
    <row r="2801" ht="12">
      <c r="D2801" s="299"/>
    </row>
    <row r="2802" ht="12">
      <c r="D2802" s="299"/>
    </row>
    <row r="2803" ht="12">
      <c r="D2803" s="299"/>
    </row>
    <row r="2804" ht="12">
      <c r="D2804" s="299"/>
    </row>
    <row r="2805" ht="12">
      <c r="D2805" s="299"/>
    </row>
    <row r="2806" ht="12">
      <c r="D2806" s="299"/>
    </row>
    <row r="2807" ht="12">
      <c r="D2807" s="299"/>
    </row>
    <row r="2808" ht="12">
      <c r="D2808" s="299"/>
    </row>
    <row r="2809" ht="12">
      <c r="D2809" s="299"/>
    </row>
    <row r="2810" ht="12">
      <c r="D2810" s="299"/>
    </row>
    <row r="2811" ht="12">
      <c r="D2811" s="299"/>
    </row>
    <row r="2812" ht="12">
      <c r="D2812" s="299"/>
    </row>
    <row r="2813" ht="12">
      <c r="D2813" s="299"/>
    </row>
    <row r="2814" ht="12">
      <c r="D2814" s="299"/>
    </row>
    <row r="2815" ht="12">
      <c r="D2815" s="299"/>
    </row>
    <row r="2816" ht="12">
      <c r="D2816" s="299"/>
    </row>
    <row r="2817" ht="12">
      <c r="D2817" s="299"/>
    </row>
    <row r="2818" ht="12">
      <c r="D2818" s="299"/>
    </row>
    <row r="2819" ht="12">
      <c r="D2819" s="299"/>
    </row>
    <row r="2820" ht="12">
      <c r="D2820" s="299"/>
    </row>
    <row r="2821" ht="12">
      <c r="D2821" s="299"/>
    </row>
    <row r="2822" ht="12">
      <c r="D2822" s="299"/>
    </row>
    <row r="2823" ht="12">
      <c r="D2823" s="299"/>
    </row>
    <row r="2824" ht="12">
      <c r="D2824" s="299"/>
    </row>
    <row r="2825" ht="12">
      <c r="D2825" s="299"/>
    </row>
    <row r="2826" ht="12">
      <c r="D2826" s="299"/>
    </row>
    <row r="2827" ht="12">
      <c r="D2827" s="299"/>
    </row>
    <row r="2828" ht="12">
      <c r="D2828" s="299"/>
    </row>
    <row r="2829" ht="12">
      <c r="D2829" s="299"/>
    </row>
    <row r="2830" ht="12">
      <c r="D2830" s="299"/>
    </row>
    <row r="2831" ht="12">
      <c r="D2831" s="299"/>
    </row>
    <row r="2832" ht="12">
      <c r="D2832" s="299"/>
    </row>
    <row r="2833" ht="12">
      <c r="D2833" s="299"/>
    </row>
    <row r="2834" ht="12">
      <c r="D2834" s="299"/>
    </row>
    <row r="2835" ht="12">
      <c r="D2835" s="299"/>
    </row>
    <row r="2836" ht="12">
      <c r="D2836" s="299"/>
    </row>
    <row r="2837" ht="12">
      <c r="D2837" s="299"/>
    </row>
    <row r="2838" ht="12">
      <c r="D2838" s="299"/>
    </row>
    <row r="2839" ht="12">
      <c r="D2839" s="299"/>
    </row>
    <row r="2840" ht="12">
      <c r="D2840" s="299"/>
    </row>
    <row r="2841" ht="12">
      <c r="D2841" s="299"/>
    </row>
    <row r="2842" ht="12">
      <c r="D2842" s="299"/>
    </row>
    <row r="2843" ht="12">
      <c r="D2843" s="299"/>
    </row>
    <row r="2844" ht="12">
      <c r="D2844" s="299"/>
    </row>
    <row r="2845" ht="12">
      <c r="D2845" s="299"/>
    </row>
    <row r="2846" ht="12">
      <c r="D2846" s="299"/>
    </row>
    <row r="2847" ht="12">
      <c r="D2847" s="299"/>
    </row>
    <row r="2848" ht="12">
      <c r="D2848" s="299"/>
    </row>
    <row r="2849" ht="12">
      <c r="D2849" s="299"/>
    </row>
    <row r="2850" ht="12">
      <c r="D2850" s="299"/>
    </row>
    <row r="2851" ht="12">
      <c r="D2851" s="299"/>
    </row>
    <row r="2852" ht="12">
      <c r="D2852" s="299"/>
    </row>
    <row r="2853" ht="12">
      <c r="D2853" s="299"/>
    </row>
    <row r="2854" ht="12">
      <c r="D2854" s="299"/>
    </row>
    <row r="2855" ht="12">
      <c r="D2855" s="299"/>
    </row>
    <row r="2856" ht="12">
      <c r="D2856" s="299"/>
    </row>
    <row r="2857" ht="12">
      <c r="D2857" s="299"/>
    </row>
    <row r="2858" ht="12">
      <c r="D2858" s="299"/>
    </row>
    <row r="2859" ht="12">
      <c r="D2859" s="299"/>
    </row>
    <row r="2860" ht="12">
      <c r="D2860" s="299"/>
    </row>
    <row r="2861" ht="12">
      <c r="D2861" s="299"/>
    </row>
    <row r="2862" ht="12">
      <c r="D2862" s="299"/>
    </row>
    <row r="2863" ht="12">
      <c r="D2863" s="299"/>
    </row>
    <row r="2864" ht="12">
      <c r="D2864" s="299"/>
    </row>
    <row r="2865" ht="12">
      <c r="D2865" s="299"/>
    </row>
    <row r="2866" ht="12">
      <c r="D2866" s="299"/>
    </row>
    <row r="2867" ht="12">
      <c r="D2867" s="299"/>
    </row>
    <row r="2868" ht="12">
      <c r="D2868" s="299"/>
    </row>
    <row r="2869" ht="12">
      <c r="D2869" s="299"/>
    </row>
    <row r="2870" ht="12">
      <c r="D2870" s="299"/>
    </row>
    <row r="2871" ht="12">
      <c r="D2871" s="299"/>
    </row>
    <row r="2872" ht="12">
      <c r="D2872" s="299"/>
    </row>
    <row r="2873" ht="12">
      <c r="D2873" s="299"/>
    </row>
    <row r="2874" ht="12">
      <c r="D2874" s="299"/>
    </row>
    <row r="2875" ht="12">
      <c r="D2875" s="299"/>
    </row>
    <row r="2876" ht="12">
      <c r="D2876" s="299"/>
    </row>
    <row r="2877" ht="12">
      <c r="D2877" s="299"/>
    </row>
    <row r="2878" ht="12">
      <c r="D2878" s="299"/>
    </row>
    <row r="2879" ht="12">
      <c r="D2879" s="299"/>
    </row>
    <row r="2880" ht="12">
      <c r="D2880" s="299"/>
    </row>
    <row r="2881" ht="12">
      <c r="D2881" s="299"/>
    </row>
    <row r="2882" ht="12">
      <c r="D2882" s="299"/>
    </row>
    <row r="2883" ht="12">
      <c r="D2883" s="299"/>
    </row>
    <row r="2884" ht="12">
      <c r="D2884" s="299"/>
    </row>
    <row r="2885" ht="12">
      <c r="D2885" s="299"/>
    </row>
    <row r="2886" ht="12">
      <c r="D2886" s="299"/>
    </row>
    <row r="2887" ht="12">
      <c r="D2887" s="299"/>
    </row>
    <row r="2888" ht="12">
      <c r="D2888" s="299"/>
    </row>
    <row r="2889" ht="12">
      <c r="D2889" s="299"/>
    </row>
    <row r="2890" ht="12">
      <c r="D2890" s="299"/>
    </row>
    <row r="2891" ht="12">
      <c r="D2891" s="299"/>
    </row>
    <row r="2892" ht="12">
      <c r="D2892" s="299"/>
    </row>
    <row r="2893" ht="12">
      <c r="D2893" s="299"/>
    </row>
    <row r="2894" ht="12">
      <c r="D2894" s="299"/>
    </row>
    <row r="2895" ht="12">
      <c r="D2895" s="299"/>
    </row>
    <row r="2896" ht="12">
      <c r="D2896" s="299"/>
    </row>
    <row r="2897" ht="12">
      <c r="D2897" s="299"/>
    </row>
    <row r="2898" ht="12">
      <c r="D2898" s="299"/>
    </row>
    <row r="2899" ht="12">
      <c r="D2899" s="299"/>
    </row>
    <row r="2900" ht="12">
      <c r="D2900" s="299"/>
    </row>
    <row r="2901" ht="12">
      <c r="D2901" s="299"/>
    </row>
    <row r="2902" ht="12">
      <c r="D2902" s="299"/>
    </row>
    <row r="2903" ht="12">
      <c r="D2903" s="299"/>
    </row>
    <row r="2904" ht="12">
      <c r="D2904" s="299"/>
    </row>
    <row r="2905" ht="12">
      <c r="D2905" s="299"/>
    </row>
    <row r="2906" ht="12">
      <c r="D2906" s="299"/>
    </row>
    <row r="2907" ht="12">
      <c r="D2907" s="299"/>
    </row>
    <row r="2908" ht="12">
      <c r="D2908" s="299"/>
    </row>
    <row r="2909" ht="12">
      <c r="D2909" s="299"/>
    </row>
    <row r="2910" ht="12">
      <c r="D2910" s="299"/>
    </row>
    <row r="2911" ht="12">
      <c r="D2911" s="299"/>
    </row>
    <row r="2912" ht="12">
      <c r="D2912" s="299"/>
    </row>
    <row r="2913" ht="12">
      <c r="D2913" s="299"/>
    </row>
    <row r="2914" ht="12">
      <c r="D2914" s="299"/>
    </row>
    <row r="2915" ht="12">
      <c r="D2915" s="299"/>
    </row>
    <row r="2916" ht="12">
      <c r="D2916" s="299"/>
    </row>
    <row r="2917" ht="12">
      <c r="D2917" s="299"/>
    </row>
    <row r="2918" ht="12">
      <c r="D2918" s="299"/>
    </row>
    <row r="2919" ht="12">
      <c r="D2919" s="299"/>
    </row>
    <row r="2920" ht="12">
      <c r="D2920" s="299"/>
    </row>
    <row r="2921" ht="12">
      <c r="D2921" s="299"/>
    </row>
    <row r="2922" ht="12">
      <c r="D2922" s="299"/>
    </row>
    <row r="2923" ht="12">
      <c r="D2923" s="299"/>
    </row>
    <row r="2924" ht="12">
      <c r="D2924" s="299"/>
    </row>
    <row r="2925" ht="12">
      <c r="D2925" s="299"/>
    </row>
    <row r="2926" ht="12">
      <c r="D2926" s="299"/>
    </row>
    <row r="2927" ht="12">
      <c r="D2927" s="299"/>
    </row>
    <row r="2928" ht="12">
      <c r="D2928" s="299"/>
    </row>
    <row r="2929" ht="12">
      <c r="D2929" s="299"/>
    </row>
    <row r="2930" ht="12">
      <c r="D2930" s="299"/>
    </row>
    <row r="2931" ht="12">
      <c r="D2931" s="299"/>
    </row>
    <row r="2932" ht="12">
      <c r="D2932" s="299"/>
    </row>
    <row r="2933" ht="12">
      <c r="D2933" s="299"/>
    </row>
    <row r="2934" ht="12">
      <c r="D2934" s="299"/>
    </row>
    <row r="2935" ht="12">
      <c r="D2935" s="299"/>
    </row>
    <row r="2936" ht="12">
      <c r="D2936" s="299"/>
    </row>
    <row r="2937" ht="12">
      <c r="D2937" s="299"/>
    </row>
    <row r="2938" ht="12">
      <c r="D2938" s="299"/>
    </row>
    <row r="2939" ht="12">
      <c r="D2939" s="299"/>
    </row>
    <row r="2940" ht="12">
      <c r="D2940" s="299"/>
    </row>
    <row r="2941" ht="12">
      <c r="D2941" s="299"/>
    </row>
    <row r="2942" ht="12">
      <c r="D2942" s="299"/>
    </row>
    <row r="2943" ht="12">
      <c r="D2943" s="299"/>
    </row>
    <row r="2944" ht="12">
      <c r="D2944" s="299"/>
    </row>
    <row r="2945" ht="12">
      <c r="D2945" s="299"/>
    </row>
    <row r="2946" ht="12">
      <c r="D2946" s="299"/>
    </row>
    <row r="2947" ht="12">
      <c r="D2947" s="299"/>
    </row>
    <row r="2948" ht="12">
      <c r="D2948" s="299"/>
    </row>
    <row r="2949" ht="12">
      <c r="D2949" s="299"/>
    </row>
    <row r="2950" ht="12">
      <c r="D2950" s="299"/>
    </row>
    <row r="2951" ht="12">
      <c r="D2951" s="299"/>
    </row>
    <row r="2952" ht="12">
      <c r="D2952" s="299"/>
    </row>
    <row r="2953" ht="12">
      <c r="D2953" s="299"/>
    </row>
    <row r="2954" ht="12">
      <c r="D2954" s="299"/>
    </row>
    <row r="2955" ht="12">
      <c r="D2955" s="299"/>
    </row>
    <row r="2956" ht="12">
      <c r="D2956" s="299"/>
    </row>
    <row r="2957" ht="12">
      <c r="D2957" s="299"/>
    </row>
    <row r="2958" ht="12">
      <c r="D2958" s="299"/>
    </row>
    <row r="2959" ht="12">
      <c r="D2959" s="299"/>
    </row>
    <row r="2960" ht="12">
      <c r="D2960" s="299"/>
    </row>
    <row r="2961" ht="12">
      <c r="D2961" s="299"/>
    </row>
    <row r="2962" ht="12">
      <c r="D2962" s="299"/>
    </row>
    <row r="2963" ht="12">
      <c r="D2963" s="299"/>
    </row>
    <row r="2964" ht="12">
      <c r="D2964" s="299"/>
    </row>
    <row r="2965" ht="12">
      <c r="D2965" s="299"/>
    </row>
    <row r="2966" ht="12">
      <c r="D2966" s="299"/>
    </row>
    <row r="2967" ht="12">
      <c r="D2967" s="299"/>
    </row>
    <row r="2968" ht="12">
      <c r="D2968" s="299"/>
    </row>
    <row r="2969" ht="12">
      <c r="D2969" s="299"/>
    </row>
    <row r="2970" ht="12">
      <c r="D2970" s="299"/>
    </row>
    <row r="2971" ht="12">
      <c r="D2971" s="299"/>
    </row>
    <row r="2972" ht="12">
      <c r="D2972" s="299"/>
    </row>
    <row r="2973" ht="12">
      <c r="D2973" s="299"/>
    </row>
    <row r="2974" ht="12">
      <c r="D2974" s="299"/>
    </row>
    <row r="2975" ht="12">
      <c r="D2975" s="299"/>
    </row>
    <row r="2976" ht="12">
      <c r="D2976" s="299"/>
    </row>
    <row r="2977" ht="12">
      <c r="D2977" s="299"/>
    </row>
    <row r="2978" ht="12">
      <c r="D2978" s="299"/>
    </row>
    <row r="2979" ht="12">
      <c r="D2979" s="299"/>
    </row>
    <row r="2980" ht="12">
      <c r="D2980" s="299"/>
    </row>
    <row r="2981" ht="12">
      <c r="D2981" s="299"/>
    </row>
    <row r="2982" ht="12">
      <c r="D2982" s="299"/>
    </row>
    <row r="2983" ht="12">
      <c r="D2983" s="299"/>
    </row>
    <row r="2984" ht="12">
      <c r="D2984" s="299"/>
    </row>
    <row r="2985" ht="12">
      <c r="D2985" s="299"/>
    </row>
    <row r="2986" ht="12">
      <c r="D2986" s="299"/>
    </row>
    <row r="2987" ht="12">
      <c r="D2987" s="299"/>
    </row>
    <row r="2988" ht="12">
      <c r="D2988" s="299"/>
    </row>
    <row r="2989" ht="12">
      <c r="D2989" s="299"/>
    </row>
    <row r="2990" ht="12">
      <c r="D2990" s="299"/>
    </row>
    <row r="2991" ht="12">
      <c r="D2991" s="299"/>
    </row>
    <row r="2992" ht="12">
      <c r="D2992" s="299"/>
    </row>
    <row r="2993" ht="12">
      <c r="D2993" s="299"/>
    </row>
    <row r="2994" ht="12">
      <c r="D2994" s="299"/>
    </row>
    <row r="2995" ht="12">
      <c r="D2995" s="299"/>
    </row>
    <row r="2996" ht="12">
      <c r="D2996" s="299"/>
    </row>
    <row r="2997" ht="12">
      <c r="D2997" s="299"/>
    </row>
    <row r="2998" ht="12">
      <c r="D2998" s="299"/>
    </row>
    <row r="2999" ht="12">
      <c r="D2999" s="299"/>
    </row>
    <row r="3000" ht="12">
      <c r="D3000" s="299"/>
    </row>
    <row r="3001" ht="12">
      <c r="D3001" s="299"/>
    </row>
    <row r="3002" ht="12">
      <c r="D3002" s="299"/>
    </row>
    <row r="3003" ht="12">
      <c r="D3003" s="299"/>
    </row>
    <row r="3004" ht="12">
      <c r="D3004" s="299"/>
    </row>
    <row r="3005" ht="12">
      <c r="D3005" s="299"/>
    </row>
    <row r="3006" ht="12">
      <c r="D3006" s="299"/>
    </row>
    <row r="3007" ht="12">
      <c r="D3007" s="299"/>
    </row>
    <row r="3008" ht="12">
      <c r="D3008" s="299"/>
    </row>
    <row r="3009" ht="12">
      <c r="D3009" s="299"/>
    </row>
    <row r="3010" ht="12">
      <c r="D3010" s="299"/>
    </row>
    <row r="3011" ht="12">
      <c r="D3011" s="299"/>
    </row>
    <row r="3012" ht="12">
      <c r="D3012" s="299"/>
    </row>
    <row r="3013" ht="12">
      <c r="D3013" s="299"/>
    </row>
    <row r="3014" ht="12">
      <c r="D3014" s="299"/>
    </row>
    <row r="3015" ht="12">
      <c r="D3015" s="299"/>
    </row>
    <row r="3016" ht="12">
      <c r="D3016" s="299"/>
    </row>
    <row r="3017" ht="12">
      <c r="D3017" s="299"/>
    </row>
    <row r="3018" ht="12">
      <c r="D3018" s="299"/>
    </row>
    <row r="3019" ht="12">
      <c r="D3019" s="299"/>
    </row>
    <row r="3020" ht="12">
      <c r="D3020" s="299"/>
    </row>
    <row r="3021" ht="12">
      <c r="D3021" s="299"/>
    </row>
    <row r="3022" ht="12">
      <c r="D3022" s="299"/>
    </row>
    <row r="3023" ht="12">
      <c r="D3023" s="299"/>
    </row>
    <row r="3024" ht="12">
      <c r="D3024" s="299"/>
    </row>
    <row r="3025" ht="12">
      <c r="D3025" s="299"/>
    </row>
    <row r="3026" ht="12">
      <c r="D3026" s="299"/>
    </row>
    <row r="3027" ht="12">
      <c r="D3027" s="299"/>
    </row>
    <row r="3028" ht="12">
      <c r="D3028" s="299"/>
    </row>
    <row r="3029" ht="12">
      <c r="D3029" s="299"/>
    </row>
    <row r="3030" ht="12">
      <c r="D3030" s="299"/>
    </row>
    <row r="3031" ht="12">
      <c r="D3031" s="299"/>
    </row>
    <row r="3032" ht="12">
      <c r="D3032" s="299"/>
    </row>
    <row r="3033" ht="12">
      <c r="D3033" s="299"/>
    </row>
    <row r="3034" ht="12">
      <c r="D3034" s="299"/>
    </row>
    <row r="3035" ht="12">
      <c r="D3035" s="299"/>
    </row>
    <row r="3036" ht="12">
      <c r="D3036" s="299"/>
    </row>
    <row r="3037" ht="12">
      <c r="D3037" s="299"/>
    </row>
    <row r="3038" ht="12">
      <c r="D3038" s="299"/>
    </row>
    <row r="3039" ht="12">
      <c r="D3039" s="299"/>
    </row>
    <row r="3040" ht="12">
      <c r="D3040" s="299"/>
    </row>
    <row r="3041" ht="12">
      <c r="D3041" s="299"/>
    </row>
    <row r="3042" ht="12">
      <c r="D3042" s="299"/>
    </row>
    <row r="3043" ht="12">
      <c r="D3043" s="299"/>
    </row>
    <row r="3044" ht="12">
      <c r="D3044" s="299"/>
    </row>
    <row r="3045" ht="12">
      <c r="D3045" s="299"/>
    </row>
    <row r="3046" ht="12">
      <c r="D3046" s="299"/>
    </row>
    <row r="3047" ht="12">
      <c r="D3047" s="299"/>
    </row>
    <row r="3048" ht="12">
      <c r="D3048" s="299"/>
    </row>
    <row r="3049" ht="12">
      <c r="D3049" s="299"/>
    </row>
    <row r="3050" ht="12">
      <c r="D3050" s="299"/>
    </row>
    <row r="3051" ht="12">
      <c r="D3051" s="299"/>
    </row>
    <row r="3052" ht="12">
      <c r="D3052" s="299"/>
    </row>
    <row r="3053" ht="12">
      <c r="D3053" s="299"/>
    </row>
    <row r="3054" ht="12">
      <c r="D3054" s="299"/>
    </row>
    <row r="3055" ht="12">
      <c r="D3055" s="299"/>
    </row>
    <row r="3056" ht="12">
      <c r="D3056" s="299"/>
    </row>
    <row r="3057" ht="12">
      <c r="D3057" s="299"/>
    </row>
    <row r="3058" ht="12">
      <c r="D3058" s="299"/>
    </row>
    <row r="3059" ht="12">
      <c r="D3059" s="299"/>
    </row>
    <row r="3060" ht="12">
      <c r="D3060" s="299"/>
    </row>
    <row r="3061" ht="12">
      <c r="D3061" s="299"/>
    </row>
    <row r="3062" ht="12">
      <c r="D3062" s="299"/>
    </row>
    <row r="3063" ht="12">
      <c r="D3063" s="299"/>
    </row>
    <row r="3064" ht="12">
      <c r="D3064" s="299"/>
    </row>
    <row r="3065" ht="12">
      <c r="D3065" s="299"/>
    </row>
    <row r="3066" ht="12">
      <c r="D3066" s="299"/>
    </row>
    <row r="3067" ht="12">
      <c r="D3067" s="299"/>
    </row>
    <row r="3068" ht="12">
      <c r="D3068" s="299"/>
    </row>
    <row r="3069" ht="12">
      <c r="D3069" s="299"/>
    </row>
    <row r="3070" ht="12">
      <c r="D3070" s="299"/>
    </row>
    <row r="3071" ht="12">
      <c r="D3071" s="299"/>
    </row>
    <row r="3072" ht="12">
      <c r="D3072" s="299"/>
    </row>
    <row r="3073" ht="12">
      <c r="D3073" s="299"/>
    </row>
    <row r="3074" ht="12">
      <c r="D3074" s="299"/>
    </row>
    <row r="3075" ht="12">
      <c r="D3075" s="299"/>
    </row>
    <row r="3076" ht="12">
      <c r="D3076" s="299"/>
    </row>
    <row r="3077" ht="12">
      <c r="D3077" s="299"/>
    </row>
    <row r="3078" ht="12">
      <c r="D3078" s="299"/>
    </row>
    <row r="3079" ht="12">
      <c r="D3079" s="299"/>
    </row>
    <row r="3080" ht="12">
      <c r="D3080" s="299"/>
    </row>
    <row r="3081" ht="12">
      <c r="D3081" s="299"/>
    </row>
    <row r="3082" ht="12">
      <c r="D3082" s="299"/>
    </row>
    <row r="3083" ht="12">
      <c r="D3083" s="299"/>
    </row>
    <row r="3084" ht="12">
      <c r="D3084" s="299"/>
    </row>
    <row r="3085" ht="12">
      <c r="D3085" s="299"/>
    </row>
    <row r="3086" ht="12">
      <c r="D3086" s="299"/>
    </row>
    <row r="3087" ht="12">
      <c r="D3087" s="299"/>
    </row>
    <row r="3088" ht="12">
      <c r="D3088" s="299"/>
    </row>
    <row r="3089" ht="12">
      <c r="D3089" s="299"/>
    </row>
    <row r="3090" ht="12">
      <c r="D3090" s="299"/>
    </row>
    <row r="3091" ht="12">
      <c r="D3091" s="299"/>
    </row>
    <row r="3092" ht="12">
      <c r="D3092" s="299"/>
    </row>
    <row r="3093" ht="12">
      <c r="D3093" s="299"/>
    </row>
    <row r="3094" ht="12">
      <c r="D3094" s="299"/>
    </row>
    <row r="3095" ht="12">
      <c r="D3095" s="299"/>
    </row>
    <row r="3096" ht="12">
      <c r="D3096" s="299"/>
    </row>
    <row r="3097" ht="12">
      <c r="D3097" s="299"/>
    </row>
    <row r="3098" ht="12">
      <c r="D3098" s="299"/>
    </row>
    <row r="3099" ht="12">
      <c r="D3099" s="299"/>
    </row>
    <row r="3100" ht="12">
      <c r="D3100" s="299"/>
    </row>
    <row r="3101" ht="12">
      <c r="D3101" s="299"/>
    </row>
    <row r="3102" ht="12">
      <c r="D3102" s="299"/>
    </row>
    <row r="3103" ht="12">
      <c r="D3103" s="299"/>
    </row>
    <row r="3104" ht="12">
      <c r="D3104" s="299"/>
    </row>
    <row r="3105" ht="12">
      <c r="D3105" s="299"/>
    </row>
    <row r="3106" ht="12">
      <c r="D3106" s="299"/>
    </row>
    <row r="3107" ht="12">
      <c r="D3107" s="299"/>
    </row>
    <row r="3108" ht="12">
      <c r="D3108" s="299"/>
    </row>
    <row r="3109" ht="12">
      <c r="D3109" s="299"/>
    </row>
    <row r="3110" ht="12">
      <c r="D3110" s="299"/>
    </row>
    <row r="3111" ht="12">
      <c r="D3111" s="299"/>
    </row>
    <row r="3112" ht="12">
      <c r="D3112" s="299"/>
    </row>
    <row r="3113" ht="12">
      <c r="D3113" s="299"/>
    </row>
    <row r="3114" ht="12">
      <c r="D3114" s="299"/>
    </row>
    <row r="3115" ht="12">
      <c r="D3115" s="299"/>
    </row>
    <row r="3116" ht="12">
      <c r="D3116" s="299"/>
    </row>
    <row r="3117" ht="12">
      <c r="D3117" s="299"/>
    </row>
    <row r="3118" ht="12">
      <c r="D3118" s="299"/>
    </row>
    <row r="3119" ht="12">
      <c r="D3119" s="299"/>
    </row>
    <row r="3120" ht="12">
      <c r="D3120" s="299"/>
    </row>
    <row r="3121" ht="12">
      <c r="D3121" s="299"/>
    </row>
    <row r="3122" ht="12">
      <c r="D3122" s="299"/>
    </row>
    <row r="3123" ht="12">
      <c r="D3123" s="299"/>
    </row>
    <row r="3124" ht="12">
      <c r="D3124" s="299"/>
    </row>
    <row r="3125" ht="12">
      <c r="D3125" s="299"/>
    </row>
    <row r="3126" ht="12">
      <c r="D3126" s="299"/>
    </row>
    <row r="3127" ht="12">
      <c r="D3127" s="299"/>
    </row>
    <row r="3128" ht="12">
      <c r="D3128" s="299"/>
    </row>
    <row r="3129" ht="12">
      <c r="D3129" s="299"/>
    </row>
    <row r="3130" ht="12">
      <c r="D3130" s="299"/>
    </row>
    <row r="3131" ht="12">
      <c r="D3131" s="299"/>
    </row>
    <row r="3132" ht="12">
      <c r="D3132" s="299"/>
    </row>
    <row r="3133" ht="12">
      <c r="D3133" s="299"/>
    </row>
    <row r="3134" ht="12">
      <c r="D3134" s="299"/>
    </row>
    <row r="3135" ht="12">
      <c r="D3135" s="299"/>
    </row>
    <row r="3136" ht="12">
      <c r="D3136" s="299"/>
    </row>
    <row r="3137" ht="12">
      <c r="D3137" s="299"/>
    </row>
    <row r="3138" ht="12">
      <c r="D3138" s="299"/>
    </row>
    <row r="3139" ht="12">
      <c r="D3139" s="299"/>
    </row>
    <row r="3140" ht="12">
      <c r="D3140" s="299"/>
    </row>
    <row r="3141" ht="12">
      <c r="D3141" s="299"/>
    </row>
    <row r="3142" ht="12">
      <c r="D3142" s="299"/>
    </row>
    <row r="3143" ht="12">
      <c r="D3143" s="299"/>
    </row>
    <row r="3144" ht="12">
      <c r="D3144" s="299"/>
    </row>
    <row r="3145" ht="12">
      <c r="D3145" s="299"/>
    </row>
    <row r="3146" ht="12">
      <c r="D3146" s="299"/>
    </row>
    <row r="3147" ht="12">
      <c r="D3147" s="299"/>
    </row>
    <row r="3148" ht="12">
      <c r="D3148" s="299"/>
    </row>
    <row r="3149" ht="12">
      <c r="D3149" s="299"/>
    </row>
    <row r="3150" ht="12">
      <c r="D3150" s="299"/>
    </row>
    <row r="3151" ht="12">
      <c r="D3151" s="299"/>
    </row>
    <row r="3152" ht="12">
      <c r="D3152" s="299"/>
    </row>
    <row r="3153" ht="12">
      <c r="D3153" s="299"/>
    </row>
    <row r="3154" ht="12">
      <c r="D3154" s="299"/>
    </row>
    <row r="3155" ht="12">
      <c r="D3155" s="299"/>
    </row>
    <row r="3156" ht="12">
      <c r="D3156" s="299"/>
    </row>
    <row r="3157" ht="12">
      <c r="D3157" s="299"/>
    </row>
    <row r="3158" ht="12">
      <c r="D3158" s="299"/>
    </row>
    <row r="3159" ht="12">
      <c r="D3159" s="299"/>
    </row>
    <row r="3160" ht="12">
      <c r="D3160" s="299"/>
    </row>
    <row r="3161" ht="12">
      <c r="D3161" s="299"/>
    </row>
    <row r="3162" ht="12">
      <c r="D3162" s="299"/>
    </row>
    <row r="3163" ht="12">
      <c r="D3163" s="299"/>
    </row>
    <row r="3164" ht="12">
      <c r="D3164" s="299"/>
    </row>
    <row r="3165" ht="12">
      <c r="D3165" s="299"/>
    </row>
    <row r="3166" ht="12">
      <c r="D3166" s="299"/>
    </row>
    <row r="3167" ht="12">
      <c r="D3167" s="299"/>
    </row>
    <row r="3168" ht="12">
      <c r="D3168" s="299"/>
    </row>
    <row r="3169" ht="12">
      <c r="D3169" s="299"/>
    </row>
    <row r="3170" ht="12">
      <c r="D3170" s="299"/>
    </row>
    <row r="3171" ht="12">
      <c r="D3171" s="299"/>
    </row>
    <row r="3172" ht="12">
      <c r="D3172" s="299"/>
    </row>
    <row r="3173" ht="12">
      <c r="D3173" s="299"/>
    </row>
    <row r="3174" ht="12">
      <c r="D3174" s="299"/>
    </row>
    <row r="3175" ht="12">
      <c r="D3175" s="299"/>
    </row>
    <row r="3176" ht="12">
      <c r="D3176" s="299"/>
    </row>
    <row r="3177" ht="12">
      <c r="D3177" s="299"/>
    </row>
    <row r="3178" ht="12">
      <c r="D3178" s="299"/>
    </row>
    <row r="3179" ht="12">
      <c r="D3179" s="299"/>
    </row>
    <row r="3180" ht="12">
      <c r="D3180" s="299"/>
    </row>
    <row r="3181" ht="12">
      <c r="D3181" s="299"/>
    </row>
    <row r="3182" ht="12">
      <c r="D3182" s="299"/>
    </row>
    <row r="3183" ht="12">
      <c r="D3183" s="299"/>
    </row>
    <row r="3184" ht="12">
      <c r="D3184" s="299"/>
    </row>
    <row r="3185" ht="12">
      <c r="D3185" s="299"/>
    </row>
    <row r="3186" ht="12">
      <c r="D3186" s="299"/>
    </row>
    <row r="3187" ht="12">
      <c r="D3187" s="299"/>
    </row>
    <row r="3188" ht="12">
      <c r="D3188" s="299"/>
    </row>
    <row r="3189" ht="12">
      <c r="D3189" s="299"/>
    </row>
    <row r="3190" ht="12">
      <c r="D3190" s="299"/>
    </row>
    <row r="3191" ht="12">
      <c r="D3191" s="299"/>
    </row>
    <row r="3192" ht="12">
      <c r="D3192" s="299"/>
    </row>
    <row r="3193" ht="12">
      <c r="D3193" s="299"/>
    </row>
    <row r="3194" ht="12">
      <c r="D3194" s="299"/>
    </row>
    <row r="3195" ht="12">
      <c r="D3195" s="299"/>
    </row>
    <row r="3196" ht="12">
      <c r="D3196" s="299"/>
    </row>
    <row r="3197" ht="12">
      <c r="D3197" s="299"/>
    </row>
    <row r="3198" ht="12">
      <c r="D3198" s="299"/>
    </row>
    <row r="3199" ht="12">
      <c r="D3199" s="299"/>
    </row>
    <row r="3200" ht="12">
      <c r="D3200" s="299"/>
    </row>
    <row r="3201" ht="12">
      <c r="D3201" s="299"/>
    </row>
    <row r="3202" ht="12">
      <c r="D3202" s="299"/>
    </row>
    <row r="3203" ht="12">
      <c r="D3203" s="299"/>
    </row>
    <row r="3204" ht="12">
      <c r="D3204" s="299"/>
    </row>
    <row r="3205" ht="12">
      <c r="D3205" s="299"/>
    </row>
    <row r="3206" ht="12">
      <c r="D3206" s="299"/>
    </row>
    <row r="3207" ht="12">
      <c r="D3207" s="299"/>
    </row>
    <row r="3208" ht="12">
      <c r="D3208" s="299"/>
    </row>
    <row r="3209" ht="12">
      <c r="D3209" s="299"/>
    </row>
    <row r="3210" ht="12">
      <c r="D3210" s="299"/>
    </row>
    <row r="3211" ht="12">
      <c r="D3211" s="299"/>
    </row>
    <row r="3212" ht="12">
      <c r="D3212" s="299"/>
    </row>
    <row r="3213" ht="12">
      <c r="D3213" s="299"/>
    </row>
    <row r="3214" ht="12">
      <c r="D3214" s="299"/>
    </row>
    <row r="3215" ht="12">
      <c r="D3215" s="299"/>
    </row>
    <row r="3216" ht="12">
      <c r="D3216" s="299"/>
    </row>
    <row r="3217" ht="12">
      <c r="D3217" s="299"/>
    </row>
    <row r="3218" ht="12">
      <c r="D3218" s="299"/>
    </row>
    <row r="3219" ht="12">
      <c r="D3219" s="299"/>
    </row>
    <row r="3220" ht="12">
      <c r="D3220" s="299"/>
    </row>
    <row r="3221" ht="12">
      <c r="D3221" s="299"/>
    </row>
    <row r="3222" ht="12">
      <c r="D3222" s="299"/>
    </row>
    <row r="3223" ht="12">
      <c r="D3223" s="299"/>
    </row>
    <row r="3224" ht="12">
      <c r="D3224" s="299"/>
    </row>
    <row r="3225" ht="12">
      <c r="D3225" s="299"/>
    </row>
    <row r="3226" ht="12">
      <c r="D3226" s="299"/>
    </row>
    <row r="3227" ht="12">
      <c r="D3227" s="299"/>
    </row>
    <row r="3228" ht="12">
      <c r="D3228" s="299"/>
    </row>
    <row r="3229" ht="12">
      <c r="D3229" s="299"/>
    </row>
    <row r="3230" ht="12">
      <c r="D3230" s="299"/>
    </row>
    <row r="3231" ht="12">
      <c r="D3231" s="299"/>
    </row>
    <row r="3232" ht="12">
      <c r="D3232" s="299"/>
    </row>
    <row r="3233" ht="12">
      <c r="D3233" s="299"/>
    </row>
    <row r="3234" ht="12">
      <c r="D3234" s="299"/>
    </row>
    <row r="3235" ht="12">
      <c r="D3235" s="299"/>
    </row>
    <row r="3236" ht="12">
      <c r="D3236" s="299"/>
    </row>
    <row r="3237" ht="12">
      <c r="D3237" s="299"/>
    </row>
    <row r="3238" ht="12">
      <c r="D3238" s="299"/>
    </row>
    <row r="3239" ht="12">
      <c r="D3239" s="299"/>
    </row>
    <row r="3240" ht="12">
      <c r="D3240" s="299"/>
    </row>
    <row r="3241" ht="12">
      <c r="D3241" s="299"/>
    </row>
    <row r="3242" ht="12">
      <c r="D3242" s="299"/>
    </row>
    <row r="3243" ht="12">
      <c r="D3243" s="299"/>
    </row>
    <row r="3244" ht="12">
      <c r="D3244" s="299"/>
    </row>
    <row r="3245" ht="12">
      <c r="D3245" s="299"/>
    </row>
    <row r="3246" ht="12">
      <c r="D3246" s="299"/>
    </row>
    <row r="3247" ht="12">
      <c r="D3247" s="299"/>
    </row>
    <row r="3248" ht="12">
      <c r="D3248" s="299"/>
    </row>
    <row r="3249" ht="12">
      <c r="D3249" s="299"/>
    </row>
    <row r="3250" ht="12">
      <c r="D3250" s="299"/>
    </row>
    <row r="3251" ht="12">
      <c r="D3251" s="299"/>
    </row>
    <row r="3252" ht="12">
      <c r="D3252" s="299"/>
    </row>
    <row r="3253" ht="12">
      <c r="D3253" s="299"/>
    </row>
    <row r="3254" ht="12">
      <c r="D3254" s="299"/>
    </row>
    <row r="3255" ht="12">
      <c r="D3255" s="299"/>
    </row>
    <row r="3256" ht="12">
      <c r="D3256" s="299"/>
    </row>
    <row r="3257" ht="12">
      <c r="D3257" s="299"/>
    </row>
    <row r="3258" ht="12">
      <c r="D3258" s="299"/>
    </row>
    <row r="3259" ht="12">
      <c r="D3259" s="299"/>
    </row>
    <row r="3260" ht="12">
      <c r="D3260" s="299"/>
    </row>
    <row r="3261" ht="12">
      <c r="D3261" s="299"/>
    </row>
    <row r="3262" ht="12">
      <c r="D3262" s="299"/>
    </row>
    <row r="3263" ht="12">
      <c r="D3263" s="299"/>
    </row>
    <row r="3264" ht="12">
      <c r="D3264" s="299"/>
    </row>
    <row r="3265" ht="12">
      <c r="D3265" s="299"/>
    </row>
    <row r="3266" ht="12">
      <c r="D3266" s="299"/>
    </row>
    <row r="3267" ht="12">
      <c r="D3267" s="299"/>
    </row>
    <row r="3268" ht="12">
      <c r="D3268" s="299"/>
    </row>
    <row r="3269" ht="12">
      <c r="D3269" s="299"/>
    </row>
    <row r="3270" ht="12">
      <c r="D3270" s="299"/>
    </row>
    <row r="3271" ht="12">
      <c r="D3271" s="299"/>
    </row>
    <row r="3272" ht="12">
      <c r="D3272" s="299"/>
    </row>
    <row r="3273" ht="12">
      <c r="D3273" s="299"/>
    </row>
    <row r="3274" ht="12">
      <c r="D3274" s="299"/>
    </row>
    <row r="3275" ht="12">
      <c r="D3275" s="299"/>
    </row>
    <row r="3276" ht="12">
      <c r="D3276" s="299"/>
    </row>
    <row r="3277" ht="12">
      <c r="D3277" s="299"/>
    </row>
    <row r="3278" ht="12">
      <c r="D3278" s="299"/>
    </row>
    <row r="3279" ht="12">
      <c r="D3279" s="299"/>
    </row>
    <row r="3280" ht="12">
      <c r="D3280" s="299"/>
    </row>
    <row r="3281" ht="12">
      <c r="D3281" s="299"/>
    </row>
    <row r="3282" ht="12">
      <c r="D3282" s="299"/>
    </row>
    <row r="3283" ht="12">
      <c r="D3283" s="299"/>
    </row>
    <row r="3284" ht="12">
      <c r="D3284" s="299"/>
    </row>
    <row r="3285" ht="12">
      <c r="D3285" s="299"/>
    </row>
    <row r="3286" ht="12">
      <c r="D3286" s="299"/>
    </row>
    <row r="3287" ht="12">
      <c r="D3287" s="299"/>
    </row>
    <row r="3288" ht="12">
      <c r="D3288" s="299"/>
    </row>
    <row r="3289" ht="12">
      <c r="D3289" s="299"/>
    </row>
    <row r="3290" ht="12">
      <c r="D3290" s="299"/>
    </row>
    <row r="3291" ht="12">
      <c r="D3291" s="299"/>
    </row>
    <row r="3292" ht="12">
      <c r="D3292" s="299"/>
    </row>
    <row r="3293" ht="12">
      <c r="D3293" s="299"/>
    </row>
    <row r="3294" ht="12">
      <c r="D3294" s="299"/>
    </row>
    <row r="3295" ht="12">
      <c r="D3295" s="299"/>
    </row>
    <row r="3296" ht="12">
      <c r="D3296" s="299"/>
    </row>
    <row r="3297" ht="12">
      <c r="D3297" s="299"/>
    </row>
    <row r="3298" ht="12">
      <c r="D3298" s="299"/>
    </row>
    <row r="3299" ht="12">
      <c r="D3299" s="299"/>
    </row>
    <row r="3300" ht="12">
      <c r="D3300" s="299"/>
    </row>
    <row r="3301" ht="12">
      <c r="D3301" s="299"/>
    </row>
    <row r="3302" ht="12">
      <c r="D3302" s="299"/>
    </row>
    <row r="3303" ht="12">
      <c r="D3303" s="299"/>
    </row>
    <row r="3304" ht="12">
      <c r="D3304" s="299"/>
    </row>
    <row r="3305" ht="12">
      <c r="D3305" s="299"/>
    </row>
    <row r="3306" ht="12">
      <c r="D3306" s="299"/>
    </row>
    <row r="3307" ht="12">
      <c r="D3307" s="299"/>
    </row>
    <row r="3308" ht="12">
      <c r="D3308" s="299"/>
    </row>
    <row r="3309" ht="12">
      <c r="D3309" s="299"/>
    </row>
    <row r="3310" ht="12">
      <c r="D3310" s="299"/>
    </row>
    <row r="3311" ht="12">
      <c r="D3311" s="299"/>
    </row>
    <row r="3312" ht="12">
      <c r="D3312" s="299"/>
    </row>
    <row r="3313" ht="12">
      <c r="D3313" s="299"/>
    </row>
    <row r="3314" ht="12">
      <c r="D3314" s="299"/>
    </row>
    <row r="3315" ht="12">
      <c r="D3315" s="299"/>
    </row>
    <row r="3316" ht="12">
      <c r="D3316" s="299"/>
    </row>
    <row r="3317" ht="12">
      <c r="D3317" s="299"/>
    </row>
    <row r="3318" ht="12">
      <c r="D3318" s="299"/>
    </row>
    <row r="3319" ht="12">
      <c r="D3319" s="299"/>
    </row>
    <row r="3320" ht="12">
      <c r="D3320" s="299"/>
    </row>
    <row r="3321" ht="12">
      <c r="D3321" s="299"/>
    </row>
    <row r="3322" ht="12">
      <c r="D3322" s="299"/>
    </row>
    <row r="3323" ht="12">
      <c r="D3323" s="299"/>
    </row>
    <row r="3324" ht="12">
      <c r="D3324" s="299"/>
    </row>
    <row r="3325" ht="12">
      <c r="D3325" s="299"/>
    </row>
    <row r="3326" ht="12">
      <c r="D3326" s="299"/>
    </row>
    <row r="3327" ht="12">
      <c r="D3327" s="299"/>
    </row>
    <row r="3328" ht="12">
      <c r="D3328" s="299"/>
    </row>
    <row r="3329" ht="12">
      <c r="D3329" s="299"/>
    </row>
    <row r="3330" ht="12">
      <c r="D3330" s="299"/>
    </row>
    <row r="3331" ht="12">
      <c r="D3331" s="299"/>
    </row>
    <row r="3332" ht="12">
      <c r="D3332" s="299"/>
    </row>
    <row r="3333" ht="12">
      <c r="D3333" s="299"/>
    </row>
    <row r="3334" ht="12">
      <c r="D3334" s="299"/>
    </row>
    <row r="3335" ht="12">
      <c r="D3335" s="299"/>
    </row>
    <row r="3336" ht="12">
      <c r="D3336" s="299"/>
    </row>
    <row r="3337" ht="12">
      <c r="D3337" s="299"/>
    </row>
    <row r="3338" ht="12">
      <c r="D3338" s="299"/>
    </row>
    <row r="3339" ht="12">
      <c r="D3339" s="299"/>
    </row>
    <row r="3340" ht="12">
      <c r="D3340" s="299"/>
    </row>
    <row r="3341" ht="12">
      <c r="D3341" s="299"/>
    </row>
    <row r="3342" ht="12">
      <c r="D3342" s="299"/>
    </row>
    <row r="3343" ht="12">
      <c r="D3343" s="299"/>
    </row>
    <row r="3344" ht="12">
      <c r="D3344" s="299"/>
    </row>
    <row r="3345" ht="12">
      <c r="D3345" s="299"/>
    </row>
    <row r="3346" ht="12">
      <c r="D3346" s="299"/>
    </row>
    <row r="3347" ht="12">
      <c r="D3347" s="299"/>
    </row>
    <row r="3348" ht="12">
      <c r="D3348" s="299"/>
    </row>
    <row r="3349" ht="12">
      <c r="D3349" s="299"/>
    </row>
    <row r="3350" ht="12">
      <c r="D3350" s="299"/>
    </row>
    <row r="3351" ht="12">
      <c r="D3351" s="299"/>
    </row>
    <row r="3352" ht="12">
      <c r="D3352" s="299"/>
    </row>
    <row r="3353" ht="12">
      <c r="D3353" s="299"/>
    </row>
    <row r="3354" ht="12">
      <c r="D3354" s="299"/>
    </row>
    <row r="3355" ht="12">
      <c r="D3355" s="299"/>
    </row>
    <row r="3356" ht="12">
      <c r="D3356" s="299"/>
    </row>
    <row r="3357" ht="12">
      <c r="D3357" s="299"/>
    </row>
    <row r="3358" ht="12">
      <c r="D3358" s="299"/>
    </row>
    <row r="3359" ht="12">
      <c r="D3359" s="299"/>
    </row>
    <row r="3360" ht="12">
      <c r="D3360" s="299"/>
    </row>
    <row r="3361" ht="12">
      <c r="D3361" s="299"/>
    </row>
    <row r="3362" ht="12">
      <c r="D3362" s="299"/>
    </row>
    <row r="3363" ht="12">
      <c r="D3363" s="299"/>
    </row>
    <row r="3364" ht="12">
      <c r="D3364" s="299"/>
    </row>
    <row r="3365" ht="12">
      <c r="D3365" s="299"/>
    </row>
    <row r="3366" ht="12">
      <c r="D3366" s="299"/>
    </row>
    <row r="3367" ht="12">
      <c r="D3367" s="299"/>
    </row>
    <row r="3368" ht="12">
      <c r="D3368" s="299"/>
    </row>
    <row r="3369" ht="12">
      <c r="D3369" s="299"/>
    </row>
    <row r="3370" ht="12">
      <c r="D3370" s="299"/>
    </row>
    <row r="3371" ht="12">
      <c r="D3371" s="299"/>
    </row>
    <row r="3372" ht="12">
      <c r="D3372" s="299"/>
    </row>
    <row r="3373" ht="12">
      <c r="D3373" s="299"/>
    </row>
    <row r="3374" ht="12">
      <c r="D3374" s="299"/>
    </row>
    <row r="3375" ht="12">
      <c r="D3375" s="299"/>
    </row>
    <row r="3376" ht="12">
      <c r="D3376" s="299"/>
    </row>
    <row r="3377" ht="12">
      <c r="D3377" s="299"/>
    </row>
    <row r="3378" ht="12">
      <c r="D3378" s="299"/>
    </row>
    <row r="3379" ht="12">
      <c r="D3379" s="299"/>
    </row>
    <row r="3380" ht="12">
      <c r="D3380" s="299"/>
    </row>
    <row r="3381" ht="12">
      <c r="D3381" s="299"/>
    </row>
    <row r="3382" ht="12">
      <c r="D3382" s="299"/>
    </row>
    <row r="3383" ht="12">
      <c r="D3383" s="299"/>
    </row>
    <row r="3384" ht="12">
      <c r="D3384" s="299"/>
    </row>
    <row r="3385" ht="12">
      <c r="D3385" s="299"/>
    </row>
    <row r="3386" ht="12">
      <c r="D3386" s="299"/>
    </row>
    <row r="3387" ht="12">
      <c r="D3387" s="299"/>
    </row>
    <row r="3388" ht="12">
      <c r="D3388" s="299"/>
    </row>
    <row r="3389" ht="12">
      <c r="D3389" s="299"/>
    </row>
    <row r="3390" ht="12">
      <c r="D3390" s="299"/>
    </row>
    <row r="3391" ht="12">
      <c r="D3391" s="299"/>
    </row>
    <row r="3392" ht="12">
      <c r="D3392" s="299"/>
    </row>
    <row r="3393" ht="12">
      <c r="D3393" s="299"/>
    </row>
    <row r="3394" ht="12">
      <c r="D3394" s="299"/>
    </row>
    <row r="3395" ht="12">
      <c r="D3395" s="299"/>
    </row>
    <row r="3396" ht="12">
      <c r="D3396" s="299"/>
    </row>
    <row r="3397" ht="12">
      <c r="D3397" s="299"/>
    </row>
    <row r="3398" ht="12">
      <c r="D3398" s="299"/>
    </row>
    <row r="3399" ht="12">
      <c r="D3399" s="299"/>
    </row>
    <row r="3400" ht="12">
      <c r="D3400" s="299"/>
    </row>
    <row r="3401" ht="12">
      <c r="D3401" s="299"/>
    </row>
    <row r="3402" ht="12">
      <c r="D3402" s="299"/>
    </row>
    <row r="3403" ht="12">
      <c r="D3403" s="299"/>
    </row>
    <row r="3404" ht="12">
      <c r="D3404" s="299"/>
    </row>
    <row r="3405" ht="12">
      <c r="D3405" s="299"/>
    </row>
    <row r="3406" ht="12">
      <c r="D3406" s="299"/>
    </row>
    <row r="3407" ht="12">
      <c r="D3407" s="299"/>
    </row>
    <row r="3408" ht="12">
      <c r="D3408" s="299"/>
    </row>
    <row r="3409" ht="12">
      <c r="D3409" s="299"/>
    </row>
    <row r="3410" ht="12">
      <c r="D3410" s="299"/>
    </row>
    <row r="3411" ht="12">
      <c r="D3411" s="299"/>
    </row>
    <row r="3412" ht="12">
      <c r="D3412" s="299"/>
    </row>
    <row r="3413" ht="12">
      <c r="D3413" s="299"/>
    </row>
    <row r="3414" ht="12">
      <c r="D3414" s="299"/>
    </row>
    <row r="3415" ht="12">
      <c r="D3415" s="299"/>
    </row>
    <row r="3416" ht="12">
      <c r="D3416" s="299"/>
    </row>
    <row r="3417" ht="12">
      <c r="D3417" s="299"/>
    </row>
    <row r="3418" ht="12">
      <c r="D3418" s="299"/>
    </row>
    <row r="3419" ht="12">
      <c r="D3419" s="299"/>
    </row>
    <row r="3420" ht="12">
      <c r="D3420" s="299"/>
    </row>
    <row r="3421" ht="12">
      <c r="D3421" s="299"/>
    </row>
    <row r="3422" ht="12">
      <c r="D3422" s="299"/>
    </row>
    <row r="3423" ht="12">
      <c r="D3423" s="299"/>
    </row>
    <row r="3424" ht="12">
      <c r="D3424" s="299"/>
    </row>
    <row r="3425" ht="12">
      <c r="D3425" s="299"/>
    </row>
    <row r="3426" ht="12">
      <c r="D3426" s="299"/>
    </row>
    <row r="3427" ht="12">
      <c r="D3427" s="299"/>
    </row>
    <row r="3428" ht="12">
      <c r="D3428" s="299"/>
    </row>
    <row r="3429" ht="12">
      <c r="D3429" s="299"/>
    </row>
    <row r="3430" ht="12">
      <c r="D3430" s="299"/>
    </row>
    <row r="3431" ht="12">
      <c r="D3431" s="299"/>
    </row>
    <row r="3432" ht="12">
      <c r="D3432" s="299"/>
    </row>
    <row r="3433" ht="12">
      <c r="D3433" s="299"/>
    </row>
    <row r="3434" ht="12">
      <c r="D3434" s="299"/>
    </row>
    <row r="3435" ht="12">
      <c r="D3435" s="299"/>
    </row>
    <row r="3436" ht="12">
      <c r="D3436" s="299"/>
    </row>
    <row r="3437" ht="12">
      <c r="D3437" s="299"/>
    </row>
    <row r="3438" ht="12">
      <c r="D3438" s="299"/>
    </row>
    <row r="3439" ht="12">
      <c r="D3439" s="299"/>
    </row>
    <row r="3440" ht="12">
      <c r="D3440" s="299"/>
    </row>
    <row r="3441" ht="12">
      <c r="D3441" s="299"/>
    </row>
    <row r="3442" ht="12">
      <c r="D3442" s="299"/>
    </row>
    <row r="3443" ht="12">
      <c r="D3443" s="299"/>
    </row>
    <row r="3444" ht="12">
      <c r="D3444" s="299"/>
    </row>
    <row r="3445" ht="12">
      <c r="D3445" s="299"/>
    </row>
    <row r="3446" ht="12">
      <c r="D3446" s="299"/>
    </row>
    <row r="3447" ht="12">
      <c r="D3447" s="299"/>
    </row>
    <row r="3448" ht="12">
      <c r="D3448" s="299"/>
    </row>
    <row r="3449" ht="12">
      <c r="D3449" s="299"/>
    </row>
    <row r="3450" ht="12">
      <c r="D3450" s="299"/>
    </row>
    <row r="3451" ht="12">
      <c r="D3451" s="299"/>
    </row>
    <row r="3452" ht="12">
      <c r="D3452" s="299"/>
    </row>
    <row r="3453" ht="12">
      <c r="D3453" s="299"/>
    </row>
    <row r="3454" ht="12">
      <c r="D3454" s="299"/>
    </row>
    <row r="3455" ht="12">
      <c r="D3455" s="299"/>
    </row>
    <row r="3456" ht="12">
      <c r="D3456" s="299"/>
    </row>
    <row r="3457" ht="12">
      <c r="D3457" s="299"/>
    </row>
    <row r="3458" ht="12">
      <c r="D3458" s="299"/>
    </row>
    <row r="3459" ht="12">
      <c r="D3459" s="299"/>
    </row>
    <row r="3460" ht="12">
      <c r="D3460" s="299"/>
    </row>
    <row r="3461" ht="12">
      <c r="D3461" s="299"/>
    </row>
    <row r="3462" ht="12">
      <c r="D3462" s="299"/>
    </row>
    <row r="3463" ht="12">
      <c r="D3463" s="299"/>
    </row>
    <row r="3464" ht="12">
      <c r="D3464" s="299"/>
    </row>
    <row r="3465" ht="12">
      <c r="D3465" s="299"/>
    </row>
    <row r="3466" ht="12">
      <c r="D3466" s="299"/>
    </row>
    <row r="3467" ht="12">
      <c r="D3467" s="299"/>
    </row>
    <row r="3468" ht="12">
      <c r="D3468" s="299"/>
    </row>
    <row r="3469" ht="12">
      <c r="D3469" s="299"/>
    </row>
    <row r="3470" ht="12">
      <c r="D3470" s="299"/>
    </row>
    <row r="3471" ht="12">
      <c r="D3471" s="299"/>
    </row>
    <row r="3472" ht="12">
      <c r="D3472" s="299"/>
    </row>
    <row r="3473" ht="12">
      <c r="D3473" s="299"/>
    </row>
    <row r="3474" ht="12">
      <c r="D3474" s="299"/>
    </row>
    <row r="3475" ht="12">
      <c r="D3475" s="299"/>
    </row>
    <row r="3476" ht="12">
      <c r="D3476" s="299"/>
    </row>
    <row r="3477" ht="12">
      <c r="D3477" s="299"/>
    </row>
    <row r="3478" ht="12">
      <c r="D3478" s="299"/>
    </row>
    <row r="3479" ht="12">
      <c r="D3479" s="299"/>
    </row>
    <row r="3480" ht="12">
      <c r="D3480" s="299"/>
    </row>
    <row r="3481" ht="12">
      <c r="D3481" s="299"/>
    </row>
    <row r="3482" ht="12">
      <c r="D3482" s="299"/>
    </row>
    <row r="3483" ht="12">
      <c r="D3483" s="299"/>
    </row>
    <row r="3484" ht="12">
      <c r="D3484" s="299"/>
    </row>
    <row r="3485" ht="12">
      <c r="D3485" s="299"/>
    </row>
    <row r="3486" ht="12">
      <c r="D3486" s="299"/>
    </row>
    <row r="3487" ht="12">
      <c r="D3487" s="299"/>
    </row>
    <row r="3488" ht="12">
      <c r="D3488" s="299"/>
    </row>
    <row r="3489" ht="12">
      <c r="D3489" s="299"/>
    </row>
    <row r="3490" ht="12">
      <c r="D3490" s="299"/>
    </row>
    <row r="3491" ht="12">
      <c r="D3491" s="299"/>
    </row>
    <row r="3492" ht="12">
      <c r="D3492" s="299"/>
    </row>
    <row r="3493" ht="12">
      <c r="D3493" s="299"/>
    </row>
    <row r="3494" ht="12">
      <c r="D3494" s="299"/>
    </row>
    <row r="3495" ht="12">
      <c r="D3495" s="299"/>
    </row>
    <row r="3496" ht="12">
      <c r="D3496" s="299"/>
    </row>
    <row r="3497" ht="12">
      <c r="D3497" s="299"/>
    </row>
    <row r="3498" ht="12">
      <c r="D3498" s="299"/>
    </row>
    <row r="3499" ht="12">
      <c r="D3499" s="299"/>
    </row>
    <row r="3500" ht="12">
      <c r="D3500" s="299"/>
    </row>
    <row r="3501" ht="12">
      <c r="D3501" s="299"/>
    </row>
    <row r="3502" ht="12">
      <c r="D3502" s="299"/>
    </row>
    <row r="3503" ht="12">
      <c r="D3503" s="299"/>
    </row>
    <row r="3504" ht="12">
      <c r="D3504" s="299"/>
    </row>
    <row r="3505" ht="12">
      <c r="D3505" s="299"/>
    </row>
    <row r="3506" ht="12">
      <c r="D3506" s="299"/>
    </row>
    <row r="3507" ht="12">
      <c r="D3507" s="299"/>
    </row>
    <row r="3508" ht="12">
      <c r="D3508" s="299"/>
    </row>
    <row r="3509" ht="12">
      <c r="D3509" s="299"/>
    </row>
    <row r="3510" ht="12">
      <c r="D3510" s="299"/>
    </row>
    <row r="3511" ht="12">
      <c r="D3511" s="299"/>
    </row>
    <row r="3512" ht="12">
      <c r="D3512" s="299"/>
    </row>
    <row r="3513" ht="12">
      <c r="D3513" s="299"/>
    </row>
    <row r="3514" ht="12">
      <c r="D3514" s="299"/>
    </row>
    <row r="3515" ht="12">
      <c r="D3515" s="299"/>
    </row>
    <row r="3516" ht="12">
      <c r="D3516" s="299"/>
    </row>
    <row r="3517" ht="12">
      <c r="D3517" s="299"/>
    </row>
    <row r="3518" ht="12">
      <c r="D3518" s="299"/>
    </row>
    <row r="3519" ht="12">
      <c r="D3519" s="299"/>
    </row>
    <row r="3520" ht="12">
      <c r="D3520" s="299"/>
    </row>
    <row r="3521" ht="12">
      <c r="D3521" s="299"/>
    </row>
    <row r="3522" ht="12">
      <c r="D3522" s="299"/>
    </row>
    <row r="3523" ht="12">
      <c r="D3523" s="299"/>
    </row>
    <row r="3524" ht="12">
      <c r="D3524" s="299"/>
    </row>
    <row r="3525" ht="12">
      <c r="D3525" s="299"/>
    </row>
    <row r="3526" ht="12">
      <c r="D3526" s="299"/>
    </row>
    <row r="3527" ht="12">
      <c r="D3527" s="299"/>
    </row>
    <row r="3528" ht="12">
      <c r="D3528" s="299"/>
    </row>
    <row r="3529" ht="12">
      <c r="D3529" s="299"/>
    </row>
    <row r="3530" ht="12">
      <c r="D3530" s="299"/>
    </row>
    <row r="3531" ht="12">
      <c r="D3531" s="299"/>
    </row>
    <row r="3532" ht="12">
      <c r="D3532" s="299"/>
    </row>
    <row r="3533" ht="12">
      <c r="D3533" s="299"/>
    </row>
    <row r="3534" ht="12">
      <c r="D3534" s="299"/>
    </row>
    <row r="3535" ht="12">
      <c r="D3535" s="299"/>
    </row>
    <row r="3536" ht="12">
      <c r="D3536" s="299"/>
    </row>
    <row r="3537" ht="12">
      <c r="D3537" s="299"/>
    </row>
    <row r="3538" ht="12">
      <c r="D3538" s="299"/>
    </row>
    <row r="3539" ht="12">
      <c r="D3539" s="299"/>
    </row>
    <row r="3540" ht="12">
      <c r="D3540" s="299"/>
    </row>
    <row r="3541" ht="12">
      <c r="D3541" s="299"/>
    </row>
    <row r="3542" ht="12">
      <c r="D3542" s="299"/>
    </row>
    <row r="3543" ht="12">
      <c r="D3543" s="299"/>
    </row>
    <row r="3544" ht="12">
      <c r="D3544" s="299"/>
    </row>
    <row r="3545" ht="12">
      <c r="D3545" s="299"/>
    </row>
    <row r="3546" ht="12">
      <c r="D3546" s="299"/>
    </row>
    <row r="3547" ht="12">
      <c r="D3547" s="299"/>
    </row>
    <row r="3548" ht="12">
      <c r="D3548" s="299"/>
    </row>
    <row r="3549" ht="12">
      <c r="D3549" s="299"/>
    </row>
    <row r="3550" ht="12">
      <c r="D3550" s="299"/>
    </row>
    <row r="3551" ht="12">
      <c r="D3551" s="299"/>
    </row>
    <row r="3552" ht="12">
      <c r="D3552" s="299"/>
    </row>
    <row r="3553" ht="12">
      <c r="D3553" s="299"/>
    </row>
    <row r="3554" ht="12">
      <c r="D3554" s="299"/>
    </row>
    <row r="3555" ht="12">
      <c r="D3555" s="299"/>
    </row>
    <row r="3556" ht="12">
      <c r="D3556" s="299"/>
    </row>
    <row r="3557" ht="12">
      <c r="D3557" s="299"/>
    </row>
    <row r="3558" ht="12">
      <c r="D3558" s="299"/>
    </row>
    <row r="3559" ht="12">
      <c r="D3559" s="299"/>
    </row>
    <row r="3560" ht="12">
      <c r="D3560" s="299"/>
    </row>
    <row r="3561" ht="12">
      <c r="D3561" s="299"/>
    </row>
    <row r="3562" ht="12">
      <c r="D3562" s="299"/>
    </row>
    <row r="3563" ht="12">
      <c r="D3563" s="299"/>
    </row>
    <row r="3564" ht="12">
      <c r="D3564" s="299"/>
    </row>
    <row r="3565" ht="12">
      <c r="D3565" s="299"/>
    </row>
    <row r="3566" ht="12">
      <c r="D3566" s="299"/>
    </row>
    <row r="3567" ht="12">
      <c r="D3567" s="299"/>
    </row>
    <row r="3568" ht="12">
      <c r="D3568" s="299"/>
    </row>
    <row r="3569" ht="12">
      <c r="D3569" s="299"/>
    </row>
    <row r="3570" ht="12">
      <c r="D3570" s="299"/>
    </row>
    <row r="3571" ht="12">
      <c r="D3571" s="299"/>
    </row>
    <row r="3572" ht="12">
      <c r="D3572" s="299"/>
    </row>
    <row r="3573" ht="12">
      <c r="D3573" s="299"/>
    </row>
    <row r="3574" ht="12">
      <c r="D3574" s="299"/>
    </row>
    <row r="3575" ht="12">
      <c r="D3575" s="299"/>
    </row>
    <row r="3576" ht="12">
      <c r="D3576" s="299"/>
    </row>
    <row r="3577" ht="12">
      <c r="D3577" s="299"/>
    </row>
    <row r="3578" ht="12">
      <c r="D3578" s="299"/>
    </row>
    <row r="3579" ht="12">
      <c r="D3579" s="299"/>
    </row>
    <row r="3580" ht="12">
      <c r="D3580" s="299"/>
    </row>
    <row r="3581" ht="12">
      <c r="D3581" s="299"/>
    </row>
    <row r="3582" ht="12">
      <c r="D3582" s="299"/>
    </row>
    <row r="3583" ht="12">
      <c r="D3583" s="299"/>
    </row>
    <row r="3584" ht="12">
      <c r="D3584" s="299"/>
    </row>
    <row r="3585" ht="12">
      <c r="D3585" s="299"/>
    </row>
    <row r="3586" ht="12">
      <c r="D3586" s="299"/>
    </row>
    <row r="3587" ht="12">
      <c r="D3587" s="299"/>
    </row>
    <row r="3588" ht="12">
      <c r="D3588" s="299"/>
    </row>
    <row r="3589" ht="12">
      <c r="D3589" s="299"/>
    </row>
    <row r="3590" ht="12">
      <c r="D3590" s="299"/>
    </row>
    <row r="3591" ht="12">
      <c r="D3591" s="299"/>
    </row>
    <row r="3592" ht="12">
      <c r="D3592" s="299"/>
    </row>
    <row r="3593" ht="12">
      <c r="D3593" s="299"/>
    </row>
    <row r="3594" ht="12">
      <c r="D3594" s="299"/>
    </row>
    <row r="3595" ht="12">
      <c r="D3595" s="299"/>
    </row>
    <row r="3596" ht="12">
      <c r="D3596" s="299"/>
    </row>
    <row r="3597" ht="12">
      <c r="D3597" s="299"/>
    </row>
    <row r="3598" ht="12">
      <c r="D3598" s="299"/>
    </row>
    <row r="3599" ht="12">
      <c r="D3599" s="299"/>
    </row>
    <row r="3600" ht="12">
      <c r="D3600" s="299"/>
    </row>
    <row r="3601" ht="12">
      <c r="D3601" s="299"/>
    </row>
    <row r="3602" ht="12">
      <c r="D3602" s="299"/>
    </row>
    <row r="3603" ht="12">
      <c r="D3603" s="299"/>
    </row>
    <row r="3604" ht="12">
      <c r="D3604" s="299"/>
    </row>
    <row r="3605" ht="12">
      <c r="D3605" s="299"/>
    </row>
    <row r="3606" ht="12">
      <c r="D3606" s="299"/>
    </row>
    <row r="3607" ht="12">
      <c r="D3607" s="299"/>
    </row>
    <row r="3608" ht="12">
      <c r="D3608" s="299"/>
    </row>
    <row r="3609" ht="12">
      <c r="D3609" s="299"/>
    </row>
    <row r="3610" ht="12">
      <c r="D3610" s="299"/>
    </row>
    <row r="3611" ht="12">
      <c r="D3611" s="299"/>
    </row>
    <row r="3612" ht="12">
      <c r="D3612" s="299"/>
    </row>
    <row r="3613" ht="12">
      <c r="D3613" s="299"/>
    </row>
    <row r="3614" ht="12">
      <c r="D3614" s="299"/>
    </row>
    <row r="3615" ht="12">
      <c r="D3615" s="299"/>
    </row>
    <row r="3616" ht="12">
      <c r="D3616" s="299"/>
    </row>
    <row r="3617" ht="12">
      <c r="D3617" s="299"/>
    </row>
    <row r="3618" ht="12">
      <c r="D3618" s="299"/>
    </row>
    <row r="3619" ht="12">
      <c r="D3619" s="299"/>
    </row>
    <row r="3620" ht="12">
      <c r="D3620" s="299"/>
    </row>
    <row r="3621" ht="12">
      <c r="D3621" s="299"/>
    </row>
    <row r="3622" ht="12">
      <c r="D3622" s="299"/>
    </row>
    <row r="3623" ht="12">
      <c r="D3623" s="299"/>
    </row>
    <row r="3624" ht="12">
      <c r="D3624" s="299"/>
    </row>
    <row r="3625" ht="12">
      <c r="D3625" s="299"/>
    </row>
    <row r="3626" ht="12">
      <c r="D3626" s="299"/>
    </row>
    <row r="3627" ht="12">
      <c r="D3627" s="299"/>
    </row>
    <row r="3628" ht="12">
      <c r="D3628" s="299"/>
    </row>
    <row r="3629" ht="12">
      <c r="D3629" s="299"/>
    </row>
    <row r="3630" ht="12">
      <c r="D3630" s="299"/>
    </row>
    <row r="3631" ht="12">
      <c r="D3631" s="299"/>
    </row>
    <row r="3632" ht="12">
      <c r="D3632" s="299"/>
    </row>
    <row r="3633" ht="12">
      <c r="D3633" s="299"/>
    </row>
    <row r="3634" ht="12">
      <c r="D3634" s="299"/>
    </row>
    <row r="3635" ht="12">
      <c r="D3635" s="299"/>
    </row>
    <row r="3636" ht="12">
      <c r="D3636" s="299"/>
    </row>
    <row r="3637" ht="12">
      <c r="D3637" s="299"/>
    </row>
    <row r="3638" ht="12">
      <c r="D3638" s="299"/>
    </row>
    <row r="3639" ht="12">
      <c r="D3639" s="299"/>
    </row>
    <row r="3640" ht="12">
      <c r="D3640" s="299"/>
    </row>
    <row r="3641" ht="12">
      <c r="D3641" s="299"/>
    </row>
    <row r="3642" ht="12">
      <c r="D3642" s="299"/>
    </row>
    <row r="3643" ht="12">
      <c r="D3643" s="299"/>
    </row>
    <row r="3644" ht="12">
      <c r="D3644" s="299"/>
    </row>
    <row r="3645" ht="12">
      <c r="D3645" s="299"/>
    </row>
    <row r="3646" ht="12">
      <c r="D3646" s="299"/>
    </row>
    <row r="3647" ht="12">
      <c r="D3647" s="299"/>
    </row>
    <row r="3648" ht="12">
      <c r="D3648" s="299"/>
    </row>
    <row r="3649" ht="12">
      <c r="D3649" s="299"/>
    </row>
    <row r="3650" ht="12">
      <c r="D3650" s="299"/>
    </row>
    <row r="3651" ht="12">
      <c r="D3651" s="299"/>
    </row>
    <row r="3652" ht="12">
      <c r="D3652" s="299"/>
    </row>
    <row r="3653" ht="12">
      <c r="D3653" s="299"/>
    </row>
    <row r="3654" ht="12">
      <c r="D3654" s="299"/>
    </row>
    <row r="3655" ht="12">
      <c r="D3655" s="299"/>
    </row>
    <row r="3656" ht="12">
      <c r="D3656" s="299"/>
    </row>
    <row r="3657" ht="12">
      <c r="D3657" s="299"/>
    </row>
    <row r="3658" ht="12">
      <c r="D3658" s="299"/>
    </row>
    <row r="3659" ht="12">
      <c r="D3659" s="299"/>
    </row>
    <row r="3660" ht="12">
      <c r="D3660" s="299"/>
    </row>
    <row r="3661" ht="12">
      <c r="D3661" s="299"/>
    </row>
    <row r="3662" ht="12">
      <c r="D3662" s="299"/>
    </row>
    <row r="3663" ht="12">
      <c r="D3663" s="299"/>
    </row>
    <row r="3664" ht="12">
      <c r="D3664" s="299"/>
    </row>
    <row r="3665" ht="12">
      <c r="D3665" s="299"/>
    </row>
    <row r="3666" ht="12">
      <c r="D3666" s="299"/>
    </row>
    <row r="3667" ht="12">
      <c r="D3667" s="299"/>
    </row>
    <row r="3668" ht="12">
      <c r="D3668" s="299"/>
    </row>
    <row r="3669" ht="12">
      <c r="D3669" s="299"/>
    </row>
    <row r="3670" ht="12">
      <c r="D3670" s="299"/>
    </row>
    <row r="3671" ht="12">
      <c r="D3671" s="299"/>
    </row>
    <row r="3672" ht="12">
      <c r="D3672" s="299"/>
    </row>
    <row r="3673" ht="12">
      <c r="D3673" s="299"/>
    </row>
    <row r="3674" ht="12">
      <c r="D3674" s="299"/>
    </row>
    <row r="3675" ht="12">
      <c r="D3675" s="299"/>
    </row>
    <row r="3676" ht="12">
      <c r="D3676" s="299"/>
    </row>
    <row r="3677" ht="12">
      <c r="D3677" s="299"/>
    </row>
    <row r="3678" ht="12">
      <c r="D3678" s="299"/>
    </row>
    <row r="3679" ht="12">
      <c r="D3679" s="299"/>
    </row>
    <row r="3680" ht="12">
      <c r="D3680" s="299"/>
    </row>
    <row r="3681" ht="12">
      <c r="D3681" s="299"/>
    </row>
    <row r="3682" ht="12">
      <c r="D3682" s="299"/>
    </row>
    <row r="3683" ht="12">
      <c r="D3683" s="299"/>
    </row>
    <row r="3684" ht="12">
      <c r="D3684" s="299"/>
    </row>
    <row r="3685" ht="12">
      <c r="D3685" s="299"/>
    </row>
    <row r="3686" ht="12">
      <c r="D3686" s="299"/>
    </row>
    <row r="3687" ht="12">
      <c r="D3687" s="299"/>
    </row>
    <row r="3688" ht="12">
      <c r="D3688" s="299"/>
    </row>
    <row r="3689" ht="12">
      <c r="D3689" s="299"/>
    </row>
    <row r="3690" ht="12">
      <c r="D3690" s="299"/>
    </row>
    <row r="3691" ht="12">
      <c r="D3691" s="299"/>
    </row>
    <row r="3692" ht="12">
      <c r="D3692" s="299"/>
    </row>
    <row r="3693" ht="12">
      <c r="D3693" s="299"/>
    </row>
    <row r="3694" ht="12">
      <c r="D3694" s="299"/>
    </row>
    <row r="3695" ht="12">
      <c r="D3695" s="299"/>
    </row>
    <row r="3696" ht="12">
      <c r="D3696" s="299"/>
    </row>
    <row r="3697" ht="12">
      <c r="D3697" s="299"/>
    </row>
    <row r="3698" ht="12">
      <c r="D3698" s="299"/>
    </row>
    <row r="3699" ht="12">
      <c r="D3699" s="299"/>
    </row>
    <row r="3700" ht="12">
      <c r="D3700" s="299"/>
    </row>
    <row r="3701" ht="12">
      <c r="D3701" s="299"/>
    </row>
    <row r="3702" ht="12">
      <c r="D3702" s="299"/>
    </row>
    <row r="3703" ht="12">
      <c r="D3703" s="299"/>
    </row>
    <row r="3704" ht="12">
      <c r="D3704" s="299"/>
    </row>
    <row r="3705" ht="12">
      <c r="D3705" s="299"/>
    </row>
    <row r="3706" ht="12">
      <c r="D3706" s="299"/>
    </row>
    <row r="3707" ht="12">
      <c r="D3707" s="299"/>
    </row>
    <row r="3708" ht="12">
      <c r="D3708" s="299"/>
    </row>
    <row r="3709" ht="12">
      <c r="D3709" s="299"/>
    </row>
    <row r="3710" ht="12">
      <c r="D3710" s="299"/>
    </row>
    <row r="3711" ht="12">
      <c r="D3711" s="299"/>
    </row>
    <row r="3712" ht="12">
      <c r="D3712" s="299"/>
    </row>
    <row r="3713" ht="12">
      <c r="D3713" s="299"/>
    </row>
    <row r="3714" ht="12">
      <c r="D3714" s="299"/>
    </row>
    <row r="3715" ht="12">
      <c r="D3715" s="299"/>
    </row>
    <row r="3716" ht="12">
      <c r="D3716" s="299"/>
    </row>
    <row r="3717" ht="12">
      <c r="D3717" s="299"/>
    </row>
    <row r="3718" ht="12">
      <c r="D3718" s="299"/>
    </row>
    <row r="3719" ht="12">
      <c r="D3719" s="299"/>
    </row>
    <row r="3720" ht="12">
      <c r="D3720" s="299"/>
    </row>
    <row r="3721" ht="12">
      <c r="D3721" s="299"/>
    </row>
    <row r="3722" ht="12">
      <c r="D3722" s="299"/>
    </row>
    <row r="3723" ht="12">
      <c r="D3723" s="299"/>
    </row>
    <row r="3724" ht="12">
      <c r="D3724" s="299"/>
    </row>
    <row r="3725" ht="12">
      <c r="D3725" s="299"/>
    </row>
    <row r="3726" ht="12">
      <c r="D3726" s="299"/>
    </row>
    <row r="3727" ht="12">
      <c r="D3727" s="299"/>
    </row>
    <row r="3728" ht="12">
      <c r="D3728" s="299"/>
    </row>
    <row r="3729" ht="12">
      <c r="D3729" s="299"/>
    </row>
    <row r="3730" ht="12">
      <c r="D3730" s="299"/>
    </row>
    <row r="3731" ht="12">
      <c r="D3731" s="299"/>
    </row>
    <row r="3732" ht="12">
      <c r="D3732" s="299"/>
    </row>
    <row r="3733" ht="12">
      <c r="D3733" s="299"/>
    </row>
    <row r="3734" ht="12">
      <c r="D3734" s="299"/>
    </row>
    <row r="3735" ht="12">
      <c r="D3735" s="299"/>
    </row>
    <row r="3736" ht="12">
      <c r="D3736" s="299"/>
    </row>
    <row r="3737" ht="12">
      <c r="D3737" s="299"/>
    </row>
    <row r="3738" ht="12">
      <c r="D3738" s="299"/>
    </row>
    <row r="3739" ht="12">
      <c r="D3739" s="299"/>
    </row>
    <row r="3740" ht="12">
      <c r="D3740" s="299"/>
    </row>
    <row r="3741" ht="12">
      <c r="D3741" s="299"/>
    </row>
    <row r="3742" ht="12">
      <c r="D3742" s="299"/>
    </row>
    <row r="3743" ht="12">
      <c r="D3743" s="299"/>
    </row>
    <row r="3744" ht="12">
      <c r="D3744" s="299"/>
    </row>
    <row r="3745" ht="12">
      <c r="D3745" s="299"/>
    </row>
    <row r="3746" ht="12">
      <c r="D3746" s="299"/>
    </row>
    <row r="3747" ht="12">
      <c r="D3747" s="299"/>
    </row>
    <row r="3748" ht="12">
      <c r="D3748" s="299"/>
    </row>
    <row r="3749" ht="12">
      <c r="D3749" s="299"/>
    </row>
    <row r="3750" ht="12">
      <c r="D3750" s="299"/>
    </row>
    <row r="3751" ht="12">
      <c r="D3751" s="299"/>
    </row>
    <row r="3752" ht="12">
      <c r="D3752" s="299"/>
    </row>
    <row r="3753" ht="12">
      <c r="D3753" s="299"/>
    </row>
    <row r="3754" ht="12">
      <c r="D3754" s="299"/>
    </row>
    <row r="3755" ht="12">
      <c r="D3755" s="299"/>
    </row>
    <row r="3756" ht="12">
      <c r="D3756" s="299"/>
    </row>
    <row r="3757" ht="12">
      <c r="D3757" s="299"/>
    </row>
    <row r="3758" ht="12">
      <c r="D3758" s="299"/>
    </row>
    <row r="3759" ht="12">
      <c r="D3759" s="299"/>
    </row>
    <row r="3760" ht="12">
      <c r="D3760" s="299"/>
    </row>
    <row r="3761" ht="12">
      <c r="D3761" s="299"/>
    </row>
    <row r="3762" ht="12">
      <c r="D3762" s="299"/>
    </row>
    <row r="3763" ht="12">
      <c r="D3763" s="299"/>
    </row>
    <row r="3764" ht="12">
      <c r="D3764" s="299"/>
    </row>
    <row r="3765" ht="12">
      <c r="D3765" s="299"/>
    </row>
    <row r="3766" ht="12">
      <c r="D3766" s="299"/>
    </row>
    <row r="3767" ht="12">
      <c r="D3767" s="299"/>
    </row>
    <row r="3768" ht="12">
      <c r="D3768" s="299"/>
    </row>
    <row r="3769" ht="12">
      <c r="D3769" s="299"/>
    </row>
    <row r="3770" ht="12">
      <c r="D3770" s="299"/>
    </row>
    <row r="3771" ht="12">
      <c r="D3771" s="299"/>
    </row>
    <row r="3772" ht="12">
      <c r="D3772" s="299"/>
    </row>
    <row r="3773" ht="12">
      <c r="D3773" s="299"/>
    </row>
    <row r="3774" ht="12">
      <c r="D3774" s="299"/>
    </row>
    <row r="3775" ht="12">
      <c r="D3775" s="299"/>
    </row>
    <row r="3776" ht="12">
      <c r="D3776" s="299"/>
    </row>
    <row r="3777" ht="12">
      <c r="D3777" s="299"/>
    </row>
    <row r="3778" ht="12">
      <c r="D3778" s="299"/>
    </row>
    <row r="3779" ht="12">
      <c r="D3779" s="299"/>
    </row>
    <row r="3780" ht="12">
      <c r="D3780" s="299"/>
    </row>
    <row r="3781" ht="12">
      <c r="D3781" s="299"/>
    </row>
    <row r="3782" ht="12">
      <c r="D3782" s="299"/>
    </row>
    <row r="3783" ht="12">
      <c r="D3783" s="299"/>
    </row>
    <row r="3784" ht="12">
      <c r="D3784" s="299"/>
    </row>
    <row r="3785" ht="12">
      <c r="D3785" s="299"/>
    </row>
    <row r="3786" ht="12">
      <c r="D3786" s="299"/>
    </row>
    <row r="3787" ht="12">
      <c r="D3787" s="299"/>
    </row>
    <row r="3788" ht="12">
      <c r="D3788" s="299"/>
    </row>
    <row r="3789" ht="12">
      <c r="D3789" s="299"/>
    </row>
    <row r="3790" ht="12">
      <c r="D3790" s="299"/>
    </row>
    <row r="3791" ht="12">
      <c r="D3791" s="299"/>
    </row>
    <row r="3792" ht="12">
      <c r="D3792" s="299"/>
    </row>
    <row r="3793" ht="12">
      <c r="D3793" s="299"/>
    </row>
    <row r="3794" ht="12">
      <c r="D3794" s="299"/>
    </row>
    <row r="3795" ht="12">
      <c r="D3795" s="299"/>
    </row>
    <row r="3796" ht="12">
      <c r="D3796" s="299"/>
    </row>
    <row r="3797" ht="12">
      <c r="D3797" s="299"/>
    </row>
    <row r="3798" ht="12">
      <c r="D3798" s="299"/>
    </row>
    <row r="3799" ht="12">
      <c r="D3799" s="299"/>
    </row>
    <row r="3800" ht="12">
      <c r="D3800" s="299"/>
    </row>
    <row r="3801" ht="12">
      <c r="D3801" s="299"/>
    </row>
    <row r="3802" ht="12">
      <c r="D3802" s="299"/>
    </row>
    <row r="3803" ht="12">
      <c r="D3803" s="299"/>
    </row>
    <row r="3804" ht="12">
      <c r="D3804" s="299"/>
    </row>
    <row r="3805" ht="12">
      <c r="D3805" s="299"/>
    </row>
    <row r="3806" ht="12">
      <c r="D3806" s="299"/>
    </row>
    <row r="3807" ht="12">
      <c r="D3807" s="299"/>
    </row>
    <row r="3808" ht="12">
      <c r="D3808" s="299"/>
    </row>
    <row r="3809" ht="12">
      <c r="D3809" s="299"/>
    </row>
    <row r="3810" ht="12">
      <c r="D3810" s="299"/>
    </row>
    <row r="3811" ht="12">
      <c r="D3811" s="299"/>
    </row>
    <row r="3812" ht="12">
      <c r="D3812" s="299"/>
    </row>
    <row r="3813" ht="12">
      <c r="D3813" s="299"/>
    </row>
    <row r="3814" ht="12">
      <c r="D3814" s="299"/>
    </row>
    <row r="3815" ht="12">
      <c r="D3815" s="299"/>
    </row>
    <row r="3816" ht="12">
      <c r="D3816" s="299"/>
    </row>
    <row r="3817" ht="12">
      <c r="D3817" s="299"/>
    </row>
    <row r="3818" ht="12">
      <c r="D3818" s="299"/>
    </row>
    <row r="3819" ht="12">
      <c r="D3819" s="299"/>
    </row>
    <row r="3820" ht="12">
      <c r="D3820" s="299"/>
    </row>
    <row r="3821" ht="12">
      <c r="D3821" s="299"/>
    </row>
    <row r="3822" ht="12">
      <c r="D3822" s="299"/>
    </row>
    <row r="3823" ht="12">
      <c r="D3823" s="299"/>
    </row>
    <row r="3824" ht="12">
      <c r="D3824" s="299"/>
    </row>
    <row r="3825" ht="12">
      <c r="D3825" s="299"/>
    </row>
    <row r="3826" ht="12">
      <c r="D3826" s="299"/>
    </row>
    <row r="3827" ht="12">
      <c r="D3827" s="299"/>
    </row>
    <row r="3828" ht="12">
      <c r="D3828" s="299"/>
    </row>
    <row r="3829" ht="12">
      <c r="D3829" s="299"/>
    </row>
    <row r="3830" ht="12">
      <c r="D3830" s="299"/>
    </row>
    <row r="3831" ht="12">
      <c r="D3831" s="299"/>
    </row>
    <row r="3832" ht="12">
      <c r="D3832" s="299"/>
    </row>
    <row r="3833" ht="12">
      <c r="D3833" s="299"/>
    </row>
    <row r="3834" ht="12">
      <c r="D3834" s="299"/>
    </row>
    <row r="3835" ht="12">
      <c r="D3835" s="299"/>
    </row>
    <row r="3836" ht="12">
      <c r="D3836" s="299"/>
    </row>
    <row r="3837" ht="12">
      <c r="D3837" s="299"/>
    </row>
    <row r="3838" ht="12">
      <c r="D3838" s="299"/>
    </row>
    <row r="3839" ht="12">
      <c r="D3839" s="299"/>
    </row>
    <row r="3840" ht="12">
      <c r="D3840" s="299"/>
    </row>
    <row r="3841" ht="12">
      <c r="D3841" s="299"/>
    </row>
    <row r="3842" ht="12">
      <c r="D3842" s="299"/>
    </row>
    <row r="3843" ht="12">
      <c r="D3843" s="299"/>
    </row>
    <row r="3844" ht="12">
      <c r="D3844" s="299"/>
    </row>
    <row r="3845" ht="12">
      <c r="D3845" s="299"/>
    </row>
    <row r="3846" ht="12">
      <c r="D3846" s="299"/>
    </row>
    <row r="3847" ht="12">
      <c r="D3847" s="299"/>
    </row>
    <row r="3848" ht="12">
      <c r="D3848" s="299"/>
    </row>
    <row r="3849" ht="12">
      <c r="D3849" s="299"/>
    </row>
    <row r="3850" ht="12">
      <c r="D3850" s="299"/>
    </row>
    <row r="3851" ht="12">
      <c r="D3851" s="299"/>
    </row>
    <row r="3852" ht="12">
      <c r="D3852" s="299"/>
    </row>
    <row r="3853" ht="12">
      <c r="D3853" s="299"/>
    </row>
    <row r="3854" ht="12">
      <c r="D3854" s="299"/>
    </row>
    <row r="3855" ht="12">
      <c r="D3855" s="299"/>
    </row>
    <row r="3856" ht="12">
      <c r="D3856" s="299"/>
    </row>
    <row r="3857" ht="12">
      <c r="D3857" s="299"/>
    </row>
    <row r="3858" ht="12">
      <c r="D3858" s="299"/>
    </row>
    <row r="3859" ht="12">
      <c r="D3859" s="299"/>
    </row>
    <row r="3860" ht="12">
      <c r="D3860" s="299"/>
    </row>
    <row r="3861" ht="12">
      <c r="D3861" s="299"/>
    </row>
    <row r="3862" ht="12">
      <c r="D3862" s="299"/>
    </row>
    <row r="3863" ht="12">
      <c r="D3863" s="299"/>
    </row>
    <row r="3864" ht="12">
      <c r="D3864" s="299"/>
    </row>
    <row r="3865" ht="12">
      <c r="D3865" s="299"/>
    </row>
    <row r="3866" ht="12">
      <c r="D3866" s="299"/>
    </row>
    <row r="3867" ht="12">
      <c r="D3867" s="299"/>
    </row>
    <row r="3868" ht="12">
      <c r="D3868" s="299"/>
    </row>
    <row r="3869" ht="12">
      <c r="D3869" s="299"/>
    </row>
    <row r="3870" ht="12">
      <c r="D3870" s="299"/>
    </row>
    <row r="3871" ht="12">
      <c r="D3871" s="299"/>
    </row>
    <row r="3872" ht="12">
      <c r="D3872" s="299"/>
    </row>
    <row r="3873" ht="12">
      <c r="D3873" s="299"/>
    </row>
    <row r="3874" ht="12">
      <c r="D3874" s="299"/>
    </row>
    <row r="3875" ht="12">
      <c r="D3875" s="299"/>
    </row>
    <row r="3876" ht="12">
      <c r="D3876" s="299"/>
    </row>
    <row r="3877" ht="12">
      <c r="D3877" s="299"/>
    </row>
    <row r="3878" ht="12">
      <c r="D3878" s="299"/>
    </row>
    <row r="3879" ht="12">
      <c r="D3879" s="299"/>
    </row>
    <row r="3880" ht="12">
      <c r="D3880" s="299"/>
    </row>
    <row r="3881" ht="12">
      <c r="D3881" s="299"/>
    </row>
    <row r="3882" ht="12">
      <c r="D3882" s="299"/>
    </row>
    <row r="3883" ht="12">
      <c r="D3883" s="299"/>
    </row>
    <row r="3884" ht="12">
      <c r="D3884" s="299"/>
    </row>
    <row r="3885" ht="12">
      <c r="D3885" s="299"/>
    </row>
    <row r="3886" ht="12">
      <c r="D3886" s="299"/>
    </row>
    <row r="3887" ht="12">
      <c r="D3887" s="299"/>
    </row>
    <row r="3888" ht="12">
      <c r="D3888" s="299"/>
    </row>
    <row r="3889" ht="12">
      <c r="D3889" s="299"/>
    </row>
    <row r="3890" ht="12">
      <c r="D3890" s="299"/>
    </row>
    <row r="3891" ht="12">
      <c r="D3891" s="299"/>
    </row>
    <row r="3892" ht="12">
      <c r="D3892" s="299"/>
    </row>
    <row r="3893" ht="12">
      <c r="D3893" s="299"/>
    </row>
    <row r="3894" ht="12">
      <c r="D3894" s="299"/>
    </row>
    <row r="3895" ht="12">
      <c r="D3895" s="299"/>
    </row>
    <row r="3896" ht="12">
      <c r="D3896" s="299"/>
    </row>
    <row r="3897" ht="12">
      <c r="D3897" s="299"/>
    </row>
    <row r="3898" ht="12">
      <c r="D3898" s="299"/>
    </row>
    <row r="3899" ht="12">
      <c r="D3899" s="299"/>
    </row>
    <row r="3900" ht="12">
      <c r="D3900" s="299"/>
    </row>
    <row r="3901" ht="12">
      <c r="D3901" s="299"/>
    </row>
    <row r="3902" ht="12">
      <c r="D3902" s="299"/>
    </row>
    <row r="3903" ht="12">
      <c r="D3903" s="299"/>
    </row>
    <row r="3904" ht="12">
      <c r="D3904" s="299"/>
    </row>
    <row r="3905" ht="12">
      <c r="D3905" s="299"/>
    </row>
    <row r="3906" ht="12">
      <c r="D3906" s="299"/>
    </row>
    <row r="3907" ht="12">
      <c r="D3907" s="299"/>
    </row>
    <row r="3908" ht="12">
      <c r="D3908" s="299"/>
    </row>
    <row r="3909" ht="12">
      <c r="D3909" s="299"/>
    </row>
    <row r="3910" ht="12">
      <c r="D3910" s="299"/>
    </row>
    <row r="3911" ht="12">
      <c r="D3911" s="299"/>
    </row>
    <row r="3912" ht="12">
      <c r="D3912" s="299"/>
    </row>
    <row r="3913" ht="12">
      <c r="D3913" s="299"/>
    </row>
    <row r="3914" ht="12">
      <c r="D3914" s="299"/>
    </row>
    <row r="3915" ht="12">
      <c r="D3915" s="299"/>
    </row>
    <row r="3916" ht="12">
      <c r="D3916" s="299"/>
    </row>
    <row r="3917" ht="12">
      <c r="D3917" s="299"/>
    </row>
    <row r="3918" ht="12">
      <c r="D3918" s="299"/>
    </row>
    <row r="3919" ht="12">
      <c r="D3919" s="299"/>
    </row>
    <row r="3920" ht="12">
      <c r="D3920" s="299"/>
    </row>
    <row r="3921" ht="12">
      <c r="D3921" s="299"/>
    </row>
    <row r="3922" ht="12">
      <c r="D3922" s="299"/>
    </row>
    <row r="3923" ht="12">
      <c r="D3923" s="299"/>
    </row>
    <row r="3924" ht="12">
      <c r="D3924" s="299"/>
    </row>
    <row r="3925" ht="12">
      <c r="D3925" s="299"/>
    </row>
    <row r="3926" ht="12">
      <c r="D3926" s="299"/>
    </row>
    <row r="3927" ht="12">
      <c r="D3927" s="299"/>
    </row>
    <row r="3928" ht="12">
      <c r="D3928" s="299"/>
    </row>
    <row r="3929" ht="12">
      <c r="D3929" s="299"/>
    </row>
    <row r="3930" ht="12">
      <c r="D3930" s="299"/>
    </row>
    <row r="3931" ht="12">
      <c r="D3931" s="299"/>
    </row>
    <row r="3932" ht="12">
      <c r="D3932" s="299"/>
    </row>
    <row r="3933" ht="12">
      <c r="D3933" s="299"/>
    </row>
    <row r="3934" ht="12">
      <c r="D3934" s="299"/>
    </row>
    <row r="3935" ht="12">
      <c r="D3935" s="299"/>
    </row>
    <row r="3936" ht="12">
      <c r="D3936" s="299"/>
    </row>
    <row r="3937" ht="12">
      <c r="D3937" s="299"/>
    </row>
    <row r="3938" ht="12">
      <c r="D3938" s="299"/>
    </row>
    <row r="3939" ht="12">
      <c r="D3939" s="299"/>
    </row>
    <row r="3940" ht="12">
      <c r="D3940" s="299"/>
    </row>
    <row r="3941" ht="12">
      <c r="D3941" s="299"/>
    </row>
    <row r="3942" ht="12">
      <c r="D3942" s="299"/>
    </row>
    <row r="3943" ht="12">
      <c r="D3943" s="299"/>
    </row>
    <row r="3944" ht="12">
      <c r="D3944" s="299"/>
    </row>
    <row r="3945" ht="12">
      <c r="D3945" s="299"/>
    </row>
    <row r="3946" ht="12">
      <c r="D3946" s="299"/>
    </row>
    <row r="3947" ht="12">
      <c r="D3947" s="299"/>
    </row>
    <row r="3948" ht="12">
      <c r="D3948" s="299"/>
    </row>
    <row r="3949" ht="12">
      <c r="D3949" s="299"/>
    </row>
    <row r="3950" ht="12">
      <c r="D3950" s="299"/>
    </row>
    <row r="3951" ht="12">
      <c r="D3951" s="299"/>
    </row>
    <row r="3952" ht="12">
      <c r="D3952" s="299"/>
    </row>
    <row r="3953" ht="12">
      <c r="D3953" s="299"/>
    </row>
    <row r="3954" ht="12">
      <c r="D3954" s="299"/>
    </row>
    <row r="3955" ht="12">
      <c r="D3955" s="299"/>
    </row>
    <row r="3956" ht="12">
      <c r="D3956" s="299"/>
    </row>
    <row r="3957" ht="12">
      <c r="D3957" s="299"/>
    </row>
    <row r="3958" ht="12">
      <c r="D3958" s="299"/>
    </row>
    <row r="3959" ht="12">
      <c r="D3959" s="299"/>
    </row>
    <row r="3960" ht="12">
      <c r="D3960" s="299"/>
    </row>
    <row r="3961" ht="12">
      <c r="D3961" s="299"/>
    </row>
    <row r="3962" ht="12">
      <c r="D3962" s="299"/>
    </row>
    <row r="3963" ht="12">
      <c r="D3963" s="299"/>
    </row>
    <row r="3964" ht="12">
      <c r="D3964" s="299"/>
    </row>
    <row r="3965" ht="12">
      <c r="D3965" s="299"/>
    </row>
    <row r="3966" ht="12">
      <c r="D3966" s="299"/>
    </row>
    <row r="3967" ht="12">
      <c r="D3967" s="299"/>
    </row>
    <row r="3968" ht="12">
      <c r="D3968" s="299"/>
    </row>
    <row r="3969" ht="12">
      <c r="D3969" s="299"/>
    </row>
    <row r="3970" ht="12">
      <c r="D3970" s="299"/>
    </row>
    <row r="3971" ht="12">
      <c r="D3971" s="299"/>
    </row>
    <row r="3972" ht="12">
      <c r="D3972" s="299"/>
    </row>
    <row r="3973" ht="12">
      <c r="D3973" s="299"/>
    </row>
    <row r="3974" ht="12">
      <c r="D3974" s="299"/>
    </row>
    <row r="3975" ht="12">
      <c r="D3975" s="299"/>
    </row>
    <row r="3976" ht="12">
      <c r="D3976" s="299"/>
    </row>
    <row r="3977" ht="12">
      <c r="D3977" s="299"/>
    </row>
    <row r="3978" ht="12">
      <c r="D3978" s="299"/>
    </row>
    <row r="3979" ht="12">
      <c r="D3979" s="299"/>
    </row>
    <row r="3980" ht="12">
      <c r="D3980" s="299"/>
    </row>
    <row r="3981" ht="12">
      <c r="D3981" s="299"/>
    </row>
    <row r="3982" ht="12">
      <c r="D3982" s="299"/>
    </row>
    <row r="3983" ht="12">
      <c r="D3983" s="299"/>
    </row>
    <row r="3984" ht="12">
      <c r="D3984" s="299"/>
    </row>
    <row r="3985" ht="12">
      <c r="D3985" s="299"/>
    </row>
    <row r="3986" ht="12">
      <c r="D3986" s="299"/>
    </row>
    <row r="3987" ht="12">
      <c r="D3987" s="299"/>
    </row>
    <row r="3988" ht="12">
      <c r="D3988" s="299"/>
    </row>
    <row r="3989" ht="12">
      <c r="D3989" s="299"/>
    </row>
    <row r="3990" ht="12">
      <c r="D3990" s="299"/>
    </row>
    <row r="3991" ht="12">
      <c r="D3991" s="299"/>
    </row>
    <row r="3992" ht="12">
      <c r="D3992" s="299"/>
    </row>
    <row r="3993" ht="12">
      <c r="D3993" s="299"/>
    </row>
    <row r="3994" ht="12">
      <c r="D3994" s="299"/>
    </row>
    <row r="3995" ht="12">
      <c r="D3995" s="299"/>
    </row>
    <row r="3996" ht="12">
      <c r="D3996" s="299"/>
    </row>
    <row r="3997" ht="12">
      <c r="D3997" s="299"/>
    </row>
    <row r="3998" ht="12">
      <c r="D3998" s="299"/>
    </row>
    <row r="3999" ht="12">
      <c r="D3999" s="299"/>
    </row>
    <row r="4000" ht="12">
      <c r="D4000" s="299"/>
    </row>
    <row r="4001" ht="12">
      <c r="D4001" s="299"/>
    </row>
    <row r="4002" ht="12">
      <c r="D4002" s="299"/>
    </row>
    <row r="4003" ht="12">
      <c r="D4003" s="299"/>
    </row>
    <row r="4004" ht="12">
      <c r="D4004" s="299"/>
    </row>
    <row r="4005" ht="12">
      <c r="D4005" s="299"/>
    </row>
    <row r="4006" ht="12">
      <c r="D4006" s="299"/>
    </row>
    <row r="4007" ht="12">
      <c r="D4007" s="299"/>
    </row>
    <row r="4008" ht="12">
      <c r="D4008" s="299"/>
    </row>
    <row r="4009" ht="12">
      <c r="D4009" s="299"/>
    </row>
    <row r="4010" ht="12">
      <c r="D4010" s="299"/>
    </row>
    <row r="4011" ht="12">
      <c r="D4011" s="299"/>
    </row>
    <row r="4012" ht="12">
      <c r="D4012" s="299"/>
    </row>
    <row r="4013" ht="12">
      <c r="D4013" s="299"/>
    </row>
    <row r="4014" ht="12">
      <c r="D4014" s="299"/>
    </row>
    <row r="4015" ht="12">
      <c r="D4015" s="299"/>
    </row>
    <row r="4016" ht="12">
      <c r="D4016" s="299"/>
    </row>
    <row r="4017" ht="12">
      <c r="D4017" s="299"/>
    </row>
    <row r="4018" ht="12">
      <c r="D4018" s="299"/>
    </row>
    <row r="4019" ht="12">
      <c r="D4019" s="299"/>
    </row>
    <row r="4020" ht="12">
      <c r="D4020" s="299"/>
    </row>
    <row r="4021" ht="12">
      <c r="D4021" s="299"/>
    </row>
    <row r="4022" ht="12">
      <c r="D4022" s="299"/>
    </row>
    <row r="4023" ht="12">
      <c r="D4023" s="299"/>
    </row>
    <row r="4024" ht="12">
      <c r="D4024" s="299"/>
    </row>
    <row r="4025" ht="12">
      <c r="D4025" s="299"/>
    </row>
    <row r="4026" ht="12">
      <c r="D4026" s="299"/>
    </row>
    <row r="4027" ht="12">
      <c r="D4027" s="299"/>
    </row>
    <row r="4028" ht="12">
      <c r="D4028" s="299"/>
    </row>
    <row r="4029" ht="12">
      <c r="D4029" s="299"/>
    </row>
    <row r="4030" ht="12">
      <c r="D4030" s="299"/>
    </row>
    <row r="4031" ht="12">
      <c r="D4031" s="299"/>
    </row>
    <row r="4032" ht="12">
      <c r="D4032" s="299"/>
    </row>
    <row r="4033" ht="12">
      <c r="D4033" s="299"/>
    </row>
    <row r="4034" ht="12">
      <c r="D4034" s="299"/>
    </row>
    <row r="4035" ht="12">
      <c r="D4035" s="299"/>
    </row>
    <row r="4036" ht="12">
      <c r="D4036" s="299"/>
    </row>
    <row r="4037" ht="12">
      <c r="D4037" s="299"/>
    </row>
    <row r="4038" ht="12">
      <c r="D4038" s="299"/>
    </row>
    <row r="4039" ht="12">
      <c r="D4039" s="299"/>
    </row>
    <row r="4040" ht="12">
      <c r="D4040" s="299"/>
    </row>
    <row r="4041" ht="12">
      <c r="D4041" s="299"/>
    </row>
    <row r="4042" ht="12">
      <c r="D4042" s="299"/>
    </row>
    <row r="4043" ht="12">
      <c r="D4043" s="299"/>
    </row>
    <row r="4044" ht="12">
      <c r="D4044" s="299"/>
    </row>
    <row r="4045" ht="12">
      <c r="D4045" s="299"/>
    </row>
    <row r="4046" ht="12">
      <c r="D4046" s="299"/>
    </row>
    <row r="4047" ht="12">
      <c r="D4047" s="299"/>
    </row>
    <row r="4048" ht="12">
      <c r="D4048" s="299"/>
    </row>
    <row r="4049" ht="12">
      <c r="D4049" s="299"/>
    </row>
    <row r="4050" ht="12">
      <c r="D4050" s="299"/>
    </row>
    <row r="4051" ht="12">
      <c r="D4051" s="299"/>
    </row>
    <row r="4052" ht="12">
      <c r="D4052" s="299"/>
    </row>
    <row r="4053" ht="12">
      <c r="D4053" s="299"/>
    </row>
    <row r="4054" ht="12">
      <c r="D4054" s="299"/>
    </row>
    <row r="4055" ht="12">
      <c r="D4055" s="299"/>
    </row>
    <row r="4056" ht="12">
      <c r="D4056" s="299"/>
    </row>
    <row r="4057" ht="12">
      <c r="D4057" s="299"/>
    </row>
    <row r="4058" ht="12">
      <c r="D4058" s="299"/>
    </row>
    <row r="4059" ht="12">
      <c r="D4059" s="299"/>
    </row>
    <row r="4060" ht="12">
      <c r="D4060" s="299"/>
    </row>
    <row r="4061" ht="12">
      <c r="D4061" s="299"/>
    </row>
    <row r="4062" ht="12">
      <c r="D4062" s="299"/>
    </row>
    <row r="4063" ht="12">
      <c r="D4063" s="299"/>
    </row>
    <row r="4064" ht="12">
      <c r="D4064" s="299"/>
    </row>
    <row r="4065" ht="12">
      <c r="D4065" s="299"/>
    </row>
    <row r="4066" ht="12">
      <c r="D4066" s="299"/>
    </row>
    <row r="4067" ht="12">
      <c r="D4067" s="299"/>
    </row>
    <row r="4068" ht="12">
      <c r="D4068" s="299"/>
    </row>
    <row r="4069" ht="12">
      <c r="D4069" s="299"/>
    </row>
    <row r="4070" ht="12">
      <c r="D4070" s="299"/>
    </row>
    <row r="4071" ht="12">
      <c r="D4071" s="299"/>
    </row>
    <row r="4072" ht="12">
      <c r="D4072" s="299"/>
    </row>
    <row r="4073" ht="12">
      <c r="D4073" s="299"/>
    </row>
    <row r="4074" ht="12">
      <c r="D4074" s="299"/>
    </row>
    <row r="4075" ht="12">
      <c r="D4075" s="299"/>
    </row>
    <row r="4076" ht="12">
      <c r="D4076" s="299"/>
    </row>
    <row r="4077" ht="12">
      <c r="D4077" s="299"/>
    </row>
    <row r="4078" ht="12">
      <c r="D4078" s="299"/>
    </row>
    <row r="4079" ht="12">
      <c r="D4079" s="299"/>
    </row>
    <row r="4080" ht="12">
      <c r="D4080" s="299"/>
    </row>
    <row r="4081" ht="12">
      <c r="D4081" s="299"/>
    </row>
    <row r="4082" ht="12">
      <c r="D4082" s="299"/>
    </row>
    <row r="4083" ht="12">
      <c r="D4083" s="299"/>
    </row>
    <row r="4084" ht="12">
      <c r="D4084" s="299"/>
    </row>
    <row r="4085" ht="12">
      <c r="D4085" s="299"/>
    </row>
    <row r="4086" ht="12">
      <c r="D4086" s="299"/>
    </row>
    <row r="4087" ht="12">
      <c r="D4087" s="299"/>
    </row>
    <row r="4088" ht="12">
      <c r="D4088" s="299"/>
    </row>
    <row r="4089" ht="12">
      <c r="D4089" s="299"/>
    </row>
    <row r="4090" ht="12">
      <c r="D4090" s="299"/>
    </row>
    <row r="4091" ht="12">
      <c r="D4091" s="299"/>
    </row>
    <row r="4092" ht="12">
      <c r="D4092" s="299"/>
    </row>
    <row r="4093" ht="12">
      <c r="D4093" s="299"/>
    </row>
    <row r="4094" ht="12">
      <c r="D4094" s="299"/>
    </row>
    <row r="4095" ht="12">
      <c r="D4095" s="299"/>
    </row>
    <row r="4096" ht="12">
      <c r="D4096" s="299"/>
    </row>
    <row r="4097" ht="12">
      <c r="D4097" s="299"/>
    </row>
    <row r="4098" ht="12">
      <c r="D4098" s="299"/>
    </row>
    <row r="4099" ht="12">
      <c r="D4099" s="299"/>
    </row>
    <row r="4100" ht="12">
      <c r="D4100" s="299"/>
    </row>
    <row r="4101" ht="12">
      <c r="D4101" s="299"/>
    </row>
    <row r="4102" ht="12">
      <c r="D4102" s="299"/>
    </row>
    <row r="4103" ht="12">
      <c r="D4103" s="299"/>
    </row>
    <row r="4104" ht="12">
      <c r="D4104" s="299"/>
    </row>
    <row r="4105" ht="12">
      <c r="D4105" s="299"/>
    </row>
    <row r="4106" ht="12">
      <c r="D4106" s="299"/>
    </row>
    <row r="4107" ht="12">
      <c r="D4107" s="299"/>
    </row>
    <row r="4108" ht="12">
      <c r="D4108" s="299"/>
    </row>
    <row r="4109" ht="12">
      <c r="D4109" s="299"/>
    </row>
    <row r="4110" ht="12">
      <c r="D4110" s="299"/>
    </row>
    <row r="4111" ht="12">
      <c r="D4111" s="299"/>
    </row>
    <row r="4112" ht="12">
      <c r="D4112" s="299"/>
    </row>
    <row r="4113" ht="12">
      <c r="D4113" s="299"/>
    </row>
    <row r="4114" ht="12">
      <c r="D4114" s="299"/>
    </row>
    <row r="4115" ht="12">
      <c r="D4115" s="299"/>
    </row>
    <row r="4116" ht="12">
      <c r="D4116" s="299"/>
    </row>
    <row r="4117" ht="12">
      <c r="D4117" s="299"/>
    </row>
    <row r="4118" ht="12">
      <c r="D4118" s="299"/>
    </row>
    <row r="4119" ht="12">
      <c r="D4119" s="299"/>
    </row>
    <row r="4120" ht="12">
      <c r="D4120" s="299"/>
    </row>
    <row r="4121" ht="12">
      <c r="D4121" s="299"/>
    </row>
    <row r="4122" ht="12">
      <c r="D4122" s="299"/>
    </row>
    <row r="4123" ht="12">
      <c r="D4123" s="299"/>
    </row>
    <row r="4124" ht="12">
      <c r="D4124" s="299"/>
    </row>
    <row r="4125" ht="12">
      <c r="D4125" s="299"/>
    </row>
    <row r="4126" ht="12">
      <c r="D4126" s="299"/>
    </row>
    <row r="4127" ht="12">
      <c r="D4127" s="299"/>
    </row>
    <row r="4128" ht="12">
      <c r="D4128" s="299"/>
    </row>
    <row r="4129" ht="12">
      <c r="D4129" s="299"/>
    </row>
    <row r="4130" ht="12">
      <c r="D4130" s="299"/>
    </row>
    <row r="4131" ht="12">
      <c r="D4131" s="299"/>
    </row>
    <row r="4132" ht="12">
      <c r="D4132" s="299"/>
    </row>
    <row r="4133" ht="12">
      <c r="D4133" s="299"/>
    </row>
    <row r="4134" ht="12">
      <c r="D4134" s="299"/>
    </row>
    <row r="4135" ht="12">
      <c r="D4135" s="299"/>
    </row>
    <row r="4136" ht="12">
      <c r="D4136" s="299"/>
    </row>
    <row r="4137" ht="12">
      <c r="D4137" s="299"/>
    </row>
    <row r="4138" ht="12">
      <c r="D4138" s="299"/>
    </row>
    <row r="4139" ht="12">
      <c r="D4139" s="299"/>
    </row>
    <row r="4140" ht="12">
      <c r="D4140" s="299"/>
    </row>
    <row r="4141" ht="12">
      <c r="D4141" s="299"/>
    </row>
    <row r="4142" ht="12">
      <c r="D4142" s="299"/>
    </row>
    <row r="4143" ht="12">
      <c r="D4143" s="299"/>
    </row>
    <row r="4144" ht="12">
      <c r="D4144" s="299"/>
    </row>
    <row r="4145" ht="12">
      <c r="D4145" s="299"/>
    </row>
    <row r="4146" ht="12">
      <c r="D4146" s="299"/>
    </row>
    <row r="4147" ht="12">
      <c r="D4147" s="299"/>
    </row>
    <row r="4148" ht="12">
      <c r="D4148" s="299"/>
    </row>
    <row r="4149" ht="12">
      <c r="D4149" s="299"/>
    </row>
    <row r="4150" ht="12">
      <c r="D4150" s="299"/>
    </row>
    <row r="4151" ht="12">
      <c r="D4151" s="299"/>
    </row>
    <row r="4152" ht="12">
      <c r="D4152" s="299"/>
    </row>
    <row r="4153" ht="12">
      <c r="D4153" s="299"/>
    </row>
    <row r="4154" ht="12">
      <c r="D4154" s="299"/>
    </row>
    <row r="4155" ht="12">
      <c r="D4155" s="299"/>
    </row>
    <row r="4156" ht="12">
      <c r="D4156" s="299"/>
    </row>
    <row r="4157" ht="12">
      <c r="D4157" s="299"/>
    </row>
    <row r="4158" ht="12">
      <c r="D4158" s="299"/>
    </row>
    <row r="4159" ht="12">
      <c r="D4159" s="299"/>
    </row>
    <row r="4160" ht="12">
      <c r="D4160" s="299"/>
    </row>
    <row r="4161" ht="12">
      <c r="D4161" s="299"/>
    </row>
    <row r="4162" ht="12">
      <c r="D4162" s="299"/>
    </row>
    <row r="4163" ht="12">
      <c r="D4163" s="299"/>
    </row>
    <row r="4164" ht="12">
      <c r="D4164" s="299"/>
    </row>
    <row r="4165" ht="12">
      <c r="D4165" s="299"/>
    </row>
    <row r="4166" ht="12">
      <c r="D4166" s="299"/>
    </row>
    <row r="4167" ht="12">
      <c r="D4167" s="299"/>
    </row>
    <row r="4168" ht="12">
      <c r="D4168" s="299"/>
    </row>
    <row r="4169" ht="12">
      <c r="D4169" s="299"/>
    </row>
    <row r="4170" ht="12">
      <c r="D4170" s="299"/>
    </row>
    <row r="4171" ht="12">
      <c r="D4171" s="299"/>
    </row>
    <row r="4172" ht="12">
      <c r="D4172" s="299"/>
    </row>
    <row r="4173" ht="12">
      <c r="D4173" s="299"/>
    </row>
    <row r="4174" ht="12">
      <c r="D4174" s="299"/>
    </row>
    <row r="4175" ht="12">
      <c r="D4175" s="299"/>
    </row>
    <row r="4176" ht="12">
      <c r="D4176" s="299"/>
    </row>
    <row r="4177" ht="12">
      <c r="D4177" s="299"/>
    </row>
    <row r="4178" ht="12">
      <c r="D4178" s="299"/>
    </row>
    <row r="4179" ht="12">
      <c r="D4179" s="299"/>
    </row>
    <row r="4180" ht="12">
      <c r="D4180" s="299"/>
    </row>
    <row r="4181" ht="12">
      <c r="D4181" s="299"/>
    </row>
    <row r="4182" ht="12">
      <c r="D4182" s="299"/>
    </row>
    <row r="4183" ht="12">
      <c r="D4183" s="299"/>
    </row>
    <row r="4184" ht="12">
      <c r="D4184" s="299"/>
    </row>
    <row r="4185" ht="12">
      <c r="D4185" s="299"/>
    </row>
    <row r="4186" ht="12">
      <c r="D4186" s="299"/>
    </row>
    <row r="4187" ht="12">
      <c r="D4187" s="299"/>
    </row>
    <row r="4188" ht="12">
      <c r="D4188" s="299"/>
    </row>
    <row r="4189" ht="12">
      <c r="D4189" s="299"/>
    </row>
    <row r="4190" ht="12">
      <c r="D4190" s="299"/>
    </row>
    <row r="4191" ht="12">
      <c r="D4191" s="299"/>
    </row>
    <row r="4192" ht="12">
      <c r="D4192" s="299"/>
    </row>
    <row r="4193" ht="12">
      <c r="D4193" s="299"/>
    </row>
    <row r="4194" ht="12">
      <c r="D4194" s="299"/>
    </row>
    <row r="4195" ht="12">
      <c r="D4195" s="299"/>
    </row>
    <row r="4196" ht="12">
      <c r="D4196" s="299"/>
    </row>
    <row r="4197" ht="12">
      <c r="D4197" s="299"/>
    </row>
    <row r="4198" ht="12">
      <c r="D4198" s="299"/>
    </row>
    <row r="4199" ht="12">
      <c r="D4199" s="299"/>
    </row>
    <row r="4200" ht="12">
      <c r="D4200" s="299"/>
    </row>
    <row r="4201" ht="12">
      <c r="D4201" s="299"/>
    </row>
    <row r="4202" ht="12">
      <c r="D4202" s="299"/>
    </row>
    <row r="4203" ht="12">
      <c r="D4203" s="299"/>
    </row>
    <row r="4204" ht="12">
      <c r="D4204" s="299"/>
    </row>
    <row r="4205" ht="12">
      <c r="D4205" s="299"/>
    </row>
    <row r="4206" ht="12">
      <c r="D4206" s="299"/>
    </row>
    <row r="4207" ht="12">
      <c r="D4207" s="299"/>
    </row>
    <row r="4208" ht="12">
      <c r="D4208" s="299"/>
    </row>
    <row r="4209" ht="12">
      <c r="D4209" s="299"/>
    </row>
    <row r="4210" ht="12">
      <c r="D4210" s="299"/>
    </row>
    <row r="4211" ht="12">
      <c r="D4211" s="299"/>
    </row>
    <row r="4212" ht="12">
      <c r="D4212" s="299"/>
    </row>
    <row r="4213" ht="12">
      <c r="D4213" s="299"/>
    </row>
    <row r="4214" ht="12">
      <c r="D4214" s="299"/>
    </row>
    <row r="4215" ht="12">
      <c r="D4215" s="299"/>
    </row>
    <row r="4216" ht="12">
      <c r="D4216" s="299"/>
    </row>
    <row r="4217" ht="12">
      <c r="D4217" s="299"/>
    </row>
    <row r="4218" ht="12">
      <c r="D4218" s="299"/>
    </row>
    <row r="4219" ht="12">
      <c r="D4219" s="299"/>
    </row>
    <row r="4220" ht="12">
      <c r="D4220" s="299"/>
    </row>
    <row r="4221" ht="12">
      <c r="D4221" s="299"/>
    </row>
    <row r="4222" ht="12">
      <c r="D4222" s="299"/>
    </row>
    <row r="4223" ht="12">
      <c r="D4223" s="299"/>
    </row>
    <row r="4224" ht="12">
      <c r="D4224" s="299"/>
    </row>
    <row r="4225" ht="12">
      <c r="D4225" s="299"/>
    </row>
    <row r="4226" ht="12">
      <c r="D4226" s="299"/>
    </row>
    <row r="4227" ht="12">
      <c r="D4227" s="299"/>
    </row>
    <row r="4228" ht="12">
      <c r="D4228" s="299"/>
    </row>
    <row r="4229" ht="12">
      <c r="D4229" s="299"/>
    </row>
    <row r="4230" ht="12">
      <c r="D4230" s="299"/>
    </row>
    <row r="4231" ht="12">
      <c r="D4231" s="299"/>
    </row>
    <row r="4232" ht="12">
      <c r="D4232" s="299"/>
    </row>
    <row r="4233" ht="12">
      <c r="D4233" s="299"/>
    </row>
    <row r="4234" ht="12">
      <c r="D4234" s="299"/>
    </row>
    <row r="4235" ht="12">
      <c r="D4235" s="299"/>
    </row>
    <row r="4236" ht="12">
      <c r="D4236" s="299"/>
    </row>
    <row r="4237" ht="12">
      <c r="D4237" s="299"/>
    </row>
    <row r="4238" ht="12">
      <c r="D4238" s="299"/>
    </row>
    <row r="4239" ht="12">
      <c r="D4239" s="299"/>
    </row>
    <row r="4240" ht="12">
      <c r="D4240" s="299"/>
    </row>
    <row r="4241" ht="12">
      <c r="D4241" s="299"/>
    </row>
    <row r="4242" ht="12">
      <c r="D4242" s="299"/>
    </row>
    <row r="4243" ht="12">
      <c r="D4243" s="299"/>
    </row>
    <row r="4244" ht="12">
      <c r="D4244" s="299"/>
    </row>
    <row r="4245" ht="12">
      <c r="D4245" s="299"/>
    </row>
    <row r="4246" ht="12">
      <c r="D4246" s="299"/>
    </row>
    <row r="4247" ht="12">
      <c r="D4247" s="299"/>
    </row>
    <row r="4248" ht="12">
      <c r="D4248" s="299"/>
    </row>
    <row r="4249" ht="12">
      <c r="D4249" s="299"/>
    </row>
    <row r="4250" ht="12">
      <c r="D4250" s="299"/>
    </row>
    <row r="4251" ht="12">
      <c r="D4251" s="299"/>
    </row>
    <row r="4252" ht="12">
      <c r="D4252" s="299"/>
    </row>
    <row r="4253" ht="12">
      <c r="D4253" s="299"/>
    </row>
    <row r="4254" ht="12">
      <c r="D4254" s="299"/>
    </row>
    <row r="4255" ht="12">
      <c r="D4255" s="299"/>
    </row>
    <row r="4256" ht="12">
      <c r="D4256" s="299"/>
    </row>
    <row r="4257" ht="12">
      <c r="D4257" s="299"/>
    </row>
    <row r="4258" ht="12">
      <c r="D4258" s="299"/>
    </row>
    <row r="4259" ht="12">
      <c r="D4259" s="299"/>
    </row>
    <row r="4260" ht="12">
      <c r="D4260" s="299"/>
    </row>
    <row r="4261" ht="12">
      <c r="D4261" s="299"/>
    </row>
    <row r="4262" ht="12">
      <c r="D4262" s="299"/>
    </row>
    <row r="4263" ht="12">
      <c r="D4263" s="299"/>
    </row>
    <row r="4264" ht="12">
      <c r="D4264" s="299"/>
    </row>
    <row r="4265" ht="12">
      <c r="D4265" s="299"/>
    </row>
    <row r="4266" ht="12">
      <c r="D4266" s="299"/>
    </row>
    <row r="4267" ht="12">
      <c r="D4267" s="299"/>
    </row>
    <row r="4268" ht="12">
      <c r="D4268" s="299"/>
    </row>
    <row r="4269" ht="12">
      <c r="D4269" s="299"/>
    </row>
    <row r="4270" ht="12">
      <c r="D4270" s="299"/>
    </row>
    <row r="4271" ht="12">
      <c r="D4271" s="299"/>
    </row>
    <row r="4272" ht="12">
      <c r="D4272" s="299"/>
    </row>
    <row r="4273" ht="12">
      <c r="D4273" s="299"/>
    </row>
    <row r="4274" ht="12">
      <c r="D4274" s="299"/>
    </row>
    <row r="4275" ht="12">
      <c r="D4275" s="299"/>
    </row>
    <row r="4276" ht="12">
      <c r="D4276" s="299"/>
    </row>
    <row r="4277" ht="12">
      <c r="D4277" s="299"/>
    </row>
    <row r="4278" ht="12">
      <c r="D4278" s="299"/>
    </row>
    <row r="4279" ht="12">
      <c r="D4279" s="299"/>
    </row>
    <row r="4280" ht="12">
      <c r="D4280" s="299"/>
    </row>
    <row r="4281" ht="12">
      <c r="D4281" s="299"/>
    </row>
    <row r="4282" ht="12">
      <c r="D4282" s="299"/>
    </row>
    <row r="4283" ht="12">
      <c r="D4283" s="299"/>
    </row>
    <row r="4284" ht="12">
      <c r="D4284" s="299"/>
    </row>
    <row r="4285" ht="12">
      <c r="D4285" s="299"/>
    </row>
    <row r="4286" ht="12">
      <c r="D4286" s="299"/>
    </row>
    <row r="4287" ht="12">
      <c r="D4287" s="299"/>
    </row>
    <row r="4288" ht="12">
      <c r="D4288" s="299"/>
    </row>
    <row r="4289" ht="12">
      <c r="D4289" s="299"/>
    </row>
    <row r="4290" ht="12">
      <c r="D4290" s="299"/>
    </row>
    <row r="4291" ht="12">
      <c r="D4291" s="299"/>
    </row>
    <row r="4292" ht="12">
      <c r="D4292" s="299"/>
    </row>
    <row r="4293" ht="12">
      <c r="D4293" s="299"/>
    </row>
    <row r="4294" ht="12">
      <c r="D4294" s="299"/>
    </row>
    <row r="4295" ht="12">
      <c r="D4295" s="299"/>
    </row>
    <row r="4296" ht="12">
      <c r="D4296" s="299"/>
    </row>
    <row r="4297" ht="12">
      <c r="D4297" s="299"/>
    </row>
    <row r="4298" ht="12">
      <c r="D4298" s="299"/>
    </row>
    <row r="4299" ht="12">
      <c r="D4299" s="299"/>
    </row>
    <row r="4300" ht="12">
      <c r="D4300" s="299"/>
    </row>
    <row r="4301" ht="12">
      <c r="D4301" s="299"/>
    </row>
    <row r="4302" ht="12">
      <c r="D4302" s="299"/>
    </row>
    <row r="4303" ht="12">
      <c r="D4303" s="299"/>
    </row>
    <row r="4304" ht="12">
      <c r="D4304" s="299"/>
    </row>
    <row r="4305" ht="12">
      <c r="D4305" s="299"/>
    </row>
    <row r="4306" ht="12">
      <c r="D4306" s="299"/>
    </row>
    <row r="4307" ht="12">
      <c r="D4307" s="299"/>
    </row>
    <row r="4308" ht="12">
      <c r="D4308" s="299"/>
    </row>
    <row r="4309" ht="12">
      <c r="D4309" s="299"/>
    </row>
    <row r="4310" ht="12">
      <c r="D4310" s="299"/>
    </row>
    <row r="4311" ht="12">
      <c r="D4311" s="299"/>
    </row>
    <row r="4312" ht="12">
      <c r="D4312" s="299"/>
    </row>
    <row r="4313" ht="12">
      <c r="D4313" s="299"/>
    </row>
    <row r="4314" ht="12">
      <c r="D4314" s="299"/>
    </row>
    <row r="4315" ht="12">
      <c r="D4315" s="299"/>
    </row>
    <row r="4316" ht="12">
      <c r="D4316" s="299"/>
    </row>
    <row r="4317" ht="12">
      <c r="D4317" s="299"/>
    </row>
    <row r="4318" ht="12">
      <c r="D4318" s="299"/>
    </row>
    <row r="4319" ht="12">
      <c r="D4319" s="299"/>
    </row>
    <row r="4320" ht="12">
      <c r="D4320" s="299"/>
    </row>
    <row r="4321" ht="12">
      <c r="D4321" s="299"/>
    </row>
    <row r="4322" ht="12">
      <c r="D4322" s="299"/>
    </row>
    <row r="4323" ht="12">
      <c r="D4323" s="299"/>
    </row>
    <row r="4324" ht="12">
      <c r="D4324" s="299"/>
    </row>
    <row r="4325" ht="12">
      <c r="D4325" s="299"/>
    </row>
    <row r="4326" ht="12">
      <c r="D4326" s="299"/>
    </row>
    <row r="4327" ht="12">
      <c r="D4327" s="299"/>
    </row>
    <row r="4328" ht="12">
      <c r="D4328" s="299"/>
    </row>
    <row r="4329" ht="12">
      <c r="D4329" s="299"/>
    </row>
    <row r="4330" ht="12">
      <c r="D4330" s="299"/>
    </row>
    <row r="4331" ht="12">
      <c r="D4331" s="299"/>
    </row>
    <row r="4332" ht="12">
      <c r="D4332" s="299"/>
    </row>
    <row r="4333" ht="12">
      <c r="D4333" s="299"/>
    </row>
    <row r="4334" ht="12">
      <c r="D4334" s="299"/>
    </row>
    <row r="4335" ht="12">
      <c r="D4335" s="299"/>
    </row>
    <row r="4336" ht="12">
      <c r="D4336" s="299"/>
    </row>
    <row r="4337" ht="12">
      <c r="D4337" s="299"/>
    </row>
    <row r="4338" ht="12">
      <c r="D4338" s="299"/>
    </row>
    <row r="4339" ht="12">
      <c r="D4339" s="299"/>
    </row>
    <row r="4340" ht="12">
      <c r="D4340" s="299"/>
    </row>
    <row r="4341" ht="12">
      <c r="D4341" s="299"/>
    </row>
    <row r="4342" ht="12">
      <c r="D4342" s="299"/>
    </row>
    <row r="4343" ht="12">
      <c r="D4343" s="299"/>
    </row>
    <row r="4344" ht="12">
      <c r="D4344" s="299"/>
    </row>
    <row r="4345" ht="12">
      <c r="D4345" s="299"/>
    </row>
    <row r="4346" ht="12">
      <c r="D4346" s="299"/>
    </row>
    <row r="4347" ht="12">
      <c r="D4347" s="299"/>
    </row>
    <row r="4348" ht="12">
      <c r="D4348" s="299"/>
    </row>
    <row r="4349" ht="12">
      <c r="D4349" s="299"/>
    </row>
    <row r="4350" ht="12">
      <c r="D4350" s="299"/>
    </row>
    <row r="4351" ht="12">
      <c r="D4351" s="299"/>
    </row>
    <row r="4352" ht="12">
      <c r="D4352" s="299"/>
    </row>
    <row r="4353" ht="12">
      <c r="D4353" s="299"/>
    </row>
    <row r="4354" ht="12">
      <c r="D4354" s="299"/>
    </row>
    <row r="4355" ht="12">
      <c r="D4355" s="299"/>
    </row>
    <row r="4356" ht="12">
      <c r="D4356" s="299"/>
    </row>
    <row r="4357" ht="12">
      <c r="D4357" s="299"/>
    </row>
    <row r="4358" ht="12">
      <c r="D4358" s="299"/>
    </row>
    <row r="4359" ht="12">
      <c r="D4359" s="299"/>
    </row>
    <row r="4360" ht="12">
      <c r="D4360" s="299"/>
    </row>
    <row r="4361" ht="12">
      <c r="D4361" s="299"/>
    </row>
    <row r="4362" ht="12">
      <c r="D4362" s="299"/>
    </row>
    <row r="4363" ht="12">
      <c r="D4363" s="299"/>
    </row>
    <row r="4364" ht="12">
      <c r="D4364" s="299"/>
    </row>
    <row r="4365" ht="12">
      <c r="D4365" s="299"/>
    </row>
    <row r="4366" ht="12">
      <c r="D4366" s="299"/>
    </row>
    <row r="4367" ht="12">
      <c r="D4367" s="299"/>
    </row>
    <row r="4368" ht="12">
      <c r="D4368" s="299"/>
    </row>
    <row r="4369" ht="12">
      <c r="D4369" s="299"/>
    </row>
    <row r="4370" ht="12">
      <c r="D4370" s="299"/>
    </row>
    <row r="4371" ht="12">
      <c r="D4371" s="299"/>
    </row>
    <row r="4372" ht="12">
      <c r="D4372" s="299"/>
    </row>
    <row r="4373" ht="12">
      <c r="D4373" s="299"/>
    </row>
    <row r="4374" ht="12">
      <c r="D4374" s="299"/>
    </row>
    <row r="4375" ht="12">
      <c r="D4375" s="299"/>
    </row>
    <row r="4376" ht="12">
      <c r="D4376" s="299"/>
    </row>
    <row r="4377" ht="12">
      <c r="D4377" s="299"/>
    </row>
    <row r="4378" ht="12">
      <c r="D4378" s="299"/>
    </row>
    <row r="4379" ht="12">
      <c r="D4379" s="299"/>
    </row>
    <row r="4380" ht="12">
      <c r="D4380" s="299"/>
    </row>
    <row r="4381" ht="12">
      <c r="D4381" s="299"/>
    </row>
    <row r="4382" ht="12">
      <c r="D4382" s="299"/>
    </row>
    <row r="4383" ht="12">
      <c r="D4383" s="299"/>
    </row>
    <row r="4384" ht="12">
      <c r="D4384" s="299"/>
    </row>
    <row r="4385" ht="12">
      <c r="D4385" s="299"/>
    </row>
    <row r="4386" ht="12">
      <c r="D4386" s="299"/>
    </row>
    <row r="4387" ht="12">
      <c r="D4387" s="299"/>
    </row>
    <row r="4388" ht="12">
      <c r="D4388" s="299"/>
    </row>
    <row r="4389" ht="12">
      <c r="D4389" s="299"/>
    </row>
    <row r="4390" ht="12">
      <c r="D4390" s="299"/>
    </row>
    <row r="4391" ht="12">
      <c r="D4391" s="299"/>
    </row>
    <row r="4392" ht="12">
      <c r="D4392" s="299"/>
    </row>
    <row r="4393" ht="12">
      <c r="D4393" s="299"/>
    </row>
    <row r="4394" ht="12">
      <c r="D4394" s="299"/>
    </row>
    <row r="4395" ht="12">
      <c r="D4395" s="299"/>
    </row>
    <row r="4396" ht="12">
      <c r="D4396" s="299"/>
    </row>
    <row r="4397" ht="12">
      <c r="D4397" s="299"/>
    </row>
    <row r="4398" ht="12">
      <c r="D4398" s="299"/>
    </row>
    <row r="4399" ht="12">
      <c r="D4399" s="299"/>
    </row>
    <row r="4400" ht="12">
      <c r="D4400" s="299"/>
    </row>
    <row r="4401" ht="12">
      <c r="D4401" s="299"/>
    </row>
    <row r="4402" ht="12">
      <c r="D4402" s="299"/>
    </row>
    <row r="4403" ht="12">
      <c r="D4403" s="299"/>
    </row>
    <row r="4404" ht="12">
      <c r="D4404" s="299"/>
    </row>
    <row r="4405" ht="12">
      <c r="D4405" s="299"/>
    </row>
    <row r="4406" ht="12">
      <c r="D4406" s="299"/>
    </row>
    <row r="4407" ht="12">
      <c r="D4407" s="299"/>
    </row>
    <row r="4408" ht="12">
      <c r="D4408" s="299"/>
    </row>
    <row r="4409" ht="12">
      <c r="D4409" s="299"/>
    </row>
    <row r="4410" ht="12">
      <c r="D4410" s="299"/>
    </row>
    <row r="4411" ht="12">
      <c r="D4411" s="299"/>
    </row>
    <row r="4412" ht="12">
      <c r="D4412" s="299"/>
    </row>
    <row r="4413" ht="12">
      <c r="D4413" s="299"/>
    </row>
    <row r="4414" ht="12">
      <c r="D4414" s="299"/>
    </row>
    <row r="4415" ht="12">
      <c r="D4415" s="299"/>
    </row>
    <row r="4416" ht="12">
      <c r="D4416" s="299"/>
    </row>
    <row r="4417" ht="12">
      <c r="D4417" s="299"/>
    </row>
    <row r="4418" ht="12">
      <c r="D4418" s="299"/>
    </row>
    <row r="4419" ht="12">
      <c r="D4419" s="299"/>
    </row>
    <row r="4420" ht="12">
      <c r="D4420" s="299"/>
    </row>
    <row r="4421" ht="12">
      <c r="D4421" s="299"/>
    </row>
    <row r="4422" ht="12">
      <c r="D4422" s="299"/>
    </row>
    <row r="4423" ht="12">
      <c r="D4423" s="299"/>
    </row>
    <row r="4424" ht="12">
      <c r="D4424" s="299"/>
    </row>
    <row r="4425" ht="12">
      <c r="D4425" s="299"/>
    </row>
    <row r="4426" ht="12">
      <c r="D4426" s="299"/>
    </row>
    <row r="4427" ht="12">
      <c r="D4427" s="299"/>
    </row>
    <row r="4428" ht="12">
      <c r="D4428" s="299"/>
    </row>
    <row r="4429" ht="12">
      <c r="D4429" s="299"/>
    </row>
    <row r="4430" ht="12">
      <c r="D4430" s="299"/>
    </row>
    <row r="4431" ht="12">
      <c r="D4431" s="299"/>
    </row>
    <row r="4432" ht="12">
      <c r="D4432" s="299"/>
    </row>
    <row r="4433" ht="12">
      <c r="D4433" s="299"/>
    </row>
    <row r="4434" ht="12">
      <c r="D4434" s="299"/>
    </row>
    <row r="4435" ht="12">
      <c r="D4435" s="299"/>
    </row>
    <row r="4436" ht="12">
      <c r="D4436" s="299"/>
    </row>
    <row r="4437" ht="12">
      <c r="D4437" s="299"/>
    </row>
    <row r="4438" ht="12">
      <c r="D4438" s="299"/>
    </row>
    <row r="4439" ht="12">
      <c r="D4439" s="299"/>
    </row>
    <row r="4440" ht="12">
      <c r="D4440" s="299"/>
    </row>
    <row r="4441" ht="12">
      <c r="D4441" s="299"/>
    </row>
    <row r="4442" ht="12">
      <c r="D4442" s="299"/>
    </row>
    <row r="4443" ht="12">
      <c r="D4443" s="299"/>
    </row>
    <row r="4444" ht="12">
      <c r="D4444" s="299"/>
    </row>
    <row r="4445" ht="12">
      <c r="D4445" s="299"/>
    </row>
    <row r="4446" ht="12">
      <c r="D4446" s="299"/>
    </row>
    <row r="4447" ht="12">
      <c r="D4447" s="299"/>
    </row>
    <row r="4448" ht="12">
      <c r="D4448" s="299"/>
    </row>
    <row r="4449" ht="12">
      <c r="D4449" s="299"/>
    </row>
    <row r="4450" ht="12">
      <c r="D4450" s="299"/>
    </row>
    <row r="4451" ht="12">
      <c r="D4451" s="299"/>
    </row>
    <row r="4452" ht="12">
      <c r="D4452" s="299"/>
    </row>
    <row r="4453" ht="12">
      <c r="D4453" s="299"/>
    </row>
    <row r="4454" ht="12">
      <c r="D4454" s="299"/>
    </row>
    <row r="4455" ht="12">
      <c r="D4455" s="299"/>
    </row>
    <row r="4456" ht="12">
      <c r="D4456" s="299"/>
    </row>
    <row r="4457" ht="12">
      <c r="D4457" s="299"/>
    </row>
    <row r="4458" ht="12">
      <c r="D4458" s="299"/>
    </row>
    <row r="4459" ht="12">
      <c r="D4459" s="299"/>
    </row>
    <row r="4460" ht="12">
      <c r="D4460" s="299"/>
    </row>
    <row r="4461" ht="12">
      <c r="D4461" s="299"/>
    </row>
    <row r="4462" ht="12">
      <c r="D4462" s="299"/>
    </row>
    <row r="4463" ht="12">
      <c r="D4463" s="299"/>
    </row>
    <row r="4464" ht="12">
      <c r="D4464" s="299"/>
    </row>
    <row r="4465" ht="12">
      <c r="D4465" s="299"/>
    </row>
    <row r="4466" ht="12">
      <c r="D4466" s="299"/>
    </row>
    <row r="4467" ht="12">
      <c r="D4467" s="299"/>
    </row>
    <row r="4468" ht="12">
      <c r="D4468" s="299"/>
    </row>
    <row r="4469" ht="12">
      <c r="D4469" s="299"/>
    </row>
    <row r="4470" ht="12">
      <c r="D4470" s="299"/>
    </row>
    <row r="4471" ht="12">
      <c r="D4471" s="299"/>
    </row>
    <row r="4472" ht="12">
      <c r="D4472" s="299"/>
    </row>
    <row r="4473" ht="12">
      <c r="D4473" s="299"/>
    </row>
    <row r="4474" ht="12">
      <c r="D4474" s="299"/>
    </row>
    <row r="4475" ht="12">
      <c r="D4475" s="299"/>
    </row>
    <row r="4476" ht="12">
      <c r="D4476" s="299"/>
    </row>
    <row r="4477" ht="12">
      <c r="D4477" s="299"/>
    </row>
    <row r="4478" ht="12">
      <c r="D4478" s="299"/>
    </row>
    <row r="4479" ht="12">
      <c r="D4479" s="299"/>
    </row>
    <row r="4480" ht="12">
      <c r="D4480" s="299"/>
    </row>
    <row r="4481" ht="12">
      <c r="D4481" s="299"/>
    </row>
    <row r="4482" ht="12">
      <c r="D4482" s="299"/>
    </row>
    <row r="4483" ht="12">
      <c r="D4483" s="299"/>
    </row>
    <row r="4484" ht="12">
      <c r="D4484" s="299"/>
    </row>
    <row r="4485" ht="12">
      <c r="D4485" s="299"/>
    </row>
    <row r="4486" ht="12">
      <c r="D4486" s="299"/>
    </row>
    <row r="4487" ht="12">
      <c r="D4487" s="299"/>
    </row>
    <row r="4488" ht="12">
      <c r="D4488" s="299"/>
    </row>
    <row r="4489" ht="12">
      <c r="D4489" s="299"/>
    </row>
    <row r="4490" ht="12">
      <c r="D4490" s="299"/>
    </row>
    <row r="4491" ht="12">
      <c r="D4491" s="299"/>
    </row>
    <row r="4492" ht="12">
      <c r="D4492" s="299"/>
    </row>
    <row r="4493" ht="12">
      <c r="D4493" s="299"/>
    </row>
    <row r="4494" ht="12">
      <c r="D4494" s="299"/>
    </row>
    <row r="4495" ht="12">
      <c r="D4495" s="299"/>
    </row>
    <row r="4496" ht="12">
      <c r="D4496" s="299"/>
    </row>
    <row r="4497" ht="12">
      <c r="D4497" s="299"/>
    </row>
    <row r="4498" ht="12">
      <c r="D4498" s="299"/>
    </row>
    <row r="4499" ht="12">
      <c r="D4499" s="299"/>
    </row>
    <row r="4500" ht="12">
      <c r="D4500" s="299"/>
    </row>
    <row r="4501" ht="12">
      <c r="D4501" s="299"/>
    </row>
    <row r="4502" ht="12">
      <c r="D4502" s="299"/>
    </row>
    <row r="4503" ht="12">
      <c r="D4503" s="299"/>
    </row>
    <row r="4504" ht="12">
      <c r="D4504" s="299"/>
    </row>
    <row r="4505" ht="12">
      <c r="D4505" s="299"/>
    </row>
    <row r="4506" ht="12">
      <c r="D4506" s="299"/>
    </row>
    <row r="4507" ht="12">
      <c r="D4507" s="299"/>
    </row>
    <row r="4508" ht="12">
      <c r="D4508" s="299"/>
    </row>
    <row r="4509" ht="12">
      <c r="D4509" s="299"/>
    </row>
    <row r="4510" ht="12">
      <c r="D4510" s="299"/>
    </row>
    <row r="4511" ht="12">
      <c r="D4511" s="299"/>
    </row>
    <row r="4512" ht="12">
      <c r="D4512" s="299"/>
    </row>
    <row r="4513" ht="12">
      <c r="D4513" s="299"/>
    </row>
    <row r="4514" ht="12">
      <c r="D4514" s="299"/>
    </row>
    <row r="4515" ht="12">
      <c r="D4515" s="299"/>
    </row>
    <row r="4516" ht="12">
      <c r="D4516" s="299"/>
    </row>
    <row r="4517" ht="12">
      <c r="D4517" s="299"/>
    </row>
    <row r="4518" ht="12">
      <c r="D4518" s="299"/>
    </row>
    <row r="4519" ht="12">
      <c r="D4519" s="299"/>
    </row>
    <row r="4520" ht="12">
      <c r="D4520" s="299"/>
    </row>
    <row r="4521" ht="12">
      <c r="D4521" s="299"/>
    </row>
    <row r="4522" ht="12">
      <c r="D4522" s="299"/>
    </row>
    <row r="4523" ht="12">
      <c r="D4523" s="299"/>
    </row>
    <row r="4524" ht="12">
      <c r="D4524" s="299"/>
    </row>
    <row r="4525" ht="12">
      <c r="D4525" s="299"/>
    </row>
    <row r="4526" ht="12">
      <c r="D4526" s="299"/>
    </row>
    <row r="4527" ht="12">
      <c r="D4527" s="299"/>
    </row>
    <row r="4528" ht="12">
      <c r="D4528" s="299"/>
    </row>
    <row r="4529" ht="12">
      <c r="D4529" s="299"/>
    </row>
    <row r="4530" ht="12">
      <c r="D4530" s="299"/>
    </row>
    <row r="4531" ht="12">
      <c r="D4531" s="299"/>
    </row>
    <row r="4532" ht="12">
      <c r="D4532" s="299"/>
    </row>
    <row r="4533" ht="12">
      <c r="D4533" s="299"/>
    </row>
    <row r="4534" ht="12">
      <c r="D4534" s="299"/>
    </row>
    <row r="4535" ht="12">
      <c r="D4535" s="299"/>
    </row>
    <row r="4536" ht="12">
      <c r="D4536" s="299"/>
    </row>
    <row r="4537" ht="12">
      <c r="D4537" s="299"/>
    </row>
    <row r="4538" ht="12">
      <c r="D4538" s="299"/>
    </row>
    <row r="4539" ht="12">
      <c r="D4539" s="299"/>
    </row>
    <row r="4540" ht="12">
      <c r="D4540" s="299"/>
    </row>
    <row r="4541" ht="12">
      <c r="D4541" s="299"/>
    </row>
    <row r="4542" ht="12">
      <c r="D4542" s="299"/>
    </row>
    <row r="4543" ht="12">
      <c r="D4543" s="299"/>
    </row>
    <row r="4544" ht="12">
      <c r="D4544" s="299"/>
    </row>
    <row r="4545" ht="12">
      <c r="D4545" s="299"/>
    </row>
    <row r="4546" ht="12">
      <c r="D4546" s="299"/>
    </row>
    <row r="4547" ht="12">
      <c r="D4547" s="299"/>
    </row>
    <row r="4548" ht="12">
      <c r="D4548" s="299"/>
    </row>
    <row r="4549" ht="12">
      <c r="D4549" s="299"/>
    </row>
    <row r="4550" ht="12">
      <c r="D4550" s="299"/>
    </row>
    <row r="4551" ht="12">
      <c r="D4551" s="299"/>
    </row>
    <row r="4552" ht="12">
      <c r="D4552" s="299"/>
    </row>
    <row r="4553" ht="12">
      <c r="D4553" s="299"/>
    </row>
    <row r="4554" ht="12">
      <c r="D4554" s="299"/>
    </row>
    <row r="4555" ht="12">
      <c r="D4555" s="299"/>
    </row>
    <row r="4556" ht="12">
      <c r="D4556" s="299"/>
    </row>
    <row r="4557" ht="12">
      <c r="D4557" s="299"/>
    </row>
    <row r="4558" ht="12">
      <c r="D4558" s="299"/>
    </row>
    <row r="4559" ht="12">
      <c r="D4559" s="299"/>
    </row>
    <row r="4560" ht="12">
      <c r="D4560" s="299"/>
    </row>
    <row r="4561" ht="12">
      <c r="D4561" s="299"/>
    </row>
    <row r="4562" ht="12">
      <c r="D4562" s="299"/>
    </row>
    <row r="4563" ht="12">
      <c r="D4563" s="299"/>
    </row>
    <row r="4564" ht="12">
      <c r="D4564" s="299"/>
    </row>
    <row r="4565" ht="12">
      <c r="D4565" s="299"/>
    </row>
    <row r="4566" ht="12">
      <c r="D4566" s="299"/>
    </row>
    <row r="4567" ht="12">
      <c r="D4567" s="299"/>
    </row>
    <row r="4568" ht="12">
      <c r="D4568" s="299"/>
    </row>
    <row r="4569" ht="12">
      <c r="D4569" s="299"/>
    </row>
    <row r="4570" ht="12">
      <c r="D4570" s="299"/>
    </row>
    <row r="4571" ht="12">
      <c r="D4571" s="299"/>
    </row>
    <row r="4572" ht="12">
      <c r="D4572" s="299"/>
    </row>
    <row r="4573" ht="12">
      <c r="D4573" s="299"/>
    </row>
    <row r="4574" ht="12">
      <c r="D4574" s="299"/>
    </row>
    <row r="4575" ht="12">
      <c r="D4575" s="299"/>
    </row>
    <row r="4576" ht="12">
      <c r="D4576" s="299"/>
    </row>
    <row r="4577" ht="12">
      <c r="D4577" s="299"/>
    </row>
    <row r="4578" ht="12">
      <c r="D4578" s="299"/>
    </row>
    <row r="4579" ht="12">
      <c r="D4579" s="299"/>
    </row>
    <row r="4580" ht="12">
      <c r="D4580" s="299"/>
    </row>
    <row r="4581" ht="12">
      <c r="D4581" s="299"/>
    </row>
    <row r="4582" ht="12">
      <c r="D4582" s="299"/>
    </row>
    <row r="4583" ht="12">
      <c r="D4583" s="299"/>
    </row>
    <row r="4584" ht="12">
      <c r="D4584" s="299"/>
    </row>
    <row r="4585" ht="12">
      <c r="D4585" s="299"/>
    </row>
    <row r="4586" ht="12">
      <c r="D4586" s="299"/>
    </row>
    <row r="4587" ht="12">
      <c r="D4587" s="299"/>
    </row>
    <row r="4588" ht="12">
      <c r="D4588" s="299"/>
    </row>
    <row r="4589" ht="12">
      <c r="D4589" s="299"/>
    </row>
    <row r="4590" ht="12">
      <c r="D4590" s="299"/>
    </row>
    <row r="4591" ht="12">
      <c r="D4591" s="299"/>
    </row>
    <row r="4592" ht="12">
      <c r="D4592" s="299"/>
    </row>
    <row r="4593" ht="12">
      <c r="D4593" s="299"/>
    </row>
    <row r="4594" ht="12">
      <c r="D4594" s="299"/>
    </row>
    <row r="4595" ht="12">
      <c r="D4595" s="299"/>
    </row>
    <row r="4596" ht="12">
      <c r="D4596" s="299"/>
    </row>
    <row r="4597" ht="12">
      <c r="D4597" s="299"/>
    </row>
    <row r="4598" ht="12">
      <c r="D4598" s="299"/>
    </row>
    <row r="4599" ht="12">
      <c r="D4599" s="299"/>
    </row>
    <row r="4600" ht="12">
      <c r="D4600" s="299"/>
    </row>
    <row r="4601" ht="12">
      <c r="D4601" s="299"/>
    </row>
    <row r="4602" ht="12">
      <c r="D4602" s="299"/>
    </row>
    <row r="4603" ht="12">
      <c r="D4603" s="299"/>
    </row>
    <row r="4604" ht="12">
      <c r="D4604" s="299"/>
    </row>
    <row r="4605" ht="12">
      <c r="D4605" s="299"/>
    </row>
    <row r="4606" ht="12">
      <c r="D4606" s="299"/>
    </row>
    <row r="4607" ht="12">
      <c r="D4607" s="299"/>
    </row>
    <row r="4608" ht="12">
      <c r="D4608" s="299"/>
    </row>
    <row r="4609" ht="12">
      <c r="D4609" s="299"/>
    </row>
    <row r="4610" ht="12">
      <c r="D4610" s="299"/>
    </row>
    <row r="4611" ht="12">
      <c r="D4611" s="299"/>
    </row>
    <row r="4612" ht="12">
      <c r="D4612" s="299"/>
    </row>
    <row r="4613" ht="12">
      <c r="D4613" s="299"/>
    </row>
    <row r="4614" ht="12">
      <c r="D4614" s="299"/>
    </row>
    <row r="4615" ht="12">
      <c r="D4615" s="299"/>
    </row>
    <row r="4616" ht="12">
      <c r="D4616" s="299"/>
    </row>
    <row r="4617" ht="12">
      <c r="D4617" s="299"/>
    </row>
    <row r="4618" ht="12">
      <c r="D4618" s="299"/>
    </row>
    <row r="4619" ht="12">
      <c r="D4619" s="299"/>
    </row>
    <row r="4620" ht="12">
      <c r="D4620" s="299"/>
    </row>
    <row r="4621" ht="12">
      <c r="D4621" s="299"/>
    </row>
    <row r="4622" ht="12">
      <c r="D4622" s="299"/>
    </row>
    <row r="4623" ht="12">
      <c r="D4623" s="299"/>
    </row>
    <row r="4624" ht="12">
      <c r="D4624" s="299"/>
    </row>
    <row r="4625" ht="12">
      <c r="D4625" s="299"/>
    </row>
    <row r="4626" ht="12">
      <c r="D4626" s="299"/>
    </row>
    <row r="4627" ht="12">
      <c r="D4627" s="299"/>
    </row>
    <row r="4628" ht="12">
      <c r="D4628" s="299"/>
    </row>
    <row r="4629" ht="12">
      <c r="D4629" s="299"/>
    </row>
    <row r="4630" ht="12">
      <c r="D4630" s="299"/>
    </row>
    <row r="4631" ht="12">
      <c r="D4631" s="299"/>
    </row>
    <row r="4632" ht="12">
      <c r="D4632" s="299"/>
    </row>
    <row r="4633" ht="12">
      <c r="D4633" s="299"/>
    </row>
    <row r="4634" ht="12">
      <c r="D4634" s="299"/>
    </row>
    <row r="4635" ht="12">
      <c r="D4635" s="299"/>
    </row>
    <row r="4636" ht="12">
      <c r="D4636" s="299"/>
    </row>
    <row r="4637" ht="12">
      <c r="D4637" s="299"/>
    </row>
    <row r="4638" ht="12">
      <c r="D4638" s="299"/>
    </row>
    <row r="4639" ht="12">
      <c r="D4639" s="299"/>
    </row>
    <row r="4640" ht="12">
      <c r="D4640" s="299"/>
    </row>
    <row r="4641" ht="12">
      <c r="D4641" s="299"/>
    </row>
    <row r="4642" ht="12">
      <c r="D4642" s="299"/>
    </row>
    <row r="4643" ht="12">
      <c r="D4643" s="299"/>
    </row>
    <row r="4644" ht="12">
      <c r="D4644" s="299"/>
    </row>
    <row r="4645" ht="12">
      <c r="D4645" s="299"/>
    </row>
    <row r="4646" ht="12">
      <c r="D4646" s="299"/>
    </row>
    <row r="4647" ht="12">
      <c r="D4647" s="299"/>
    </row>
    <row r="4648" ht="12">
      <c r="D4648" s="299"/>
    </row>
    <row r="4649" ht="12">
      <c r="D4649" s="299"/>
    </row>
    <row r="4650" ht="12">
      <c r="D4650" s="299"/>
    </row>
    <row r="4651" ht="12">
      <c r="D4651" s="299"/>
    </row>
    <row r="4652" ht="12">
      <c r="D4652" s="299"/>
    </row>
    <row r="4653" ht="12">
      <c r="D4653" s="299"/>
    </row>
    <row r="4654" ht="12">
      <c r="D4654" s="299"/>
    </row>
    <row r="4655" ht="12">
      <c r="D4655" s="299"/>
    </row>
    <row r="4656" ht="12">
      <c r="D4656" s="299"/>
    </row>
    <row r="4657" ht="12">
      <c r="D4657" s="299"/>
    </row>
    <row r="4658" ht="12">
      <c r="D4658" s="299"/>
    </row>
    <row r="4659" ht="12">
      <c r="D4659" s="299"/>
    </row>
    <row r="4660" ht="12">
      <c r="D4660" s="299"/>
    </row>
    <row r="4661" ht="12">
      <c r="D4661" s="299"/>
    </row>
    <row r="4662" ht="12">
      <c r="D4662" s="299"/>
    </row>
    <row r="4663" ht="12">
      <c r="D4663" s="299"/>
    </row>
    <row r="4664" ht="12">
      <c r="D4664" s="299"/>
    </row>
    <row r="4665" ht="12">
      <c r="D4665" s="299"/>
    </row>
    <row r="4666" ht="12">
      <c r="D4666" s="299"/>
    </row>
    <row r="4667" ht="12">
      <c r="D4667" s="299"/>
    </row>
    <row r="4668" ht="12">
      <c r="D4668" s="299"/>
    </row>
    <row r="4669" ht="12">
      <c r="D4669" s="299"/>
    </row>
    <row r="4670" ht="12">
      <c r="D4670" s="299"/>
    </row>
    <row r="4671" ht="12">
      <c r="D4671" s="299"/>
    </row>
    <row r="4672" ht="12">
      <c r="D4672" s="299"/>
    </row>
    <row r="4673" ht="12">
      <c r="D4673" s="299"/>
    </row>
    <row r="4674" ht="12">
      <c r="D4674" s="299"/>
    </row>
    <row r="4675" ht="12">
      <c r="D4675" s="299"/>
    </row>
    <row r="4676" ht="12">
      <c r="D4676" s="299"/>
    </row>
    <row r="4677" ht="12">
      <c r="D4677" s="299"/>
    </row>
    <row r="4678" ht="12">
      <c r="D4678" s="299"/>
    </row>
    <row r="4679" ht="12">
      <c r="D4679" s="299"/>
    </row>
    <row r="4680" ht="12">
      <c r="D4680" s="299"/>
    </row>
    <row r="4681" ht="12">
      <c r="D4681" s="299"/>
    </row>
    <row r="4682" ht="12">
      <c r="D4682" s="299"/>
    </row>
    <row r="4683" ht="12">
      <c r="D4683" s="299"/>
    </row>
    <row r="4684" ht="12">
      <c r="D4684" s="299"/>
    </row>
    <row r="4685" ht="12">
      <c r="D4685" s="299"/>
    </row>
    <row r="4686" ht="12">
      <c r="D4686" s="299"/>
    </row>
    <row r="4687" ht="12">
      <c r="D4687" s="299"/>
    </row>
    <row r="4688" ht="12">
      <c r="D4688" s="299"/>
    </row>
    <row r="4689" ht="12">
      <c r="D4689" s="299"/>
    </row>
    <row r="4690" ht="12">
      <c r="D4690" s="299"/>
    </row>
    <row r="4691" ht="12">
      <c r="D4691" s="299"/>
    </row>
    <row r="4692" ht="12">
      <c r="D4692" s="299"/>
    </row>
    <row r="4693" ht="12">
      <c r="D4693" s="299"/>
    </row>
    <row r="4694" ht="12">
      <c r="D4694" s="299"/>
    </row>
    <row r="4695" ht="12">
      <c r="D4695" s="299"/>
    </row>
    <row r="4696" ht="12">
      <c r="D4696" s="299"/>
    </row>
    <row r="4697" ht="12">
      <c r="D4697" s="299"/>
    </row>
    <row r="4698" ht="12">
      <c r="D4698" s="299"/>
    </row>
    <row r="4699" ht="12">
      <c r="D4699" s="299"/>
    </row>
    <row r="4700" ht="12">
      <c r="D4700" s="299"/>
    </row>
    <row r="4701" ht="12">
      <c r="D4701" s="299"/>
    </row>
    <row r="4702" ht="12">
      <c r="D4702" s="299"/>
    </row>
    <row r="4703" ht="12">
      <c r="D4703" s="299"/>
    </row>
    <row r="4704" ht="12">
      <c r="D4704" s="299"/>
    </row>
    <row r="4705" ht="12">
      <c r="D4705" s="299"/>
    </row>
    <row r="4706" ht="12">
      <c r="D4706" s="299"/>
    </row>
    <row r="4707" ht="12">
      <c r="D4707" s="299"/>
    </row>
    <row r="4708" ht="12">
      <c r="D4708" s="299"/>
    </row>
    <row r="4709" ht="12">
      <c r="D4709" s="299"/>
    </row>
    <row r="4710" ht="12">
      <c r="D4710" s="299"/>
    </row>
    <row r="4711" ht="12">
      <c r="D4711" s="299"/>
    </row>
    <row r="4712" ht="12">
      <c r="D4712" s="299"/>
    </row>
    <row r="4713" ht="12">
      <c r="D4713" s="299"/>
    </row>
    <row r="4714" ht="12">
      <c r="D4714" s="299"/>
    </row>
    <row r="4715" ht="12">
      <c r="D4715" s="299"/>
    </row>
    <row r="4716" ht="12">
      <c r="D4716" s="299"/>
    </row>
    <row r="4717" ht="12">
      <c r="D4717" s="299"/>
    </row>
    <row r="4718" ht="12">
      <c r="D4718" s="299"/>
    </row>
    <row r="4719" ht="12">
      <c r="D4719" s="299"/>
    </row>
    <row r="4720" ht="12">
      <c r="D4720" s="299"/>
    </row>
    <row r="4721" ht="12">
      <c r="D4721" s="299"/>
    </row>
    <row r="4722" ht="12">
      <c r="D4722" s="299"/>
    </row>
    <row r="4723" ht="12">
      <c r="D4723" s="299"/>
    </row>
    <row r="4724" ht="12">
      <c r="D4724" s="299"/>
    </row>
    <row r="4725" ht="12">
      <c r="D4725" s="299"/>
    </row>
    <row r="4726" ht="12">
      <c r="D4726" s="299"/>
    </row>
    <row r="4727" ht="12">
      <c r="D4727" s="299"/>
    </row>
    <row r="4728" ht="12">
      <c r="D4728" s="299"/>
    </row>
    <row r="4729" ht="12">
      <c r="D4729" s="299"/>
    </row>
    <row r="4730" ht="12">
      <c r="D4730" s="299"/>
    </row>
    <row r="4731" ht="12">
      <c r="D4731" s="299"/>
    </row>
    <row r="4732" ht="12">
      <c r="D4732" s="299"/>
    </row>
    <row r="4733" ht="12">
      <c r="D4733" s="299"/>
    </row>
    <row r="4734" ht="12">
      <c r="D4734" s="299"/>
    </row>
    <row r="4735" ht="12">
      <c r="D4735" s="299"/>
    </row>
    <row r="4736" ht="12">
      <c r="D4736" s="299"/>
    </row>
    <row r="4737" ht="12">
      <c r="D4737" s="299"/>
    </row>
    <row r="4738" ht="12">
      <c r="D4738" s="299"/>
    </row>
    <row r="4739" ht="12">
      <c r="D4739" s="299"/>
    </row>
    <row r="4740" ht="12">
      <c r="D4740" s="299"/>
    </row>
    <row r="4741" ht="12">
      <c r="D4741" s="299"/>
    </row>
    <row r="4742" ht="12">
      <c r="D4742" s="299"/>
    </row>
    <row r="4743" ht="12">
      <c r="D4743" s="299"/>
    </row>
    <row r="4744" ht="12">
      <c r="D4744" s="299"/>
    </row>
    <row r="4745" ht="12">
      <c r="D4745" s="299"/>
    </row>
    <row r="4746" ht="12">
      <c r="D4746" s="299"/>
    </row>
    <row r="4747" ht="12">
      <c r="D4747" s="299"/>
    </row>
    <row r="4748" ht="12">
      <c r="D4748" s="299"/>
    </row>
    <row r="4749" ht="12">
      <c r="D4749" s="299"/>
    </row>
    <row r="4750" ht="12">
      <c r="D4750" s="299"/>
    </row>
    <row r="4751" ht="12">
      <c r="D4751" s="299"/>
    </row>
    <row r="4752" ht="12">
      <c r="D4752" s="299"/>
    </row>
    <row r="4753" ht="12">
      <c r="D4753" s="299"/>
    </row>
    <row r="4754" ht="12">
      <c r="D4754" s="299"/>
    </row>
    <row r="4755" ht="12">
      <c r="D4755" s="299"/>
    </row>
    <row r="4756" ht="12">
      <c r="D4756" s="299"/>
    </row>
    <row r="4757" ht="12">
      <c r="D4757" s="299"/>
    </row>
    <row r="4758" ht="12">
      <c r="D4758" s="299"/>
    </row>
    <row r="4759" ht="12">
      <c r="D4759" s="299"/>
    </row>
    <row r="4760" ht="12">
      <c r="D4760" s="299"/>
    </row>
    <row r="4761" ht="12">
      <c r="D4761" s="299"/>
    </row>
    <row r="4762" ht="12">
      <c r="D4762" s="299"/>
    </row>
    <row r="4763" ht="12">
      <c r="D4763" s="299"/>
    </row>
    <row r="4764" ht="12">
      <c r="D4764" s="299"/>
    </row>
    <row r="4765" ht="12">
      <c r="D4765" s="299"/>
    </row>
    <row r="4766" ht="12">
      <c r="D4766" s="299"/>
    </row>
    <row r="4767" ht="12">
      <c r="D4767" s="299"/>
    </row>
    <row r="4768" ht="12">
      <c r="D4768" s="299"/>
    </row>
    <row r="4769" ht="12">
      <c r="D4769" s="299"/>
    </row>
    <row r="4770" ht="12">
      <c r="D4770" s="299"/>
    </row>
    <row r="4771" ht="12">
      <c r="D4771" s="299"/>
    </row>
    <row r="4772" ht="12">
      <c r="D4772" s="299"/>
    </row>
    <row r="4773" ht="12">
      <c r="D4773" s="299"/>
    </row>
    <row r="4774" ht="12">
      <c r="D4774" s="299"/>
    </row>
    <row r="4775" ht="12">
      <c r="D4775" s="299"/>
    </row>
    <row r="4776" ht="12">
      <c r="D4776" s="299"/>
    </row>
    <row r="4777" ht="12">
      <c r="D4777" s="299"/>
    </row>
    <row r="4778" ht="12">
      <c r="D4778" s="299"/>
    </row>
    <row r="4779" ht="12">
      <c r="D4779" s="299"/>
    </row>
    <row r="4780" ht="12">
      <c r="D4780" s="299"/>
    </row>
    <row r="4781" ht="12">
      <c r="D4781" s="299"/>
    </row>
    <row r="4782" ht="12">
      <c r="D4782" s="299"/>
    </row>
    <row r="4783" ht="12">
      <c r="D4783" s="299"/>
    </row>
    <row r="4784" ht="12">
      <c r="D4784" s="299"/>
    </row>
    <row r="4785" ht="12">
      <c r="D4785" s="299"/>
    </row>
    <row r="4786" ht="12">
      <c r="D4786" s="299"/>
    </row>
    <row r="4787" ht="12">
      <c r="D4787" s="299"/>
    </row>
    <row r="4788" ht="12">
      <c r="D4788" s="299"/>
    </row>
    <row r="4789" ht="12">
      <c r="D4789" s="299"/>
    </row>
    <row r="4790" ht="12">
      <c r="D4790" s="299"/>
    </row>
    <row r="4791" ht="12">
      <c r="D4791" s="299"/>
    </row>
    <row r="4792" ht="12">
      <c r="D4792" s="299"/>
    </row>
    <row r="4793" ht="12">
      <c r="D4793" s="299"/>
    </row>
    <row r="4794" ht="12">
      <c r="D4794" s="299"/>
    </row>
    <row r="4795" ht="12">
      <c r="D4795" s="299"/>
    </row>
    <row r="4796" ht="12">
      <c r="D4796" s="299"/>
    </row>
    <row r="4797" ht="12">
      <c r="D4797" s="299"/>
    </row>
    <row r="4798" ht="12">
      <c r="D4798" s="299"/>
    </row>
    <row r="4799" ht="12">
      <c r="D4799" s="299"/>
    </row>
    <row r="4800" ht="12">
      <c r="D4800" s="299"/>
    </row>
    <row r="4801" ht="12">
      <c r="D4801" s="299"/>
    </row>
    <row r="4802" ht="12">
      <c r="D4802" s="299"/>
    </row>
    <row r="4803" ht="12">
      <c r="D4803" s="299"/>
    </row>
    <row r="4804" ht="12">
      <c r="D4804" s="299"/>
    </row>
    <row r="4805" ht="12">
      <c r="D4805" s="299"/>
    </row>
    <row r="4806" ht="12">
      <c r="D4806" s="299"/>
    </row>
    <row r="4807" ht="12">
      <c r="D4807" s="299"/>
    </row>
    <row r="4808" ht="12">
      <c r="D4808" s="299"/>
    </row>
    <row r="4809" ht="12">
      <c r="D4809" s="299"/>
    </row>
    <row r="4810" ht="12">
      <c r="D4810" s="299"/>
    </row>
    <row r="4811" ht="12">
      <c r="D4811" s="299"/>
    </row>
    <row r="4812" ht="12">
      <c r="D4812" s="299"/>
    </row>
    <row r="4813" ht="12">
      <c r="D4813" s="299"/>
    </row>
    <row r="4814" ht="12">
      <c r="D4814" s="299"/>
    </row>
    <row r="4815" ht="12">
      <c r="D4815" s="299"/>
    </row>
    <row r="4816" ht="12">
      <c r="D4816" s="299"/>
    </row>
    <row r="4817" ht="12">
      <c r="D4817" s="299"/>
    </row>
    <row r="4818" ht="12">
      <c r="D4818" s="299"/>
    </row>
    <row r="4819" ht="12">
      <c r="D4819" s="299"/>
    </row>
    <row r="4820" ht="12">
      <c r="D4820" s="299"/>
    </row>
    <row r="4821" ht="12">
      <c r="D4821" s="299"/>
    </row>
    <row r="4822" ht="12">
      <c r="D4822" s="299"/>
    </row>
    <row r="4823" ht="12">
      <c r="D4823" s="299"/>
    </row>
    <row r="4824" ht="12">
      <c r="D4824" s="299"/>
    </row>
    <row r="4825" ht="12">
      <c r="D4825" s="299"/>
    </row>
    <row r="4826" ht="12">
      <c r="D4826" s="299"/>
    </row>
    <row r="4827" ht="12">
      <c r="D4827" s="299"/>
    </row>
    <row r="4828" ht="12">
      <c r="D4828" s="299"/>
    </row>
    <row r="4829" ht="12">
      <c r="D4829" s="299"/>
    </row>
    <row r="4830" ht="12">
      <c r="D4830" s="299"/>
    </row>
    <row r="4831" ht="12">
      <c r="D4831" s="299"/>
    </row>
    <row r="4832" ht="12">
      <c r="D4832" s="299"/>
    </row>
    <row r="4833" ht="12">
      <c r="D4833" s="299"/>
    </row>
    <row r="4834" ht="12">
      <c r="D4834" s="299"/>
    </row>
    <row r="4835" ht="12">
      <c r="D4835" s="299"/>
    </row>
    <row r="4836" ht="12">
      <c r="D4836" s="299"/>
    </row>
    <row r="4837" ht="12">
      <c r="D4837" s="299"/>
    </row>
    <row r="4838" ht="12">
      <c r="D4838" s="299"/>
    </row>
    <row r="4839" ht="12">
      <c r="D4839" s="299"/>
    </row>
    <row r="4840" ht="12">
      <c r="D4840" s="299"/>
    </row>
    <row r="4841" ht="12">
      <c r="D4841" s="299"/>
    </row>
    <row r="4842" ht="12">
      <c r="D4842" s="299"/>
    </row>
    <row r="4843" ht="12">
      <c r="D4843" s="299"/>
    </row>
    <row r="4844" ht="12">
      <c r="D4844" s="299"/>
    </row>
    <row r="4845" ht="12">
      <c r="D4845" s="299"/>
    </row>
    <row r="4846" ht="12">
      <c r="D4846" s="299"/>
    </row>
    <row r="4847" ht="12">
      <c r="D4847" s="299"/>
    </row>
    <row r="4848" ht="12">
      <c r="D4848" s="299"/>
    </row>
    <row r="4849" ht="12">
      <c r="D4849" s="299"/>
    </row>
    <row r="4850" ht="12">
      <c r="D4850" s="299"/>
    </row>
    <row r="4851" ht="12">
      <c r="D4851" s="299"/>
    </row>
    <row r="4852" ht="12">
      <c r="D4852" s="299"/>
    </row>
    <row r="4853" ht="12">
      <c r="D4853" s="299"/>
    </row>
    <row r="4854" ht="12">
      <c r="D4854" s="299"/>
    </row>
    <row r="4855" ht="12">
      <c r="D4855" s="299"/>
    </row>
    <row r="4856" ht="12">
      <c r="D4856" s="299"/>
    </row>
    <row r="4857" ht="12">
      <c r="D4857" s="299"/>
    </row>
    <row r="4858" ht="12">
      <c r="D4858" s="299"/>
    </row>
    <row r="4859" ht="12">
      <c r="D4859" s="299"/>
    </row>
    <row r="4860" ht="12">
      <c r="D4860" s="299"/>
    </row>
    <row r="4861" ht="12">
      <c r="D4861" s="299"/>
    </row>
    <row r="4862" ht="12">
      <c r="D4862" s="299"/>
    </row>
    <row r="4863" ht="12">
      <c r="D4863" s="299"/>
    </row>
    <row r="4864" ht="12">
      <c r="D4864" s="299"/>
    </row>
    <row r="4865" ht="12">
      <c r="D4865" s="299"/>
    </row>
    <row r="4866" ht="12">
      <c r="D4866" s="299"/>
    </row>
    <row r="4867" ht="12">
      <c r="D4867" s="299"/>
    </row>
    <row r="4868" ht="12">
      <c r="D4868" s="299"/>
    </row>
    <row r="4869" ht="12">
      <c r="D4869" s="299"/>
    </row>
    <row r="4870" ht="12">
      <c r="D4870" s="299"/>
    </row>
    <row r="4871" ht="12">
      <c r="D4871" s="299"/>
    </row>
    <row r="4872" ht="12">
      <c r="D4872" s="299"/>
    </row>
    <row r="4873" ht="12">
      <c r="D4873" s="299"/>
    </row>
    <row r="4874" ht="12">
      <c r="D4874" s="299"/>
    </row>
    <row r="4875" ht="12">
      <c r="D4875" s="299"/>
    </row>
    <row r="4876" ht="12">
      <c r="D4876" s="299"/>
    </row>
    <row r="4877" ht="12">
      <c r="D4877" s="299"/>
    </row>
    <row r="4878" ht="12">
      <c r="D4878" s="299"/>
    </row>
    <row r="4879" ht="12">
      <c r="D4879" s="299"/>
    </row>
    <row r="4880" ht="12">
      <c r="D4880" s="299"/>
    </row>
    <row r="4881" ht="12">
      <c r="D4881" s="299"/>
    </row>
    <row r="4882" ht="12">
      <c r="D4882" s="299"/>
    </row>
    <row r="4883" ht="12">
      <c r="D4883" s="299"/>
    </row>
    <row r="4884" ht="12">
      <c r="D4884" s="299"/>
    </row>
    <row r="4885" ht="12">
      <c r="D4885" s="299"/>
    </row>
    <row r="4886" ht="12">
      <c r="D4886" s="299"/>
    </row>
    <row r="4887" ht="12">
      <c r="D4887" s="299"/>
    </row>
    <row r="4888" ht="12">
      <c r="D4888" s="299"/>
    </row>
    <row r="4889" ht="12">
      <c r="D4889" s="299"/>
    </row>
    <row r="4890" ht="12">
      <c r="D4890" s="299"/>
    </row>
    <row r="4891" ht="12">
      <c r="D4891" s="299"/>
    </row>
    <row r="4892" ht="12">
      <c r="D4892" s="299"/>
    </row>
    <row r="4893" ht="12">
      <c r="D4893" s="299"/>
    </row>
    <row r="4894" ht="12">
      <c r="D4894" s="299"/>
    </row>
    <row r="4895" ht="12">
      <c r="D4895" s="299"/>
    </row>
    <row r="4896" ht="12">
      <c r="D4896" s="299"/>
    </row>
    <row r="4897" ht="12">
      <c r="D4897" s="299"/>
    </row>
    <row r="4898" ht="12">
      <c r="D4898" s="299"/>
    </row>
    <row r="4899" ht="12">
      <c r="D4899" s="299"/>
    </row>
    <row r="4900" ht="12">
      <c r="D4900" s="299"/>
    </row>
    <row r="4901" ht="12">
      <c r="D4901" s="299"/>
    </row>
    <row r="4902" ht="12">
      <c r="D4902" s="299"/>
    </row>
    <row r="4903" ht="12">
      <c r="D4903" s="299"/>
    </row>
    <row r="4904" ht="12">
      <c r="D4904" s="299"/>
    </row>
    <row r="4905" ht="12">
      <c r="D4905" s="299"/>
    </row>
    <row r="4906" ht="12">
      <c r="D4906" s="299"/>
    </row>
    <row r="4907" ht="12">
      <c r="D4907" s="299"/>
    </row>
    <row r="4908" ht="12">
      <c r="D4908" s="299"/>
    </row>
    <row r="4909" ht="12">
      <c r="D4909" s="299"/>
    </row>
    <row r="4910" ht="12">
      <c r="D4910" s="299"/>
    </row>
    <row r="4911" ht="12">
      <c r="D4911" s="299"/>
    </row>
    <row r="4912" ht="12">
      <c r="D4912" s="299"/>
    </row>
    <row r="4913" ht="12">
      <c r="D4913" s="299"/>
    </row>
    <row r="4914" ht="12">
      <c r="D4914" s="299"/>
    </row>
    <row r="4915" ht="12">
      <c r="D4915" s="299"/>
    </row>
    <row r="4916" ht="12">
      <c r="D4916" s="299"/>
    </row>
    <row r="4917" ht="12">
      <c r="D4917" s="299"/>
    </row>
    <row r="4918" ht="12">
      <c r="D4918" s="299"/>
    </row>
    <row r="4919" ht="12">
      <c r="D4919" s="299"/>
    </row>
    <row r="4920" ht="12">
      <c r="D4920" s="299"/>
    </row>
    <row r="4921" ht="12">
      <c r="D4921" s="299"/>
    </row>
    <row r="4922" ht="12">
      <c r="D4922" s="299"/>
    </row>
    <row r="4923" ht="12">
      <c r="D4923" s="299"/>
    </row>
    <row r="4924" ht="12">
      <c r="D4924" s="299"/>
    </row>
    <row r="4925" ht="12">
      <c r="D4925" s="299"/>
    </row>
    <row r="4926" ht="12">
      <c r="D4926" s="299"/>
    </row>
    <row r="4927" ht="12">
      <c r="D4927" s="299"/>
    </row>
    <row r="4928" ht="12">
      <c r="D4928" s="299"/>
    </row>
    <row r="4929" ht="12">
      <c r="D4929" s="299"/>
    </row>
    <row r="4930" ht="12">
      <c r="D4930" s="299"/>
    </row>
    <row r="4931" ht="12">
      <c r="D4931" s="299"/>
    </row>
    <row r="4932" ht="12">
      <c r="D4932" s="299"/>
    </row>
    <row r="4933" ht="12">
      <c r="D4933" s="299"/>
    </row>
    <row r="4934" ht="12">
      <c r="D4934" s="299"/>
    </row>
    <row r="4935" ht="12">
      <c r="D4935" s="299"/>
    </row>
    <row r="4936" ht="12">
      <c r="D4936" s="299"/>
    </row>
    <row r="4937" ht="12">
      <c r="D4937" s="299"/>
    </row>
    <row r="4938" ht="12">
      <c r="D4938" s="299"/>
    </row>
    <row r="4939" ht="12">
      <c r="D4939" s="299"/>
    </row>
    <row r="4940" ht="12">
      <c r="D4940" s="299"/>
    </row>
    <row r="4941" ht="12">
      <c r="D4941" s="299"/>
    </row>
    <row r="4942" ht="12">
      <c r="D4942" s="299"/>
    </row>
    <row r="4943" ht="12">
      <c r="D4943" s="299"/>
    </row>
    <row r="4944" ht="12">
      <c r="D4944" s="299"/>
    </row>
    <row r="4945" ht="12">
      <c r="D4945" s="299"/>
    </row>
    <row r="4946" ht="12">
      <c r="D4946" s="299"/>
    </row>
    <row r="4947" ht="12">
      <c r="D4947" s="299"/>
    </row>
    <row r="4948" ht="12">
      <c r="D4948" s="299"/>
    </row>
    <row r="4949" ht="12">
      <c r="D4949" s="299"/>
    </row>
    <row r="4950" ht="12">
      <c r="D4950" s="299"/>
    </row>
    <row r="4951" ht="12">
      <c r="D4951" s="299"/>
    </row>
    <row r="4952" ht="12">
      <c r="D4952" s="299"/>
    </row>
    <row r="4953" ht="12">
      <c r="D4953" s="299"/>
    </row>
    <row r="4954" ht="12">
      <c r="D4954" s="299"/>
    </row>
    <row r="4955" ht="12">
      <c r="D4955" s="299"/>
    </row>
    <row r="4956" ht="12">
      <c r="D4956" s="299"/>
    </row>
    <row r="4957" ht="12">
      <c r="D4957" s="299"/>
    </row>
    <row r="4958" ht="12">
      <c r="D4958" s="299"/>
    </row>
    <row r="4959" ht="12">
      <c r="D4959" s="299"/>
    </row>
    <row r="4960" ht="12">
      <c r="D4960" s="299"/>
    </row>
    <row r="4961" ht="12">
      <c r="D4961" s="299"/>
    </row>
    <row r="4962" ht="12">
      <c r="D4962" s="299"/>
    </row>
    <row r="4963" ht="12">
      <c r="D4963" s="299"/>
    </row>
    <row r="4964" ht="12">
      <c r="D4964" s="299"/>
    </row>
    <row r="4965" ht="12">
      <c r="D4965" s="299"/>
    </row>
    <row r="4966" ht="12">
      <c r="D4966" s="299"/>
    </row>
    <row r="4967" ht="12">
      <c r="D4967" s="299"/>
    </row>
    <row r="4968" ht="12">
      <c r="D4968" s="299"/>
    </row>
    <row r="4969" ht="12">
      <c r="D4969" s="299"/>
    </row>
    <row r="4970" ht="12">
      <c r="D4970" s="299"/>
    </row>
    <row r="4971" ht="12">
      <c r="D4971" s="299"/>
    </row>
    <row r="4972" ht="12">
      <c r="D4972" s="299"/>
    </row>
    <row r="4973" ht="12">
      <c r="D4973" s="299"/>
    </row>
    <row r="4974" ht="12">
      <c r="D4974" s="299"/>
    </row>
    <row r="4975" ht="12">
      <c r="D4975" s="299"/>
    </row>
    <row r="4976" ht="12">
      <c r="D4976" s="299"/>
    </row>
    <row r="4977" ht="12">
      <c r="D4977" s="299"/>
    </row>
  </sheetData>
  <sheetProtection algorithmName="SHA-512" hashValue="sqKgEA7YF/4NIxQ1dTW8bymps/Gfr5hIAbljjueaMAYqEccdFkY1IT9T0rT08tEEdBmxkRyYl9zTibrQr7FMSw==" saltValue="LTrFZrX/3eKJSuuY1Ovaqg==" spinCount="100000" sheet="1" objects="1" scenarios="1"/>
  <mergeCells count="6">
    <mergeCell ref="A1:G1"/>
    <mergeCell ref="C2:G2"/>
    <mergeCell ref="C3:G3"/>
    <mergeCell ref="C4:G4"/>
    <mergeCell ref="A41:C41"/>
    <mergeCell ref="A42:G4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3673-F7B8-41E0-A30F-A05D6070430C}">
  <dimension ref="A1:I115"/>
  <sheetViews>
    <sheetView view="pageBreakPreview" zoomScale="60" workbookViewId="0" topLeftCell="A1">
      <selection activeCell="G113" sqref="G113"/>
    </sheetView>
  </sheetViews>
  <sheetFormatPr defaultColWidth="9.140625" defaultRowHeight="12"/>
  <cols>
    <col min="1" max="1" width="71.28125" style="416" customWidth="1"/>
    <col min="2" max="2" width="4.00390625" style="417" bestFit="1" customWidth="1"/>
    <col min="3" max="3" width="8.140625" style="418" bestFit="1" customWidth="1"/>
    <col min="4" max="4" width="10.140625" style="418" bestFit="1" customWidth="1"/>
    <col min="5" max="5" width="15.28125" style="418" bestFit="1" customWidth="1"/>
    <col min="6" max="6" width="9.140625" style="418" bestFit="1" customWidth="1"/>
    <col min="7" max="7" width="14.8515625" style="418" bestFit="1" customWidth="1"/>
    <col min="8" max="8" width="10.140625" style="418" bestFit="1" customWidth="1"/>
    <col min="9" max="9" width="17.140625" style="418" bestFit="1" customWidth="1"/>
    <col min="10" max="256" width="9.28125" style="404" customWidth="1"/>
    <col min="257" max="257" width="71.28125" style="404" customWidth="1"/>
    <col min="258" max="258" width="4.00390625" style="404" bestFit="1" customWidth="1"/>
    <col min="259" max="259" width="8.140625" style="404" bestFit="1" customWidth="1"/>
    <col min="260" max="260" width="10.140625" style="404" bestFit="1" customWidth="1"/>
    <col min="261" max="261" width="15.28125" style="404" bestFit="1" customWidth="1"/>
    <col min="262" max="262" width="9.140625" style="404" bestFit="1" customWidth="1"/>
    <col min="263" max="263" width="14.8515625" style="404" bestFit="1" customWidth="1"/>
    <col min="264" max="264" width="10.140625" style="404" bestFit="1" customWidth="1"/>
    <col min="265" max="265" width="17.140625" style="404" bestFit="1" customWidth="1"/>
    <col min="266" max="512" width="9.28125" style="404" customWidth="1"/>
    <col min="513" max="513" width="71.28125" style="404" customWidth="1"/>
    <col min="514" max="514" width="4.00390625" style="404" bestFit="1" customWidth="1"/>
    <col min="515" max="515" width="8.140625" style="404" bestFit="1" customWidth="1"/>
    <col min="516" max="516" width="10.140625" style="404" bestFit="1" customWidth="1"/>
    <col min="517" max="517" width="15.28125" style="404" bestFit="1" customWidth="1"/>
    <col min="518" max="518" width="9.140625" style="404" bestFit="1" customWidth="1"/>
    <col min="519" max="519" width="14.8515625" style="404" bestFit="1" customWidth="1"/>
    <col min="520" max="520" width="10.140625" style="404" bestFit="1" customWidth="1"/>
    <col min="521" max="521" width="17.140625" style="404" bestFit="1" customWidth="1"/>
    <col min="522" max="768" width="9.28125" style="404" customWidth="1"/>
    <col min="769" max="769" width="71.28125" style="404" customWidth="1"/>
    <col min="770" max="770" width="4.00390625" style="404" bestFit="1" customWidth="1"/>
    <col min="771" max="771" width="8.140625" style="404" bestFit="1" customWidth="1"/>
    <col min="772" max="772" width="10.140625" style="404" bestFit="1" customWidth="1"/>
    <col min="773" max="773" width="15.28125" style="404" bestFit="1" customWidth="1"/>
    <col min="774" max="774" width="9.140625" style="404" bestFit="1" customWidth="1"/>
    <col min="775" max="775" width="14.8515625" style="404" bestFit="1" customWidth="1"/>
    <col min="776" max="776" width="10.140625" style="404" bestFit="1" customWidth="1"/>
    <col min="777" max="777" width="17.140625" style="404" bestFit="1" customWidth="1"/>
    <col min="778" max="1024" width="9.28125" style="404" customWidth="1"/>
    <col min="1025" max="1025" width="71.28125" style="404" customWidth="1"/>
    <col min="1026" max="1026" width="4.00390625" style="404" bestFit="1" customWidth="1"/>
    <col min="1027" max="1027" width="8.140625" style="404" bestFit="1" customWidth="1"/>
    <col min="1028" max="1028" width="10.140625" style="404" bestFit="1" customWidth="1"/>
    <col min="1029" max="1029" width="15.28125" style="404" bestFit="1" customWidth="1"/>
    <col min="1030" max="1030" width="9.140625" style="404" bestFit="1" customWidth="1"/>
    <col min="1031" max="1031" width="14.8515625" style="404" bestFit="1" customWidth="1"/>
    <col min="1032" max="1032" width="10.140625" style="404" bestFit="1" customWidth="1"/>
    <col min="1033" max="1033" width="17.140625" style="404" bestFit="1" customWidth="1"/>
    <col min="1034" max="1280" width="9.28125" style="404" customWidth="1"/>
    <col min="1281" max="1281" width="71.28125" style="404" customWidth="1"/>
    <col min="1282" max="1282" width="4.00390625" style="404" bestFit="1" customWidth="1"/>
    <col min="1283" max="1283" width="8.140625" style="404" bestFit="1" customWidth="1"/>
    <col min="1284" max="1284" width="10.140625" style="404" bestFit="1" customWidth="1"/>
    <col min="1285" max="1285" width="15.28125" style="404" bestFit="1" customWidth="1"/>
    <col min="1286" max="1286" width="9.140625" style="404" bestFit="1" customWidth="1"/>
    <col min="1287" max="1287" width="14.8515625" style="404" bestFit="1" customWidth="1"/>
    <col min="1288" max="1288" width="10.140625" style="404" bestFit="1" customWidth="1"/>
    <col min="1289" max="1289" width="17.140625" style="404" bestFit="1" customWidth="1"/>
    <col min="1290" max="1536" width="9.28125" style="404" customWidth="1"/>
    <col min="1537" max="1537" width="71.28125" style="404" customWidth="1"/>
    <col min="1538" max="1538" width="4.00390625" style="404" bestFit="1" customWidth="1"/>
    <col min="1539" max="1539" width="8.140625" style="404" bestFit="1" customWidth="1"/>
    <col min="1540" max="1540" width="10.140625" style="404" bestFit="1" customWidth="1"/>
    <col min="1541" max="1541" width="15.28125" style="404" bestFit="1" customWidth="1"/>
    <col min="1542" max="1542" width="9.140625" style="404" bestFit="1" customWidth="1"/>
    <col min="1543" max="1543" width="14.8515625" style="404" bestFit="1" customWidth="1"/>
    <col min="1544" max="1544" width="10.140625" style="404" bestFit="1" customWidth="1"/>
    <col min="1545" max="1545" width="17.140625" style="404" bestFit="1" customWidth="1"/>
    <col min="1546" max="1792" width="9.28125" style="404" customWidth="1"/>
    <col min="1793" max="1793" width="71.28125" style="404" customWidth="1"/>
    <col min="1794" max="1794" width="4.00390625" style="404" bestFit="1" customWidth="1"/>
    <col min="1795" max="1795" width="8.140625" style="404" bestFit="1" customWidth="1"/>
    <col min="1796" max="1796" width="10.140625" style="404" bestFit="1" customWidth="1"/>
    <col min="1797" max="1797" width="15.28125" style="404" bestFit="1" customWidth="1"/>
    <col min="1798" max="1798" width="9.140625" style="404" bestFit="1" customWidth="1"/>
    <col min="1799" max="1799" width="14.8515625" style="404" bestFit="1" customWidth="1"/>
    <col min="1800" max="1800" width="10.140625" style="404" bestFit="1" customWidth="1"/>
    <col min="1801" max="1801" width="17.140625" style="404" bestFit="1" customWidth="1"/>
    <col min="1802" max="2048" width="9.28125" style="404" customWidth="1"/>
    <col min="2049" max="2049" width="71.28125" style="404" customWidth="1"/>
    <col min="2050" max="2050" width="4.00390625" style="404" bestFit="1" customWidth="1"/>
    <col min="2051" max="2051" width="8.140625" style="404" bestFit="1" customWidth="1"/>
    <col min="2052" max="2052" width="10.140625" style="404" bestFit="1" customWidth="1"/>
    <col min="2053" max="2053" width="15.28125" style="404" bestFit="1" customWidth="1"/>
    <col min="2054" max="2054" width="9.140625" style="404" bestFit="1" customWidth="1"/>
    <col min="2055" max="2055" width="14.8515625" style="404" bestFit="1" customWidth="1"/>
    <col min="2056" max="2056" width="10.140625" style="404" bestFit="1" customWidth="1"/>
    <col min="2057" max="2057" width="17.140625" style="404" bestFit="1" customWidth="1"/>
    <col min="2058" max="2304" width="9.28125" style="404" customWidth="1"/>
    <col min="2305" max="2305" width="71.28125" style="404" customWidth="1"/>
    <col min="2306" max="2306" width="4.00390625" style="404" bestFit="1" customWidth="1"/>
    <col min="2307" max="2307" width="8.140625" style="404" bestFit="1" customWidth="1"/>
    <col min="2308" max="2308" width="10.140625" style="404" bestFit="1" customWidth="1"/>
    <col min="2309" max="2309" width="15.28125" style="404" bestFit="1" customWidth="1"/>
    <col min="2310" max="2310" width="9.140625" style="404" bestFit="1" customWidth="1"/>
    <col min="2311" max="2311" width="14.8515625" style="404" bestFit="1" customWidth="1"/>
    <col min="2312" max="2312" width="10.140625" style="404" bestFit="1" customWidth="1"/>
    <col min="2313" max="2313" width="17.140625" style="404" bestFit="1" customWidth="1"/>
    <col min="2314" max="2560" width="9.28125" style="404" customWidth="1"/>
    <col min="2561" max="2561" width="71.28125" style="404" customWidth="1"/>
    <col min="2562" max="2562" width="4.00390625" style="404" bestFit="1" customWidth="1"/>
    <col min="2563" max="2563" width="8.140625" style="404" bestFit="1" customWidth="1"/>
    <col min="2564" max="2564" width="10.140625" style="404" bestFit="1" customWidth="1"/>
    <col min="2565" max="2565" width="15.28125" style="404" bestFit="1" customWidth="1"/>
    <col min="2566" max="2566" width="9.140625" style="404" bestFit="1" customWidth="1"/>
    <col min="2567" max="2567" width="14.8515625" style="404" bestFit="1" customWidth="1"/>
    <col min="2568" max="2568" width="10.140625" style="404" bestFit="1" customWidth="1"/>
    <col min="2569" max="2569" width="17.140625" style="404" bestFit="1" customWidth="1"/>
    <col min="2570" max="2816" width="9.28125" style="404" customWidth="1"/>
    <col min="2817" max="2817" width="71.28125" style="404" customWidth="1"/>
    <col min="2818" max="2818" width="4.00390625" style="404" bestFit="1" customWidth="1"/>
    <col min="2819" max="2819" width="8.140625" style="404" bestFit="1" customWidth="1"/>
    <col min="2820" max="2820" width="10.140625" style="404" bestFit="1" customWidth="1"/>
    <col min="2821" max="2821" width="15.28125" style="404" bestFit="1" customWidth="1"/>
    <col min="2822" max="2822" width="9.140625" style="404" bestFit="1" customWidth="1"/>
    <col min="2823" max="2823" width="14.8515625" style="404" bestFit="1" customWidth="1"/>
    <col min="2824" max="2824" width="10.140625" style="404" bestFit="1" customWidth="1"/>
    <col min="2825" max="2825" width="17.140625" style="404" bestFit="1" customWidth="1"/>
    <col min="2826" max="3072" width="9.28125" style="404" customWidth="1"/>
    <col min="3073" max="3073" width="71.28125" style="404" customWidth="1"/>
    <col min="3074" max="3074" width="4.00390625" style="404" bestFit="1" customWidth="1"/>
    <col min="3075" max="3075" width="8.140625" style="404" bestFit="1" customWidth="1"/>
    <col min="3076" max="3076" width="10.140625" style="404" bestFit="1" customWidth="1"/>
    <col min="3077" max="3077" width="15.28125" style="404" bestFit="1" customWidth="1"/>
    <col min="3078" max="3078" width="9.140625" style="404" bestFit="1" customWidth="1"/>
    <col min="3079" max="3079" width="14.8515625" style="404" bestFit="1" customWidth="1"/>
    <col min="3080" max="3080" width="10.140625" style="404" bestFit="1" customWidth="1"/>
    <col min="3081" max="3081" width="17.140625" style="404" bestFit="1" customWidth="1"/>
    <col min="3082" max="3328" width="9.28125" style="404" customWidth="1"/>
    <col min="3329" max="3329" width="71.28125" style="404" customWidth="1"/>
    <col min="3330" max="3330" width="4.00390625" style="404" bestFit="1" customWidth="1"/>
    <col min="3331" max="3331" width="8.140625" style="404" bestFit="1" customWidth="1"/>
    <col min="3332" max="3332" width="10.140625" style="404" bestFit="1" customWidth="1"/>
    <col min="3333" max="3333" width="15.28125" style="404" bestFit="1" customWidth="1"/>
    <col min="3334" max="3334" width="9.140625" style="404" bestFit="1" customWidth="1"/>
    <col min="3335" max="3335" width="14.8515625" style="404" bestFit="1" customWidth="1"/>
    <col min="3336" max="3336" width="10.140625" style="404" bestFit="1" customWidth="1"/>
    <col min="3337" max="3337" width="17.140625" style="404" bestFit="1" customWidth="1"/>
    <col min="3338" max="3584" width="9.28125" style="404" customWidth="1"/>
    <col min="3585" max="3585" width="71.28125" style="404" customWidth="1"/>
    <col min="3586" max="3586" width="4.00390625" style="404" bestFit="1" customWidth="1"/>
    <col min="3587" max="3587" width="8.140625" style="404" bestFit="1" customWidth="1"/>
    <col min="3588" max="3588" width="10.140625" style="404" bestFit="1" customWidth="1"/>
    <col min="3589" max="3589" width="15.28125" style="404" bestFit="1" customWidth="1"/>
    <col min="3590" max="3590" width="9.140625" style="404" bestFit="1" customWidth="1"/>
    <col min="3591" max="3591" width="14.8515625" style="404" bestFit="1" customWidth="1"/>
    <col min="3592" max="3592" width="10.140625" style="404" bestFit="1" customWidth="1"/>
    <col min="3593" max="3593" width="17.140625" style="404" bestFit="1" customWidth="1"/>
    <col min="3594" max="3840" width="9.28125" style="404" customWidth="1"/>
    <col min="3841" max="3841" width="71.28125" style="404" customWidth="1"/>
    <col min="3842" max="3842" width="4.00390625" style="404" bestFit="1" customWidth="1"/>
    <col min="3843" max="3843" width="8.140625" style="404" bestFit="1" customWidth="1"/>
    <col min="3844" max="3844" width="10.140625" style="404" bestFit="1" customWidth="1"/>
    <col min="3845" max="3845" width="15.28125" style="404" bestFit="1" customWidth="1"/>
    <col min="3846" max="3846" width="9.140625" style="404" bestFit="1" customWidth="1"/>
    <col min="3847" max="3847" width="14.8515625" style="404" bestFit="1" customWidth="1"/>
    <col min="3848" max="3848" width="10.140625" style="404" bestFit="1" customWidth="1"/>
    <col min="3849" max="3849" width="17.140625" style="404" bestFit="1" customWidth="1"/>
    <col min="3850" max="4096" width="9.28125" style="404" customWidth="1"/>
    <col min="4097" max="4097" width="71.28125" style="404" customWidth="1"/>
    <col min="4098" max="4098" width="4.00390625" style="404" bestFit="1" customWidth="1"/>
    <col min="4099" max="4099" width="8.140625" style="404" bestFit="1" customWidth="1"/>
    <col min="4100" max="4100" width="10.140625" style="404" bestFit="1" customWidth="1"/>
    <col min="4101" max="4101" width="15.28125" style="404" bestFit="1" customWidth="1"/>
    <col min="4102" max="4102" width="9.140625" style="404" bestFit="1" customWidth="1"/>
    <col min="4103" max="4103" width="14.8515625" style="404" bestFit="1" customWidth="1"/>
    <col min="4104" max="4104" width="10.140625" style="404" bestFit="1" customWidth="1"/>
    <col min="4105" max="4105" width="17.140625" style="404" bestFit="1" customWidth="1"/>
    <col min="4106" max="4352" width="9.28125" style="404" customWidth="1"/>
    <col min="4353" max="4353" width="71.28125" style="404" customWidth="1"/>
    <col min="4354" max="4354" width="4.00390625" style="404" bestFit="1" customWidth="1"/>
    <col min="4355" max="4355" width="8.140625" style="404" bestFit="1" customWidth="1"/>
    <col min="4356" max="4356" width="10.140625" style="404" bestFit="1" customWidth="1"/>
    <col min="4357" max="4357" width="15.28125" style="404" bestFit="1" customWidth="1"/>
    <col min="4358" max="4358" width="9.140625" style="404" bestFit="1" customWidth="1"/>
    <col min="4359" max="4359" width="14.8515625" style="404" bestFit="1" customWidth="1"/>
    <col min="4360" max="4360" width="10.140625" style="404" bestFit="1" customWidth="1"/>
    <col min="4361" max="4361" width="17.140625" style="404" bestFit="1" customWidth="1"/>
    <col min="4362" max="4608" width="9.28125" style="404" customWidth="1"/>
    <col min="4609" max="4609" width="71.28125" style="404" customWidth="1"/>
    <col min="4610" max="4610" width="4.00390625" style="404" bestFit="1" customWidth="1"/>
    <col min="4611" max="4611" width="8.140625" style="404" bestFit="1" customWidth="1"/>
    <col min="4612" max="4612" width="10.140625" style="404" bestFit="1" customWidth="1"/>
    <col min="4613" max="4613" width="15.28125" style="404" bestFit="1" customWidth="1"/>
    <col min="4614" max="4614" width="9.140625" style="404" bestFit="1" customWidth="1"/>
    <col min="4615" max="4615" width="14.8515625" style="404" bestFit="1" customWidth="1"/>
    <col min="4616" max="4616" width="10.140625" style="404" bestFit="1" customWidth="1"/>
    <col min="4617" max="4617" width="17.140625" style="404" bestFit="1" customWidth="1"/>
    <col min="4618" max="4864" width="9.28125" style="404" customWidth="1"/>
    <col min="4865" max="4865" width="71.28125" style="404" customWidth="1"/>
    <col min="4866" max="4866" width="4.00390625" style="404" bestFit="1" customWidth="1"/>
    <col min="4867" max="4867" width="8.140625" style="404" bestFit="1" customWidth="1"/>
    <col min="4868" max="4868" width="10.140625" style="404" bestFit="1" customWidth="1"/>
    <col min="4869" max="4869" width="15.28125" style="404" bestFit="1" customWidth="1"/>
    <col min="4870" max="4870" width="9.140625" style="404" bestFit="1" customWidth="1"/>
    <col min="4871" max="4871" width="14.8515625" style="404" bestFit="1" customWidth="1"/>
    <col min="4872" max="4872" width="10.140625" style="404" bestFit="1" customWidth="1"/>
    <col min="4873" max="4873" width="17.140625" style="404" bestFit="1" customWidth="1"/>
    <col min="4874" max="5120" width="9.28125" style="404" customWidth="1"/>
    <col min="5121" max="5121" width="71.28125" style="404" customWidth="1"/>
    <col min="5122" max="5122" width="4.00390625" style="404" bestFit="1" customWidth="1"/>
    <col min="5123" max="5123" width="8.140625" style="404" bestFit="1" customWidth="1"/>
    <col min="5124" max="5124" width="10.140625" style="404" bestFit="1" customWidth="1"/>
    <col min="5125" max="5125" width="15.28125" style="404" bestFit="1" customWidth="1"/>
    <col min="5126" max="5126" width="9.140625" style="404" bestFit="1" customWidth="1"/>
    <col min="5127" max="5127" width="14.8515625" style="404" bestFit="1" customWidth="1"/>
    <col min="5128" max="5128" width="10.140625" style="404" bestFit="1" customWidth="1"/>
    <col min="5129" max="5129" width="17.140625" style="404" bestFit="1" customWidth="1"/>
    <col min="5130" max="5376" width="9.28125" style="404" customWidth="1"/>
    <col min="5377" max="5377" width="71.28125" style="404" customWidth="1"/>
    <col min="5378" max="5378" width="4.00390625" style="404" bestFit="1" customWidth="1"/>
    <col min="5379" max="5379" width="8.140625" style="404" bestFit="1" customWidth="1"/>
    <col min="5380" max="5380" width="10.140625" style="404" bestFit="1" customWidth="1"/>
    <col min="5381" max="5381" width="15.28125" style="404" bestFit="1" customWidth="1"/>
    <col min="5382" max="5382" width="9.140625" style="404" bestFit="1" customWidth="1"/>
    <col min="5383" max="5383" width="14.8515625" style="404" bestFit="1" customWidth="1"/>
    <col min="5384" max="5384" width="10.140625" style="404" bestFit="1" customWidth="1"/>
    <col min="5385" max="5385" width="17.140625" style="404" bestFit="1" customWidth="1"/>
    <col min="5386" max="5632" width="9.28125" style="404" customWidth="1"/>
    <col min="5633" max="5633" width="71.28125" style="404" customWidth="1"/>
    <col min="5634" max="5634" width="4.00390625" style="404" bestFit="1" customWidth="1"/>
    <col min="5635" max="5635" width="8.140625" style="404" bestFit="1" customWidth="1"/>
    <col min="5636" max="5636" width="10.140625" style="404" bestFit="1" customWidth="1"/>
    <col min="5637" max="5637" width="15.28125" style="404" bestFit="1" customWidth="1"/>
    <col min="5638" max="5638" width="9.140625" style="404" bestFit="1" customWidth="1"/>
    <col min="5639" max="5639" width="14.8515625" style="404" bestFit="1" customWidth="1"/>
    <col min="5640" max="5640" width="10.140625" style="404" bestFit="1" customWidth="1"/>
    <col min="5641" max="5641" width="17.140625" style="404" bestFit="1" customWidth="1"/>
    <col min="5642" max="5888" width="9.28125" style="404" customWidth="1"/>
    <col min="5889" max="5889" width="71.28125" style="404" customWidth="1"/>
    <col min="5890" max="5890" width="4.00390625" style="404" bestFit="1" customWidth="1"/>
    <col min="5891" max="5891" width="8.140625" style="404" bestFit="1" customWidth="1"/>
    <col min="5892" max="5892" width="10.140625" style="404" bestFit="1" customWidth="1"/>
    <col min="5893" max="5893" width="15.28125" style="404" bestFit="1" customWidth="1"/>
    <col min="5894" max="5894" width="9.140625" style="404" bestFit="1" customWidth="1"/>
    <col min="5895" max="5895" width="14.8515625" style="404" bestFit="1" customWidth="1"/>
    <col min="5896" max="5896" width="10.140625" style="404" bestFit="1" customWidth="1"/>
    <col min="5897" max="5897" width="17.140625" style="404" bestFit="1" customWidth="1"/>
    <col min="5898" max="6144" width="9.28125" style="404" customWidth="1"/>
    <col min="6145" max="6145" width="71.28125" style="404" customWidth="1"/>
    <col min="6146" max="6146" width="4.00390625" style="404" bestFit="1" customWidth="1"/>
    <col min="6147" max="6147" width="8.140625" style="404" bestFit="1" customWidth="1"/>
    <col min="6148" max="6148" width="10.140625" style="404" bestFit="1" customWidth="1"/>
    <col min="6149" max="6149" width="15.28125" style="404" bestFit="1" customWidth="1"/>
    <col min="6150" max="6150" width="9.140625" style="404" bestFit="1" customWidth="1"/>
    <col min="6151" max="6151" width="14.8515625" style="404" bestFit="1" customWidth="1"/>
    <col min="6152" max="6152" width="10.140625" style="404" bestFit="1" customWidth="1"/>
    <col min="6153" max="6153" width="17.140625" style="404" bestFit="1" customWidth="1"/>
    <col min="6154" max="6400" width="9.28125" style="404" customWidth="1"/>
    <col min="6401" max="6401" width="71.28125" style="404" customWidth="1"/>
    <col min="6402" max="6402" width="4.00390625" style="404" bestFit="1" customWidth="1"/>
    <col min="6403" max="6403" width="8.140625" style="404" bestFit="1" customWidth="1"/>
    <col min="6404" max="6404" width="10.140625" style="404" bestFit="1" customWidth="1"/>
    <col min="6405" max="6405" width="15.28125" style="404" bestFit="1" customWidth="1"/>
    <col min="6406" max="6406" width="9.140625" style="404" bestFit="1" customWidth="1"/>
    <col min="6407" max="6407" width="14.8515625" style="404" bestFit="1" customWidth="1"/>
    <col min="6408" max="6408" width="10.140625" style="404" bestFit="1" customWidth="1"/>
    <col min="6409" max="6409" width="17.140625" style="404" bestFit="1" customWidth="1"/>
    <col min="6410" max="6656" width="9.28125" style="404" customWidth="1"/>
    <col min="6657" max="6657" width="71.28125" style="404" customWidth="1"/>
    <col min="6658" max="6658" width="4.00390625" style="404" bestFit="1" customWidth="1"/>
    <col min="6659" max="6659" width="8.140625" style="404" bestFit="1" customWidth="1"/>
    <col min="6660" max="6660" width="10.140625" style="404" bestFit="1" customWidth="1"/>
    <col min="6661" max="6661" width="15.28125" style="404" bestFit="1" customWidth="1"/>
    <col min="6662" max="6662" width="9.140625" style="404" bestFit="1" customWidth="1"/>
    <col min="6663" max="6663" width="14.8515625" style="404" bestFit="1" customWidth="1"/>
    <col min="6664" max="6664" width="10.140625" style="404" bestFit="1" customWidth="1"/>
    <col min="6665" max="6665" width="17.140625" style="404" bestFit="1" customWidth="1"/>
    <col min="6666" max="6912" width="9.28125" style="404" customWidth="1"/>
    <col min="6913" max="6913" width="71.28125" style="404" customWidth="1"/>
    <col min="6914" max="6914" width="4.00390625" style="404" bestFit="1" customWidth="1"/>
    <col min="6915" max="6915" width="8.140625" style="404" bestFit="1" customWidth="1"/>
    <col min="6916" max="6916" width="10.140625" style="404" bestFit="1" customWidth="1"/>
    <col min="6917" max="6917" width="15.28125" style="404" bestFit="1" customWidth="1"/>
    <col min="6918" max="6918" width="9.140625" style="404" bestFit="1" customWidth="1"/>
    <col min="6919" max="6919" width="14.8515625" style="404" bestFit="1" customWidth="1"/>
    <col min="6920" max="6920" width="10.140625" style="404" bestFit="1" customWidth="1"/>
    <col min="6921" max="6921" width="17.140625" style="404" bestFit="1" customWidth="1"/>
    <col min="6922" max="7168" width="9.28125" style="404" customWidth="1"/>
    <col min="7169" max="7169" width="71.28125" style="404" customWidth="1"/>
    <col min="7170" max="7170" width="4.00390625" style="404" bestFit="1" customWidth="1"/>
    <col min="7171" max="7171" width="8.140625" style="404" bestFit="1" customWidth="1"/>
    <col min="7172" max="7172" width="10.140625" style="404" bestFit="1" customWidth="1"/>
    <col min="7173" max="7173" width="15.28125" style="404" bestFit="1" customWidth="1"/>
    <col min="7174" max="7174" width="9.140625" style="404" bestFit="1" customWidth="1"/>
    <col min="7175" max="7175" width="14.8515625" style="404" bestFit="1" customWidth="1"/>
    <col min="7176" max="7176" width="10.140625" style="404" bestFit="1" customWidth="1"/>
    <col min="7177" max="7177" width="17.140625" style="404" bestFit="1" customWidth="1"/>
    <col min="7178" max="7424" width="9.28125" style="404" customWidth="1"/>
    <col min="7425" max="7425" width="71.28125" style="404" customWidth="1"/>
    <col min="7426" max="7426" width="4.00390625" style="404" bestFit="1" customWidth="1"/>
    <col min="7427" max="7427" width="8.140625" style="404" bestFit="1" customWidth="1"/>
    <col min="7428" max="7428" width="10.140625" style="404" bestFit="1" customWidth="1"/>
    <col min="7429" max="7429" width="15.28125" style="404" bestFit="1" customWidth="1"/>
    <col min="7430" max="7430" width="9.140625" style="404" bestFit="1" customWidth="1"/>
    <col min="7431" max="7431" width="14.8515625" style="404" bestFit="1" customWidth="1"/>
    <col min="7432" max="7432" width="10.140625" style="404" bestFit="1" customWidth="1"/>
    <col min="7433" max="7433" width="17.140625" style="404" bestFit="1" customWidth="1"/>
    <col min="7434" max="7680" width="9.28125" style="404" customWidth="1"/>
    <col min="7681" max="7681" width="71.28125" style="404" customWidth="1"/>
    <col min="7682" max="7682" width="4.00390625" style="404" bestFit="1" customWidth="1"/>
    <col min="7683" max="7683" width="8.140625" style="404" bestFit="1" customWidth="1"/>
    <col min="7684" max="7684" width="10.140625" style="404" bestFit="1" customWidth="1"/>
    <col min="7685" max="7685" width="15.28125" style="404" bestFit="1" customWidth="1"/>
    <col min="7686" max="7686" width="9.140625" style="404" bestFit="1" customWidth="1"/>
    <col min="7687" max="7687" width="14.8515625" style="404" bestFit="1" customWidth="1"/>
    <col min="7688" max="7688" width="10.140625" style="404" bestFit="1" customWidth="1"/>
    <col min="7689" max="7689" width="17.140625" style="404" bestFit="1" customWidth="1"/>
    <col min="7690" max="7936" width="9.28125" style="404" customWidth="1"/>
    <col min="7937" max="7937" width="71.28125" style="404" customWidth="1"/>
    <col min="7938" max="7938" width="4.00390625" style="404" bestFit="1" customWidth="1"/>
    <col min="7939" max="7939" width="8.140625" style="404" bestFit="1" customWidth="1"/>
    <col min="7940" max="7940" width="10.140625" style="404" bestFit="1" customWidth="1"/>
    <col min="7941" max="7941" width="15.28125" style="404" bestFit="1" customWidth="1"/>
    <col min="7942" max="7942" width="9.140625" style="404" bestFit="1" customWidth="1"/>
    <col min="7943" max="7943" width="14.8515625" style="404" bestFit="1" customWidth="1"/>
    <col min="7944" max="7944" width="10.140625" style="404" bestFit="1" customWidth="1"/>
    <col min="7945" max="7945" width="17.140625" style="404" bestFit="1" customWidth="1"/>
    <col min="7946" max="8192" width="9.28125" style="404" customWidth="1"/>
    <col min="8193" max="8193" width="71.28125" style="404" customWidth="1"/>
    <col min="8194" max="8194" width="4.00390625" style="404" bestFit="1" customWidth="1"/>
    <col min="8195" max="8195" width="8.140625" style="404" bestFit="1" customWidth="1"/>
    <col min="8196" max="8196" width="10.140625" style="404" bestFit="1" customWidth="1"/>
    <col min="8197" max="8197" width="15.28125" style="404" bestFit="1" customWidth="1"/>
    <col min="8198" max="8198" width="9.140625" style="404" bestFit="1" customWidth="1"/>
    <col min="8199" max="8199" width="14.8515625" style="404" bestFit="1" customWidth="1"/>
    <col min="8200" max="8200" width="10.140625" style="404" bestFit="1" customWidth="1"/>
    <col min="8201" max="8201" width="17.140625" style="404" bestFit="1" customWidth="1"/>
    <col min="8202" max="8448" width="9.28125" style="404" customWidth="1"/>
    <col min="8449" max="8449" width="71.28125" style="404" customWidth="1"/>
    <col min="8450" max="8450" width="4.00390625" style="404" bestFit="1" customWidth="1"/>
    <col min="8451" max="8451" width="8.140625" style="404" bestFit="1" customWidth="1"/>
    <col min="8452" max="8452" width="10.140625" style="404" bestFit="1" customWidth="1"/>
    <col min="8453" max="8453" width="15.28125" style="404" bestFit="1" customWidth="1"/>
    <col min="8454" max="8454" width="9.140625" style="404" bestFit="1" customWidth="1"/>
    <col min="8455" max="8455" width="14.8515625" style="404" bestFit="1" customWidth="1"/>
    <col min="8456" max="8456" width="10.140625" style="404" bestFit="1" customWidth="1"/>
    <col min="8457" max="8457" width="17.140625" style="404" bestFit="1" customWidth="1"/>
    <col min="8458" max="8704" width="9.28125" style="404" customWidth="1"/>
    <col min="8705" max="8705" width="71.28125" style="404" customWidth="1"/>
    <col min="8706" max="8706" width="4.00390625" style="404" bestFit="1" customWidth="1"/>
    <col min="8707" max="8707" width="8.140625" style="404" bestFit="1" customWidth="1"/>
    <col min="8708" max="8708" width="10.140625" style="404" bestFit="1" customWidth="1"/>
    <col min="8709" max="8709" width="15.28125" style="404" bestFit="1" customWidth="1"/>
    <col min="8710" max="8710" width="9.140625" style="404" bestFit="1" customWidth="1"/>
    <col min="8711" max="8711" width="14.8515625" style="404" bestFit="1" customWidth="1"/>
    <col min="8712" max="8712" width="10.140625" style="404" bestFit="1" customWidth="1"/>
    <col min="8713" max="8713" width="17.140625" style="404" bestFit="1" customWidth="1"/>
    <col min="8714" max="8960" width="9.28125" style="404" customWidth="1"/>
    <col min="8961" max="8961" width="71.28125" style="404" customWidth="1"/>
    <col min="8962" max="8962" width="4.00390625" style="404" bestFit="1" customWidth="1"/>
    <col min="8963" max="8963" width="8.140625" style="404" bestFit="1" customWidth="1"/>
    <col min="8964" max="8964" width="10.140625" style="404" bestFit="1" customWidth="1"/>
    <col min="8965" max="8965" width="15.28125" style="404" bestFit="1" customWidth="1"/>
    <col min="8966" max="8966" width="9.140625" style="404" bestFit="1" customWidth="1"/>
    <col min="8967" max="8967" width="14.8515625" style="404" bestFit="1" customWidth="1"/>
    <col min="8968" max="8968" width="10.140625" style="404" bestFit="1" customWidth="1"/>
    <col min="8969" max="8969" width="17.140625" style="404" bestFit="1" customWidth="1"/>
    <col min="8970" max="9216" width="9.28125" style="404" customWidth="1"/>
    <col min="9217" max="9217" width="71.28125" style="404" customWidth="1"/>
    <col min="9218" max="9218" width="4.00390625" style="404" bestFit="1" customWidth="1"/>
    <col min="9219" max="9219" width="8.140625" style="404" bestFit="1" customWidth="1"/>
    <col min="9220" max="9220" width="10.140625" style="404" bestFit="1" customWidth="1"/>
    <col min="9221" max="9221" width="15.28125" style="404" bestFit="1" customWidth="1"/>
    <col min="9222" max="9222" width="9.140625" style="404" bestFit="1" customWidth="1"/>
    <col min="9223" max="9223" width="14.8515625" style="404" bestFit="1" customWidth="1"/>
    <col min="9224" max="9224" width="10.140625" style="404" bestFit="1" customWidth="1"/>
    <col min="9225" max="9225" width="17.140625" style="404" bestFit="1" customWidth="1"/>
    <col min="9226" max="9472" width="9.28125" style="404" customWidth="1"/>
    <col min="9473" max="9473" width="71.28125" style="404" customWidth="1"/>
    <col min="9474" max="9474" width="4.00390625" style="404" bestFit="1" customWidth="1"/>
    <col min="9475" max="9475" width="8.140625" style="404" bestFit="1" customWidth="1"/>
    <col min="9476" max="9476" width="10.140625" style="404" bestFit="1" customWidth="1"/>
    <col min="9477" max="9477" width="15.28125" style="404" bestFit="1" customWidth="1"/>
    <col min="9478" max="9478" width="9.140625" style="404" bestFit="1" customWidth="1"/>
    <col min="9479" max="9479" width="14.8515625" style="404" bestFit="1" customWidth="1"/>
    <col min="9480" max="9480" width="10.140625" style="404" bestFit="1" customWidth="1"/>
    <col min="9481" max="9481" width="17.140625" style="404" bestFit="1" customWidth="1"/>
    <col min="9482" max="9728" width="9.28125" style="404" customWidth="1"/>
    <col min="9729" max="9729" width="71.28125" style="404" customWidth="1"/>
    <col min="9730" max="9730" width="4.00390625" style="404" bestFit="1" customWidth="1"/>
    <col min="9731" max="9731" width="8.140625" style="404" bestFit="1" customWidth="1"/>
    <col min="9732" max="9732" width="10.140625" style="404" bestFit="1" customWidth="1"/>
    <col min="9733" max="9733" width="15.28125" style="404" bestFit="1" customWidth="1"/>
    <col min="9734" max="9734" width="9.140625" style="404" bestFit="1" customWidth="1"/>
    <col min="9735" max="9735" width="14.8515625" style="404" bestFit="1" customWidth="1"/>
    <col min="9736" max="9736" width="10.140625" style="404" bestFit="1" customWidth="1"/>
    <col min="9737" max="9737" width="17.140625" style="404" bestFit="1" customWidth="1"/>
    <col min="9738" max="9984" width="9.28125" style="404" customWidth="1"/>
    <col min="9985" max="9985" width="71.28125" style="404" customWidth="1"/>
    <col min="9986" max="9986" width="4.00390625" style="404" bestFit="1" customWidth="1"/>
    <col min="9987" max="9987" width="8.140625" style="404" bestFit="1" customWidth="1"/>
    <col min="9988" max="9988" width="10.140625" style="404" bestFit="1" customWidth="1"/>
    <col min="9989" max="9989" width="15.28125" style="404" bestFit="1" customWidth="1"/>
    <col min="9990" max="9990" width="9.140625" style="404" bestFit="1" customWidth="1"/>
    <col min="9991" max="9991" width="14.8515625" style="404" bestFit="1" customWidth="1"/>
    <col min="9992" max="9992" width="10.140625" style="404" bestFit="1" customWidth="1"/>
    <col min="9993" max="9993" width="17.140625" style="404" bestFit="1" customWidth="1"/>
    <col min="9994" max="10240" width="9.28125" style="404" customWidth="1"/>
    <col min="10241" max="10241" width="71.28125" style="404" customWidth="1"/>
    <col min="10242" max="10242" width="4.00390625" style="404" bestFit="1" customWidth="1"/>
    <col min="10243" max="10243" width="8.140625" style="404" bestFit="1" customWidth="1"/>
    <col min="10244" max="10244" width="10.140625" style="404" bestFit="1" customWidth="1"/>
    <col min="10245" max="10245" width="15.28125" style="404" bestFit="1" customWidth="1"/>
    <col min="10246" max="10246" width="9.140625" style="404" bestFit="1" customWidth="1"/>
    <col min="10247" max="10247" width="14.8515625" style="404" bestFit="1" customWidth="1"/>
    <col min="10248" max="10248" width="10.140625" style="404" bestFit="1" customWidth="1"/>
    <col min="10249" max="10249" width="17.140625" style="404" bestFit="1" customWidth="1"/>
    <col min="10250" max="10496" width="9.28125" style="404" customWidth="1"/>
    <col min="10497" max="10497" width="71.28125" style="404" customWidth="1"/>
    <col min="10498" max="10498" width="4.00390625" style="404" bestFit="1" customWidth="1"/>
    <col min="10499" max="10499" width="8.140625" style="404" bestFit="1" customWidth="1"/>
    <col min="10500" max="10500" width="10.140625" style="404" bestFit="1" customWidth="1"/>
    <col min="10501" max="10501" width="15.28125" style="404" bestFit="1" customWidth="1"/>
    <col min="10502" max="10502" width="9.140625" style="404" bestFit="1" customWidth="1"/>
    <col min="10503" max="10503" width="14.8515625" style="404" bestFit="1" customWidth="1"/>
    <col min="10504" max="10504" width="10.140625" style="404" bestFit="1" customWidth="1"/>
    <col min="10505" max="10505" width="17.140625" style="404" bestFit="1" customWidth="1"/>
    <col min="10506" max="10752" width="9.28125" style="404" customWidth="1"/>
    <col min="10753" max="10753" width="71.28125" style="404" customWidth="1"/>
    <col min="10754" max="10754" width="4.00390625" style="404" bestFit="1" customWidth="1"/>
    <col min="10755" max="10755" width="8.140625" style="404" bestFit="1" customWidth="1"/>
    <col min="10756" max="10756" width="10.140625" style="404" bestFit="1" customWidth="1"/>
    <col min="10757" max="10757" width="15.28125" style="404" bestFit="1" customWidth="1"/>
    <col min="10758" max="10758" width="9.140625" style="404" bestFit="1" customWidth="1"/>
    <col min="10759" max="10759" width="14.8515625" style="404" bestFit="1" customWidth="1"/>
    <col min="10760" max="10760" width="10.140625" style="404" bestFit="1" customWidth="1"/>
    <col min="10761" max="10761" width="17.140625" style="404" bestFit="1" customWidth="1"/>
    <col min="10762" max="11008" width="9.28125" style="404" customWidth="1"/>
    <col min="11009" max="11009" width="71.28125" style="404" customWidth="1"/>
    <col min="11010" max="11010" width="4.00390625" style="404" bestFit="1" customWidth="1"/>
    <col min="11011" max="11011" width="8.140625" style="404" bestFit="1" customWidth="1"/>
    <col min="11012" max="11012" width="10.140625" style="404" bestFit="1" customWidth="1"/>
    <col min="11013" max="11013" width="15.28125" style="404" bestFit="1" customWidth="1"/>
    <col min="11014" max="11014" width="9.140625" style="404" bestFit="1" customWidth="1"/>
    <col min="11015" max="11015" width="14.8515625" style="404" bestFit="1" customWidth="1"/>
    <col min="11016" max="11016" width="10.140625" style="404" bestFit="1" customWidth="1"/>
    <col min="11017" max="11017" width="17.140625" style="404" bestFit="1" customWidth="1"/>
    <col min="11018" max="11264" width="9.28125" style="404" customWidth="1"/>
    <col min="11265" max="11265" width="71.28125" style="404" customWidth="1"/>
    <col min="11266" max="11266" width="4.00390625" style="404" bestFit="1" customWidth="1"/>
    <col min="11267" max="11267" width="8.140625" style="404" bestFit="1" customWidth="1"/>
    <col min="11268" max="11268" width="10.140625" style="404" bestFit="1" customWidth="1"/>
    <col min="11269" max="11269" width="15.28125" style="404" bestFit="1" customWidth="1"/>
    <col min="11270" max="11270" width="9.140625" style="404" bestFit="1" customWidth="1"/>
    <col min="11271" max="11271" width="14.8515625" style="404" bestFit="1" customWidth="1"/>
    <col min="11272" max="11272" width="10.140625" style="404" bestFit="1" customWidth="1"/>
    <col min="11273" max="11273" width="17.140625" style="404" bestFit="1" customWidth="1"/>
    <col min="11274" max="11520" width="9.28125" style="404" customWidth="1"/>
    <col min="11521" max="11521" width="71.28125" style="404" customWidth="1"/>
    <col min="11522" max="11522" width="4.00390625" style="404" bestFit="1" customWidth="1"/>
    <col min="11523" max="11523" width="8.140625" style="404" bestFit="1" customWidth="1"/>
    <col min="11524" max="11524" width="10.140625" style="404" bestFit="1" customWidth="1"/>
    <col min="11525" max="11525" width="15.28125" style="404" bestFit="1" customWidth="1"/>
    <col min="11526" max="11526" width="9.140625" style="404" bestFit="1" customWidth="1"/>
    <col min="11527" max="11527" width="14.8515625" style="404" bestFit="1" customWidth="1"/>
    <col min="11528" max="11528" width="10.140625" style="404" bestFit="1" customWidth="1"/>
    <col min="11529" max="11529" width="17.140625" style="404" bestFit="1" customWidth="1"/>
    <col min="11530" max="11776" width="9.28125" style="404" customWidth="1"/>
    <col min="11777" max="11777" width="71.28125" style="404" customWidth="1"/>
    <col min="11778" max="11778" width="4.00390625" style="404" bestFit="1" customWidth="1"/>
    <col min="11779" max="11779" width="8.140625" style="404" bestFit="1" customWidth="1"/>
    <col min="11780" max="11780" width="10.140625" style="404" bestFit="1" customWidth="1"/>
    <col min="11781" max="11781" width="15.28125" style="404" bestFit="1" customWidth="1"/>
    <col min="11782" max="11782" width="9.140625" style="404" bestFit="1" customWidth="1"/>
    <col min="11783" max="11783" width="14.8515625" style="404" bestFit="1" customWidth="1"/>
    <col min="11784" max="11784" width="10.140625" style="404" bestFit="1" customWidth="1"/>
    <col min="11785" max="11785" width="17.140625" style="404" bestFit="1" customWidth="1"/>
    <col min="11786" max="12032" width="9.28125" style="404" customWidth="1"/>
    <col min="12033" max="12033" width="71.28125" style="404" customWidth="1"/>
    <col min="12034" max="12034" width="4.00390625" style="404" bestFit="1" customWidth="1"/>
    <col min="12035" max="12035" width="8.140625" style="404" bestFit="1" customWidth="1"/>
    <col min="12036" max="12036" width="10.140625" style="404" bestFit="1" customWidth="1"/>
    <col min="12037" max="12037" width="15.28125" style="404" bestFit="1" customWidth="1"/>
    <col min="12038" max="12038" width="9.140625" style="404" bestFit="1" customWidth="1"/>
    <col min="12039" max="12039" width="14.8515625" style="404" bestFit="1" customWidth="1"/>
    <col min="12040" max="12040" width="10.140625" style="404" bestFit="1" customWidth="1"/>
    <col min="12041" max="12041" width="17.140625" style="404" bestFit="1" customWidth="1"/>
    <col min="12042" max="12288" width="9.28125" style="404" customWidth="1"/>
    <col min="12289" max="12289" width="71.28125" style="404" customWidth="1"/>
    <col min="12290" max="12290" width="4.00390625" style="404" bestFit="1" customWidth="1"/>
    <col min="12291" max="12291" width="8.140625" style="404" bestFit="1" customWidth="1"/>
    <col min="12292" max="12292" width="10.140625" style="404" bestFit="1" customWidth="1"/>
    <col min="12293" max="12293" width="15.28125" style="404" bestFit="1" customWidth="1"/>
    <col min="12294" max="12294" width="9.140625" style="404" bestFit="1" customWidth="1"/>
    <col min="12295" max="12295" width="14.8515625" style="404" bestFit="1" customWidth="1"/>
    <col min="12296" max="12296" width="10.140625" style="404" bestFit="1" customWidth="1"/>
    <col min="12297" max="12297" width="17.140625" style="404" bestFit="1" customWidth="1"/>
    <col min="12298" max="12544" width="9.28125" style="404" customWidth="1"/>
    <col min="12545" max="12545" width="71.28125" style="404" customWidth="1"/>
    <col min="12546" max="12546" width="4.00390625" style="404" bestFit="1" customWidth="1"/>
    <col min="12547" max="12547" width="8.140625" style="404" bestFit="1" customWidth="1"/>
    <col min="12548" max="12548" width="10.140625" style="404" bestFit="1" customWidth="1"/>
    <col min="12549" max="12549" width="15.28125" style="404" bestFit="1" customWidth="1"/>
    <col min="12550" max="12550" width="9.140625" style="404" bestFit="1" customWidth="1"/>
    <col min="12551" max="12551" width="14.8515625" style="404" bestFit="1" customWidth="1"/>
    <col min="12552" max="12552" width="10.140625" style="404" bestFit="1" customWidth="1"/>
    <col min="12553" max="12553" width="17.140625" style="404" bestFit="1" customWidth="1"/>
    <col min="12554" max="12800" width="9.28125" style="404" customWidth="1"/>
    <col min="12801" max="12801" width="71.28125" style="404" customWidth="1"/>
    <col min="12802" max="12802" width="4.00390625" style="404" bestFit="1" customWidth="1"/>
    <col min="12803" max="12803" width="8.140625" style="404" bestFit="1" customWidth="1"/>
    <col min="12804" max="12804" width="10.140625" style="404" bestFit="1" customWidth="1"/>
    <col min="12805" max="12805" width="15.28125" style="404" bestFit="1" customWidth="1"/>
    <col min="12806" max="12806" width="9.140625" style="404" bestFit="1" customWidth="1"/>
    <col min="12807" max="12807" width="14.8515625" style="404" bestFit="1" customWidth="1"/>
    <col min="12808" max="12808" width="10.140625" style="404" bestFit="1" customWidth="1"/>
    <col min="12809" max="12809" width="17.140625" style="404" bestFit="1" customWidth="1"/>
    <col min="12810" max="13056" width="9.28125" style="404" customWidth="1"/>
    <col min="13057" max="13057" width="71.28125" style="404" customWidth="1"/>
    <col min="13058" max="13058" width="4.00390625" style="404" bestFit="1" customWidth="1"/>
    <col min="13059" max="13059" width="8.140625" style="404" bestFit="1" customWidth="1"/>
    <col min="13060" max="13060" width="10.140625" style="404" bestFit="1" customWidth="1"/>
    <col min="13061" max="13061" width="15.28125" style="404" bestFit="1" customWidth="1"/>
    <col min="13062" max="13062" width="9.140625" style="404" bestFit="1" customWidth="1"/>
    <col min="13063" max="13063" width="14.8515625" style="404" bestFit="1" customWidth="1"/>
    <col min="13064" max="13064" width="10.140625" style="404" bestFit="1" customWidth="1"/>
    <col min="13065" max="13065" width="17.140625" style="404" bestFit="1" customWidth="1"/>
    <col min="13066" max="13312" width="9.28125" style="404" customWidth="1"/>
    <col min="13313" max="13313" width="71.28125" style="404" customWidth="1"/>
    <col min="13314" max="13314" width="4.00390625" style="404" bestFit="1" customWidth="1"/>
    <col min="13315" max="13315" width="8.140625" style="404" bestFit="1" customWidth="1"/>
    <col min="13316" max="13316" width="10.140625" style="404" bestFit="1" customWidth="1"/>
    <col min="13317" max="13317" width="15.28125" style="404" bestFit="1" customWidth="1"/>
    <col min="13318" max="13318" width="9.140625" style="404" bestFit="1" customWidth="1"/>
    <col min="13319" max="13319" width="14.8515625" style="404" bestFit="1" customWidth="1"/>
    <col min="13320" max="13320" width="10.140625" style="404" bestFit="1" customWidth="1"/>
    <col min="13321" max="13321" width="17.140625" style="404" bestFit="1" customWidth="1"/>
    <col min="13322" max="13568" width="9.28125" style="404" customWidth="1"/>
    <col min="13569" max="13569" width="71.28125" style="404" customWidth="1"/>
    <col min="13570" max="13570" width="4.00390625" style="404" bestFit="1" customWidth="1"/>
    <col min="13571" max="13571" width="8.140625" style="404" bestFit="1" customWidth="1"/>
    <col min="13572" max="13572" width="10.140625" style="404" bestFit="1" customWidth="1"/>
    <col min="13573" max="13573" width="15.28125" style="404" bestFit="1" customWidth="1"/>
    <col min="13574" max="13574" width="9.140625" style="404" bestFit="1" customWidth="1"/>
    <col min="13575" max="13575" width="14.8515625" style="404" bestFit="1" customWidth="1"/>
    <col min="13576" max="13576" width="10.140625" style="404" bestFit="1" customWidth="1"/>
    <col min="13577" max="13577" width="17.140625" style="404" bestFit="1" customWidth="1"/>
    <col min="13578" max="13824" width="9.28125" style="404" customWidth="1"/>
    <col min="13825" max="13825" width="71.28125" style="404" customWidth="1"/>
    <col min="13826" max="13826" width="4.00390625" style="404" bestFit="1" customWidth="1"/>
    <col min="13827" max="13827" width="8.140625" style="404" bestFit="1" customWidth="1"/>
    <col min="13828" max="13828" width="10.140625" style="404" bestFit="1" customWidth="1"/>
    <col min="13829" max="13829" width="15.28125" style="404" bestFit="1" customWidth="1"/>
    <col min="13830" max="13830" width="9.140625" style="404" bestFit="1" customWidth="1"/>
    <col min="13831" max="13831" width="14.8515625" style="404" bestFit="1" customWidth="1"/>
    <col min="13832" max="13832" width="10.140625" style="404" bestFit="1" customWidth="1"/>
    <col min="13833" max="13833" width="17.140625" style="404" bestFit="1" customWidth="1"/>
    <col min="13834" max="14080" width="9.28125" style="404" customWidth="1"/>
    <col min="14081" max="14081" width="71.28125" style="404" customWidth="1"/>
    <col min="14082" max="14082" width="4.00390625" style="404" bestFit="1" customWidth="1"/>
    <col min="14083" max="14083" width="8.140625" style="404" bestFit="1" customWidth="1"/>
    <col min="14084" max="14084" width="10.140625" style="404" bestFit="1" customWidth="1"/>
    <col min="14085" max="14085" width="15.28125" style="404" bestFit="1" customWidth="1"/>
    <col min="14086" max="14086" width="9.140625" style="404" bestFit="1" customWidth="1"/>
    <col min="14087" max="14087" width="14.8515625" style="404" bestFit="1" customWidth="1"/>
    <col min="14088" max="14088" width="10.140625" style="404" bestFit="1" customWidth="1"/>
    <col min="14089" max="14089" width="17.140625" style="404" bestFit="1" customWidth="1"/>
    <col min="14090" max="14336" width="9.28125" style="404" customWidth="1"/>
    <col min="14337" max="14337" width="71.28125" style="404" customWidth="1"/>
    <col min="14338" max="14338" width="4.00390625" style="404" bestFit="1" customWidth="1"/>
    <col min="14339" max="14339" width="8.140625" style="404" bestFit="1" customWidth="1"/>
    <col min="14340" max="14340" width="10.140625" style="404" bestFit="1" customWidth="1"/>
    <col min="14341" max="14341" width="15.28125" style="404" bestFit="1" customWidth="1"/>
    <col min="14342" max="14342" width="9.140625" style="404" bestFit="1" customWidth="1"/>
    <col min="14343" max="14343" width="14.8515625" style="404" bestFit="1" customWidth="1"/>
    <col min="14344" max="14344" width="10.140625" style="404" bestFit="1" customWidth="1"/>
    <col min="14345" max="14345" width="17.140625" style="404" bestFit="1" customWidth="1"/>
    <col min="14346" max="14592" width="9.28125" style="404" customWidth="1"/>
    <col min="14593" max="14593" width="71.28125" style="404" customWidth="1"/>
    <col min="14594" max="14594" width="4.00390625" style="404" bestFit="1" customWidth="1"/>
    <col min="14595" max="14595" width="8.140625" style="404" bestFit="1" customWidth="1"/>
    <col min="14596" max="14596" width="10.140625" style="404" bestFit="1" customWidth="1"/>
    <col min="14597" max="14597" width="15.28125" style="404" bestFit="1" customWidth="1"/>
    <col min="14598" max="14598" width="9.140625" style="404" bestFit="1" customWidth="1"/>
    <col min="14599" max="14599" width="14.8515625" style="404" bestFit="1" customWidth="1"/>
    <col min="14600" max="14600" width="10.140625" style="404" bestFit="1" customWidth="1"/>
    <col min="14601" max="14601" width="17.140625" style="404" bestFit="1" customWidth="1"/>
    <col min="14602" max="14848" width="9.28125" style="404" customWidth="1"/>
    <col min="14849" max="14849" width="71.28125" style="404" customWidth="1"/>
    <col min="14850" max="14850" width="4.00390625" style="404" bestFit="1" customWidth="1"/>
    <col min="14851" max="14851" width="8.140625" style="404" bestFit="1" customWidth="1"/>
    <col min="14852" max="14852" width="10.140625" style="404" bestFit="1" customWidth="1"/>
    <col min="14853" max="14853" width="15.28125" style="404" bestFit="1" customWidth="1"/>
    <col min="14854" max="14854" width="9.140625" style="404" bestFit="1" customWidth="1"/>
    <col min="14855" max="14855" width="14.8515625" style="404" bestFit="1" customWidth="1"/>
    <col min="14856" max="14856" width="10.140625" style="404" bestFit="1" customWidth="1"/>
    <col min="14857" max="14857" width="17.140625" style="404" bestFit="1" customWidth="1"/>
    <col min="14858" max="15104" width="9.28125" style="404" customWidth="1"/>
    <col min="15105" max="15105" width="71.28125" style="404" customWidth="1"/>
    <col min="15106" max="15106" width="4.00390625" style="404" bestFit="1" customWidth="1"/>
    <col min="15107" max="15107" width="8.140625" style="404" bestFit="1" customWidth="1"/>
    <col min="15108" max="15108" width="10.140625" style="404" bestFit="1" customWidth="1"/>
    <col min="15109" max="15109" width="15.28125" style="404" bestFit="1" customWidth="1"/>
    <col min="15110" max="15110" width="9.140625" style="404" bestFit="1" customWidth="1"/>
    <col min="15111" max="15111" width="14.8515625" style="404" bestFit="1" customWidth="1"/>
    <col min="15112" max="15112" width="10.140625" style="404" bestFit="1" customWidth="1"/>
    <col min="15113" max="15113" width="17.140625" style="404" bestFit="1" customWidth="1"/>
    <col min="15114" max="15360" width="9.28125" style="404" customWidth="1"/>
    <col min="15361" max="15361" width="71.28125" style="404" customWidth="1"/>
    <col min="15362" max="15362" width="4.00390625" style="404" bestFit="1" customWidth="1"/>
    <col min="15363" max="15363" width="8.140625" style="404" bestFit="1" customWidth="1"/>
    <col min="15364" max="15364" width="10.140625" style="404" bestFit="1" customWidth="1"/>
    <col min="15365" max="15365" width="15.28125" style="404" bestFit="1" customWidth="1"/>
    <col min="15366" max="15366" width="9.140625" style="404" bestFit="1" customWidth="1"/>
    <col min="15367" max="15367" width="14.8515625" style="404" bestFit="1" customWidth="1"/>
    <col min="15368" max="15368" width="10.140625" style="404" bestFit="1" customWidth="1"/>
    <col min="15369" max="15369" width="17.140625" style="404" bestFit="1" customWidth="1"/>
    <col min="15370" max="15616" width="9.28125" style="404" customWidth="1"/>
    <col min="15617" max="15617" width="71.28125" style="404" customWidth="1"/>
    <col min="15618" max="15618" width="4.00390625" style="404" bestFit="1" customWidth="1"/>
    <col min="15619" max="15619" width="8.140625" style="404" bestFit="1" customWidth="1"/>
    <col min="15620" max="15620" width="10.140625" style="404" bestFit="1" customWidth="1"/>
    <col min="15621" max="15621" width="15.28125" style="404" bestFit="1" customWidth="1"/>
    <col min="15622" max="15622" width="9.140625" style="404" bestFit="1" customWidth="1"/>
    <col min="15623" max="15623" width="14.8515625" style="404" bestFit="1" customWidth="1"/>
    <col min="15624" max="15624" width="10.140625" style="404" bestFit="1" customWidth="1"/>
    <col min="15625" max="15625" width="17.140625" style="404" bestFit="1" customWidth="1"/>
    <col min="15626" max="15872" width="9.28125" style="404" customWidth="1"/>
    <col min="15873" max="15873" width="71.28125" style="404" customWidth="1"/>
    <col min="15874" max="15874" width="4.00390625" style="404" bestFit="1" customWidth="1"/>
    <col min="15875" max="15875" width="8.140625" style="404" bestFit="1" customWidth="1"/>
    <col min="15876" max="15876" width="10.140625" style="404" bestFit="1" customWidth="1"/>
    <col min="15877" max="15877" width="15.28125" style="404" bestFit="1" customWidth="1"/>
    <col min="15878" max="15878" width="9.140625" style="404" bestFit="1" customWidth="1"/>
    <col min="15879" max="15879" width="14.8515625" style="404" bestFit="1" customWidth="1"/>
    <col min="15880" max="15880" width="10.140625" style="404" bestFit="1" customWidth="1"/>
    <col min="15881" max="15881" width="17.140625" style="404" bestFit="1" customWidth="1"/>
    <col min="15882" max="16128" width="9.28125" style="404" customWidth="1"/>
    <col min="16129" max="16129" width="71.28125" style="404" customWidth="1"/>
    <col min="16130" max="16130" width="4.00390625" style="404" bestFit="1" customWidth="1"/>
    <col min="16131" max="16131" width="8.140625" style="404" bestFit="1" customWidth="1"/>
    <col min="16132" max="16132" width="10.140625" style="404" bestFit="1" customWidth="1"/>
    <col min="16133" max="16133" width="15.28125" style="404" bestFit="1" customWidth="1"/>
    <col min="16134" max="16134" width="9.140625" style="404" bestFit="1" customWidth="1"/>
    <col min="16135" max="16135" width="14.8515625" style="404" bestFit="1" customWidth="1"/>
    <col min="16136" max="16136" width="10.140625" style="404" bestFit="1" customWidth="1"/>
    <col min="16137" max="16137" width="17.140625" style="404" bestFit="1" customWidth="1"/>
    <col min="16138" max="16384" width="9.28125" style="404" customWidth="1"/>
  </cols>
  <sheetData>
    <row r="1" spans="1:9" ht="12">
      <c r="A1" s="401" t="s">
        <v>1925</v>
      </c>
      <c r="B1" s="402" t="s">
        <v>1926</v>
      </c>
      <c r="C1" s="403" t="s">
        <v>1927</v>
      </c>
      <c r="D1" s="403" t="s">
        <v>1928</v>
      </c>
      <c r="E1" s="403" t="s">
        <v>1929</v>
      </c>
      <c r="F1" s="403" t="s">
        <v>1804</v>
      </c>
      <c r="G1" s="403" t="s">
        <v>1930</v>
      </c>
      <c r="H1" s="403" t="s">
        <v>1931</v>
      </c>
      <c r="I1" s="403" t="s">
        <v>1932</v>
      </c>
    </row>
    <row r="2" spans="1:9" ht="16.5">
      <c r="A2" s="405" t="s">
        <v>1933</v>
      </c>
      <c r="B2" s="406" t="s">
        <v>1</v>
      </c>
      <c r="C2" s="407"/>
      <c r="D2" s="407"/>
      <c r="E2" s="407"/>
      <c r="F2" s="407"/>
      <c r="G2" s="407"/>
      <c r="H2" s="407"/>
      <c r="I2" s="407"/>
    </row>
    <row r="3" spans="1:9" ht="12">
      <c r="A3" s="408" t="s">
        <v>1934</v>
      </c>
      <c r="B3" s="409" t="s">
        <v>1</v>
      </c>
      <c r="C3" s="410"/>
      <c r="D3" s="410"/>
      <c r="E3" s="410"/>
      <c r="F3" s="410"/>
      <c r="G3" s="410"/>
      <c r="H3" s="410"/>
      <c r="I3" s="410"/>
    </row>
    <row r="4" spans="1:9" ht="12">
      <c r="A4" s="411" t="s">
        <v>1935</v>
      </c>
      <c r="B4" s="412" t="s">
        <v>1825</v>
      </c>
      <c r="C4" s="413">
        <v>1</v>
      </c>
      <c r="D4" s="414">
        <v>0</v>
      </c>
      <c r="E4" s="413">
        <f>C4*D4</f>
        <v>0</v>
      </c>
      <c r="F4" s="414">
        <v>0</v>
      </c>
      <c r="G4" s="413">
        <f>C4*F4</f>
        <v>0</v>
      </c>
      <c r="H4" s="413">
        <f>D4+F4</f>
        <v>0</v>
      </c>
      <c r="I4" s="413">
        <f>C4*H4</f>
        <v>0</v>
      </c>
    </row>
    <row r="5" spans="1:9" ht="12">
      <c r="A5" s="411" t="s">
        <v>1936</v>
      </c>
      <c r="B5" s="412" t="s">
        <v>1825</v>
      </c>
      <c r="C5" s="413">
        <v>3</v>
      </c>
      <c r="D5" s="414">
        <v>0</v>
      </c>
      <c r="E5" s="413">
        <f aca="true" t="shared" si="0" ref="E5:E63">C5*D5</f>
        <v>0</v>
      </c>
      <c r="F5" s="414">
        <v>0</v>
      </c>
      <c r="G5" s="413">
        <f aca="true" t="shared" si="1" ref="G5:G67">C5*F5</f>
        <v>0</v>
      </c>
      <c r="H5" s="413">
        <f aca="true" t="shared" si="2" ref="H5:H67">D5+F5</f>
        <v>0</v>
      </c>
      <c r="I5" s="413">
        <f aca="true" t="shared" si="3" ref="I5:I67">C5*H5</f>
        <v>0</v>
      </c>
    </row>
    <row r="6" spans="1:9" ht="12">
      <c r="A6" s="411" t="s">
        <v>1937</v>
      </c>
      <c r="B6" s="412" t="s">
        <v>1825</v>
      </c>
      <c r="C6" s="413">
        <v>1</v>
      </c>
      <c r="D6" s="414">
        <v>0</v>
      </c>
      <c r="E6" s="413">
        <f t="shared" si="0"/>
        <v>0</v>
      </c>
      <c r="F6" s="414">
        <v>0</v>
      </c>
      <c r="G6" s="413">
        <f t="shared" si="1"/>
        <v>0</v>
      </c>
      <c r="H6" s="413">
        <f t="shared" si="2"/>
        <v>0</v>
      </c>
      <c r="I6" s="413">
        <f t="shared" si="3"/>
        <v>0</v>
      </c>
    </row>
    <row r="7" spans="1:9" ht="24.75">
      <c r="A7" s="411" t="s">
        <v>1938</v>
      </c>
      <c r="B7" s="412" t="s">
        <v>1825</v>
      </c>
      <c r="C7" s="413">
        <v>8</v>
      </c>
      <c r="D7" s="414">
        <v>0</v>
      </c>
      <c r="E7" s="413">
        <f t="shared" si="0"/>
        <v>0</v>
      </c>
      <c r="F7" s="414">
        <v>0</v>
      </c>
      <c r="G7" s="413">
        <f t="shared" si="1"/>
        <v>0</v>
      </c>
      <c r="H7" s="413">
        <f t="shared" si="2"/>
        <v>0</v>
      </c>
      <c r="I7" s="413">
        <f t="shared" si="3"/>
        <v>0</v>
      </c>
    </row>
    <row r="8" spans="1:9" ht="24.75">
      <c r="A8" s="411" t="s">
        <v>1939</v>
      </c>
      <c r="B8" s="412" t="s">
        <v>1825</v>
      </c>
      <c r="C8" s="413">
        <v>1</v>
      </c>
      <c r="D8" s="414">
        <v>0</v>
      </c>
      <c r="E8" s="413">
        <f t="shared" si="0"/>
        <v>0</v>
      </c>
      <c r="F8" s="414">
        <v>0</v>
      </c>
      <c r="G8" s="413">
        <f t="shared" si="1"/>
        <v>0</v>
      </c>
      <c r="H8" s="413">
        <f t="shared" si="2"/>
        <v>0</v>
      </c>
      <c r="I8" s="413">
        <f t="shared" si="3"/>
        <v>0</v>
      </c>
    </row>
    <row r="9" spans="1:9" ht="12">
      <c r="A9" s="408" t="s">
        <v>1940</v>
      </c>
      <c r="B9" s="409" t="s">
        <v>1</v>
      </c>
      <c r="C9" s="410"/>
      <c r="D9" s="410"/>
      <c r="E9" s="410">
        <f>SUM(E4:E8)</f>
        <v>0</v>
      </c>
      <c r="F9" s="410"/>
      <c r="G9" s="410">
        <f>SUM(G4:G8)</f>
        <v>0</v>
      </c>
      <c r="H9" s="410"/>
      <c r="I9" s="410">
        <f>SUM(I4:I8)</f>
        <v>0</v>
      </c>
    </row>
    <row r="10" spans="1:9" ht="12">
      <c r="A10" s="408" t="s">
        <v>1941</v>
      </c>
      <c r="B10" s="409" t="s">
        <v>1</v>
      </c>
      <c r="C10" s="410"/>
      <c r="D10" s="410"/>
      <c r="E10" s="410"/>
      <c r="F10" s="410"/>
      <c r="G10" s="410"/>
      <c r="H10" s="410"/>
      <c r="I10" s="410"/>
    </row>
    <row r="11" spans="1:9" ht="24.75">
      <c r="A11" s="411" t="s">
        <v>1942</v>
      </c>
      <c r="B11" s="412" t="s">
        <v>1</v>
      </c>
      <c r="C11" s="413"/>
      <c r="D11" s="413"/>
      <c r="E11" s="413">
        <f t="shared" si="0"/>
        <v>0</v>
      </c>
      <c r="F11" s="413"/>
      <c r="G11" s="413">
        <f t="shared" si="1"/>
        <v>0</v>
      </c>
      <c r="H11" s="413">
        <f t="shared" si="2"/>
        <v>0</v>
      </c>
      <c r="I11" s="413">
        <f t="shared" si="3"/>
        <v>0</v>
      </c>
    </row>
    <row r="12" spans="1:9" ht="12">
      <c r="A12" s="411" t="s">
        <v>1943</v>
      </c>
      <c r="B12" s="412" t="s">
        <v>1825</v>
      </c>
      <c r="C12" s="413">
        <v>1</v>
      </c>
      <c r="D12" s="414">
        <v>0</v>
      </c>
      <c r="E12" s="413">
        <f t="shared" si="0"/>
        <v>0</v>
      </c>
      <c r="F12" s="414">
        <v>0</v>
      </c>
      <c r="G12" s="413">
        <f t="shared" si="1"/>
        <v>0</v>
      </c>
      <c r="H12" s="413">
        <f t="shared" si="2"/>
        <v>0</v>
      </c>
      <c r="I12" s="413">
        <f t="shared" si="3"/>
        <v>0</v>
      </c>
    </row>
    <row r="13" spans="1:9" ht="12">
      <c r="A13" s="411" t="s">
        <v>1944</v>
      </c>
      <c r="B13" s="412" t="s">
        <v>1825</v>
      </c>
      <c r="C13" s="413">
        <v>5</v>
      </c>
      <c r="D13" s="414">
        <v>0</v>
      </c>
      <c r="E13" s="413">
        <f t="shared" si="0"/>
        <v>0</v>
      </c>
      <c r="F13" s="414">
        <v>0</v>
      </c>
      <c r="G13" s="413">
        <f t="shared" si="1"/>
        <v>0</v>
      </c>
      <c r="H13" s="413">
        <f t="shared" si="2"/>
        <v>0</v>
      </c>
      <c r="I13" s="413">
        <f t="shared" si="3"/>
        <v>0</v>
      </c>
    </row>
    <row r="14" spans="1:9" ht="12">
      <c r="A14" s="411" t="s">
        <v>1945</v>
      </c>
      <c r="B14" s="412" t="s">
        <v>1825</v>
      </c>
      <c r="C14" s="413">
        <v>10</v>
      </c>
      <c r="D14" s="414">
        <v>0</v>
      </c>
      <c r="E14" s="413">
        <f t="shared" si="0"/>
        <v>0</v>
      </c>
      <c r="F14" s="414">
        <v>0</v>
      </c>
      <c r="G14" s="413">
        <f t="shared" si="1"/>
        <v>0</v>
      </c>
      <c r="H14" s="413">
        <f t="shared" si="2"/>
        <v>0</v>
      </c>
      <c r="I14" s="413">
        <f t="shared" si="3"/>
        <v>0</v>
      </c>
    </row>
    <row r="15" spans="1:9" ht="24.75">
      <c r="A15" s="411" t="s">
        <v>1946</v>
      </c>
      <c r="B15" s="412" t="s">
        <v>1825</v>
      </c>
      <c r="C15" s="413">
        <v>8</v>
      </c>
      <c r="D15" s="414">
        <v>0</v>
      </c>
      <c r="E15" s="413">
        <f t="shared" si="0"/>
        <v>0</v>
      </c>
      <c r="F15" s="414">
        <v>0</v>
      </c>
      <c r="G15" s="413">
        <f t="shared" si="1"/>
        <v>0</v>
      </c>
      <c r="H15" s="413">
        <f t="shared" si="2"/>
        <v>0</v>
      </c>
      <c r="I15" s="413">
        <f t="shared" si="3"/>
        <v>0</v>
      </c>
    </row>
    <row r="16" spans="1:9" ht="24.75">
      <c r="A16" s="411" t="s">
        <v>1947</v>
      </c>
      <c r="B16" s="412" t="s">
        <v>1825</v>
      </c>
      <c r="C16" s="413">
        <v>12</v>
      </c>
      <c r="D16" s="414">
        <v>0</v>
      </c>
      <c r="E16" s="413">
        <f t="shared" si="0"/>
        <v>0</v>
      </c>
      <c r="F16" s="414">
        <v>0</v>
      </c>
      <c r="G16" s="413">
        <f t="shared" si="1"/>
        <v>0</v>
      </c>
      <c r="H16" s="413">
        <f t="shared" si="2"/>
        <v>0</v>
      </c>
      <c r="I16" s="413">
        <f t="shared" si="3"/>
        <v>0</v>
      </c>
    </row>
    <row r="17" spans="1:9" ht="24.75">
      <c r="A17" s="411" t="s">
        <v>1948</v>
      </c>
      <c r="B17" s="412" t="s">
        <v>1825</v>
      </c>
      <c r="C17" s="413">
        <v>6</v>
      </c>
      <c r="D17" s="414">
        <v>0</v>
      </c>
      <c r="E17" s="413">
        <f t="shared" si="0"/>
        <v>0</v>
      </c>
      <c r="F17" s="413"/>
      <c r="G17" s="413"/>
      <c r="H17" s="413">
        <f t="shared" si="2"/>
        <v>0</v>
      </c>
      <c r="I17" s="413">
        <f t="shared" si="3"/>
        <v>0</v>
      </c>
    </row>
    <row r="18" spans="1:9" ht="12">
      <c r="A18" s="411" t="s">
        <v>1949</v>
      </c>
      <c r="B18" s="412" t="s">
        <v>1825</v>
      </c>
      <c r="C18" s="413">
        <v>6</v>
      </c>
      <c r="D18" s="414">
        <v>0</v>
      </c>
      <c r="E18" s="413">
        <f t="shared" si="0"/>
        <v>0</v>
      </c>
      <c r="F18" s="414">
        <v>0</v>
      </c>
      <c r="G18" s="413">
        <f t="shared" si="1"/>
        <v>0</v>
      </c>
      <c r="H18" s="413">
        <f t="shared" si="2"/>
        <v>0</v>
      </c>
      <c r="I18" s="413">
        <f t="shared" si="3"/>
        <v>0</v>
      </c>
    </row>
    <row r="19" spans="1:9" ht="12">
      <c r="A19" s="411" t="s">
        <v>1950</v>
      </c>
      <c r="B19" s="412" t="s">
        <v>1825</v>
      </c>
      <c r="C19" s="413">
        <v>1</v>
      </c>
      <c r="D19" s="414">
        <v>0</v>
      </c>
      <c r="E19" s="413">
        <f t="shared" si="0"/>
        <v>0</v>
      </c>
      <c r="F19" s="414">
        <v>0</v>
      </c>
      <c r="G19" s="413">
        <f t="shared" si="1"/>
        <v>0</v>
      </c>
      <c r="H19" s="413">
        <f t="shared" si="2"/>
        <v>0</v>
      </c>
      <c r="I19" s="413">
        <f t="shared" si="3"/>
        <v>0</v>
      </c>
    </row>
    <row r="20" spans="1:9" ht="12">
      <c r="A20" s="408" t="s">
        <v>1951</v>
      </c>
      <c r="B20" s="409" t="s">
        <v>1</v>
      </c>
      <c r="C20" s="410"/>
      <c r="D20" s="410"/>
      <c r="E20" s="410">
        <f>SUM(E11:E19)</f>
        <v>0</v>
      </c>
      <c r="F20" s="410"/>
      <c r="G20" s="410">
        <f>SUM(G11:G19)</f>
        <v>0</v>
      </c>
      <c r="H20" s="410"/>
      <c r="I20" s="410">
        <f>SUM(I11:I19)</f>
        <v>0</v>
      </c>
    </row>
    <row r="21" spans="1:9" ht="12">
      <c r="A21" s="408" t="s">
        <v>1952</v>
      </c>
      <c r="B21" s="409" t="s">
        <v>1</v>
      </c>
      <c r="C21" s="410"/>
      <c r="D21" s="410"/>
      <c r="E21" s="410"/>
      <c r="F21" s="410"/>
      <c r="G21" s="410"/>
      <c r="H21" s="410"/>
      <c r="I21" s="410"/>
    </row>
    <row r="22" spans="1:9" ht="24.75">
      <c r="A22" s="411" t="s">
        <v>1953</v>
      </c>
      <c r="B22" s="412" t="s">
        <v>1825</v>
      </c>
      <c r="C22" s="413">
        <v>16</v>
      </c>
      <c r="D22" s="414">
        <v>0</v>
      </c>
      <c r="E22" s="413">
        <f t="shared" si="0"/>
        <v>0</v>
      </c>
      <c r="F22" s="414">
        <v>0</v>
      </c>
      <c r="G22" s="413">
        <f t="shared" si="1"/>
        <v>0</v>
      </c>
      <c r="H22" s="413">
        <f t="shared" si="2"/>
        <v>0</v>
      </c>
      <c r="I22" s="413">
        <f t="shared" si="3"/>
        <v>0</v>
      </c>
    </row>
    <row r="23" spans="1:9" ht="24.75">
      <c r="A23" s="411" t="s">
        <v>1954</v>
      </c>
      <c r="B23" s="412" t="s">
        <v>1825</v>
      </c>
      <c r="C23" s="413">
        <v>40</v>
      </c>
      <c r="D23" s="414">
        <v>0</v>
      </c>
      <c r="E23" s="413">
        <f t="shared" si="0"/>
        <v>0</v>
      </c>
      <c r="F23" s="414">
        <v>0</v>
      </c>
      <c r="G23" s="413">
        <f t="shared" si="1"/>
        <v>0</v>
      </c>
      <c r="H23" s="413">
        <f t="shared" si="2"/>
        <v>0</v>
      </c>
      <c r="I23" s="413">
        <f t="shared" si="3"/>
        <v>0</v>
      </c>
    </row>
    <row r="24" spans="1:9" ht="24.75">
      <c r="A24" s="411" t="s">
        <v>1955</v>
      </c>
      <c r="B24" s="412" t="s">
        <v>1825</v>
      </c>
      <c r="C24" s="413">
        <v>8</v>
      </c>
      <c r="D24" s="414">
        <v>0</v>
      </c>
      <c r="E24" s="413">
        <f t="shared" si="0"/>
        <v>0</v>
      </c>
      <c r="F24" s="414">
        <v>0</v>
      </c>
      <c r="G24" s="413">
        <f t="shared" si="1"/>
        <v>0</v>
      </c>
      <c r="H24" s="413">
        <f t="shared" si="2"/>
        <v>0</v>
      </c>
      <c r="I24" s="413">
        <f t="shared" si="3"/>
        <v>0</v>
      </c>
    </row>
    <row r="25" spans="1:9" ht="24.75">
      <c r="A25" s="411" t="s">
        <v>1956</v>
      </c>
      <c r="B25" s="412" t="s">
        <v>1825</v>
      </c>
      <c r="C25" s="413">
        <v>5</v>
      </c>
      <c r="D25" s="414">
        <v>0</v>
      </c>
      <c r="E25" s="413">
        <f t="shared" si="0"/>
        <v>0</v>
      </c>
      <c r="F25" s="414">
        <v>0</v>
      </c>
      <c r="G25" s="413">
        <f t="shared" si="1"/>
        <v>0</v>
      </c>
      <c r="H25" s="413">
        <f t="shared" si="2"/>
        <v>0</v>
      </c>
      <c r="I25" s="413">
        <f t="shared" si="3"/>
        <v>0</v>
      </c>
    </row>
    <row r="26" spans="1:9" ht="24.75">
      <c r="A26" s="411" t="s">
        <v>1957</v>
      </c>
      <c r="B26" s="412" t="s">
        <v>1825</v>
      </c>
      <c r="C26" s="413">
        <v>19</v>
      </c>
      <c r="D26" s="414">
        <v>0</v>
      </c>
      <c r="E26" s="413">
        <f t="shared" si="0"/>
        <v>0</v>
      </c>
      <c r="F26" s="414">
        <v>0</v>
      </c>
      <c r="G26" s="413">
        <f t="shared" si="1"/>
        <v>0</v>
      </c>
      <c r="H26" s="413">
        <f t="shared" si="2"/>
        <v>0</v>
      </c>
      <c r="I26" s="413">
        <f t="shared" si="3"/>
        <v>0</v>
      </c>
    </row>
    <row r="27" spans="1:9" ht="24.75">
      <c r="A27" s="411" t="s">
        <v>1958</v>
      </c>
      <c r="B27" s="412" t="s">
        <v>1825</v>
      </c>
      <c r="C27" s="413">
        <v>10</v>
      </c>
      <c r="D27" s="414">
        <v>0</v>
      </c>
      <c r="E27" s="413">
        <f t="shared" si="0"/>
        <v>0</v>
      </c>
      <c r="F27" s="414">
        <v>0</v>
      </c>
      <c r="G27" s="413">
        <f t="shared" si="1"/>
        <v>0</v>
      </c>
      <c r="H27" s="413">
        <f t="shared" si="2"/>
        <v>0</v>
      </c>
      <c r="I27" s="413">
        <f t="shared" si="3"/>
        <v>0</v>
      </c>
    </row>
    <row r="28" spans="1:9" ht="24.75">
      <c r="A28" s="411" t="s">
        <v>1959</v>
      </c>
      <c r="B28" s="412" t="s">
        <v>1</v>
      </c>
      <c r="C28" s="413"/>
      <c r="D28" s="413"/>
      <c r="E28" s="413"/>
      <c r="F28" s="413"/>
      <c r="G28" s="413"/>
      <c r="H28" s="413"/>
      <c r="I28" s="413"/>
    </row>
    <row r="29" spans="1:9" ht="12">
      <c r="A29" s="408" t="s">
        <v>1960</v>
      </c>
      <c r="B29" s="409" t="s">
        <v>1</v>
      </c>
      <c r="C29" s="410"/>
      <c r="D29" s="410"/>
      <c r="E29" s="410">
        <f>SUM(E22:E28)</f>
        <v>0</v>
      </c>
      <c r="F29" s="410"/>
      <c r="G29" s="410">
        <f>SUM(G22:G28)</f>
        <v>0</v>
      </c>
      <c r="H29" s="410"/>
      <c r="I29" s="410">
        <f>SUM(I22:I28)</f>
        <v>0</v>
      </c>
    </row>
    <row r="30" spans="1:9" ht="12">
      <c r="A30" s="408" t="s">
        <v>1961</v>
      </c>
      <c r="B30" s="409" t="s">
        <v>1</v>
      </c>
      <c r="C30" s="410"/>
      <c r="D30" s="410"/>
      <c r="E30" s="410"/>
      <c r="F30" s="410"/>
      <c r="G30" s="410"/>
      <c r="H30" s="410"/>
      <c r="I30" s="410"/>
    </row>
    <row r="31" spans="1:9" ht="12">
      <c r="A31" s="411" t="s">
        <v>1962</v>
      </c>
      <c r="B31" s="412" t="s">
        <v>255</v>
      </c>
      <c r="C31" s="413">
        <v>42</v>
      </c>
      <c r="D31" s="414">
        <v>0</v>
      </c>
      <c r="E31" s="413">
        <f t="shared" si="0"/>
        <v>0</v>
      </c>
      <c r="F31" s="414">
        <v>0</v>
      </c>
      <c r="G31" s="413">
        <f t="shared" si="1"/>
        <v>0</v>
      </c>
      <c r="H31" s="413">
        <f t="shared" si="2"/>
        <v>0</v>
      </c>
      <c r="I31" s="413">
        <f t="shared" si="3"/>
        <v>0</v>
      </c>
    </row>
    <row r="32" spans="1:9" ht="12">
      <c r="A32" s="411" t="s">
        <v>1963</v>
      </c>
      <c r="B32" s="412" t="s">
        <v>255</v>
      </c>
      <c r="C32" s="413">
        <v>2314</v>
      </c>
      <c r="D32" s="414">
        <v>0</v>
      </c>
      <c r="E32" s="413">
        <f t="shared" si="0"/>
        <v>0</v>
      </c>
      <c r="F32" s="414">
        <v>0</v>
      </c>
      <c r="G32" s="413">
        <f t="shared" si="1"/>
        <v>0</v>
      </c>
      <c r="H32" s="413">
        <f t="shared" si="2"/>
        <v>0</v>
      </c>
      <c r="I32" s="413">
        <f t="shared" si="3"/>
        <v>0</v>
      </c>
    </row>
    <row r="33" spans="1:9" ht="12">
      <c r="A33" s="411" t="s">
        <v>1964</v>
      </c>
      <c r="B33" s="412" t="s">
        <v>255</v>
      </c>
      <c r="C33" s="413">
        <v>1376</v>
      </c>
      <c r="D33" s="414">
        <v>0</v>
      </c>
      <c r="E33" s="413">
        <f t="shared" si="0"/>
        <v>0</v>
      </c>
      <c r="F33" s="414">
        <v>0</v>
      </c>
      <c r="G33" s="413">
        <f t="shared" si="1"/>
        <v>0</v>
      </c>
      <c r="H33" s="413">
        <f t="shared" si="2"/>
        <v>0</v>
      </c>
      <c r="I33" s="413">
        <f t="shared" si="3"/>
        <v>0</v>
      </c>
    </row>
    <row r="34" spans="1:9" ht="12">
      <c r="A34" s="411" t="s">
        <v>1965</v>
      </c>
      <c r="B34" s="412" t="s">
        <v>255</v>
      </c>
      <c r="C34" s="413">
        <v>384</v>
      </c>
      <c r="D34" s="414">
        <v>0</v>
      </c>
      <c r="E34" s="413">
        <f t="shared" si="0"/>
        <v>0</v>
      </c>
      <c r="F34" s="414">
        <v>0</v>
      </c>
      <c r="G34" s="413">
        <f t="shared" si="1"/>
        <v>0</v>
      </c>
      <c r="H34" s="413">
        <f t="shared" si="2"/>
        <v>0</v>
      </c>
      <c r="I34" s="413">
        <f t="shared" si="3"/>
        <v>0</v>
      </c>
    </row>
    <row r="35" spans="1:9" ht="12">
      <c r="A35" s="411" t="s">
        <v>1966</v>
      </c>
      <c r="B35" s="412" t="s">
        <v>255</v>
      </c>
      <c r="C35" s="413">
        <v>280</v>
      </c>
      <c r="D35" s="414">
        <v>0</v>
      </c>
      <c r="E35" s="413">
        <f t="shared" si="0"/>
        <v>0</v>
      </c>
      <c r="F35" s="414">
        <v>0</v>
      </c>
      <c r="G35" s="413">
        <f t="shared" si="1"/>
        <v>0</v>
      </c>
      <c r="H35" s="413">
        <f t="shared" si="2"/>
        <v>0</v>
      </c>
      <c r="I35" s="413">
        <f t="shared" si="3"/>
        <v>0</v>
      </c>
    </row>
    <row r="36" spans="1:9" ht="12">
      <c r="A36" s="411" t="s">
        <v>1967</v>
      </c>
      <c r="B36" s="412" t="s">
        <v>255</v>
      </c>
      <c r="C36" s="413">
        <v>70</v>
      </c>
      <c r="D36" s="414">
        <v>0</v>
      </c>
      <c r="E36" s="413">
        <f t="shared" si="0"/>
        <v>0</v>
      </c>
      <c r="F36" s="414">
        <v>0</v>
      </c>
      <c r="G36" s="413">
        <f t="shared" si="1"/>
        <v>0</v>
      </c>
      <c r="H36" s="413">
        <f t="shared" si="2"/>
        <v>0</v>
      </c>
      <c r="I36" s="413">
        <f t="shared" si="3"/>
        <v>0</v>
      </c>
    </row>
    <row r="37" spans="1:9" ht="12">
      <c r="A37" s="411" t="s">
        <v>1968</v>
      </c>
      <c r="B37" s="412" t="s">
        <v>255</v>
      </c>
      <c r="C37" s="413">
        <v>10</v>
      </c>
      <c r="D37" s="414">
        <v>0</v>
      </c>
      <c r="E37" s="413">
        <f t="shared" si="0"/>
        <v>0</v>
      </c>
      <c r="F37" s="414">
        <v>0</v>
      </c>
      <c r="G37" s="413">
        <f t="shared" si="1"/>
        <v>0</v>
      </c>
      <c r="H37" s="413">
        <f t="shared" si="2"/>
        <v>0</v>
      </c>
      <c r="I37" s="413">
        <f t="shared" si="3"/>
        <v>0</v>
      </c>
    </row>
    <row r="38" spans="1:9" ht="12">
      <c r="A38" s="411" t="s">
        <v>1969</v>
      </c>
      <c r="B38" s="412" t="s">
        <v>255</v>
      </c>
      <c r="C38" s="413">
        <v>110</v>
      </c>
      <c r="D38" s="414">
        <v>0</v>
      </c>
      <c r="E38" s="413">
        <f t="shared" si="0"/>
        <v>0</v>
      </c>
      <c r="F38" s="414">
        <v>0</v>
      </c>
      <c r="G38" s="413">
        <f t="shared" si="1"/>
        <v>0</v>
      </c>
      <c r="H38" s="413">
        <f t="shared" si="2"/>
        <v>0</v>
      </c>
      <c r="I38" s="413">
        <f t="shared" si="3"/>
        <v>0</v>
      </c>
    </row>
    <row r="39" spans="1:9" ht="12">
      <c r="A39" s="411" t="s">
        <v>1970</v>
      </c>
      <c r="B39" s="412" t="s">
        <v>255</v>
      </c>
      <c r="C39" s="413">
        <v>300</v>
      </c>
      <c r="D39" s="414">
        <v>0</v>
      </c>
      <c r="E39" s="413">
        <f t="shared" si="0"/>
        <v>0</v>
      </c>
      <c r="F39" s="414">
        <v>0</v>
      </c>
      <c r="G39" s="413">
        <f t="shared" si="1"/>
        <v>0</v>
      </c>
      <c r="H39" s="413">
        <f t="shared" si="2"/>
        <v>0</v>
      </c>
      <c r="I39" s="413">
        <f t="shared" si="3"/>
        <v>0</v>
      </c>
    </row>
    <row r="40" spans="1:9" ht="12">
      <c r="A40" s="411" t="s">
        <v>1971</v>
      </c>
      <c r="B40" s="412" t="s">
        <v>255</v>
      </c>
      <c r="C40" s="413">
        <v>200</v>
      </c>
      <c r="D40" s="414">
        <v>0</v>
      </c>
      <c r="E40" s="413">
        <f t="shared" si="0"/>
        <v>0</v>
      </c>
      <c r="F40" s="414">
        <v>0</v>
      </c>
      <c r="G40" s="413">
        <f t="shared" si="1"/>
        <v>0</v>
      </c>
      <c r="H40" s="413">
        <f t="shared" si="2"/>
        <v>0</v>
      </c>
      <c r="I40" s="413">
        <f t="shared" si="3"/>
        <v>0</v>
      </c>
    </row>
    <row r="41" spans="1:9" ht="12">
      <c r="A41" s="411" t="s">
        <v>1972</v>
      </c>
      <c r="B41" s="412" t="s">
        <v>255</v>
      </c>
      <c r="C41" s="413">
        <v>70</v>
      </c>
      <c r="D41" s="414">
        <v>0</v>
      </c>
      <c r="E41" s="413">
        <f t="shared" si="0"/>
        <v>0</v>
      </c>
      <c r="F41" s="414">
        <v>0</v>
      </c>
      <c r="G41" s="413">
        <f t="shared" si="1"/>
        <v>0</v>
      </c>
      <c r="H41" s="413">
        <f t="shared" si="2"/>
        <v>0</v>
      </c>
      <c r="I41" s="413">
        <f t="shared" si="3"/>
        <v>0</v>
      </c>
    </row>
    <row r="42" spans="1:9" ht="12">
      <c r="A42" s="411" t="s">
        <v>1973</v>
      </c>
      <c r="B42" s="412" t="s">
        <v>255</v>
      </c>
      <c r="C42" s="413">
        <v>70</v>
      </c>
      <c r="D42" s="414">
        <v>0</v>
      </c>
      <c r="E42" s="413">
        <f t="shared" si="0"/>
        <v>0</v>
      </c>
      <c r="F42" s="414">
        <v>0</v>
      </c>
      <c r="G42" s="413">
        <f t="shared" si="1"/>
        <v>0</v>
      </c>
      <c r="H42" s="413">
        <f t="shared" si="2"/>
        <v>0</v>
      </c>
      <c r="I42" s="413">
        <f t="shared" si="3"/>
        <v>0</v>
      </c>
    </row>
    <row r="43" spans="1:9" ht="24.75">
      <c r="A43" s="411" t="s">
        <v>1974</v>
      </c>
      <c r="B43" s="412" t="s">
        <v>1825</v>
      </c>
      <c r="C43" s="413">
        <v>250</v>
      </c>
      <c r="D43" s="413"/>
      <c r="E43" s="413"/>
      <c r="F43" s="414">
        <v>0</v>
      </c>
      <c r="G43" s="413">
        <f t="shared" si="1"/>
        <v>0</v>
      </c>
      <c r="H43" s="413">
        <f t="shared" si="2"/>
        <v>0</v>
      </c>
      <c r="I43" s="413">
        <f t="shared" si="3"/>
        <v>0</v>
      </c>
    </row>
    <row r="44" spans="1:9" ht="12">
      <c r="A44" s="408" t="s">
        <v>1975</v>
      </c>
      <c r="B44" s="409" t="s">
        <v>1</v>
      </c>
      <c r="C44" s="410"/>
      <c r="D44" s="410"/>
      <c r="E44" s="410">
        <f>SUM(E31:E43)</f>
        <v>0</v>
      </c>
      <c r="F44" s="410"/>
      <c r="G44" s="410">
        <f>SUM(G31:G43)</f>
        <v>0</v>
      </c>
      <c r="H44" s="410"/>
      <c r="I44" s="410">
        <f>SUM(I31:I43)</f>
        <v>0</v>
      </c>
    </row>
    <row r="45" spans="1:9" ht="12">
      <c r="A45" s="408" t="s">
        <v>1976</v>
      </c>
      <c r="B45" s="409" t="s">
        <v>1</v>
      </c>
      <c r="C45" s="410"/>
      <c r="D45" s="410"/>
      <c r="E45" s="410"/>
      <c r="F45" s="410"/>
      <c r="G45" s="410"/>
      <c r="H45" s="410"/>
      <c r="I45" s="410"/>
    </row>
    <row r="46" spans="1:9" ht="12">
      <c r="A46" s="411" t="s">
        <v>1977</v>
      </c>
      <c r="B46" s="412" t="s">
        <v>1825</v>
      </c>
      <c r="C46" s="413">
        <v>145</v>
      </c>
      <c r="D46" s="414">
        <v>0</v>
      </c>
      <c r="E46" s="413">
        <f t="shared" si="0"/>
        <v>0</v>
      </c>
      <c r="F46" s="414">
        <v>0</v>
      </c>
      <c r="G46" s="413">
        <f t="shared" si="1"/>
        <v>0</v>
      </c>
      <c r="H46" s="413">
        <f t="shared" si="2"/>
        <v>0</v>
      </c>
      <c r="I46" s="413">
        <f t="shared" si="3"/>
        <v>0</v>
      </c>
    </row>
    <row r="47" spans="1:9" ht="12">
      <c r="A47" s="411" t="s">
        <v>1978</v>
      </c>
      <c r="B47" s="412" t="s">
        <v>1825</v>
      </c>
      <c r="C47" s="413">
        <v>12</v>
      </c>
      <c r="D47" s="414">
        <v>0</v>
      </c>
      <c r="E47" s="413">
        <f t="shared" si="0"/>
        <v>0</v>
      </c>
      <c r="F47" s="414">
        <v>0</v>
      </c>
      <c r="G47" s="413">
        <f t="shared" si="1"/>
        <v>0</v>
      </c>
      <c r="H47" s="413">
        <f t="shared" si="2"/>
        <v>0</v>
      </c>
      <c r="I47" s="413">
        <f t="shared" si="3"/>
        <v>0</v>
      </c>
    </row>
    <row r="48" spans="1:9" ht="12">
      <c r="A48" s="411" t="s">
        <v>1979</v>
      </c>
      <c r="B48" s="412" t="s">
        <v>1825</v>
      </c>
      <c r="C48" s="413">
        <v>4</v>
      </c>
      <c r="D48" s="414">
        <v>0</v>
      </c>
      <c r="E48" s="413">
        <f t="shared" si="0"/>
        <v>0</v>
      </c>
      <c r="F48" s="413"/>
      <c r="G48" s="413"/>
      <c r="H48" s="413">
        <f t="shared" si="2"/>
        <v>0</v>
      </c>
      <c r="I48" s="413">
        <f t="shared" si="3"/>
        <v>0</v>
      </c>
    </row>
    <row r="49" spans="1:9" ht="12">
      <c r="A49" s="411" t="s">
        <v>1980</v>
      </c>
      <c r="B49" s="412" t="s">
        <v>255</v>
      </c>
      <c r="C49" s="413">
        <v>65</v>
      </c>
      <c r="D49" s="414">
        <v>0</v>
      </c>
      <c r="E49" s="413">
        <f t="shared" si="0"/>
        <v>0</v>
      </c>
      <c r="F49" s="414">
        <v>0</v>
      </c>
      <c r="G49" s="413">
        <f t="shared" si="1"/>
        <v>0</v>
      </c>
      <c r="H49" s="413">
        <f t="shared" si="2"/>
        <v>0</v>
      </c>
      <c r="I49" s="413">
        <f t="shared" si="3"/>
        <v>0</v>
      </c>
    </row>
    <row r="50" spans="1:9" ht="12">
      <c r="A50" s="411" t="s">
        <v>1981</v>
      </c>
      <c r="B50" s="412" t="s">
        <v>255</v>
      </c>
      <c r="C50" s="413">
        <v>200</v>
      </c>
      <c r="D50" s="414">
        <v>0</v>
      </c>
      <c r="E50" s="413">
        <f t="shared" si="0"/>
        <v>0</v>
      </c>
      <c r="F50" s="414">
        <v>0</v>
      </c>
      <c r="G50" s="413">
        <f t="shared" si="1"/>
        <v>0</v>
      </c>
      <c r="H50" s="413">
        <f t="shared" si="2"/>
        <v>0</v>
      </c>
      <c r="I50" s="413">
        <f t="shared" si="3"/>
        <v>0</v>
      </c>
    </row>
    <row r="51" spans="1:9" ht="12">
      <c r="A51" s="411" t="s">
        <v>1982</v>
      </c>
      <c r="B51" s="412" t="s">
        <v>255</v>
      </c>
      <c r="C51" s="413">
        <v>200</v>
      </c>
      <c r="D51" s="414">
        <v>0</v>
      </c>
      <c r="E51" s="413">
        <f t="shared" si="0"/>
        <v>0</v>
      </c>
      <c r="F51" s="414">
        <v>0</v>
      </c>
      <c r="G51" s="413">
        <f t="shared" si="1"/>
        <v>0</v>
      </c>
      <c r="H51" s="413">
        <f t="shared" si="2"/>
        <v>0</v>
      </c>
      <c r="I51" s="413">
        <f t="shared" si="3"/>
        <v>0</v>
      </c>
    </row>
    <row r="52" spans="1:9" ht="12">
      <c r="A52" s="411" t="s">
        <v>1983</v>
      </c>
      <c r="B52" s="412" t="s">
        <v>255</v>
      </c>
      <c r="C52" s="413">
        <v>40</v>
      </c>
      <c r="D52" s="414">
        <v>0</v>
      </c>
      <c r="E52" s="413">
        <f t="shared" si="0"/>
        <v>0</v>
      </c>
      <c r="F52" s="414">
        <v>0</v>
      </c>
      <c r="G52" s="413">
        <f t="shared" si="1"/>
        <v>0</v>
      </c>
      <c r="H52" s="413">
        <f t="shared" si="2"/>
        <v>0</v>
      </c>
      <c r="I52" s="413">
        <f t="shared" si="3"/>
        <v>0</v>
      </c>
    </row>
    <row r="53" spans="1:9" ht="12">
      <c r="A53" s="411" t="s">
        <v>1984</v>
      </c>
      <c r="B53" s="412" t="s">
        <v>255</v>
      </c>
      <c r="C53" s="413">
        <v>60</v>
      </c>
      <c r="D53" s="414">
        <v>0</v>
      </c>
      <c r="E53" s="413">
        <f t="shared" si="0"/>
        <v>0</v>
      </c>
      <c r="F53" s="414">
        <v>0</v>
      </c>
      <c r="G53" s="413">
        <f t="shared" si="1"/>
        <v>0</v>
      </c>
      <c r="H53" s="413">
        <f t="shared" si="2"/>
        <v>0</v>
      </c>
      <c r="I53" s="413">
        <f t="shared" si="3"/>
        <v>0</v>
      </c>
    </row>
    <row r="54" spans="1:9" ht="12">
      <c r="A54" s="411" t="s">
        <v>1985</v>
      </c>
      <c r="B54" s="412" t="s">
        <v>255</v>
      </c>
      <c r="C54" s="413">
        <v>40</v>
      </c>
      <c r="D54" s="414">
        <v>0</v>
      </c>
      <c r="E54" s="413">
        <f t="shared" si="0"/>
        <v>0</v>
      </c>
      <c r="F54" s="414">
        <v>0</v>
      </c>
      <c r="G54" s="413">
        <f t="shared" si="1"/>
        <v>0</v>
      </c>
      <c r="H54" s="413">
        <f t="shared" si="2"/>
        <v>0</v>
      </c>
      <c r="I54" s="413">
        <f t="shared" si="3"/>
        <v>0</v>
      </c>
    </row>
    <row r="55" spans="1:9" ht="12">
      <c r="A55" s="411" t="s">
        <v>1986</v>
      </c>
      <c r="B55" s="412" t="s">
        <v>255</v>
      </c>
      <c r="C55" s="413">
        <v>30</v>
      </c>
      <c r="D55" s="414">
        <v>0</v>
      </c>
      <c r="E55" s="413">
        <f t="shared" si="0"/>
        <v>0</v>
      </c>
      <c r="F55" s="414">
        <v>0</v>
      </c>
      <c r="G55" s="413">
        <f t="shared" si="1"/>
        <v>0</v>
      </c>
      <c r="H55" s="413">
        <f t="shared" si="2"/>
        <v>0</v>
      </c>
      <c r="I55" s="413">
        <f t="shared" si="3"/>
        <v>0</v>
      </c>
    </row>
    <row r="56" spans="1:9" ht="12">
      <c r="A56" s="411" t="s">
        <v>1987</v>
      </c>
      <c r="B56" s="412" t="s">
        <v>255</v>
      </c>
      <c r="C56" s="413">
        <v>20</v>
      </c>
      <c r="D56" s="414">
        <v>0</v>
      </c>
      <c r="E56" s="413">
        <f t="shared" si="0"/>
        <v>0</v>
      </c>
      <c r="F56" s="414">
        <v>0</v>
      </c>
      <c r="G56" s="413">
        <f t="shared" si="1"/>
        <v>0</v>
      </c>
      <c r="H56" s="413">
        <f t="shared" si="2"/>
        <v>0</v>
      </c>
      <c r="I56" s="413">
        <f t="shared" si="3"/>
        <v>0</v>
      </c>
    </row>
    <row r="57" spans="1:9" ht="24.75">
      <c r="A57" s="411" t="s">
        <v>1988</v>
      </c>
      <c r="B57" s="412" t="s">
        <v>255</v>
      </c>
      <c r="C57" s="413">
        <v>320</v>
      </c>
      <c r="D57" s="414">
        <v>0</v>
      </c>
      <c r="E57" s="413">
        <f t="shared" si="0"/>
        <v>0</v>
      </c>
      <c r="F57" s="414">
        <v>0</v>
      </c>
      <c r="G57" s="413">
        <f t="shared" si="1"/>
        <v>0</v>
      </c>
      <c r="H57" s="413">
        <f t="shared" si="2"/>
        <v>0</v>
      </c>
      <c r="I57" s="413">
        <f t="shared" si="3"/>
        <v>0</v>
      </c>
    </row>
    <row r="58" spans="1:9" ht="24.75">
      <c r="A58" s="411" t="s">
        <v>1989</v>
      </c>
      <c r="B58" s="412" t="s">
        <v>255</v>
      </c>
      <c r="C58" s="413">
        <v>40</v>
      </c>
      <c r="D58" s="414">
        <v>0</v>
      </c>
      <c r="E58" s="413">
        <f t="shared" si="0"/>
        <v>0</v>
      </c>
      <c r="F58" s="414">
        <v>0</v>
      </c>
      <c r="G58" s="413">
        <f t="shared" si="1"/>
        <v>0</v>
      </c>
      <c r="H58" s="413">
        <f t="shared" si="2"/>
        <v>0</v>
      </c>
      <c r="I58" s="413">
        <f t="shared" si="3"/>
        <v>0</v>
      </c>
    </row>
    <row r="59" spans="1:9" ht="24.75">
      <c r="A59" s="411" t="s">
        <v>1990</v>
      </c>
      <c r="B59" s="412" t="s">
        <v>255</v>
      </c>
      <c r="C59" s="413">
        <v>60</v>
      </c>
      <c r="D59" s="414">
        <v>0</v>
      </c>
      <c r="E59" s="413">
        <f t="shared" si="0"/>
        <v>0</v>
      </c>
      <c r="F59" s="414">
        <v>0</v>
      </c>
      <c r="G59" s="413">
        <f t="shared" si="1"/>
        <v>0</v>
      </c>
      <c r="H59" s="413">
        <f t="shared" si="2"/>
        <v>0</v>
      </c>
      <c r="I59" s="413">
        <f t="shared" si="3"/>
        <v>0</v>
      </c>
    </row>
    <row r="60" spans="1:9" ht="24.75">
      <c r="A60" s="411" t="s">
        <v>1991</v>
      </c>
      <c r="B60" s="412" t="s">
        <v>255</v>
      </c>
      <c r="C60" s="413">
        <v>6</v>
      </c>
      <c r="D60" s="414">
        <v>0</v>
      </c>
      <c r="E60" s="413">
        <f t="shared" si="0"/>
        <v>0</v>
      </c>
      <c r="F60" s="414">
        <v>0</v>
      </c>
      <c r="G60" s="413">
        <f t="shared" si="1"/>
        <v>0</v>
      </c>
      <c r="H60" s="413">
        <f t="shared" si="2"/>
        <v>0</v>
      </c>
      <c r="I60" s="413">
        <f t="shared" si="3"/>
        <v>0</v>
      </c>
    </row>
    <row r="61" spans="1:9" ht="24.75">
      <c r="A61" s="411" t="s">
        <v>1992</v>
      </c>
      <c r="B61" s="412" t="s">
        <v>1825</v>
      </c>
      <c r="C61" s="413">
        <v>25</v>
      </c>
      <c r="D61" s="414">
        <v>0</v>
      </c>
      <c r="E61" s="413">
        <f t="shared" si="0"/>
        <v>0</v>
      </c>
      <c r="F61" s="414">
        <v>0</v>
      </c>
      <c r="G61" s="413">
        <f t="shared" si="1"/>
        <v>0</v>
      </c>
      <c r="H61" s="413">
        <f t="shared" si="2"/>
        <v>0</v>
      </c>
      <c r="I61" s="413">
        <f t="shared" si="3"/>
        <v>0</v>
      </c>
    </row>
    <row r="62" spans="1:9" ht="12">
      <c r="A62" s="411" t="s">
        <v>1993</v>
      </c>
      <c r="B62" s="412" t="s">
        <v>255</v>
      </c>
      <c r="C62" s="413">
        <v>70</v>
      </c>
      <c r="D62" s="414">
        <v>0</v>
      </c>
      <c r="E62" s="413">
        <f t="shared" si="0"/>
        <v>0</v>
      </c>
      <c r="F62" s="414">
        <v>0</v>
      </c>
      <c r="G62" s="413">
        <f t="shared" si="1"/>
        <v>0</v>
      </c>
      <c r="H62" s="413">
        <f t="shared" si="2"/>
        <v>0</v>
      </c>
      <c r="I62" s="413">
        <f t="shared" si="3"/>
        <v>0</v>
      </c>
    </row>
    <row r="63" spans="1:9" ht="12">
      <c r="A63" s="411" t="s">
        <v>1994</v>
      </c>
      <c r="B63" s="412" t="s">
        <v>255</v>
      </c>
      <c r="C63" s="413">
        <v>52</v>
      </c>
      <c r="D63" s="414">
        <v>0</v>
      </c>
      <c r="E63" s="413">
        <f t="shared" si="0"/>
        <v>0</v>
      </c>
      <c r="F63" s="414">
        <v>0</v>
      </c>
      <c r="G63" s="413">
        <f t="shared" si="1"/>
        <v>0</v>
      </c>
      <c r="H63" s="413">
        <f t="shared" si="2"/>
        <v>0</v>
      </c>
      <c r="I63" s="413">
        <f t="shared" si="3"/>
        <v>0</v>
      </c>
    </row>
    <row r="64" spans="1:9" ht="36.75">
      <c r="A64" s="411" t="s">
        <v>1995</v>
      </c>
      <c r="B64" s="412" t="s">
        <v>1</v>
      </c>
      <c r="C64" s="413"/>
      <c r="D64" s="413"/>
      <c r="E64" s="413"/>
      <c r="F64" s="413"/>
      <c r="G64" s="413"/>
      <c r="H64" s="413"/>
      <c r="I64" s="413"/>
    </row>
    <row r="65" spans="1:9" ht="12">
      <c r="A65" s="408" t="s">
        <v>1996</v>
      </c>
      <c r="B65" s="409" t="s">
        <v>1</v>
      </c>
      <c r="C65" s="410"/>
      <c r="D65" s="410"/>
      <c r="E65" s="410">
        <f>SUM(E46:E64)</f>
        <v>0</v>
      </c>
      <c r="F65" s="410"/>
      <c r="G65" s="410">
        <f>SUM(G46:G64)</f>
        <v>0</v>
      </c>
      <c r="H65" s="410"/>
      <c r="I65" s="410">
        <f>SUM(I46:I64)</f>
        <v>0</v>
      </c>
    </row>
    <row r="66" spans="1:9" ht="12">
      <c r="A66" s="408" t="s">
        <v>1997</v>
      </c>
      <c r="B66" s="409" t="s">
        <v>1</v>
      </c>
      <c r="C66" s="410"/>
      <c r="D66" s="410"/>
      <c r="E66" s="410"/>
      <c r="F66" s="410"/>
      <c r="G66" s="410"/>
      <c r="H66" s="410"/>
      <c r="I66" s="410"/>
    </row>
    <row r="67" spans="1:9" ht="12">
      <c r="A67" s="411" t="s">
        <v>1998</v>
      </c>
      <c r="B67" s="412" t="s">
        <v>1825</v>
      </c>
      <c r="C67" s="413">
        <v>11</v>
      </c>
      <c r="D67" s="413"/>
      <c r="E67" s="413"/>
      <c r="F67" s="414">
        <v>0</v>
      </c>
      <c r="G67" s="413">
        <f t="shared" si="1"/>
        <v>0</v>
      </c>
      <c r="H67" s="413">
        <f t="shared" si="2"/>
        <v>0</v>
      </c>
      <c r="I67" s="413">
        <f t="shared" si="3"/>
        <v>0</v>
      </c>
    </row>
    <row r="68" spans="1:9" ht="12">
      <c r="A68" s="408" t="s">
        <v>1999</v>
      </c>
      <c r="B68" s="409" t="s">
        <v>1</v>
      </c>
      <c r="C68" s="410"/>
      <c r="D68" s="410"/>
      <c r="E68" s="410">
        <f>SUM(E67)</f>
        <v>0</v>
      </c>
      <c r="F68" s="410"/>
      <c r="G68" s="410">
        <f>SUM(G67)</f>
        <v>0</v>
      </c>
      <c r="H68" s="410"/>
      <c r="I68" s="410">
        <f>SUM(I67)</f>
        <v>0</v>
      </c>
    </row>
    <row r="69" spans="1:9" ht="12">
      <c r="A69" s="408" t="s">
        <v>2000</v>
      </c>
      <c r="B69" s="409" t="s">
        <v>1</v>
      </c>
      <c r="C69" s="410"/>
      <c r="D69" s="410"/>
      <c r="E69" s="410"/>
      <c r="F69" s="410"/>
      <c r="G69" s="410"/>
      <c r="H69" s="410"/>
      <c r="I69" s="410"/>
    </row>
    <row r="70" spans="1:9" ht="12">
      <c r="A70" s="411" t="s">
        <v>2001</v>
      </c>
      <c r="B70" s="412" t="s">
        <v>255</v>
      </c>
      <c r="C70" s="413">
        <v>576</v>
      </c>
      <c r="D70" s="414">
        <v>0</v>
      </c>
      <c r="E70" s="413">
        <f aca="true" t="shared" si="4" ref="E70:E110">C70*D70</f>
        <v>0</v>
      </c>
      <c r="F70" s="414">
        <v>0</v>
      </c>
      <c r="G70" s="413">
        <f aca="true" t="shared" si="5" ref="G70:G104">C70*F70</f>
        <v>0</v>
      </c>
      <c r="H70" s="413">
        <f aca="true" t="shared" si="6" ref="H70:H110">D70+F70</f>
        <v>0</v>
      </c>
      <c r="I70" s="413">
        <f aca="true" t="shared" si="7" ref="I70:I110">C70*H70</f>
        <v>0</v>
      </c>
    </row>
    <row r="71" spans="1:9" ht="12">
      <c r="A71" s="411" t="s">
        <v>2002</v>
      </c>
      <c r="B71" s="412" t="s">
        <v>255</v>
      </c>
      <c r="C71" s="413">
        <v>288</v>
      </c>
      <c r="D71" s="414">
        <v>0</v>
      </c>
      <c r="E71" s="413">
        <f t="shared" si="4"/>
        <v>0</v>
      </c>
      <c r="F71" s="414">
        <v>0</v>
      </c>
      <c r="G71" s="413">
        <f t="shared" si="5"/>
        <v>0</v>
      </c>
      <c r="H71" s="413">
        <f t="shared" si="6"/>
        <v>0</v>
      </c>
      <c r="I71" s="413">
        <f t="shared" si="7"/>
        <v>0</v>
      </c>
    </row>
    <row r="72" spans="1:9" ht="12">
      <c r="A72" s="411" t="s">
        <v>2003</v>
      </c>
      <c r="B72" s="412" t="s">
        <v>255</v>
      </c>
      <c r="C72" s="413">
        <v>182</v>
      </c>
      <c r="D72" s="414">
        <v>0</v>
      </c>
      <c r="E72" s="413">
        <f t="shared" si="4"/>
        <v>0</v>
      </c>
      <c r="F72" s="414">
        <v>0</v>
      </c>
      <c r="G72" s="413">
        <f t="shared" si="5"/>
        <v>0</v>
      </c>
      <c r="H72" s="413">
        <f t="shared" si="6"/>
        <v>0</v>
      </c>
      <c r="I72" s="413">
        <f t="shared" si="7"/>
        <v>0</v>
      </c>
    </row>
    <row r="73" spans="1:9" ht="12">
      <c r="A73" s="411" t="s">
        <v>2004</v>
      </c>
      <c r="B73" s="412" t="s">
        <v>1825</v>
      </c>
      <c r="C73" s="413">
        <v>45</v>
      </c>
      <c r="D73" s="414">
        <v>0</v>
      </c>
      <c r="E73" s="413">
        <f t="shared" si="4"/>
        <v>0</v>
      </c>
      <c r="F73" s="414">
        <v>0</v>
      </c>
      <c r="G73" s="413">
        <f t="shared" si="5"/>
        <v>0</v>
      </c>
      <c r="H73" s="413">
        <f t="shared" si="6"/>
        <v>0</v>
      </c>
      <c r="I73" s="413">
        <f t="shared" si="7"/>
        <v>0</v>
      </c>
    </row>
    <row r="74" spans="1:9" ht="12">
      <c r="A74" s="411" t="s">
        <v>2005</v>
      </c>
      <c r="B74" s="412" t="s">
        <v>1825</v>
      </c>
      <c r="C74" s="413">
        <v>45</v>
      </c>
      <c r="D74" s="414">
        <v>0</v>
      </c>
      <c r="E74" s="413">
        <f t="shared" si="4"/>
        <v>0</v>
      </c>
      <c r="F74" s="414">
        <v>0</v>
      </c>
      <c r="G74" s="413">
        <f t="shared" si="5"/>
        <v>0</v>
      </c>
      <c r="H74" s="413">
        <f t="shared" si="6"/>
        <v>0</v>
      </c>
      <c r="I74" s="413">
        <f t="shared" si="7"/>
        <v>0</v>
      </c>
    </row>
    <row r="75" spans="1:9" ht="12">
      <c r="A75" s="411" t="s">
        <v>2006</v>
      </c>
      <c r="B75" s="412" t="s">
        <v>1825</v>
      </c>
      <c r="C75" s="413">
        <v>80</v>
      </c>
      <c r="D75" s="414">
        <v>0</v>
      </c>
      <c r="E75" s="413">
        <f t="shared" si="4"/>
        <v>0</v>
      </c>
      <c r="F75" s="414">
        <v>0</v>
      </c>
      <c r="G75" s="413">
        <f t="shared" si="5"/>
        <v>0</v>
      </c>
      <c r="H75" s="413">
        <f t="shared" si="6"/>
        <v>0</v>
      </c>
      <c r="I75" s="413">
        <f t="shared" si="7"/>
        <v>0</v>
      </c>
    </row>
    <row r="76" spans="1:9" ht="12">
      <c r="A76" s="411" t="s">
        <v>2007</v>
      </c>
      <c r="B76" s="412" t="s">
        <v>1825</v>
      </c>
      <c r="C76" s="413">
        <v>288</v>
      </c>
      <c r="D76" s="414">
        <v>0</v>
      </c>
      <c r="E76" s="413">
        <f t="shared" si="4"/>
        <v>0</v>
      </c>
      <c r="F76" s="414">
        <v>0</v>
      </c>
      <c r="G76" s="413">
        <f t="shared" si="5"/>
        <v>0</v>
      </c>
      <c r="H76" s="413">
        <f t="shared" si="6"/>
        <v>0</v>
      </c>
      <c r="I76" s="413">
        <f t="shared" si="7"/>
        <v>0</v>
      </c>
    </row>
    <row r="77" spans="1:9" ht="12">
      <c r="A77" s="411" t="s">
        <v>2008</v>
      </c>
      <c r="B77" s="412" t="s">
        <v>1825</v>
      </c>
      <c r="C77" s="413">
        <v>40</v>
      </c>
      <c r="D77" s="414">
        <v>0</v>
      </c>
      <c r="E77" s="413">
        <f t="shared" si="4"/>
        <v>0</v>
      </c>
      <c r="F77" s="414">
        <v>0</v>
      </c>
      <c r="G77" s="413">
        <f t="shared" si="5"/>
        <v>0</v>
      </c>
      <c r="H77" s="413">
        <f t="shared" si="6"/>
        <v>0</v>
      </c>
      <c r="I77" s="413">
        <f t="shared" si="7"/>
        <v>0</v>
      </c>
    </row>
    <row r="78" spans="1:9" ht="12">
      <c r="A78" s="411" t="s">
        <v>2009</v>
      </c>
      <c r="B78" s="412" t="s">
        <v>1825</v>
      </c>
      <c r="C78" s="413">
        <v>140</v>
      </c>
      <c r="D78" s="414">
        <v>0</v>
      </c>
      <c r="E78" s="413">
        <f t="shared" si="4"/>
        <v>0</v>
      </c>
      <c r="F78" s="414">
        <v>0</v>
      </c>
      <c r="G78" s="413">
        <f t="shared" si="5"/>
        <v>0</v>
      </c>
      <c r="H78" s="413">
        <f t="shared" si="6"/>
        <v>0</v>
      </c>
      <c r="I78" s="413">
        <f t="shared" si="7"/>
        <v>0</v>
      </c>
    </row>
    <row r="79" spans="1:9" ht="12">
      <c r="A79" s="411" t="s">
        <v>2010</v>
      </c>
      <c r="B79" s="412" t="s">
        <v>1825</v>
      </c>
      <c r="C79" s="413">
        <v>4</v>
      </c>
      <c r="D79" s="414">
        <v>0</v>
      </c>
      <c r="E79" s="413">
        <f t="shared" si="4"/>
        <v>0</v>
      </c>
      <c r="F79" s="414">
        <v>0</v>
      </c>
      <c r="G79" s="413">
        <f t="shared" si="5"/>
        <v>0</v>
      </c>
      <c r="H79" s="413">
        <f t="shared" si="6"/>
        <v>0</v>
      </c>
      <c r="I79" s="413">
        <f t="shared" si="7"/>
        <v>0</v>
      </c>
    </row>
    <row r="80" spans="1:9" ht="12">
      <c r="A80" s="411" t="s">
        <v>2011</v>
      </c>
      <c r="B80" s="412" t="s">
        <v>1825</v>
      </c>
      <c r="C80" s="413">
        <v>20</v>
      </c>
      <c r="D80" s="414">
        <v>0</v>
      </c>
      <c r="E80" s="413">
        <f t="shared" si="4"/>
        <v>0</v>
      </c>
      <c r="F80" s="414">
        <v>0</v>
      </c>
      <c r="G80" s="413">
        <f t="shared" si="5"/>
        <v>0</v>
      </c>
      <c r="H80" s="413">
        <f t="shared" si="6"/>
        <v>0</v>
      </c>
      <c r="I80" s="413">
        <f t="shared" si="7"/>
        <v>0</v>
      </c>
    </row>
    <row r="81" spans="1:9" ht="36.75">
      <c r="A81" s="411" t="s">
        <v>2012</v>
      </c>
      <c r="B81" s="412" t="s">
        <v>1825</v>
      </c>
      <c r="C81" s="413">
        <v>5</v>
      </c>
      <c r="D81" s="414">
        <v>0</v>
      </c>
      <c r="E81" s="413">
        <f t="shared" si="4"/>
        <v>0</v>
      </c>
      <c r="F81" s="414">
        <v>0</v>
      </c>
      <c r="G81" s="413">
        <f t="shared" si="5"/>
        <v>0</v>
      </c>
      <c r="H81" s="413">
        <f t="shared" si="6"/>
        <v>0</v>
      </c>
      <c r="I81" s="413">
        <f t="shared" si="7"/>
        <v>0</v>
      </c>
    </row>
    <row r="82" spans="1:9" ht="12">
      <c r="A82" s="411" t="s">
        <v>2013</v>
      </c>
      <c r="B82" s="412" t="s">
        <v>1825</v>
      </c>
      <c r="C82" s="413">
        <v>10</v>
      </c>
      <c r="D82" s="414">
        <v>0</v>
      </c>
      <c r="E82" s="413">
        <f t="shared" si="4"/>
        <v>0</v>
      </c>
      <c r="F82" s="414">
        <v>0</v>
      </c>
      <c r="G82" s="413">
        <f t="shared" si="5"/>
        <v>0</v>
      </c>
      <c r="H82" s="413">
        <f t="shared" si="6"/>
        <v>0</v>
      </c>
      <c r="I82" s="413">
        <f t="shared" si="7"/>
        <v>0</v>
      </c>
    </row>
    <row r="83" spans="1:9" ht="12">
      <c r="A83" s="411" t="s">
        <v>2014</v>
      </c>
      <c r="B83" s="412" t="s">
        <v>1825</v>
      </c>
      <c r="C83" s="413">
        <v>20</v>
      </c>
      <c r="D83" s="414">
        <v>0</v>
      </c>
      <c r="E83" s="413">
        <f t="shared" si="4"/>
        <v>0</v>
      </c>
      <c r="F83" s="413"/>
      <c r="G83" s="413"/>
      <c r="H83" s="413">
        <f t="shared" si="6"/>
        <v>0</v>
      </c>
      <c r="I83" s="413">
        <f t="shared" si="7"/>
        <v>0</v>
      </c>
    </row>
    <row r="84" spans="1:9" ht="12">
      <c r="A84" s="411" t="s">
        <v>2015</v>
      </c>
      <c r="B84" s="412" t="s">
        <v>1825</v>
      </c>
      <c r="C84" s="413">
        <v>4</v>
      </c>
      <c r="D84" s="414">
        <v>0</v>
      </c>
      <c r="E84" s="413">
        <f t="shared" si="4"/>
        <v>0</v>
      </c>
      <c r="F84" s="414">
        <v>0</v>
      </c>
      <c r="G84" s="413">
        <f t="shared" si="5"/>
        <v>0</v>
      </c>
      <c r="H84" s="413">
        <f t="shared" si="6"/>
        <v>0</v>
      </c>
      <c r="I84" s="413">
        <f t="shared" si="7"/>
        <v>0</v>
      </c>
    </row>
    <row r="85" spans="1:9" ht="12">
      <c r="A85" s="411" t="s">
        <v>2016</v>
      </c>
      <c r="B85" s="412" t="s">
        <v>1825</v>
      </c>
      <c r="C85" s="413">
        <v>34</v>
      </c>
      <c r="D85" s="414">
        <v>0</v>
      </c>
      <c r="E85" s="413">
        <f t="shared" si="4"/>
        <v>0</v>
      </c>
      <c r="F85" s="414">
        <v>0</v>
      </c>
      <c r="G85" s="413">
        <f t="shared" si="5"/>
        <v>0</v>
      </c>
      <c r="H85" s="413">
        <f t="shared" si="6"/>
        <v>0</v>
      </c>
      <c r="I85" s="413">
        <f t="shared" si="7"/>
        <v>0</v>
      </c>
    </row>
    <row r="86" spans="1:9" ht="12">
      <c r="A86" s="408" t="s">
        <v>2017</v>
      </c>
      <c r="B86" s="409" t="s">
        <v>1</v>
      </c>
      <c r="C86" s="410"/>
      <c r="D86" s="410"/>
      <c r="E86" s="410">
        <f>SUM(E70:E85)</f>
        <v>0</v>
      </c>
      <c r="F86" s="410"/>
      <c r="G86" s="410">
        <f>SUM(G70:G85)</f>
        <v>0</v>
      </c>
      <c r="H86" s="410"/>
      <c r="I86" s="410">
        <f>SUM(I70:I85)</f>
        <v>0</v>
      </c>
    </row>
    <row r="87" spans="1:9" ht="12">
      <c r="A87" s="408" t="s">
        <v>129</v>
      </c>
      <c r="B87" s="409" t="s">
        <v>1</v>
      </c>
      <c r="C87" s="410"/>
      <c r="D87" s="410"/>
      <c r="E87" s="410"/>
      <c r="F87" s="410"/>
      <c r="G87" s="410"/>
      <c r="H87" s="410"/>
      <c r="I87" s="410"/>
    </row>
    <row r="88" spans="1:9" ht="12">
      <c r="A88" s="411" t="s">
        <v>2018</v>
      </c>
      <c r="B88" s="412" t="s">
        <v>2019</v>
      </c>
      <c r="C88" s="413">
        <v>0.5</v>
      </c>
      <c r="D88" s="413"/>
      <c r="E88" s="413"/>
      <c r="F88" s="414">
        <v>0</v>
      </c>
      <c r="G88" s="413">
        <f t="shared" si="5"/>
        <v>0</v>
      </c>
      <c r="H88" s="413">
        <f t="shared" si="6"/>
        <v>0</v>
      </c>
      <c r="I88" s="413">
        <f t="shared" si="7"/>
        <v>0</v>
      </c>
    </row>
    <row r="89" spans="1:9" ht="12">
      <c r="A89" s="411" t="s">
        <v>2020</v>
      </c>
      <c r="B89" s="412" t="s">
        <v>142</v>
      </c>
      <c r="C89" s="413">
        <v>70</v>
      </c>
      <c r="D89" s="413"/>
      <c r="E89" s="413"/>
      <c r="F89" s="414">
        <v>0</v>
      </c>
      <c r="G89" s="413">
        <f t="shared" si="5"/>
        <v>0</v>
      </c>
      <c r="H89" s="413">
        <f t="shared" si="6"/>
        <v>0</v>
      </c>
      <c r="I89" s="413">
        <f t="shared" si="7"/>
        <v>0</v>
      </c>
    </row>
    <row r="90" spans="1:9" ht="12">
      <c r="A90" s="411" t="s">
        <v>2021</v>
      </c>
      <c r="B90" s="412" t="s">
        <v>142</v>
      </c>
      <c r="C90" s="413">
        <v>70</v>
      </c>
      <c r="D90" s="413"/>
      <c r="E90" s="413"/>
      <c r="F90" s="414">
        <v>0</v>
      </c>
      <c r="G90" s="413">
        <f t="shared" si="5"/>
        <v>0</v>
      </c>
      <c r="H90" s="413">
        <f t="shared" si="6"/>
        <v>0</v>
      </c>
      <c r="I90" s="413">
        <f t="shared" si="7"/>
        <v>0</v>
      </c>
    </row>
    <row r="91" spans="1:9" ht="24.75">
      <c r="A91" s="411" t="s">
        <v>2022</v>
      </c>
      <c r="B91" s="412" t="s">
        <v>255</v>
      </c>
      <c r="C91" s="413">
        <v>350</v>
      </c>
      <c r="D91" s="413"/>
      <c r="E91" s="413"/>
      <c r="F91" s="414">
        <v>0</v>
      </c>
      <c r="G91" s="413">
        <f t="shared" si="5"/>
        <v>0</v>
      </c>
      <c r="H91" s="413">
        <f t="shared" si="6"/>
        <v>0</v>
      </c>
      <c r="I91" s="413">
        <f t="shared" si="7"/>
        <v>0</v>
      </c>
    </row>
    <row r="92" spans="1:9" ht="24.75">
      <c r="A92" s="411" t="s">
        <v>2023</v>
      </c>
      <c r="B92" s="412" t="s">
        <v>255</v>
      </c>
      <c r="C92" s="413">
        <v>350</v>
      </c>
      <c r="D92" s="413"/>
      <c r="E92" s="413"/>
      <c r="F92" s="414">
        <v>0</v>
      </c>
      <c r="G92" s="413">
        <f t="shared" si="5"/>
        <v>0</v>
      </c>
      <c r="H92" s="413">
        <f t="shared" si="6"/>
        <v>0</v>
      </c>
      <c r="I92" s="413">
        <f t="shared" si="7"/>
        <v>0</v>
      </c>
    </row>
    <row r="93" spans="1:9" ht="12">
      <c r="A93" s="411" t="s">
        <v>2024</v>
      </c>
      <c r="B93" s="412" t="s">
        <v>255</v>
      </c>
      <c r="C93" s="413">
        <v>101</v>
      </c>
      <c r="D93" s="414">
        <v>0</v>
      </c>
      <c r="E93" s="413">
        <f t="shared" si="4"/>
        <v>0</v>
      </c>
      <c r="F93" s="413"/>
      <c r="G93" s="413"/>
      <c r="H93" s="413">
        <f t="shared" si="6"/>
        <v>0</v>
      </c>
      <c r="I93" s="413">
        <f t="shared" si="7"/>
        <v>0</v>
      </c>
    </row>
    <row r="94" spans="1:9" ht="24.75">
      <c r="A94" s="411" t="s">
        <v>2025</v>
      </c>
      <c r="B94" s="412" t="s">
        <v>255</v>
      </c>
      <c r="C94" s="413">
        <v>202</v>
      </c>
      <c r="D94" s="414">
        <v>0</v>
      </c>
      <c r="E94" s="413">
        <f t="shared" si="4"/>
        <v>0</v>
      </c>
      <c r="F94" s="414">
        <v>0</v>
      </c>
      <c r="G94" s="413">
        <f t="shared" si="5"/>
        <v>0</v>
      </c>
      <c r="H94" s="413">
        <f t="shared" si="6"/>
        <v>0</v>
      </c>
      <c r="I94" s="413">
        <f t="shared" si="7"/>
        <v>0</v>
      </c>
    </row>
    <row r="95" spans="1:9" ht="24.75">
      <c r="A95" s="411" t="s">
        <v>2026</v>
      </c>
      <c r="B95" s="412" t="s">
        <v>255</v>
      </c>
      <c r="C95" s="413">
        <v>101</v>
      </c>
      <c r="D95" s="414">
        <v>0</v>
      </c>
      <c r="E95" s="413">
        <f t="shared" si="4"/>
        <v>0</v>
      </c>
      <c r="F95" s="413"/>
      <c r="G95" s="413"/>
      <c r="H95" s="413">
        <f t="shared" si="6"/>
        <v>0</v>
      </c>
      <c r="I95" s="413">
        <f t="shared" si="7"/>
        <v>0</v>
      </c>
    </row>
    <row r="96" spans="1:9" ht="12">
      <c r="A96" s="411" t="s">
        <v>2027</v>
      </c>
      <c r="B96" s="412" t="s">
        <v>255</v>
      </c>
      <c r="C96" s="413">
        <v>101</v>
      </c>
      <c r="D96" s="414">
        <v>0</v>
      </c>
      <c r="E96" s="413">
        <f t="shared" si="4"/>
        <v>0</v>
      </c>
      <c r="F96" s="414">
        <v>0</v>
      </c>
      <c r="G96" s="413">
        <f t="shared" si="5"/>
        <v>0</v>
      </c>
      <c r="H96" s="413">
        <f t="shared" si="6"/>
        <v>0</v>
      </c>
      <c r="I96" s="413">
        <f t="shared" si="7"/>
        <v>0</v>
      </c>
    </row>
    <row r="97" spans="1:9" ht="12">
      <c r="A97" s="411" t="s">
        <v>2028</v>
      </c>
      <c r="B97" s="412" t="s">
        <v>133</v>
      </c>
      <c r="C97" s="413">
        <v>10.1</v>
      </c>
      <c r="D97" s="413"/>
      <c r="E97" s="413"/>
      <c r="F97" s="414">
        <v>0</v>
      </c>
      <c r="G97" s="413">
        <f t="shared" si="5"/>
        <v>0</v>
      </c>
      <c r="H97" s="413">
        <f t="shared" si="6"/>
        <v>0</v>
      </c>
      <c r="I97" s="413">
        <f t="shared" si="7"/>
        <v>0</v>
      </c>
    </row>
    <row r="98" spans="1:9" ht="12">
      <c r="A98" s="411" t="s">
        <v>2029</v>
      </c>
      <c r="B98" s="412" t="s">
        <v>142</v>
      </c>
      <c r="C98" s="413">
        <v>178</v>
      </c>
      <c r="D98" s="413"/>
      <c r="E98" s="413"/>
      <c r="F98" s="414">
        <v>0</v>
      </c>
      <c r="G98" s="413">
        <f t="shared" si="5"/>
        <v>0</v>
      </c>
      <c r="H98" s="413">
        <f t="shared" si="6"/>
        <v>0</v>
      </c>
      <c r="I98" s="413">
        <f t="shared" si="7"/>
        <v>0</v>
      </c>
    </row>
    <row r="99" spans="1:9" ht="12">
      <c r="A99" s="411" t="s">
        <v>2030</v>
      </c>
      <c r="B99" s="412" t="s">
        <v>1</v>
      </c>
      <c r="C99" s="413"/>
      <c r="D99" s="413"/>
      <c r="E99" s="413"/>
      <c r="F99" s="413"/>
      <c r="G99" s="413"/>
      <c r="H99" s="413"/>
      <c r="I99" s="413"/>
    </row>
    <row r="100" spans="1:9" ht="12">
      <c r="A100" s="408" t="s">
        <v>2031</v>
      </c>
      <c r="B100" s="409" t="s">
        <v>1</v>
      </c>
      <c r="C100" s="410"/>
      <c r="D100" s="410"/>
      <c r="E100" s="410">
        <f>SUM(E88:E99)</f>
        <v>0</v>
      </c>
      <c r="F100" s="410"/>
      <c r="G100" s="410">
        <f>SUM(G88:G99)</f>
        <v>0</v>
      </c>
      <c r="H100" s="410"/>
      <c r="I100" s="410">
        <f>SUM(I88:I99)</f>
        <v>0</v>
      </c>
    </row>
    <row r="101" spans="1:9" ht="12">
      <c r="A101" s="408" t="s">
        <v>2032</v>
      </c>
      <c r="B101" s="409" t="s">
        <v>1</v>
      </c>
      <c r="C101" s="410"/>
      <c r="D101" s="410"/>
      <c r="E101" s="410"/>
      <c r="F101" s="410"/>
      <c r="G101" s="410"/>
      <c r="H101" s="410"/>
      <c r="I101" s="410"/>
    </row>
    <row r="102" spans="1:9" ht="12">
      <c r="A102" s="411" t="s">
        <v>2033</v>
      </c>
      <c r="B102" s="412" t="s">
        <v>1825</v>
      </c>
      <c r="C102" s="413">
        <v>1</v>
      </c>
      <c r="D102" s="414">
        <v>0</v>
      </c>
      <c r="E102" s="413">
        <f t="shared" si="4"/>
        <v>0</v>
      </c>
      <c r="F102" s="413"/>
      <c r="G102" s="413"/>
      <c r="H102" s="413">
        <f t="shared" si="6"/>
        <v>0</v>
      </c>
      <c r="I102" s="413">
        <f t="shared" si="7"/>
        <v>0</v>
      </c>
    </row>
    <row r="103" spans="1:9" ht="12">
      <c r="A103" s="411" t="s">
        <v>2034</v>
      </c>
      <c r="B103" s="412" t="s">
        <v>1825</v>
      </c>
      <c r="C103" s="413">
        <v>43</v>
      </c>
      <c r="D103" s="414">
        <v>0</v>
      </c>
      <c r="E103" s="413">
        <f t="shared" si="4"/>
        <v>0</v>
      </c>
      <c r="F103" s="414">
        <v>0</v>
      </c>
      <c r="G103" s="413">
        <f t="shared" si="5"/>
        <v>0</v>
      </c>
      <c r="H103" s="413">
        <f t="shared" si="6"/>
        <v>0</v>
      </c>
      <c r="I103" s="413">
        <f t="shared" si="7"/>
        <v>0</v>
      </c>
    </row>
    <row r="104" spans="1:9" ht="12">
      <c r="A104" s="411" t="s">
        <v>2035</v>
      </c>
      <c r="B104" s="412" t="s">
        <v>1825</v>
      </c>
      <c r="C104" s="413">
        <v>2</v>
      </c>
      <c r="D104" s="414">
        <v>0</v>
      </c>
      <c r="E104" s="413">
        <f t="shared" si="4"/>
        <v>0</v>
      </c>
      <c r="F104" s="414">
        <v>0</v>
      </c>
      <c r="G104" s="413">
        <f t="shared" si="5"/>
        <v>0</v>
      </c>
      <c r="H104" s="413">
        <f t="shared" si="6"/>
        <v>0</v>
      </c>
      <c r="I104" s="413">
        <f t="shared" si="7"/>
        <v>0</v>
      </c>
    </row>
    <row r="105" spans="1:9" ht="12">
      <c r="A105" s="411" t="s">
        <v>2036</v>
      </c>
      <c r="B105" s="412" t="s">
        <v>1825</v>
      </c>
      <c r="C105" s="413">
        <v>1</v>
      </c>
      <c r="D105" s="414">
        <v>0</v>
      </c>
      <c r="E105" s="413">
        <f t="shared" si="4"/>
        <v>0</v>
      </c>
      <c r="F105" s="415"/>
      <c r="G105" s="413"/>
      <c r="H105" s="413">
        <f t="shared" si="6"/>
        <v>0</v>
      </c>
      <c r="I105" s="413">
        <f t="shared" si="7"/>
        <v>0</v>
      </c>
    </row>
    <row r="106" spans="1:9" ht="12">
      <c r="A106" s="411" t="s">
        <v>2037</v>
      </c>
      <c r="B106" s="412" t="s">
        <v>1825</v>
      </c>
      <c r="C106" s="413">
        <v>11</v>
      </c>
      <c r="D106" s="414">
        <v>0</v>
      </c>
      <c r="E106" s="413">
        <f t="shared" si="4"/>
        <v>0</v>
      </c>
      <c r="F106" s="413"/>
      <c r="G106" s="413"/>
      <c r="H106" s="413">
        <f t="shared" si="6"/>
        <v>0</v>
      </c>
      <c r="I106" s="413">
        <f t="shared" si="7"/>
        <v>0</v>
      </c>
    </row>
    <row r="107" spans="1:9" ht="12">
      <c r="A107" s="411" t="s">
        <v>2038</v>
      </c>
      <c r="B107" s="412" t="s">
        <v>1825</v>
      </c>
      <c r="C107" s="413">
        <v>1</v>
      </c>
      <c r="D107" s="414">
        <v>0</v>
      </c>
      <c r="E107" s="413">
        <f t="shared" si="4"/>
        <v>0</v>
      </c>
      <c r="F107" s="413"/>
      <c r="G107" s="413"/>
      <c r="H107" s="413">
        <f t="shared" si="6"/>
        <v>0</v>
      </c>
      <c r="I107" s="413">
        <f t="shared" si="7"/>
        <v>0</v>
      </c>
    </row>
    <row r="108" spans="1:9" ht="12">
      <c r="A108" s="411" t="s">
        <v>2039</v>
      </c>
      <c r="B108" s="412" t="s">
        <v>1825</v>
      </c>
      <c r="C108" s="413">
        <v>1</v>
      </c>
      <c r="D108" s="414">
        <v>0</v>
      </c>
      <c r="E108" s="413">
        <f t="shared" si="4"/>
        <v>0</v>
      </c>
      <c r="F108" s="413"/>
      <c r="G108" s="413"/>
      <c r="H108" s="413">
        <f t="shared" si="6"/>
        <v>0</v>
      </c>
      <c r="I108" s="413">
        <f t="shared" si="7"/>
        <v>0</v>
      </c>
    </row>
    <row r="109" spans="1:9" ht="12">
      <c r="A109" s="411" t="s">
        <v>2040</v>
      </c>
      <c r="B109" s="412" t="s">
        <v>1825</v>
      </c>
      <c r="C109" s="413">
        <v>1</v>
      </c>
      <c r="D109" s="414">
        <v>0</v>
      </c>
      <c r="E109" s="413">
        <f t="shared" si="4"/>
        <v>0</v>
      </c>
      <c r="F109" s="413"/>
      <c r="G109" s="413"/>
      <c r="H109" s="413">
        <f t="shared" si="6"/>
        <v>0</v>
      </c>
      <c r="I109" s="413">
        <f t="shared" si="7"/>
        <v>0</v>
      </c>
    </row>
    <row r="110" spans="1:9" ht="12">
      <c r="A110" s="411" t="s">
        <v>2041</v>
      </c>
      <c r="B110" s="412" t="s">
        <v>1825</v>
      </c>
      <c r="C110" s="413">
        <v>1</v>
      </c>
      <c r="D110" s="414">
        <v>0</v>
      </c>
      <c r="E110" s="413">
        <f t="shared" si="4"/>
        <v>0</v>
      </c>
      <c r="F110" s="413"/>
      <c r="G110" s="413"/>
      <c r="H110" s="413">
        <f t="shared" si="6"/>
        <v>0</v>
      </c>
      <c r="I110" s="413">
        <f t="shared" si="7"/>
        <v>0</v>
      </c>
    </row>
    <row r="111" spans="1:9" ht="12">
      <c r="A111" s="408" t="s">
        <v>2042</v>
      </c>
      <c r="B111" s="409" t="s">
        <v>1</v>
      </c>
      <c r="C111" s="410"/>
      <c r="D111" s="410"/>
      <c r="E111" s="410">
        <f>SUM(E102:E110)</f>
        <v>0</v>
      </c>
      <c r="F111" s="410"/>
      <c r="G111" s="410">
        <f>SUM(G102:G110)</f>
        <v>0</v>
      </c>
      <c r="H111" s="410"/>
      <c r="I111" s="410">
        <f>SUM(I102:I110)</f>
        <v>0</v>
      </c>
    </row>
    <row r="112" spans="1:9" ht="16.5">
      <c r="A112" s="405" t="s">
        <v>2043</v>
      </c>
      <c r="B112" s="406" t="s">
        <v>1</v>
      </c>
      <c r="C112" s="407"/>
      <c r="D112" s="407"/>
      <c r="E112" s="407">
        <f>E9+E20+E29+E44+E65+E68+E86+E100+E111</f>
        <v>0</v>
      </c>
      <c r="F112" s="407"/>
      <c r="G112" s="407">
        <f>G9+G20+G29+G44+G65+G68+G86+G100+G111</f>
        <v>0</v>
      </c>
      <c r="H112" s="407"/>
      <c r="I112" s="407">
        <f>I9+I20+I29+I44+I65+I68+I86+I100+I111</f>
        <v>0</v>
      </c>
    </row>
    <row r="113" spans="1:9" ht="36.75">
      <c r="A113" s="411" t="s">
        <v>2044</v>
      </c>
      <c r="B113" s="412" t="s">
        <v>1</v>
      </c>
      <c r="C113" s="413"/>
      <c r="D113" s="413"/>
      <c r="E113" s="413"/>
      <c r="F113" s="413"/>
      <c r="G113" s="413"/>
      <c r="H113" s="413"/>
      <c r="I113" s="413"/>
    </row>
    <row r="114" spans="1:9" ht="48.75">
      <c r="A114" s="411" t="s">
        <v>2045</v>
      </c>
      <c r="B114" s="412" t="s">
        <v>1</v>
      </c>
      <c r="C114" s="413"/>
      <c r="D114" s="413"/>
      <c r="E114" s="413"/>
      <c r="F114" s="413"/>
      <c r="G114" s="413"/>
      <c r="H114" s="413"/>
      <c r="I114" s="413"/>
    </row>
    <row r="115" spans="1:9" ht="60.75">
      <c r="A115" s="411" t="s">
        <v>2046</v>
      </c>
      <c r="B115" s="412" t="s">
        <v>1</v>
      </c>
      <c r="C115" s="413"/>
      <c r="D115" s="413"/>
      <c r="E115" s="413"/>
      <c r="F115" s="413"/>
      <c r="G115" s="413"/>
      <c r="H115" s="413"/>
      <c r="I115" s="413"/>
    </row>
  </sheetData>
  <sheetProtection algorithmName="SHA-512" hashValue="EVI+zIioqqzVsVbSHFjK9XPdnE6HHwK66/ngO0bXdJl2wF5gUl6XxR2SB29H9xDWrxCs/xmLA81XVGA5xyifSg==" saltValue="22/ORSyu8NsTOThibGO0wg==" spinCount="100000" sheet="1" objects="1" scenarios="1"/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78B3-0592-481C-9A3B-FA3232769ABC}">
  <dimension ref="A2:H95"/>
  <sheetViews>
    <sheetView view="pageBreakPreview" zoomScale="110" zoomScaleSheetLayoutView="110" workbookViewId="0" topLeftCell="A1">
      <selection activeCell="F89" sqref="F89"/>
    </sheetView>
  </sheetViews>
  <sheetFormatPr defaultColWidth="9.140625" defaultRowHeight="12"/>
  <cols>
    <col min="1" max="1" width="4.7109375" style="419" customWidth="1"/>
    <col min="2" max="2" width="59.140625" style="453" customWidth="1"/>
    <col min="3" max="3" width="6.00390625" style="419" customWidth="1"/>
    <col min="4" max="4" width="9.28125" style="419" customWidth="1"/>
    <col min="5" max="5" width="12.7109375" style="454" customWidth="1"/>
    <col min="6" max="6" width="17.140625" style="419" bestFit="1" customWidth="1"/>
    <col min="7" max="7" width="12.7109375" style="419" customWidth="1"/>
    <col min="8" max="8" width="16.421875" style="419" customWidth="1"/>
    <col min="9" max="256" width="9.28125" style="419" customWidth="1"/>
    <col min="257" max="257" width="4.7109375" style="419" customWidth="1"/>
    <col min="258" max="258" width="59.140625" style="419" customWidth="1"/>
    <col min="259" max="259" width="6.00390625" style="419" customWidth="1"/>
    <col min="260" max="260" width="9.28125" style="419" customWidth="1"/>
    <col min="261" max="261" width="12.7109375" style="419" customWidth="1"/>
    <col min="262" max="262" width="17.140625" style="419" bestFit="1" customWidth="1"/>
    <col min="263" max="263" width="12.7109375" style="419" customWidth="1"/>
    <col min="264" max="264" width="16.421875" style="419" customWidth="1"/>
    <col min="265" max="512" width="9.28125" style="419" customWidth="1"/>
    <col min="513" max="513" width="4.7109375" style="419" customWidth="1"/>
    <col min="514" max="514" width="59.140625" style="419" customWidth="1"/>
    <col min="515" max="515" width="6.00390625" style="419" customWidth="1"/>
    <col min="516" max="516" width="9.28125" style="419" customWidth="1"/>
    <col min="517" max="517" width="12.7109375" style="419" customWidth="1"/>
    <col min="518" max="518" width="17.140625" style="419" bestFit="1" customWidth="1"/>
    <col min="519" max="519" width="12.7109375" style="419" customWidth="1"/>
    <col min="520" max="520" width="16.421875" style="419" customWidth="1"/>
    <col min="521" max="768" width="9.28125" style="419" customWidth="1"/>
    <col min="769" max="769" width="4.7109375" style="419" customWidth="1"/>
    <col min="770" max="770" width="59.140625" style="419" customWidth="1"/>
    <col min="771" max="771" width="6.00390625" style="419" customWidth="1"/>
    <col min="772" max="772" width="9.28125" style="419" customWidth="1"/>
    <col min="773" max="773" width="12.7109375" style="419" customWidth="1"/>
    <col min="774" max="774" width="17.140625" style="419" bestFit="1" customWidth="1"/>
    <col min="775" max="775" width="12.7109375" style="419" customWidth="1"/>
    <col min="776" max="776" width="16.421875" style="419" customWidth="1"/>
    <col min="777" max="1024" width="9.28125" style="419" customWidth="1"/>
    <col min="1025" max="1025" width="4.7109375" style="419" customWidth="1"/>
    <col min="1026" max="1026" width="59.140625" style="419" customWidth="1"/>
    <col min="1027" max="1027" width="6.00390625" style="419" customWidth="1"/>
    <col min="1028" max="1028" width="9.28125" style="419" customWidth="1"/>
    <col min="1029" max="1029" width="12.7109375" style="419" customWidth="1"/>
    <col min="1030" max="1030" width="17.140625" style="419" bestFit="1" customWidth="1"/>
    <col min="1031" max="1031" width="12.7109375" style="419" customWidth="1"/>
    <col min="1032" max="1032" width="16.421875" style="419" customWidth="1"/>
    <col min="1033" max="1280" width="9.28125" style="419" customWidth="1"/>
    <col min="1281" max="1281" width="4.7109375" style="419" customWidth="1"/>
    <col min="1282" max="1282" width="59.140625" style="419" customWidth="1"/>
    <col min="1283" max="1283" width="6.00390625" style="419" customWidth="1"/>
    <col min="1284" max="1284" width="9.28125" style="419" customWidth="1"/>
    <col min="1285" max="1285" width="12.7109375" style="419" customWidth="1"/>
    <col min="1286" max="1286" width="17.140625" style="419" bestFit="1" customWidth="1"/>
    <col min="1287" max="1287" width="12.7109375" style="419" customWidth="1"/>
    <col min="1288" max="1288" width="16.421875" style="419" customWidth="1"/>
    <col min="1289" max="1536" width="9.28125" style="419" customWidth="1"/>
    <col min="1537" max="1537" width="4.7109375" style="419" customWidth="1"/>
    <col min="1538" max="1538" width="59.140625" style="419" customWidth="1"/>
    <col min="1539" max="1539" width="6.00390625" style="419" customWidth="1"/>
    <col min="1540" max="1540" width="9.28125" style="419" customWidth="1"/>
    <col min="1541" max="1541" width="12.7109375" style="419" customWidth="1"/>
    <col min="1542" max="1542" width="17.140625" style="419" bestFit="1" customWidth="1"/>
    <col min="1543" max="1543" width="12.7109375" style="419" customWidth="1"/>
    <col min="1544" max="1544" width="16.421875" style="419" customWidth="1"/>
    <col min="1545" max="1792" width="9.28125" style="419" customWidth="1"/>
    <col min="1793" max="1793" width="4.7109375" style="419" customWidth="1"/>
    <col min="1794" max="1794" width="59.140625" style="419" customWidth="1"/>
    <col min="1795" max="1795" width="6.00390625" style="419" customWidth="1"/>
    <col min="1796" max="1796" width="9.28125" style="419" customWidth="1"/>
    <col min="1797" max="1797" width="12.7109375" style="419" customWidth="1"/>
    <col min="1798" max="1798" width="17.140625" style="419" bestFit="1" customWidth="1"/>
    <col min="1799" max="1799" width="12.7109375" style="419" customWidth="1"/>
    <col min="1800" max="1800" width="16.421875" style="419" customWidth="1"/>
    <col min="1801" max="2048" width="9.28125" style="419" customWidth="1"/>
    <col min="2049" max="2049" width="4.7109375" style="419" customWidth="1"/>
    <col min="2050" max="2050" width="59.140625" style="419" customWidth="1"/>
    <col min="2051" max="2051" width="6.00390625" style="419" customWidth="1"/>
    <col min="2052" max="2052" width="9.28125" style="419" customWidth="1"/>
    <col min="2053" max="2053" width="12.7109375" style="419" customWidth="1"/>
    <col min="2054" max="2054" width="17.140625" style="419" bestFit="1" customWidth="1"/>
    <col min="2055" max="2055" width="12.7109375" style="419" customWidth="1"/>
    <col min="2056" max="2056" width="16.421875" style="419" customWidth="1"/>
    <col min="2057" max="2304" width="9.28125" style="419" customWidth="1"/>
    <col min="2305" max="2305" width="4.7109375" style="419" customWidth="1"/>
    <col min="2306" max="2306" width="59.140625" style="419" customWidth="1"/>
    <col min="2307" max="2307" width="6.00390625" style="419" customWidth="1"/>
    <col min="2308" max="2308" width="9.28125" style="419" customWidth="1"/>
    <col min="2309" max="2309" width="12.7109375" style="419" customWidth="1"/>
    <col min="2310" max="2310" width="17.140625" style="419" bestFit="1" customWidth="1"/>
    <col min="2311" max="2311" width="12.7109375" style="419" customWidth="1"/>
    <col min="2312" max="2312" width="16.421875" style="419" customWidth="1"/>
    <col min="2313" max="2560" width="9.28125" style="419" customWidth="1"/>
    <col min="2561" max="2561" width="4.7109375" style="419" customWidth="1"/>
    <col min="2562" max="2562" width="59.140625" style="419" customWidth="1"/>
    <col min="2563" max="2563" width="6.00390625" style="419" customWidth="1"/>
    <col min="2564" max="2564" width="9.28125" style="419" customWidth="1"/>
    <col min="2565" max="2565" width="12.7109375" style="419" customWidth="1"/>
    <col min="2566" max="2566" width="17.140625" style="419" bestFit="1" customWidth="1"/>
    <col min="2567" max="2567" width="12.7109375" style="419" customWidth="1"/>
    <col min="2568" max="2568" width="16.421875" style="419" customWidth="1"/>
    <col min="2569" max="2816" width="9.28125" style="419" customWidth="1"/>
    <col min="2817" max="2817" width="4.7109375" style="419" customWidth="1"/>
    <col min="2818" max="2818" width="59.140625" style="419" customWidth="1"/>
    <col min="2819" max="2819" width="6.00390625" style="419" customWidth="1"/>
    <col min="2820" max="2820" width="9.28125" style="419" customWidth="1"/>
    <col min="2821" max="2821" width="12.7109375" style="419" customWidth="1"/>
    <col min="2822" max="2822" width="17.140625" style="419" bestFit="1" customWidth="1"/>
    <col min="2823" max="2823" width="12.7109375" style="419" customWidth="1"/>
    <col min="2824" max="2824" width="16.421875" style="419" customWidth="1"/>
    <col min="2825" max="3072" width="9.28125" style="419" customWidth="1"/>
    <col min="3073" max="3073" width="4.7109375" style="419" customWidth="1"/>
    <col min="3074" max="3074" width="59.140625" style="419" customWidth="1"/>
    <col min="3075" max="3075" width="6.00390625" style="419" customWidth="1"/>
    <col min="3076" max="3076" width="9.28125" style="419" customWidth="1"/>
    <col min="3077" max="3077" width="12.7109375" style="419" customWidth="1"/>
    <col min="3078" max="3078" width="17.140625" style="419" bestFit="1" customWidth="1"/>
    <col min="3079" max="3079" width="12.7109375" style="419" customWidth="1"/>
    <col min="3080" max="3080" width="16.421875" style="419" customWidth="1"/>
    <col min="3081" max="3328" width="9.28125" style="419" customWidth="1"/>
    <col min="3329" max="3329" width="4.7109375" style="419" customWidth="1"/>
    <col min="3330" max="3330" width="59.140625" style="419" customWidth="1"/>
    <col min="3331" max="3331" width="6.00390625" style="419" customWidth="1"/>
    <col min="3332" max="3332" width="9.28125" style="419" customWidth="1"/>
    <col min="3333" max="3333" width="12.7109375" style="419" customWidth="1"/>
    <col min="3334" max="3334" width="17.140625" style="419" bestFit="1" customWidth="1"/>
    <col min="3335" max="3335" width="12.7109375" style="419" customWidth="1"/>
    <col min="3336" max="3336" width="16.421875" style="419" customWidth="1"/>
    <col min="3337" max="3584" width="9.28125" style="419" customWidth="1"/>
    <col min="3585" max="3585" width="4.7109375" style="419" customWidth="1"/>
    <col min="3586" max="3586" width="59.140625" style="419" customWidth="1"/>
    <col min="3587" max="3587" width="6.00390625" style="419" customWidth="1"/>
    <col min="3588" max="3588" width="9.28125" style="419" customWidth="1"/>
    <col min="3589" max="3589" width="12.7109375" style="419" customWidth="1"/>
    <col min="3590" max="3590" width="17.140625" style="419" bestFit="1" customWidth="1"/>
    <col min="3591" max="3591" width="12.7109375" style="419" customWidth="1"/>
    <col min="3592" max="3592" width="16.421875" style="419" customWidth="1"/>
    <col min="3593" max="3840" width="9.28125" style="419" customWidth="1"/>
    <col min="3841" max="3841" width="4.7109375" style="419" customWidth="1"/>
    <col min="3842" max="3842" width="59.140625" style="419" customWidth="1"/>
    <col min="3843" max="3843" width="6.00390625" style="419" customWidth="1"/>
    <col min="3844" max="3844" width="9.28125" style="419" customWidth="1"/>
    <col min="3845" max="3845" width="12.7109375" style="419" customWidth="1"/>
    <col min="3846" max="3846" width="17.140625" style="419" bestFit="1" customWidth="1"/>
    <col min="3847" max="3847" width="12.7109375" style="419" customWidth="1"/>
    <col min="3848" max="3848" width="16.421875" style="419" customWidth="1"/>
    <col min="3849" max="4096" width="9.28125" style="419" customWidth="1"/>
    <col min="4097" max="4097" width="4.7109375" style="419" customWidth="1"/>
    <col min="4098" max="4098" width="59.140625" style="419" customWidth="1"/>
    <col min="4099" max="4099" width="6.00390625" style="419" customWidth="1"/>
    <col min="4100" max="4100" width="9.28125" style="419" customWidth="1"/>
    <col min="4101" max="4101" width="12.7109375" style="419" customWidth="1"/>
    <col min="4102" max="4102" width="17.140625" style="419" bestFit="1" customWidth="1"/>
    <col min="4103" max="4103" width="12.7109375" style="419" customWidth="1"/>
    <col min="4104" max="4104" width="16.421875" style="419" customWidth="1"/>
    <col min="4105" max="4352" width="9.28125" style="419" customWidth="1"/>
    <col min="4353" max="4353" width="4.7109375" style="419" customWidth="1"/>
    <col min="4354" max="4354" width="59.140625" style="419" customWidth="1"/>
    <col min="4355" max="4355" width="6.00390625" style="419" customWidth="1"/>
    <col min="4356" max="4356" width="9.28125" style="419" customWidth="1"/>
    <col min="4357" max="4357" width="12.7109375" style="419" customWidth="1"/>
    <col min="4358" max="4358" width="17.140625" style="419" bestFit="1" customWidth="1"/>
    <col min="4359" max="4359" width="12.7109375" style="419" customWidth="1"/>
    <col min="4360" max="4360" width="16.421875" style="419" customWidth="1"/>
    <col min="4361" max="4608" width="9.28125" style="419" customWidth="1"/>
    <col min="4609" max="4609" width="4.7109375" style="419" customWidth="1"/>
    <col min="4610" max="4610" width="59.140625" style="419" customWidth="1"/>
    <col min="4611" max="4611" width="6.00390625" style="419" customWidth="1"/>
    <col min="4612" max="4612" width="9.28125" style="419" customWidth="1"/>
    <col min="4613" max="4613" width="12.7109375" style="419" customWidth="1"/>
    <col min="4614" max="4614" width="17.140625" style="419" bestFit="1" customWidth="1"/>
    <col min="4615" max="4615" width="12.7109375" style="419" customWidth="1"/>
    <col min="4616" max="4616" width="16.421875" style="419" customWidth="1"/>
    <col min="4617" max="4864" width="9.28125" style="419" customWidth="1"/>
    <col min="4865" max="4865" width="4.7109375" style="419" customWidth="1"/>
    <col min="4866" max="4866" width="59.140625" style="419" customWidth="1"/>
    <col min="4867" max="4867" width="6.00390625" style="419" customWidth="1"/>
    <col min="4868" max="4868" width="9.28125" style="419" customWidth="1"/>
    <col min="4869" max="4869" width="12.7109375" style="419" customWidth="1"/>
    <col min="4870" max="4870" width="17.140625" style="419" bestFit="1" customWidth="1"/>
    <col min="4871" max="4871" width="12.7109375" style="419" customWidth="1"/>
    <col min="4872" max="4872" width="16.421875" style="419" customWidth="1"/>
    <col min="4873" max="5120" width="9.28125" style="419" customWidth="1"/>
    <col min="5121" max="5121" width="4.7109375" style="419" customWidth="1"/>
    <col min="5122" max="5122" width="59.140625" style="419" customWidth="1"/>
    <col min="5123" max="5123" width="6.00390625" style="419" customWidth="1"/>
    <col min="5124" max="5124" width="9.28125" style="419" customWidth="1"/>
    <col min="5125" max="5125" width="12.7109375" style="419" customWidth="1"/>
    <col min="5126" max="5126" width="17.140625" style="419" bestFit="1" customWidth="1"/>
    <col min="5127" max="5127" width="12.7109375" style="419" customWidth="1"/>
    <col min="5128" max="5128" width="16.421875" style="419" customWidth="1"/>
    <col min="5129" max="5376" width="9.28125" style="419" customWidth="1"/>
    <col min="5377" max="5377" width="4.7109375" style="419" customWidth="1"/>
    <col min="5378" max="5378" width="59.140625" style="419" customWidth="1"/>
    <col min="5379" max="5379" width="6.00390625" style="419" customWidth="1"/>
    <col min="5380" max="5380" width="9.28125" style="419" customWidth="1"/>
    <col min="5381" max="5381" width="12.7109375" style="419" customWidth="1"/>
    <col min="5382" max="5382" width="17.140625" style="419" bestFit="1" customWidth="1"/>
    <col min="5383" max="5383" width="12.7109375" style="419" customWidth="1"/>
    <col min="5384" max="5384" width="16.421875" style="419" customWidth="1"/>
    <col min="5385" max="5632" width="9.28125" style="419" customWidth="1"/>
    <col min="5633" max="5633" width="4.7109375" style="419" customWidth="1"/>
    <col min="5634" max="5634" width="59.140625" style="419" customWidth="1"/>
    <col min="5635" max="5635" width="6.00390625" style="419" customWidth="1"/>
    <col min="5636" max="5636" width="9.28125" style="419" customWidth="1"/>
    <col min="5637" max="5637" width="12.7109375" style="419" customWidth="1"/>
    <col min="5638" max="5638" width="17.140625" style="419" bestFit="1" customWidth="1"/>
    <col min="5639" max="5639" width="12.7109375" style="419" customWidth="1"/>
    <col min="5640" max="5640" width="16.421875" style="419" customWidth="1"/>
    <col min="5641" max="5888" width="9.28125" style="419" customWidth="1"/>
    <col min="5889" max="5889" width="4.7109375" style="419" customWidth="1"/>
    <col min="5890" max="5890" width="59.140625" style="419" customWidth="1"/>
    <col min="5891" max="5891" width="6.00390625" style="419" customWidth="1"/>
    <col min="5892" max="5892" width="9.28125" style="419" customWidth="1"/>
    <col min="5893" max="5893" width="12.7109375" style="419" customWidth="1"/>
    <col min="5894" max="5894" width="17.140625" style="419" bestFit="1" customWidth="1"/>
    <col min="5895" max="5895" width="12.7109375" style="419" customWidth="1"/>
    <col min="5896" max="5896" width="16.421875" style="419" customWidth="1"/>
    <col min="5897" max="6144" width="9.28125" style="419" customWidth="1"/>
    <col min="6145" max="6145" width="4.7109375" style="419" customWidth="1"/>
    <col min="6146" max="6146" width="59.140625" style="419" customWidth="1"/>
    <col min="6147" max="6147" width="6.00390625" style="419" customWidth="1"/>
    <col min="6148" max="6148" width="9.28125" style="419" customWidth="1"/>
    <col min="6149" max="6149" width="12.7109375" style="419" customWidth="1"/>
    <col min="6150" max="6150" width="17.140625" style="419" bestFit="1" customWidth="1"/>
    <col min="6151" max="6151" width="12.7109375" style="419" customWidth="1"/>
    <col min="6152" max="6152" width="16.421875" style="419" customWidth="1"/>
    <col min="6153" max="6400" width="9.28125" style="419" customWidth="1"/>
    <col min="6401" max="6401" width="4.7109375" style="419" customWidth="1"/>
    <col min="6402" max="6402" width="59.140625" style="419" customWidth="1"/>
    <col min="6403" max="6403" width="6.00390625" style="419" customWidth="1"/>
    <col min="6404" max="6404" width="9.28125" style="419" customWidth="1"/>
    <col min="6405" max="6405" width="12.7109375" style="419" customWidth="1"/>
    <col min="6406" max="6406" width="17.140625" style="419" bestFit="1" customWidth="1"/>
    <col min="6407" max="6407" width="12.7109375" style="419" customWidth="1"/>
    <col min="6408" max="6408" width="16.421875" style="419" customWidth="1"/>
    <col min="6409" max="6656" width="9.28125" style="419" customWidth="1"/>
    <col min="6657" max="6657" width="4.7109375" style="419" customWidth="1"/>
    <col min="6658" max="6658" width="59.140625" style="419" customWidth="1"/>
    <col min="6659" max="6659" width="6.00390625" style="419" customWidth="1"/>
    <col min="6660" max="6660" width="9.28125" style="419" customWidth="1"/>
    <col min="6661" max="6661" width="12.7109375" style="419" customWidth="1"/>
    <col min="6662" max="6662" width="17.140625" style="419" bestFit="1" customWidth="1"/>
    <col min="6663" max="6663" width="12.7109375" style="419" customWidth="1"/>
    <col min="6664" max="6664" width="16.421875" style="419" customWidth="1"/>
    <col min="6665" max="6912" width="9.28125" style="419" customWidth="1"/>
    <col min="6913" max="6913" width="4.7109375" style="419" customWidth="1"/>
    <col min="6914" max="6914" width="59.140625" style="419" customWidth="1"/>
    <col min="6915" max="6915" width="6.00390625" style="419" customWidth="1"/>
    <col min="6916" max="6916" width="9.28125" style="419" customWidth="1"/>
    <col min="6917" max="6917" width="12.7109375" style="419" customWidth="1"/>
    <col min="6918" max="6918" width="17.140625" style="419" bestFit="1" customWidth="1"/>
    <col min="6919" max="6919" width="12.7109375" style="419" customWidth="1"/>
    <col min="6920" max="6920" width="16.421875" style="419" customWidth="1"/>
    <col min="6921" max="7168" width="9.28125" style="419" customWidth="1"/>
    <col min="7169" max="7169" width="4.7109375" style="419" customWidth="1"/>
    <col min="7170" max="7170" width="59.140625" style="419" customWidth="1"/>
    <col min="7171" max="7171" width="6.00390625" style="419" customWidth="1"/>
    <col min="7172" max="7172" width="9.28125" style="419" customWidth="1"/>
    <col min="7173" max="7173" width="12.7109375" style="419" customWidth="1"/>
    <col min="7174" max="7174" width="17.140625" style="419" bestFit="1" customWidth="1"/>
    <col min="7175" max="7175" width="12.7109375" style="419" customWidth="1"/>
    <col min="7176" max="7176" width="16.421875" style="419" customWidth="1"/>
    <col min="7177" max="7424" width="9.28125" style="419" customWidth="1"/>
    <col min="7425" max="7425" width="4.7109375" style="419" customWidth="1"/>
    <col min="7426" max="7426" width="59.140625" style="419" customWidth="1"/>
    <col min="7427" max="7427" width="6.00390625" style="419" customWidth="1"/>
    <col min="7428" max="7428" width="9.28125" style="419" customWidth="1"/>
    <col min="7429" max="7429" width="12.7109375" style="419" customWidth="1"/>
    <col min="7430" max="7430" width="17.140625" style="419" bestFit="1" customWidth="1"/>
    <col min="7431" max="7431" width="12.7109375" style="419" customWidth="1"/>
    <col min="7432" max="7432" width="16.421875" style="419" customWidth="1"/>
    <col min="7433" max="7680" width="9.28125" style="419" customWidth="1"/>
    <col min="7681" max="7681" width="4.7109375" style="419" customWidth="1"/>
    <col min="7682" max="7682" width="59.140625" style="419" customWidth="1"/>
    <col min="7683" max="7683" width="6.00390625" style="419" customWidth="1"/>
    <col min="7684" max="7684" width="9.28125" style="419" customWidth="1"/>
    <col min="7685" max="7685" width="12.7109375" style="419" customWidth="1"/>
    <col min="7686" max="7686" width="17.140625" style="419" bestFit="1" customWidth="1"/>
    <col min="7687" max="7687" width="12.7109375" style="419" customWidth="1"/>
    <col min="7688" max="7688" width="16.421875" style="419" customWidth="1"/>
    <col min="7689" max="7936" width="9.28125" style="419" customWidth="1"/>
    <col min="7937" max="7937" width="4.7109375" style="419" customWidth="1"/>
    <col min="7938" max="7938" width="59.140625" style="419" customWidth="1"/>
    <col min="7939" max="7939" width="6.00390625" style="419" customWidth="1"/>
    <col min="7940" max="7940" width="9.28125" style="419" customWidth="1"/>
    <col min="7941" max="7941" width="12.7109375" style="419" customWidth="1"/>
    <col min="7942" max="7942" width="17.140625" style="419" bestFit="1" customWidth="1"/>
    <col min="7943" max="7943" width="12.7109375" style="419" customWidth="1"/>
    <col min="7944" max="7944" width="16.421875" style="419" customWidth="1"/>
    <col min="7945" max="8192" width="9.28125" style="419" customWidth="1"/>
    <col min="8193" max="8193" width="4.7109375" style="419" customWidth="1"/>
    <col min="8194" max="8194" width="59.140625" style="419" customWidth="1"/>
    <col min="8195" max="8195" width="6.00390625" style="419" customWidth="1"/>
    <col min="8196" max="8196" width="9.28125" style="419" customWidth="1"/>
    <col min="8197" max="8197" width="12.7109375" style="419" customWidth="1"/>
    <col min="8198" max="8198" width="17.140625" style="419" bestFit="1" customWidth="1"/>
    <col min="8199" max="8199" width="12.7109375" style="419" customWidth="1"/>
    <col min="8200" max="8200" width="16.421875" style="419" customWidth="1"/>
    <col min="8201" max="8448" width="9.28125" style="419" customWidth="1"/>
    <col min="8449" max="8449" width="4.7109375" style="419" customWidth="1"/>
    <col min="8450" max="8450" width="59.140625" style="419" customWidth="1"/>
    <col min="8451" max="8451" width="6.00390625" style="419" customWidth="1"/>
    <col min="8452" max="8452" width="9.28125" style="419" customWidth="1"/>
    <col min="8453" max="8453" width="12.7109375" style="419" customWidth="1"/>
    <col min="8454" max="8454" width="17.140625" style="419" bestFit="1" customWidth="1"/>
    <col min="8455" max="8455" width="12.7109375" style="419" customWidth="1"/>
    <col min="8456" max="8456" width="16.421875" style="419" customWidth="1"/>
    <col min="8457" max="8704" width="9.28125" style="419" customWidth="1"/>
    <col min="8705" max="8705" width="4.7109375" style="419" customWidth="1"/>
    <col min="8706" max="8706" width="59.140625" style="419" customWidth="1"/>
    <col min="8707" max="8707" width="6.00390625" style="419" customWidth="1"/>
    <col min="8708" max="8708" width="9.28125" style="419" customWidth="1"/>
    <col min="8709" max="8709" width="12.7109375" style="419" customWidth="1"/>
    <col min="8710" max="8710" width="17.140625" style="419" bestFit="1" customWidth="1"/>
    <col min="8711" max="8711" width="12.7109375" style="419" customWidth="1"/>
    <col min="8712" max="8712" width="16.421875" style="419" customWidth="1"/>
    <col min="8713" max="8960" width="9.28125" style="419" customWidth="1"/>
    <col min="8961" max="8961" width="4.7109375" style="419" customWidth="1"/>
    <col min="8962" max="8962" width="59.140625" style="419" customWidth="1"/>
    <col min="8963" max="8963" width="6.00390625" style="419" customWidth="1"/>
    <col min="8964" max="8964" width="9.28125" style="419" customWidth="1"/>
    <col min="8965" max="8965" width="12.7109375" style="419" customWidth="1"/>
    <col min="8966" max="8966" width="17.140625" style="419" bestFit="1" customWidth="1"/>
    <col min="8967" max="8967" width="12.7109375" style="419" customWidth="1"/>
    <col min="8968" max="8968" width="16.421875" style="419" customWidth="1"/>
    <col min="8969" max="9216" width="9.28125" style="419" customWidth="1"/>
    <col min="9217" max="9217" width="4.7109375" style="419" customWidth="1"/>
    <col min="9218" max="9218" width="59.140625" style="419" customWidth="1"/>
    <col min="9219" max="9219" width="6.00390625" style="419" customWidth="1"/>
    <col min="9220" max="9220" width="9.28125" style="419" customWidth="1"/>
    <col min="9221" max="9221" width="12.7109375" style="419" customWidth="1"/>
    <col min="9222" max="9222" width="17.140625" style="419" bestFit="1" customWidth="1"/>
    <col min="9223" max="9223" width="12.7109375" style="419" customWidth="1"/>
    <col min="9224" max="9224" width="16.421875" style="419" customWidth="1"/>
    <col min="9225" max="9472" width="9.28125" style="419" customWidth="1"/>
    <col min="9473" max="9473" width="4.7109375" style="419" customWidth="1"/>
    <col min="9474" max="9474" width="59.140625" style="419" customWidth="1"/>
    <col min="9475" max="9475" width="6.00390625" style="419" customWidth="1"/>
    <col min="9476" max="9476" width="9.28125" style="419" customWidth="1"/>
    <col min="9477" max="9477" width="12.7109375" style="419" customWidth="1"/>
    <col min="9478" max="9478" width="17.140625" style="419" bestFit="1" customWidth="1"/>
    <col min="9479" max="9479" width="12.7109375" style="419" customWidth="1"/>
    <col min="9480" max="9480" width="16.421875" style="419" customWidth="1"/>
    <col min="9481" max="9728" width="9.28125" style="419" customWidth="1"/>
    <col min="9729" max="9729" width="4.7109375" style="419" customWidth="1"/>
    <col min="9730" max="9730" width="59.140625" style="419" customWidth="1"/>
    <col min="9731" max="9731" width="6.00390625" style="419" customWidth="1"/>
    <col min="9732" max="9732" width="9.28125" style="419" customWidth="1"/>
    <col min="9733" max="9733" width="12.7109375" style="419" customWidth="1"/>
    <col min="9734" max="9734" width="17.140625" style="419" bestFit="1" customWidth="1"/>
    <col min="9735" max="9735" width="12.7109375" style="419" customWidth="1"/>
    <col min="9736" max="9736" width="16.421875" style="419" customWidth="1"/>
    <col min="9737" max="9984" width="9.28125" style="419" customWidth="1"/>
    <col min="9985" max="9985" width="4.7109375" style="419" customWidth="1"/>
    <col min="9986" max="9986" width="59.140625" style="419" customWidth="1"/>
    <col min="9987" max="9987" width="6.00390625" style="419" customWidth="1"/>
    <col min="9988" max="9988" width="9.28125" style="419" customWidth="1"/>
    <col min="9989" max="9989" width="12.7109375" style="419" customWidth="1"/>
    <col min="9990" max="9990" width="17.140625" style="419" bestFit="1" customWidth="1"/>
    <col min="9991" max="9991" width="12.7109375" style="419" customWidth="1"/>
    <col min="9992" max="9992" width="16.421875" style="419" customWidth="1"/>
    <col min="9993" max="10240" width="9.28125" style="419" customWidth="1"/>
    <col min="10241" max="10241" width="4.7109375" style="419" customWidth="1"/>
    <col min="10242" max="10242" width="59.140625" style="419" customWidth="1"/>
    <col min="10243" max="10243" width="6.00390625" style="419" customWidth="1"/>
    <col min="10244" max="10244" width="9.28125" style="419" customWidth="1"/>
    <col min="10245" max="10245" width="12.7109375" style="419" customWidth="1"/>
    <col min="10246" max="10246" width="17.140625" style="419" bestFit="1" customWidth="1"/>
    <col min="10247" max="10247" width="12.7109375" style="419" customWidth="1"/>
    <col min="10248" max="10248" width="16.421875" style="419" customWidth="1"/>
    <col min="10249" max="10496" width="9.28125" style="419" customWidth="1"/>
    <col min="10497" max="10497" width="4.7109375" style="419" customWidth="1"/>
    <col min="10498" max="10498" width="59.140625" style="419" customWidth="1"/>
    <col min="10499" max="10499" width="6.00390625" style="419" customWidth="1"/>
    <col min="10500" max="10500" width="9.28125" style="419" customWidth="1"/>
    <col min="10501" max="10501" width="12.7109375" style="419" customWidth="1"/>
    <col min="10502" max="10502" width="17.140625" style="419" bestFit="1" customWidth="1"/>
    <col min="10503" max="10503" width="12.7109375" style="419" customWidth="1"/>
    <col min="10504" max="10504" width="16.421875" style="419" customWidth="1"/>
    <col min="10505" max="10752" width="9.28125" style="419" customWidth="1"/>
    <col min="10753" max="10753" width="4.7109375" style="419" customWidth="1"/>
    <col min="10754" max="10754" width="59.140625" style="419" customWidth="1"/>
    <col min="10755" max="10755" width="6.00390625" style="419" customWidth="1"/>
    <col min="10756" max="10756" width="9.28125" style="419" customWidth="1"/>
    <col min="10757" max="10757" width="12.7109375" style="419" customWidth="1"/>
    <col min="10758" max="10758" width="17.140625" style="419" bestFit="1" customWidth="1"/>
    <col min="10759" max="10759" width="12.7109375" style="419" customWidth="1"/>
    <col min="10760" max="10760" width="16.421875" style="419" customWidth="1"/>
    <col min="10761" max="11008" width="9.28125" style="419" customWidth="1"/>
    <col min="11009" max="11009" width="4.7109375" style="419" customWidth="1"/>
    <col min="11010" max="11010" width="59.140625" style="419" customWidth="1"/>
    <col min="11011" max="11011" width="6.00390625" style="419" customWidth="1"/>
    <col min="11012" max="11012" width="9.28125" style="419" customWidth="1"/>
    <col min="11013" max="11013" width="12.7109375" style="419" customWidth="1"/>
    <col min="11014" max="11014" width="17.140625" style="419" bestFit="1" customWidth="1"/>
    <col min="11015" max="11015" width="12.7109375" style="419" customWidth="1"/>
    <col min="11016" max="11016" width="16.421875" style="419" customWidth="1"/>
    <col min="11017" max="11264" width="9.28125" style="419" customWidth="1"/>
    <col min="11265" max="11265" width="4.7109375" style="419" customWidth="1"/>
    <col min="11266" max="11266" width="59.140625" style="419" customWidth="1"/>
    <col min="11267" max="11267" width="6.00390625" style="419" customWidth="1"/>
    <col min="11268" max="11268" width="9.28125" style="419" customWidth="1"/>
    <col min="11269" max="11269" width="12.7109375" style="419" customWidth="1"/>
    <col min="11270" max="11270" width="17.140625" style="419" bestFit="1" customWidth="1"/>
    <col min="11271" max="11271" width="12.7109375" style="419" customWidth="1"/>
    <col min="11272" max="11272" width="16.421875" style="419" customWidth="1"/>
    <col min="11273" max="11520" width="9.28125" style="419" customWidth="1"/>
    <col min="11521" max="11521" width="4.7109375" style="419" customWidth="1"/>
    <col min="11522" max="11522" width="59.140625" style="419" customWidth="1"/>
    <col min="11523" max="11523" width="6.00390625" style="419" customWidth="1"/>
    <col min="11524" max="11524" width="9.28125" style="419" customWidth="1"/>
    <col min="11525" max="11525" width="12.7109375" style="419" customWidth="1"/>
    <col min="11526" max="11526" width="17.140625" style="419" bestFit="1" customWidth="1"/>
    <col min="11527" max="11527" width="12.7109375" style="419" customWidth="1"/>
    <col min="11528" max="11528" width="16.421875" style="419" customWidth="1"/>
    <col min="11529" max="11776" width="9.28125" style="419" customWidth="1"/>
    <col min="11777" max="11777" width="4.7109375" style="419" customWidth="1"/>
    <col min="11778" max="11778" width="59.140625" style="419" customWidth="1"/>
    <col min="11779" max="11779" width="6.00390625" style="419" customWidth="1"/>
    <col min="11780" max="11780" width="9.28125" style="419" customWidth="1"/>
    <col min="11781" max="11781" width="12.7109375" style="419" customWidth="1"/>
    <col min="11782" max="11782" width="17.140625" style="419" bestFit="1" customWidth="1"/>
    <col min="11783" max="11783" width="12.7109375" style="419" customWidth="1"/>
    <col min="11784" max="11784" width="16.421875" style="419" customWidth="1"/>
    <col min="11785" max="12032" width="9.28125" style="419" customWidth="1"/>
    <col min="12033" max="12033" width="4.7109375" style="419" customWidth="1"/>
    <col min="12034" max="12034" width="59.140625" style="419" customWidth="1"/>
    <col min="12035" max="12035" width="6.00390625" style="419" customWidth="1"/>
    <col min="12036" max="12036" width="9.28125" style="419" customWidth="1"/>
    <col min="12037" max="12037" width="12.7109375" style="419" customWidth="1"/>
    <col min="12038" max="12038" width="17.140625" style="419" bestFit="1" customWidth="1"/>
    <col min="12039" max="12039" width="12.7109375" style="419" customWidth="1"/>
    <col min="12040" max="12040" width="16.421875" style="419" customWidth="1"/>
    <col min="12041" max="12288" width="9.28125" style="419" customWidth="1"/>
    <col min="12289" max="12289" width="4.7109375" style="419" customWidth="1"/>
    <col min="12290" max="12290" width="59.140625" style="419" customWidth="1"/>
    <col min="12291" max="12291" width="6.00390625" style="419" customWidth="1"/>
    <col min="12292" max="12292" width="9.28125" style="419" customWidth="1"/>
    <col min="12293" max="12293" width="12.7109375" style="419" customWidth="1"/>
    <col min="12294" max="12294" width="17.140625" style="419" bestFit="1" customWidth="1"/>
    <col min="12295" max="12295" width="12.7109375" style="419" customWidth="1"/>
    <col min="12296" max="12296" width="16.421875" style="419" customWidth="1"/>
    <col min="12297" max="12544" width="9.28125" style="419" customWidth="1"/>
    <col min="12545" max="12545" width="4.7109375" style="419" customWidth="1"/>
    <col min="12546" max="12546" width="59.140625" style="419" customWidth="1"/>
    <col min="12547" max="12547" width="6.00390625" style="419" customWidth="1"/>
    <col min="12548" max="12548" width="9.28125" style="419" customWidth="1"/>
    <col min="12549" max="12549" width="12.7109375" style="419" customWidth="1"/>
    <col min="12550" max="12550" width="17.140625" style="419" bestFit="1" customWidth="1"/>
    <col min="12551" max="12551" width="12.7109375" style="419" customWidth="1"/>
    <col min="12552" max="12552" width="16.421875" style="419" customWidth="1"/>
    <col min="12553" max="12800" width="9.28125" style="419" customWidth="1"/>
    <col min="12801" max="12801" width="4.7109375" style="419" customWidth="1"/>
    <col min="12802" max="12802" width="59.140625" style="419" customWidth="1"/>
    <col min="12803" max="12803" width="6.00390625" style="419" customWidth="1"/>
    <col min="12804" max="12804" width="9.28125" style="419" customWidth="1"/>
    <col min="12805" max="12805" width="12.7109375" style="419" customWidth="1"/>
    <col min="12806" max="12806" width="17.140625" style="419" bestFit="1" customWidth="1"/>
    <col min="12807" max="12807" width="12.7109375" style="419" customWidth="1"/>
    <col min="12808" max="12808" width="16.421875" style="419" customWidth="1"/>
    <col min="12809" max="13056" width="9.28125" style="419" customWidth="1"/>
    <col min="13057" max="13057" width="4.7109375" style="419" customWidth="1"/>
    <col min="13058" max="13058" width="59.140625" style="419" customWidth="1"/>
    <col min="13059" max="13059" width="6.00390625" style="419" customWidth="1"/>
    <col min="13060" max="13060" width="9.28125" style="419" customWidth="1"/>
    <col min="13061" max="13061" width="12.7109375" style="419" customWidth="1"/>
    <col min="13062" max="13062" width="17.140625" style="419" bestFit="1" customWidth="1"/>
    <col min="13063" max="13063" width="12.7109375" style="419" customWidth="1"/>
    <col min="13064" max="13064" width="16.421875" style="419" customWidth="1"/>
    <col min="13065" max="13312" width="9.28125" style="419" customWidth="1"/>
    <col min="13313" max="13313" width="4.7109375" style="419" customWidth="1"/>
    <col min="13314" max="13314" width="59.140625" style="419" customWidth="1"/>
    <col min="13315" max="13315" width="6.00390625" style="419" customWidth="1"/>
    <col min="13316" max="13316" width="9.28125" style="419" customWidth="1"/>
    <col min="13317" max="13317" width="12.7109375" style="419" customWidth="1"/>
    <col min="13318" max="13318" width="17.140625" style="419" bestFit="1" customWidth="1"/>
    <col min="13319" max="13319" width="12.7109375" style="419" customWidth="1"/>
    <col min="13320" max="13320" width="16.421875" style="419" customWidth="1"/>
    <col min="13321" max="13568" width="9.28125" style="419" customWidth="1"/>
    <col min="13569" max="13569" width="4.7109375" style="419" customWidth="1"/>
    <col min="13570" max="13570" width="59.140625" style="419" customWidth="1"/>
    <col min="13571" max="13571" width="6.00390625" style="419" customWidth="1"/>
    <col min="13572" max="13572" width="9.28125" style="419" customWidth="1"/>
    <col min="13573" max="13573" width="12.7109375" style="419" customWidth="1"/>
    <col min="13574" max="13574" width="17.140625" style="419" bestFit="1" customWidth="1"/>
    <col min="13575" max="13575" width="12.7109375" style="419" customWidth="1"/>
    <col min="13576" max="13576" width="16.421875" style="419" customWidth="1"/>
    <col min="13577" max="13824" width="9.28125" style="419" customWidth="1"/>
    <col min="13825" max="13825" width="4.7109375" style="419" customWidth="1"/>
    <col min="13826" max="13826" width="59.140625" style="419" customWidth="1"/>
    <col min="13827" max="13827" width="6.00390625" style="419" customWidth="1"/>
    <col min="13828" max="13828" width="9.28125" style="419" customWidth="1"/>
    <col min="13829" max="13829" width="12.7109375" style="419" customWidth="1"/>
    <col min="13830" max="13830" width="17.140625" style="419" bestFit="1" customWidth="1"/>
    <col min="13831" max="13831" width="12.7109375" style="419" customWidth="1"/>
    <col min="13832" max="13832" width="16.421875" style="419" customWidth="1"/>
    <col min="13833" max="14080" width="9.28125" style="419" customWidth="1"/>
    <col min="14081" max="14081" width="4.7109375" style="419" customWidth="1"/>
    <col min="14082" max="14082" width="59.140625" style="419" customWidth="1"/>
    <col min="14083" max="14083" width="6.00390625" style="419" customWidth="1"/>
    <col min="14084" max="14084" width="9.28125" style="419" customWidth="1"/>
    <col min="14085" max="14085" width="12.7109375" style="419" customWidth="1"/>
    <col min="14086" max="14086" width="17.140625" style="419" bestFit="1" customWidth="1"/>
    <col min="14087" max="14087" width="12.7109375" style="419" customWidth="1"/>
    <col min="14088" max="14088" width="16.421875" style="419" customWidth="1"/>
    <col min="14089" max="14336" width="9.28125" style="419" customWidth="1"/>
    <col min="14337" max="14337" width="4.7109375" style="419" customWidth="1"/>
    <col min="14338" max="14338" width="59.140625" style="419" customWidth="1"/>
    <col min="14339" max="14339" width="6.00390625" style="419" customWidth="1"/>
    <col min="14340" max="14340" width="9.28125" style="419" customWidth="1"/>
    <col min="14341" max="14341" width="12.7109375" style="419" customWidth="1"/>
    <col min="14342" max="14342" width="17.140625" style="419" bestFit="1" customWidth="1"/>
    <col min="14343" max="14343" width="12.7109375" style="419" customWidth="1"/>
    <col min="14344" max="14344" width="16.421875" style="419" customWidth="1"/>
    <col min="14345" max="14592" width="9.28125" style="419" customWidth="1"/>
    <col min="14593" max="14593" width="4.7109375" style="419" customWidth="1"/>
    <col min="14594" max="14594" width="59.140625" style="419" customWidth="1"/>
    <col min="14595" max="14595" width="6.00390625" style="419" customWidth="1"/>
    <col min="14596" max="14596" width="9.28125" style="419" customWidth="1"/>
    <col min="14597" max="14597" width="12.7109375" style="419" customWidth="1"/>
    <col min="14598" max="14598" width="17.140625" style="419" bestFit="1" customWidth="1"/>
    <col min="14599" max="14599" width="12.7109375" style="419" customWidth="1"/>
    <col min="14600" max="14600" width="16.421875" style="419" customWidth="1"/>
    <col min="14601" max="14848" width="9.28125" style="419" customWidth="1"/>
    <col min="14849" max="14849" width="4.7109375" style="419" customWidth="1"/>
    <col min="14850" max="14850" width="59.140625" style="419" customWidth="1"/>
    <col min="14851" max="14851" width="6.00390625" style="419" customWidth="1"/>
    <col min="14852" max="14852" width="9.28125" style="419" customWidth="1"/>
    <col min="14853" max="14853" width="12.7109375" style="419" customWidth="1"/>
    <col min="14854" max="14854" width="17.140625" style="419" bestFit="1" customWidth="1"/>
    <col min="14855" max="14855" width="12.7109375" style="419" customWidth="1"/>
    <col min="14856" max="14856" width="16.421875" style="419" customWidth="1"/>
    <col min="14857" max="15104" width="9.28125" style="419" customWidth="1"/>
    <col min="15105" max="15105" width="4.7109375" style="419" customWidth="1"/>
    <col min="15106" max="15106" width="59.140625" style="419" customWidth="1"/>
    <col min="15107" max="15107" width="6.00390625" style="419" customWidth="1"/>
    <col min="15108" max="15108" width="9.28125" style="419" customWidth="1"/>
    <col min="15109" max="15109" width="12.7109375" style="419" customWidth="1"/>
    <col min="15110" max="15110" width="17.140625" style="419" bestFit="1" customWidth="1"/>
    <col min="15111" max="15111" width="12.7109375" style="419" customWidth="1"/>
    <col min="15112" max="15112" width="16.421875" style="419" customWidth="1"/>
    <col min="15113" max="15360" width="9.28125" style="419" customWidth="1"/>
    <col min="15361" max="15361" width="4.7109375" style="419" customWidth="1"/>
    <col min="15362" max="15362" width="59.140625" style="419" customWidth="1"/>
    <col min="15363" max="15363" width="6.00390625" style="419" customWidth="1"/>
    <col min="15364" max="15364" width="9.28125" style="419" customWidth="1"/>
    <col min="15365" max="15365" width="12.7109375" style="419" customWidth="1"/>
    <col min="15366" max="15366" width="17.140625" style="419" bestFit="1" customWidth="1"/>
    <col min="15367" max="15367" width="12.7109375" style="419" customWidth="1"/>
    <col min="15368" max="15368" width="16.421875" style="419" customWidth="1"/>
    <col min="15369" max="15616" width="9.28125" style="419" customWidth="1"/>
    <col min="15617" max="15617" width="4.7109375" style="419" customWidth="1"/>
    <col min="15618" max="15618" width="59.140625" style="419" customWidth="1"/>
    <col min="15619" max="15619" width="6.00390625" style="419" customWidth="1"/>
    <col min="15620" max="15620" width="9.28125" style="419" customWidth="1"/>
    <col min="15621" max="15621" width="12.7109375" style="419" customWidth="1"/>
    <col min="15622" max="15622" width="17.140625" style="419" bestFit="1" customWidth="1"/>
    <col min="15623" max="15623" width="12.7109375" style="419" customWidth="1"/>
    <col min="15624" max="15624" width="16.421875" style="419" customWidth="1"/>
    <col min="15625" max="15872" width="9.28125" style="419" customWidth="1"/>
    <col min="15873" max="15873" width="4.7109375" style="419" customWidth="1"/>
    <col min="15874" max="15874" width="59.140625" style="419" customWidth="1"/>
    <col min="15875" max="15875" width="6.00390625" style="419" customWidth="1"/>
    <col min="15876" max="15876" width="9.28125" style="419" customWidth="1"/>
    <col min="15877" max="15877" width="12.7109375" style="419" customWidth="1"/>
    <col min="15878" max="15878" width="17.140625" style="419" bestFit="1" customWidth="1"/>
    <col min="15879" max="15879" width="12.7109375" style="419" customWidth="1"/>
    <col min="15880" max="15880" width="16.421875" style="419" customWidth="1"/>
    <col min="15881" max="16128" width="9.28125" style="419" customWidth="1"/>
    <col min="16129" max="16129" width="4.7109375" style="419" customWidth="1"/>
    <col min="16130" max="16130" width="59.140625" style="419" customWidth="1"/>
    <col min="16131" max="16131" width="6.00390625" style="419" customWidth="1"/>
    <col min="16132" max="16132" width="9.28125" style="419" customWidth="1"/>
    <col min="16133" max="16133" width="12.7109375" style="419" customWidth="1"/>
    <col min="16134" max="16134" width="17.140625" style="419" bestFit="1" customWidth="1"/>
    <col min="16135" max="16135" width="12.7109375" style="419" customWidth="1"/>
    <col min="16136" max="16136" width="16.421875" style="419" customWidth="1"/>
    <col min="16137" max="16384" width="9.28125" style="419" customWidth="1"/>
  </cols>
  <sheetData>
    <row r="2" spans="1:8" ht="17.85" customHeight="1">
      <c r="A2" s="615" t="s">
        <v>2047</v>
      </c>
      <c r="B2" s="615"/>
      <c r="C2" s="615"/>
      <c r="D2" s="615"/>
      <c r="E2" s="615"/>
      <c r="F2" s="615"/>
      <c r="G2" s="615"/>
      <c r="H2" s="615"/>
    </row>
    <row r="3" spans="2:8" ht="12">
      <c r="B3" s="420"/>
      <c r="C3" s="421"/>
      <c r="D3" s="421"/>
      <c r="E3" s="421"/>
      <c r="F3" s="421"/>
      <c r="G3" s="421"/>
      <c r="H3" s="421"/>
    </row>
    <row r="4" spans="1:8" ht="12">
      <c r="A4" s="422" t="s">
        <v>2048</v>
      </c>
      <c r="B4" s="422" t="s">
        <v>2049</v>
      </c>
      <c r="C4" s="422" t="s">
        <v>2050</v>
      </c>
      <c r="D4" s="422" t="s">
        <v>1927</v>
      </c>
      <c r="E4" s="422" t="s">
        <v>1928</v>
      </c>
      <c r="F4" s="422" t="s">
        <v>1929</v>
      </c>
      <c r="G4" s="422" t="s">
        <v>1804</v>
      </c>
      <c r="H4" s="422" t="s">
        <v>1930</v>
      </c>
    </row>
    <row r="5" spans="1:8" ht="14.25">
      <c r="A5" s="423"/>
      <c r="B5" s="424" t="s">
        <v>2051</v>
      </c>
      <c r="C5" s="423"/>
      <c r="D5" s="425"/>
      <c r="E5" s="425"/>
      <c r="F5" s="425"/>
      <c r="G5" s="425"/>
      <c r="H5" s="425"/>
    </row>
    <row r="6" spans="1:8" ht="12">
      <c r="A6" s="426"/>
      <c r="B6" s="427" t="s">
        <v>2052</v>
      </c>
      <c r="C6" s="426"/>
      <c r="D6" s="428"/>
      <c r="E6" s="428"/>
      <c r="F6" s="428"/>
      <c r="G6" s="428"/>
      <c r="H6" s="428"/>
    </row>
    <row r="7" spans="1:8" s="433" customFormat="1" ht="25.5" customHeight="1">
      <c r="A7" s="429" t="s">
        <v>85</v>
      </c>
      <c r="B7" s="430" t="s">
        <v>2053</v>
      </c>
      <c r="C7" s="429" t="s">
        <v>1825</v>
      </c>
      <c r="D7" s="431">
        <v>1</v>
      </c>
      <c r="E7" s="432">
        <v>0</v>
      </c>
      <c r="F7" s="431">
        <f>E7*D7</f>
        <v>0</v>
      </c>
      <c r="G7" s="432">
        <v>0</v>
      </c>
      <c r="H7" s="431">
        <f>G7*D7</f>
        <v>0</v>
      </c>
    </row>
    <row r="8" spans="1:8" s="433" customFormat="1" ht="12">
      <c r="A8" s="429" t="s">
        <v>87</v>
      </c>
      <c r="B8" s="430" t="s">
        <v>2054</v>
      </c>
      <c r="C8" s="429" t="s">
        <v>1825</v>
      </c>
      <c r="D8" s="431">
        <v>1</v>
      </c>
      <c r="E8" s="432">
        <v>0</v>
      </c>
      <c r="F8" s="431">
        <f aca="true" t="shared" si="0" ref="F8:F17">E8*D8</f>
        <v>0</v>
      </c>
      <c r="G8" s="432">
        <v>0</v>
      </c>
      <c r="H8" s="431">
        <f aca="true" t="shared" si="1" ref="H8:H20">G8*D8</f>
        <v>0</v>
      </c>
    </row>
    <row r="9" spans="1:8" s="433" customFormat="1" ht="21">
      <c r="A9" s="429" t="s">
        <v>144</v>
      </c>
      <c r="B9" s="430" t="s">
        <v>2055</v>
      </c>
      <c r="C9" s="429" t="s">
        <v>1825</v>
      </c>
      <c r="D9" s="431">
        <v>2</v>
      </c>
      <c r="E9" s="432">
        <v>0</v>
      </c>
      <c r="F9" s="431">
        <f t="shared" si="0"/>
        <v>0</v>
      </c>
      <c r="G9" s="432">
        <v>0</v>
      </c>
      <c r="H9" s="431">
        <f t="shared" si="1"/>
        <v>0</v>
      </c>
    </row>
    <row r="10" spans="1:8" ht="21">
      <c r="A10" s="429" t="s">
        <v>134</v>
      </c>
      <c r="B10" s="434" t="s">
        <v>2056</v>
      </c>
      <c r="C10" s="435" t="s">
        <v>1825</v>
      </c>
      <c r="D10" s="436">
        <v>1</v>
      </c>
      <c r="E10" s="437">
        <v>0</v>
      </c>
      <c r="F10" s="436">
        <f t="shared" si="0"/>
        <v>0</v>
      </c>
      <c r="G10" s="436"/>
      <c r="H10" s="436"/>
    </row>
    <row r="11" spans="1:8" s="433" customFormat="1" ht="21">
      <c r="A11" s="429" t="s">
        <v>158</v>
      </c>
      <c r="B11" s="430" t="s">
        <v>2057</v>
      </c>
      <c r="C11" s="429" t="s">
        <v>1825</v>
      </c>
      <c r="D11" s="431">
        <v>1</v>
      </c>
      <c r="E11" s="432">
        <v>0</v>
      </c>
      <c r="F11" s="431">
        <f t="shared" si="0"/>
        <v>0</v>
      </c>
      <c r="G11" s="432">
        <v>0</v>
      </c>
      <c r="H11" s="431">
        <f t="shared" si="1"/>
        <v>0</v>
      </c>
    </row>
    <row r="12" spans="1:8" s="433" customFormat="1" ht="21">
      <c r="A12" s="429" t="s">
        <v>147</v>
      </c>
      <c r="B12" s="430" t="s">
        <v>2058</v>
      </c>
      <c r="C12" s="429" t="s">
        <v>1825</v>
      </c>
      <c r="D12" s="431">
        <v>2</v>
      </c>
      <c r="E12" s="432">
        <v>0</v>
      </c>
      <c r="F12" s="431">
        <f t="shared" si="0"/>
        <v>0</v>
      </c>
      <c r="G12" s="432">
        <v>0</v>
      </c>
      <c r="H12" s="431">
        <f t="shared" si="1"/>
        <v>0</v>
      </c>
    </row>
    <row r="13" spans="1:8" s="433" customFormat="1" ht="12">
      <c r="A13" s="429" t="s">
        <v>170</v>
      </c>
      <c r="B13" s="430" t="s">
        <v>2059</v>
      </c>
      <c r="C13" s="429" t="s">
        <v>1825</v>
      </c>
      <c r="D13" s="431">
        <v>2</v>
      </c>
      <c r="E13" s="432">
        <v>0</v>
      </c>
      <c r="F13" s="431">
        <f t="shared" si="0"/>
        <v>0</v>
      </c>
      <c r="G13" s="432">
        <v>0</v>
      </c>
      <c r="H13" s="431">
        <f t="shared" si="1"/>
        <v>0</v>
      </c>
    </row>
    <row r="14" spans="1:8" s="433" customFormat="1" ht="12">
      <c r="A14" s="429" t="s">
        <v>154</v>
      </c>
      <c r="B14" s="430" t="s">
        <v>2060</v>
      </c>
      <c r="C14" s="429" t="s">
        <v>1825</v>
      </c>
      <c r="D14" s="431">
        <v>8</v>
      </c>
      <c r="E14" s="432">
        <v>0</v>
      </c>
      <c r="F14" s="431">
        <f t="shared" si="0"/>
        <v>0</v>
      </c>
      <c r="G14" s="431"/>
      <c r="H14" s="431"/>
    </row>
    <row r="15" spans="1:8" s="433" customFormat="1" ht="12">
      <c r="A15" s="429" t="s">
        <v>138</v>
      </c>
      <c r="B15" s="430" t="s">
        <v>2061</v>
      </c>
      <c r="C15" s="429" t="s">
        <v>1825</v>
      </c>
      <c r="D15" s="431">
        <v>1</v>
      </c>
      <c r="E15" s="432">
        <v>0</v>
      </c>
      <c r="F15" s="431">
        <f t="shared" si="0"/>
        <v>0</v>
      </c>
      <c r="G15" s="432">
        <v>0</v>
      </c>
      <c r="H15" s="431">
        <f t="shared" si="1"/>
        <v>0</v>
      </c>
    </row>
    <row r="16" spans="1:8" s="433" customFormat="1" ht="21">
      <c r="A16" s="429" t="s">
        <v>161</v>
      </c>
      <c r="B16" s="430" t="s">
        <v>2062</v>
      </c>
      <c r="C16" s="429" t="s">
        <v>1825</v>
      </c>
      <c r="D16" s="431">
        <v>1</v>
      </c>
      <c r="E16" s="432">
        <v>0</v>
      </c>
      <c r="F16" s="431">
        <f t="shared" si="0"/>
        <v>0</v>
      </c>
      <c r="G16" s="432">
        <v>0</v>
      </c>
      <c r="H16" s="431">
        <f t="shared" si="1"/>
        <v>0</v>
      </c>
    </row>
    <row r="17" spans="1:8" s="433" customFormat="1" ht="21">
      <c r="A17" s="429" t="s">
        <v>197</v>
      </c>
      <c r="B17" s="430" t="s">
        <v>2063</v>
      </c>
      <c r="C17" s="429" t="s">
        <v>1825</v>
      </c>
      <c r="D17" s="431">
        <v>1</v>
      </c>
      <c r="E17" s="432">
        <v>0</v>
      </c>
      <c r="F17" s="431">
        <f t="shared" si="0"/>
        <v>0</v>
      </c>
      <c r="G17" s="432">
        <v>0</v>
      </c>
      <c r="H17" s="431">
        <f t="shared" si="1"/>
        <v>0</v>
      </c>
    </row>
    <row r="18" spans="1:8" s="433" customFormat="1" ht="12">
      <c r="A18" s="429" t="s">
        <v>164</v>
      </c>
      <c r="B18" s="430" t="s">
        <v>2064</v>
      </c>
      <c r="C18" s="429" t="s">
        <v>1825</v>
      </c>
      <c r="D18" s="431">
        <f>D8</f>
        <v>1</v>
      </c>
      <c r="E18" s="431"/>
      <c r="F18" s="431"/>
      <c r="G18" s="432">
        <v>0</v>
      </c>
      <c r="H18" s="431">
        <f t="shared" si="1"/>
        <v>0</v>
      </c>
    </row>
    <row r="19" spans="1:8" s="433" customFormat="1" ht="12">
      <c r="A19" s="429" t="s">
        <v>205</v>
      </c>
      <c r="B19" s="430" t="s">
        <v>2065</v>
      </c>
      <c r="C19" s="429" t="s">
        <v>1825</v>
      </c>
      <c r="D19" s="431">
        <v>1</v>
      </c>
      <c r="E19" s="431"/>
      <c r="F19" s="431"/>
      <c r="G19" s="432">
        <v>0</v>
      </c>
      <c r="H19" s="431">
        <f t="shared" si="1"/>
        <v>0</v>
      </c>
    </row>
    <row r="20" spans="1:8" s="433" customFormat="1" ht="12">
      <c r="A20" s="429" t="s">
        <v>173</v>
      </c>
      <c r="B20" s="430" t="s">
        <v>2066</v>
      </c>
      <c r="C20" s="429" t="s">
        <v>1825</v>
      </c>
      <c r="D20" s="431">
        <v>1</v>
      </c>
      <c r="E20" s="431"/>
      <c r="F20" s="431"/>
      <c r="G20" s="432">
        <v>0</v>
      </c>
      <c r="H20" s="431">
        <f t="shared" si="1"/>
        <v>0</v>
      </c>
    </row>
    <row r="21" spans="1:8" ht="12">
      <c r="A21" s="426"/>
      <c r="B21" s="427" t="s">
        <v>2067</v>
      </c>
      <c r="C21" s="426"/>
      <c r="D21" s="428"/>
      <c r="E21" s="428"/>
      <c r="F21" s="428">
        <f>SUM(F7:F20)</f>
        <v>0</v>
      </c>
      <c r="G21" s="428"/>
      <c r="H21" s="428">
        <f>SUM(H7:H20)</f>
        <v>0</v>
      </c>
    </row>
    <row r="22" spans="1:8" ht="12">
      <c r="A22" s="426"/>
      <c r="B22" s="427" t="s">
        <v>2068</v>
      </c>
      <c r="C22" s="426"/>
      <c r="D22" s="428"/>
      <c r="E22" s="428"/>
      <c r="F22" s="428"/>
      <c r="G22" s="428"/>
      <c r="H22" s="428"/>
    </row>
    <row r="23" spans="1:8" s="433" customFormat="1" ht="12">
      <c r="A23" s="429" t="s">
        <v>8</v>
      </c>
      <c r="B23" s="430" t="s">
        <v>2069</v>
      </c>
      <c r="C23" s="429" t="s">
        <v>1825</v>
      </c>
      <c r="D23" s="431">
        <v>18</v>
      </c>
      <c r="E23" s="432">
        <v>0</v>
      </c>
      <c r="F23" s="431">
        <f>E23*D23</f>
        <v>0</v>
      </c>
      <c r="G23" s="432">
        <v>0</v>
      </c>
      <c r="H23" s="431">
        <f>G23*D23</f>
        <v>0</v>
      </c>
    </row>
    <row r="24" spans="1:8" s="433" customFormat="1" ht="12">
      <c r="A24" s="429" t="s">
        <v>181</v>
      </c>
      <c r="B24" s="430" t="s">
        <v>2070</v>
      </c>
      <c r="C24" s="429" t="s">
        <v>1825</v>
      </c>
      <c r="D24" s="431">
        <v>2</v>
      </c>
      <c r="E24" s="432">
        <v>0</v>
      </c>
      <c r="F24" s="431">
        <f>E24*D24</f>
        <v>0</v>
      </c>
      <c r="G24" s="431"/>
      <c r="H24" s="431"/>
    </row>
    <row r="25" spans="1:8" s="433" customFormat="1" ht="12">
      <c r="A25" s="429" t="s">
        <v>221</v>
      </c>
      <c r="B25" s="430" t="s">
        <v>2071</v>
      </c>
      <c r="C25" s="429" t="s">
        <v>1825</v>
      </c>
      <c r="D25" s="431">
        <v>2</v>
      </c>
      <c r="E25" s="432">
        <v>0</v>
      </c>
      <c r="F25" s="431">
        <f>E25*D25</f>
        <v>0</v>
      </c>
      <c r="G25" s="431"/>
      <c r="H25" s="431"/>
    </row>
    <row r="26" spans="1:8" s="433" customFormat="1" ht="12">
      <c r="A26" s="429" t="s">
        <v>190</v>
      </c>
      <c r="B26" s="430" t="s">
        <v>2072</v>
      </c>
      <c r="C26" s="429" t="s">
        <v>1825</v>
      </c>
      <c r="D26" s="431">
        <v>49</v>
      </c>
      <c r="E26" s="432">
        <v>0</v>
      </c>
      <c r="F26" s="431">
        <f>E26*D26</f>
        <v>0</v>
      </c>
      <c r="G26" s="431"/>
      <c r="H26" s="431"/>
    </row>
    <row r="27" spans="1:8" ht="12">
      <c r="A27" s="426"/>
      <c r="B27" s="427" t="s">
        <v>2073</v>
      </c>
      <c r="C27" s="426"/>
      <c r="D27" s="428"/>
      <c r="E27" s="428"/>
      <c r="F27" s="428">
        <f>SUM(F23:F26)</f>
        <v>0</v>
      </c>
      <c r="G27" s="428"/>
      <c r="H27" s="428">
        <f>SUM(H23:H26)</f>
        <v>0</v>
      </c>
    </row>
    <row r="28" spans="1:8" ht="12">
      <c r="A28" s="426"/>
      <c r="B28" s="427" t="s">
        <v>2074</v>
      </c>
      <c r="C28" s="426"/>
      <c r="D28" s="428"/>
      <c r="E28" s="428"/>
      <c r="F28" s="428"/>
      <c r="G28" s="428"/>
      <c r="H28" s="428"/>
    </row>
    <row r="29" spans="1:8" s="433" customFormat="1" ht="12">
      <c r="A29" s="429" t="s">
        <v>230</v>
      </c>
      <c r="B29" s="430" t="s">
        <v>2075</v>
      </c>
      <c r="C29" s="429" t="s">
        <v>255</v>
      </c>
      <c r="D29" s="431">
        <v>1340</v>
      </c>
      <c r="E29" s="432">
        <v>0</v>
      </c>
      <c r="F29" s="431">
        <f>E29*D29</f>
        <v>0</v>
      </c>
      <c r="G29" s="432">
        <v>0</v>
      </c>
      <c r="H29" s="431">
        <f>G29*D29</f>
        <v>0</v>
      </c>
    </row>
    <row r="30" spans="1:8" s="433" customFormat="1" ht="12">
      <c r="A30" s="429" t="s">
        <v>194</v>
      </c>
      <c r="B30" s="430" t="s">
        <v>2076</v>
      </c>
      <c r="C30" s="429" t="s">
        <v>255</v>
      </c>
      <c r="D30" s="431">
        <v>200</v>
      </c>
      <c r="E30" s="432">
        <v>0</v>
      </c>
      <c r="F30" s="431">
        <f>E30*D30</f>
        <v>0</v>
      </c>
      <c r="G30" s="432">
        <v>0</v>
      </c>
      <c r="H30" s="431">
        <f>G30*D30</f>
        <v>0</v>
      </c>
    </row>
    <row r="31" spans="1:8" ht="12">
      <c r="A31" s="426"/>
      <c r="B31" s="427" t="s">
        <v>2077</v>
      </c>
      <c r="C31" s="426"/>
      <c r="D31" s="428"/>
      <c r="E31" s="428"/>
      <c r="F31" s="428">
        <f>SUM(F29:F30)</f>
        <v>0</v>
      </c>
      <c r="G31" s="428"/>
      <c r="H31" s="428">
        <f>SUM(H29:H30)</f>
        <v>0</v>
      </c>
    </row>
    <row r="32" spans="1:8" ht="12">
      <c r="A32" s="426"/>
      <c r="B32" s="427" t="s">
        <v>2078</v>
      </c>
      <c r="C32" s="426"/>
      <c r="D32" s="428"/>
      <c r="E32" s="428"/>
      <c r="F32" s="428"/>
      <c r="G32" s="428"/>
      <c r="H32" s="428"/>
    </row>
    <row r="33" spans="1:8" s="433" customFormat="1" ht="12">
      <c r="A33" s="429" t="s">
        <v>7</v>
      </c>
      <c r="B33" s="430" t="s">
        <v>2079</v>
      </c>
      <c r="C33" s="429" t="s">
        <v>255</v>
      </c>
      <c r="D33" s="431">
        <v>96</v>
      </c>
      <c r="E33" s="432">
        <v>0</v>
      </c>
      <c r="F33" s="431">
        <f aca="true" t="shared" si="2" ref="F33:F43">E33*D33</f>
        <v>0</v>
      </c>
      <c r="G33" s="432">
        <v>0</v>
      </c>
      <c r="H33" s="431">
        <f aca="true" t="shared" si="3" ref="H33:H43">G33*D33</f>
        <v>0</v>
      </c>
    </row>
    <row r="34" spans="1:8" s="433" customFormat="1" ht="12">
      <c r="A34" s="429" t="s">
        <v>201</v>
      </c>
      <c r="B34" s="430" t="s">
        <v>2080</v>
      </c>
      <c r="C34" s="429" t="s">
        <v>255</v>
      </c>
      <c r="D34" s="431">
        <v>3</v>
      </c>
      <c r="E34" s="432">
        <v>0</v>
      </c>
      <c r="F34" s="431">
        <f t="shared" si="2"/>
        <v>0</v>
      </c>
      <c r="G34" s="432">
        <v>0</v>
      </c>
      <c r="H34" s="431">
        <f t="shared" si="3"/>
        <v>0</v>
      </c>
    </row>
    <row r="35" spans="1:8" s="433" customFormat="1" ht="12">
      <c r="A35" s="429" t="s">
        <v>252</v>
      </c>
      <c r="B35" s="430" t="s">
        <v>2081</v>
      </c>
      <c r="C35" s="429" t="s">
        <v>255</v>
      </c>
      <c r="D35" s="431">
        <v>8</v>
      </c>
      <c r="E35" s="432">
        <v>0</v>
      </c>
      <c r="F35" s="431">
        <f t="shared" si="2"/>
        <v>0</v>
      </c>
      <c r="G35" s="432">
        <v>0</v>
      </c>
      <c r="H35" s="431">
        <f t="shared" si="3"/>
        <v>0</v>
      </c>
    </row>
    <row r="36" spans="1:8" s="433" customFormat="1" ht="12">
      <c r="A36" s="429" t="s">
        <v>204</v>
      </c>
      <c r="B36" s="430" t="s">
        <v>2082</v>
      </c>
      <c r="C36" s="429" t="s">
        <v>255</v>
      </c>
      <c r="D36" s="431">
        <v>10</v>
      </c>
      <c r="E36" s="432">
        <v>0</v>
      </c>
      <c r="F36" s="431">
        <f t="shared" si="2"/>
        <v>0</v>
      </c>
      <c r="G36" s="432">
        <v>0</v>
      </c>
      <c r="H36" s="431">
        <f t="shared" si="3"/>
        <v>0</v>
      </c>
    </row>
    <row r="37" spans="1:8" s="433" customFormat="1" ht="12">
      <c r="A37" s="429" t="s">
        <v>397</v>
      </c>
      <c r="B37" s="430" t="s">
        <v>1982</v>
      </c>
      <c r="C37" s="429" t="s">
        <v>255</v>
      </c>
      <c r="D37" s="431">
        <v>30</v>
      </c>
      <c r="E37" s="432">
        <v>0</v>
      </c>
      <c r="F37" s="431">
        <f t="shared" si="2"/>
        <v>0</v>
      </c>
      <c r="G37" s="432">
        <v>0</v>
      </c>
      <c r="H37" s="431">
        <f t="shared" si="3"/>
        <v>0</v>
      </c>
    </row>
    <row r="38" spans="1:8" s="433" customFormat="1" ht="12">
      <c r="A38" s="429" t="s">
        <v>208</v>
      </c>
      <c r="B38" s="430" t="s">
        <v>2083</v>
      </c>
      <c r="C38" s="429" t="s">
        <v>255</v>
      </c>
      <c r="D38" s="431">
        <v>4</v>
      </c>
      <c r="E38" s="432">
        <v>0</v>
      </c>
      <c r="F38" s="431">
        <f t="shared" si="2"/>
        <v>0</v>
      </c>
      <c r="G38" s="432">
        <v>0</v>
      </c>
      <c r="H38" s="431">
        <f t="shared" si="3"/>
        <v>0</v>
      </c>
    </row>
    <row r="39" spans="1:8" s="433" customFormat="1" ht="12">
      <c r="A39" s="429" t="s">
        <v>407</v>
      </c>
      <c r="B39" s="430" t="s">
        <v>2084</v>
      </c>
      <c r="C39" s="429" t="s">
        <v>255</v>
      </c>
      <c r="D39" s="431">
        <v>200</v>
      </c>
      <c r="E39" s="432">
        <v>0</v>
      </c>
      <c r="F39" s="431">
        <f>E39*D39</f>
        <v>0</v>
      </c>
      <c r="G39" s="432">
        <v>0</v>
      </c>
      <c r="H39" s="431">
        <f>G39*D39</f>
        <v>0</v>
      </c>
    </row>
    <row r="40" spans="1:8" s="433" customFormat="1" ht="12">
      <c r="A40" s="429" t="s">
        <v>211</v>
      </c>
      <c r="B40" s="430" t="s">
        <v>2085</v>
      </c>
      <c r="C40" s="429" t="s">
        <v>1825</v>
      </c>
      <c r="D40" s="431">
        <v>16</v>
      </c>
      <c r="E40" s="432">
        <v>0</v>
      </c>
      <c r="F40" s="431">
        <f t="shared" si="2"/>
        <v>0</v>
      </c>
      <c r="G40" s="432">
        <v>0</v>
      </c>
      <c r="H40" s="431">
        <f t="shared" si="3"/>
        <v>0</v>
      </c>
    </row>
    <row r="41" spans="1:8" s="433" customFormat="1" ht="12">
      <c r="A41" s="429" t="s">
        <v>414</v>
      </c>
      <c r="B41" s="430" t="s">
        <v>1978</v>
      </c>
      <c r="C41" s="429" t="s">
        <v>1825</v>
      </c>
      <c r="D41" s="431">
        <v>2</v>
      </c>
      <c r="E41" s="432">
        <v>0</v>
      </c>
      <c r="F41" s="431">
        <f t="shared" si="2"/>
        <v>0</v>
      </c>
      <c r="G41" s="432">
        <v>0</v>
      </c>
      <c r="H41" s="431">
        <f t="shared" si="3"/>
        <v>0</v>
      </c>
    </row>
    <row r="42" spans="1:8" s="433" customFormat="1" ht="12">
      <c r="A42" s="429" t="s">
        <v>217</v>
      </c>
      <c r="B42" s="430" t="s">
        <v>2086</v>
      </c>
      <c r="C42" s="429" t="s">
        <v>255</v>
      </c>
      <c r="D42" s="431">
        <v>40</v>
      </c>
      <c r="E42" s="432">
        <v>0</v>
      </c>
      <c r="F42" s="431">
        <f t="shared" si="2"/>
        <v>0</v>
      </c>
      <c r="G42" s="432">
        <v>0</v>
      </c>
      <c r="H42" s="431">
        <f t="shared" si="3"/>
        <v>0</v>
      </c>
    </row>
    <row r="43" spans="1:8" s="433" customFormat="1" ht="12">
      <c r="A43" s="429" t="s">
        <v>422</v>
      </c>
      <c r="B43" s="430" t="s">
        <v>2087</v>
      </c>
      <c r="C43" s="429" t="s">
        <v>255</v>
      </c>
      <c r="D43" s="431">
        <v>20</v>
      </c>
      <c r="E43" s="432">
        <v>0</v>
      </c>
      <c r="F43" s="431">
        <f t="shared" si="2"/>
        <v>0</v>
      </c>
      <c r="G43" s="432">
        <v>0</v>
      </c>
      <c r="H43" s="431">
        <f t="shared" si="3"/>
        <v>0</v>
      </c>
    </row>
    <row r="44" spans="1:8" ht="12">
      <c r="A44" s="426"/>
      <c r="B44" s="427" t="s">
        <v>2088</v>
      </c>
      <c r="C44" s="426"/>
      <c r="D44" s="428"/>
      <c r="E44" s="428"/>
      <c r="F44" s="428">
        <f>SUM(F33:F43)</f>
        <v>0</v>
      </c>
      <c r="G44" s="428"/>
      <c r="H44" s="428">
        <f>SUM(H33:H43)</f>
        <v>0</v>
      </c>
    </row>
    <row r="45" spans="1:8" ht="12">
      <c r="A45" s="426"/>
      <c r="B45" s="427" t="s">
        <v>129</v>
      </c>
      <c r="C45" s="426"/>
      <c r="D45" s="428"/>
      <c r="E45" s="428"/>
      <c r="F45" s="428"/>
      <c r="G45" s="428"/>
      <c r="H45" s="428"/>
    </row>
    <row r="46" spans="1:8" ht="12">
      <c r="A46" s="429" t="s">
        <v>220</v>
      </c>
      <c r="B46" s="430" t="s">
        <v>2018</v>
      </c>
      <c r="C46" s="429" t="s">
        <v>2019</v>
      </c>
      <c r="D46" s="431">
        <v>0.02</v>
      </c>
      <c r="E46" s="431"/>
      <c r="F46" s="431"/>
      <c r="G46" s="432">
        <v>0</v>
      </c>
      <c r="H46" s="431">
        <f aca="true" t="shared" si="4" ref="H46:H56">G46*D46</f>
        <v>0</v>
      </c>
    </row>
    <row r="47" spans="1:8" ht="12">
      <c r="A47" s="429" t="s">
        <v>428</v>
      </c>
      <c r="B47" s="430" t="s">
        <v>2020</v>
      </c>
      <c r="C47" s="429" t="s">
        <v>142</v>
      </c>
      <c r="D47" s="431">
        <v>11</v>
      </c>
      <c r="E47" s="431"/>
      <c r="F47" s="431"/>
      <c r="G47" s="432">
        <v>0</v>
      </c>
      <c r="H47" s="431">
        <f t="shared" si="4"/>
        <v>0</v>
      </c>
    </row>
    <row r="48" spans="1:8" ht="12">
      <c r="A48" s="429" t="s">
        <v>224</v>
      </c>
      <c r="B48" s="430" t="s">
        <v>2021</v>
      </c>
      <c r="C48" s="429" t="s">
        <v>142</v>
      </c>
      <c r="D48" s="431">
        <v>11</v>
      </c>
      <c r="E48" s="431"/>
      <c r="F48" s="431"/>
      <c r="G48" s="432">
        <v>0</v>
      </c>
      <c r="H48" s="431">
        <f t="shared" si="4"/>
        <v>0</v>
      </c>
    </row>
    <row r="49" spans="1:8" ht="22.5" customHeight="1">
      <c r="A49" s="429" t="s">
        <v>435</v>
      </c>
      <c r="B49" s="438" t="s">
        <v>2089</v>
      </c>
      <c r="C49" s="429" t="s">
        <v>255</v>
      </c>
      <c r="D49" s="431">
        <v>12</v>
      </c>
      <c r="E49" s="431"/>
      <c r="F49" s="431"/>
      <c r="G49" s="432">
        <v>0</v>
      </c>
      <c r="H49" s="431">
        <f t="shared" si="4"/>
        <v>0</v>
      </c>
    </row>
    <row r="50" spans="1:8" ht="12">
      <c r="A50" s="429" t="s">
        <v>228</v>
      </c>
      <c r="B50" s="438" t="s">
        <v>2090</v>
      </c>
      <c r="C50" s="429" t="s">
        <v>133</v>
      </c>
      <c r="D50" s="431">
        <v>1.5</v>
      </c>
      <c r="E50" s="432">
        <v>0</v>
      </c>
      <c r="F50" s="431">
        <f aca="true" t="shared" si="5" ref="F50:F54">E50*D50</f>
        <v>0</v>
      </c>
      <c r="G50" s="432">
        <v>0</v>
      </c>
      <c r="H50" s="431">
        <f t="shared" si="4"/>
        <v>0</v>
      </c>
    </row>
    <row r="51" spans="1:8" ht="22.5" customHeight="1">
      <c r="A51" s="429" t="s">
        <v>444</v>
      </c>
      <c r="B51" s="430" t="s">
        <v>2025</v>
      </c>
      <c r="C51" s="429" t="s">
        <v>255</v>
      </c>
      <c r="D51" s="431">
        <v>24</v>
      </c>
      <c r="E51" s="432">
        <v>0</v>
      </c>
      <c r="F51" s="431">
        <f t="shared" si="5"/>
        <v>0</v>
      </c>
      <c r="G51" s="432">
        <v>0</v>
      </c>
      <c r="H51" s="431">
        <f t="shared" si="4"/>
        <v>0</v>
      </c>
    </row>
    <row r="52" spans="1:8" ht="12">
      <c r="A52" s="429" t="s">
        <v>233</v>
      </c>
      <c r="B52" s="438" t="s">
        <v>2091</v>
      </c>
      <c r="C52" s="429" t="s">
        <v>255</v>
      </c>
      <c r="D52" s="431">
        <v>12</v>
      </c>
      <c r="E52" s="431"/>
      <c r="F52" s="431"/>
      <c r="G52" s="432">
        <v>0</v>
      </c>
      <c r="H52" s="431">
        <f t="shared" si="4"/>
        <v>0</v>
      </c>
    </row>
    <row r="53" spans="1:8" ht="12">
      <c r="A53" s="429" t="s">
        <v>451</v>
      </c>
      <c r="B53" s="439" t="s">
        <v>2092</v>
      </c>
      <c r="C53" s="429" t="s">
        <v>1825</v>
      </c>
      <c r="D53" s="431">
        <v>1</v>
      </c>
      <c r="E53" s="431"/>
      <c r="F53" s="431"/>
      <c r="G53" s="432">
        <v>0</v>
      </c>
      <c r="H53" s="431">
        <f t="shared" si="4"/>
        <v>0</v>
      </c>
    </row>
    <row r="54" spans="1:8" ht="12">
      <c r="A54" s="429" t="s">
        <v>237</v>
      </c>
      <c r="B54" s="430" t="s">
        <v>2027</v>
      </c>
      <c r="C54" s="429" t="s">
        <v>255</v>
      </c>
      <c r="D54" s="431">
        <v>12</v>
      </c>
      <c r="E54" s="432">
        <v>0</v>
      </c>
      <c r="F54" s="431">
        <f t="shared" si="5"/>
        <v>0</v>
      </c>
      <c r="G54" s="432">
        <v>0</v>
      </c>
      <c r="H54" s="431">
        <f t="shared" si="4"/>
        <v>0</v>
      </c>
    </row>
    <row r="55" spans="1:8" ht="12">
      <c r="A55" s="429" t="s">
        <v>458</v>
      </c>
      <c r="B55" s="430" t="s">
        <v>2028</v>
      </c>
      <c r="C55" s="429" t="s">
        <v>133</v>
      </c>
      <c r="D55" s="431">
        <v>4.32</v>
      </c>
      <c r="E55" s="431"/>
      <c r="F55" s="431"/>
      <c r="G55" s="432">
        <v>0</v>
      </c>
      <c r="H55" s="431">
        <f t="shared" si="4"/>
        <v>0</v>
      </c>
    </row>
    <row r="56" spans="1:8" ht="12">
      <c r="A56" s="429" t="s">
        <v>241</v>
      </c>
      <c r="B56" s="430" t="s">
        <v>2029</v>
      </c>
      <c r="C56" s="429" t="s">
        <v>142</v>
      </c>
      <c r="D56" s="431">
        <v>11</v>
      </c>
      <c r="E56" s="431"/>
      <c r="F56" s="431"/>
      <c r="G56" s="432">
        <v>0</v>
      </c>
      <c r="H56" s="431">
        <f t="shared" si="4"/>
        <v>0</v>
      </c>
    </row>
    <row r="57" spans="1:8" ht="12">
      <c r="A57" s="426"/>
      <c r="B57" s="427" t="s">
        <v>2031</v>
      </c>
      <c r="C57" s="426"/>
      <c r="D57" s="428"/>
      <c r="E57" s="428"/>
      <c r="F57" s="428">
        <f>SUM(F46:F56)</f>
        <v>0</v>
      </c>
      <c r="G57" s="428"/>
      <c r="H57" s="428">
        <f>SUM(H46:H56)</f>
        <v>0</v>
      </c>
    </row>
    <row r="58" spans="1:8" ht="12">
      <c r="A58" s="426"/>
      <c r="B58" s="427" t="s">
        <v>2093</v>
      </c>
      <c r="C58" s="426"/>
      <c r="D58" s="428"/>
      <c r="E58" s="428"/>
      <c r="F58" s="428"/>
      <c r="G58" s="428"/>
      <c r="H58" s="428"/>
    </row>
    <row r="59" spans="1:8" ht="12">
      <c r="A59" s="429" t="s">
        <v>467</v>
      </c>
      <c r="B59" s="430" t="s">
        <v>2094</v>
      </c>
      <c r="C59" s="429" t="s">
        <v>1825</v>
      </c>
      <c r="D59" s="431">
        <v>11</v>
      </c>
      <c r="E59" s="432">
        <v>0</v>
      </c>
      <c r="F59" s="431">
        <f aca="true" t="shared" si="6" ref="F59:F65">E59*D59</f>
        <v>0</v>
      </c>
      <c r="G59" s="432">
        <v>0</v>
      </c>
      <c r="H59" s="431">
        <f aca="true" t="shared" si="7" ref="H59:H64">G59*D59</f>
        <v>0</v>
      </c>
    </row>
    <row r="60" spans="1:8" ht="22.5" customHeight="1">
      <c r="A60" s="429" t="s">
        <v>248</v>
      </c>
      <c r="B60" s="430" t="s">
        <v>2095</v>
      </c>
      <c r="C60" s="429" t="s">
        <v>1825</v>
      </c>
      <c r="D60" s="431">
        <v>10</v>
      </c>
      <c r="E60" s="432">
        <v>0</v>
      </c>
      <c r="F60" s="431">
        <f t="shared" si="6"/>
        <v>0</v>
      </c>
      <c r="G60" s="432">
        <v>0</v>
      </c>
      <c r="H60" s="431">
        <f t="shared" si="7"/>
        <v>0</v>
      </c>
    </row>
    <row r="61" spans="1:8" ht="12">
      <c r="A61" s="429" t="s">
        <v>475</v>
      </c>
      <c r="B61" s="430" t="s">
        <v>2096</v>
      </c>
      <c r="C61" s="429" t="s">
        <v>1825</v>
      </c>
      <c r="D61" s="431">
        <v>1</v>
      </c>
      <c r="E61" s="432">
        <v>0</v>
      </c>
      <c r="F61" s="431">
        <f t="shared" si="6"/>
        <v>0</v>
      </c>
      <c r="G61" s="432">
        <v>0</v>
      </c>
      <c r="H61" s="431">
        <f t="shared" si="7"/>
        <v>0</v>
      </c>
    </row>
    <row r="62" spans="1:8" ht="33.75" customHeight="1">
      <c r="A62" s="429" t="s">
        <v>256</v>
      </c>
      <c r="B62" s="430" t="s">
        <v>2097</v>
      </c>
      <c r="C62" s="429" t="s">
        <v>1825</v>
      </c>
      <c r="D62" s="431">
        <v>1</v>
      </c>
      <c r="E62" s="432">
        <v>0</v>
      </c>
      <c r="F62" s="431">
        <f t="shared" si="6"/>
        <v>0</v>
      </c>
      <c r="G62" s="432">
        <v>0</v>
      </c>
      <c r="H62" s="431">
        <f t="shared" si="7"/>
        <v>0</v>
      </c>
    </row>
    <row r="63" spans="1:8" ht="12">
      <c r="A63" s="429" t="s">
        <v>484</v>
      </c>
      <c r="B63" s="430" t="s">
        <v>2098</v>
      </c>
      <c r="C63" s="429" t="s">
        <v>1825</v>
      </c>
      <c r="D63" s="431">
        <v>10</v>
      </c>
      <c r="E63" s="432">
        <v>0</v>
      </c>
      <c r="F63" s="431">
        <f t="shared" si="6"/>
        <v>0</v>
      </c>
      <c r="G63" s="432">
        <v>0</v>
      </c>
      <c r="H63" s="431">
        <f t="shared" si="7"/>
        <v>0</v>
      </c>
    </row>
    <row r="64" spans="1:8" ht="12">
      <c r="A64" s="429" t="s">
        <v>489</v>
      </c>
      <c r="B64" s="430" t="s">
        <v>2099</v>
      </c>
      <c r="C64" s="429" t="s">
        <v>1825</v>
      </c>
      <c r="D64" s="431">
        <v>2</v>
      </c>
      <c r="E64" s="432">
        <v>0</v>
      </c>
      <c r="F64" s="431">
        <f t="shared" si="6"/>
        <v>0</v>
      </c>
      <c r="G64" s="432">
        <v>0</v>
      </c>
      <c r="H64" s="431">
        <f t="shared" si="7"/>
        <v>0</v>
      </c>
    </row>
    <row r="65" spans="1:8" ht="12">
      <c r="A65" s="429" t="s">
        <v>494</v>
      </c>
      <c r="B65" s="430" t="s">
        <v>2100</v>
      </c>
      <c r="C65" s="429" t="s">
        <v>1825</v>
      </c>
      <c r="D65" s="431">
        <v>80</v>
      </c>
      <c r="E65" s="432">
        <v>0</v>
      </c>
      <c r="F65" s="431">
        <f t="shared" si="6"/>
        <v>0</v>
      </c>
      <c r="G65" s="431"/>
      <c r="H65" s="431"/>
    </row>
    <row r="66" spans="1:8" ht="12">
      <c r="A66" s="426"/>
      <c r="B66" s="427" t="s">
        <v>2101</v>
      </c>
      <c r="C66" s="426"/>
      <c r="D66" s="428"/>
      <c r="E66" s="428"/>
      <c r="F66" s="428">
        <f>SUM(F59:F65)</f>
        <v>0</v>
      </c>
      <c r="G66" s="428"/>
      <c r="H66" s="428">
        <f>SUM(H59:H65)</f>
        <v>0</v>
      </c>
    </row>
    <row r="67" spans="1:8" s="443" customFormat="1" ht="12">
      <c r="A67" s="440"/>
      <c r="B67" s="441" t="s">
        <v>2102</v>
      </c>
      <c r="C67" s="440"/>
      <c r="D67" s="442"/>
      <c r="E67" s="442"/>
      <c r="F67" s="442"/>
      <c r="G67" s="442"/>
      <c r="H67" s="442"/>
    </row>
    <row r="68" spans="1:8" s="449" customFormat="1" ht="21">
      <c r="A68" s="444" t="s">
        <v>502</v>
      </c>
      <c r="B68" s="445" t="s">
        <v>2103</v>
      </c>
      <c r="C68" s="446" t="s">
        <v>1825</v>
      </c>
      <c r="D68" s="447">
        <v>4</v>
      </c>
      <c r="E68" s="448">
        <v>0</v>
      </c>
      <c r="F68" s="447">
        <f aca="true" t="shared" si="8" ref="F68:F75">E68*D68</f>
        <v>0</v>
      </c>
      <c r="G68" s="448">
        <v>0</v>
      </c>
      <c r="H68" s="447">
        <f aca="true" t="shared" si="9" ref="H68:H76">G68*D68</f>
        <v>0</v>
      </c>
    </row>
    <row r="69" spans="1:8" s="449" customFormat="1" ht="21">
      <c r="A69" s="444" t="s">
        <v>510</v>
      </c>
      <c r="B69" s="445" t="s">
        <v>2104</v>
      </c>
      <c r="C69" s="446" t="s">
        <v>1825</v>
      </c>
      <c r="D69" s="447">
        <v>1</v>
      </c>
      <c r="E69" s="448">
        <v>0</v>
      </c>
      <c r="F69" s="447">
        <f t="shared" si="8"/>
        <v>0</v>
      </c>
      <c r="G69" s="448">
        <v>0</v>
      </c>
      <c r="H69" s="447">
        <f t="shared" si="9"/>
        <v>0</v>
      </c>
    </row>
    <row r="70" spans="1:8" s="449" customFormat="1" ht="12">
      <c r="A70" s="444" t="s">
        <v>515</v>
      </c>
      <c r="B70" s="445" t="s">
        <v>2105</v>
      </c>
      <c r="C70" s="446" t="s">
        <v>1825</v>
      </c>
      <c r="D70" s="447">
        <v>8</v>
      </c>
      <c r="E70" s="448">
        <v>0</v>
      </c>
      <c r="F70" s="447">
        <f t="shared" si="8"/>
        <v>0</v>
      </c>
      <c r="G70" s="448">
        <v>0</v>
      </c>
      <c r="H70" s="447">
        <f t="shared" si="9"/>
        <v>0</v>
      </c>
    </row>
    <row r="71" spans="1:8" s="449" customFormat="1" ht="12">
      <c r="A71" s="444" t="s">
        <v>519</v>
      </c>
      <c r="B71" s="445" t="s">
        <v>2106</v>
      </c>
      <c r="C71" s="446" t="s">
        <v>1825</v>
      </c>
      <c r="D71" s="447">
        <v>1</v>
      </c>
      <c r="E71" s="448">
        <v>0</v>
      </c>
      <c r="F71" s="447">
        <f t="shared" si="8"/>
        <v>0</v>
      </c>
      <c r="G71" s="447"/>
      <c r="H71" s="447"/>
    </row>
    <row r="72" spans="1:8" s="449" customFormat="1" ht="12">
      <c r="A72" s="444" t="s">
        <v>527</v>
      </c>
      <c r="B72" s="445" t="s">
        <v>2106</v>
      </c>
      <c r="C72" s="446" t="s">
        <v>1825</v>
      </c>
      <c r="D72" s="447">
        <v>8</v>
      </c>
      <c r="E72" s="448">
        <v>0</v>
      </c>
      <c r="F72" s="447">
        <f t="shared" si="8"/>
        <v>0</v>
      </c>
      <c r="G72" s="447"/>
      <c r="H72" s="447"/>
    </row>
    <row r="73" spans="1:8" s="449" customFormat="1" ht="12">
      <c r="A73" s="444" t="s">
        <v>532</v>
      </c>
      <c r="B73" s="445" t="s">
        <v>2107</v>
      </c>
      <c r="C73" s="446" t="s">
        <v>1825</v>
      </c>
      <c r="D73" s="447">
        <v>8</v>
      </c>
      <c r="E73" s="448">
        <v>0</v>
      </c>
      <c r="F73" s="447">
        <f t="shared" si="8"/>
        <v>0</v>
      </c>
      <c r="G73" s="448">
        <v>0</v>
      </c>
      <c r="H73" s="447">
        <f t="shared" si="9"/>
        <v>0</v>
      </c>
    </row>
    <row r="74" spans="1:8" s="449" customFormat="1" ht="12">
      <c r="A74" s="444" t="s">
        <v>539</v>
      </c>
      <c r="B74" s="450" t="s">
        <v>2108</v>
      </c>
      <c r="C74" s="446" t="s">
        <v>1825</v>
      </c>
      <c r="D74" s="447">
        <v>3</v>
      </c>
      <c r="E74" s="448">
        <v>0</v>
      </c>
      <c r="F74" s="447">
        <f t="shared" si="8"/>
        <v>0</v>
      </c>
      <c r="G74" s="448">
        <v>0</v>
      </c>
      <c r="H74" s="447">
        <f t="shared" si="9"/>
        <v>0</v>
      </c>
    </row>
    <row r="75" spans="1:8" s="449" customFormat="1" ht="21">
      <c r="A75" s="444" t="s">
        <v>545</v>
      </c>
      <c r="B75" s="430" t="s">
        <v>2109</v>
      </c>
      <c r="C75" s="446" t="s">
        <v>1825</v>
      </c>
      <c r="D75" s="447">
        <v>1</v>
      </c>
      <c r="E75" s="448">
        <v>0</v>
      </c>
      <c r="F75" s="447">
        <f t="shared" si="8"/>
        <v>0</v>
      </c>
      <c r="G75" s="448">
        <v>0</v>
      </c>
      <c r="H75" s="447">
        <f t="shared" si="9"/>
        <v>0</v>
      </c>
    </row>
    <row r="76" spans="1:8" s="449" customFormat="1" ht="21">
      <c r="A76" s="444" t="s">
        <v>549</v>
      </c>
      <c r="B76" s="430" t="s">
        <v>2110</v>
      </c>
      <c r="C76" s="446" t="s">
        <v>1825</v>
      </c>
      <c r="D76" s="447">
        <v>1</v>
      </c>
      <c r="E76" s="447"/>
      <c r="F76" s="447"/>
      <c r="G76" s="448">
        <v>0</v>
      </c>
      <c r="H76" s="447">
        <f t="shared" si="9"/>
        <v>0</v>
      </c>
    </row>
    <row r="77" spans="1:8" s="449" customFormat="1" ht="12">
      <c r="A77" s="440"/>
      <c r="B77" s="441" t="s">
        <v>2111</v>
      </c>
      <c r="C77" s="440"/>
      <c r="D77" s="442"/>
      <c r="E77" s="442"/>
      <c r="F77" s="442">
        <f>SUM(F68:F76)</f>
        <v>0</v>
      </c>
      <c r="G77" s="442"/>
      <c r="H77" s="442">
        <f>SUM(H68:H76)</f>
        <v>0</v>
      </c>
    </row>
    <row r="78" spans="1:8" ht="12">
      <c r="A78" s="426"/>
      <c r="B78" s="427" t="s">
        <v>2032</v>
      </c>
      <c r="C78" s="426"/>
      <c r="D78" s="428"/>
      <c r="E78" s="428"/>
      <c r="F78" s="428"/>
      <c r="G78" s="428"/>
      <c r="H78" s="428"/>
    </row>
    <row r="79" spans="1:8" s="433" customFormat="1" ht="12">
      <c r="A79" s="429" t="s">
        <v>558</v>
      </c>
      <c r="B79" s="430" t="s">
        <v>2112</v>
      </c>
      <c r="C79" s="429" t="s">
        <v>1825</v>
      </c>
      <c r="D79" s="431">
        <v>39</v>
      </c>
      <c r="E79" s="431"/>
      <c r="F79" s="431"/>
      <c r="G79" s="432">
        <v>0</v>
      </c>
      <c r="H79" s="431">
        <f aca="true" t="shared" si="10" ref="H79:H91">G79*D79</f>
        <v>0</v>
      </c>
    </row>
    <row r="80" spans="1:8" s="433" customFormat="1" ht="12">
      <c r="A80" s="429" t="s">
        <v>563</v>
      </c>
      <c r="B80" s="430" t="s">
        <v>2113</v>
      </c>
      <c r="C80" s="429" t="s">
        <v>1825</v>
      </c>
      <c r="D80" s="431">
        <f>D79*2</f>
        <v>78</v>
      </c>
      <c r="E80" s="431"/>
      <c r="F80" s="431"/>
      <c r="G80" s="432">
        <v>0</v>
      </c>
      <c r="H80" s="431">
        <f t="shared" si="10"/>
        <v>0</v>
      </c>
    </row>
    <row r="81" spans="1:8" s="433" customFormat="1" ht="12">
      <c r="A81" s="429" t="s">
        <v>568</v>
      </c>
      <c r="B81" s="430" t="s">
        <v>2114</v>
      </c>
      <c r="C81" s="429" t="s">
        <v>1825</v>
      </c>
      <c r="D81" s="431">
        <f>D79*2</f>
        <v>78</v>
      </c>
      <c r="E81" s="431"/>
      <c r="F81" s="431"/>
      <c r="G81" s="432">
        <v>0</v>
      </c>
      <c r="H81" s="431">
        <f t="shared" si="10"/>
        <v>0</v>
      </c>
    </row>
    <row r="82" spans="1:8" s="433" customFormat="1" ht="12">
      <c r="A82" s="429" t="s">
        <v>572</v>
      </c>
      <c r="B82" s="430" t="s">
        <v>2115</v>
      </c>
      <c r="C82" s="429" t="s">
        <v>1825</v>
      </c>
      <c r="D82" s="431">
        <f>D79</f>
        <v>39</v>
      </c>
      <c r="E82" s="431"/>
      <c r="F82" s="431"/>
      <c r="G82" s="432">
        <v>0</v>
      </c>
      <c r="H82" s="431">
        <f t="shared" si="10"/>
        <v>0</v>
      </c>
    </row>
    <row r="83" spans="1:8" s="433" customFormat="1" ht="12">
      <c r="A83" s="429" t="s">
        <v>578</v>
      </c>
      <c r="B83" s="430" t="s">
        <v>2116</v>
      </c>
      <c r="C83" s="429" t="s">
        <v>1825</v>
      </c>
      <c r="D83" s="431">
        <f>D82</f>
        <v>39</v>
      </c>
      <c r="E83" s="431"/>
      <c r="F83" s="431"/>
      <c r="G83" s="432">
        <v>0</v>
      </c>
      <c r="H83" s="431">
        <f t="shared" si="10"/>
        <v>0</v>
      </c>
    </row>
    <row r="84" spans="1:8" s="433" customFormat="1" ht="12">
      <c r="A84" s="429" t="s">
        <v>583</v>
      </c>
      <c r="B84" s="430" t="s">
        <v>2117</v>
      </c>
      <c r="C84" s="429" t="s">
        <v>1825</v>
      </c>
      <c r="D84" s="431">
        <v>24</v>
      </c>
      <c r="E84" s="432">
        <v>0</v>
      </c>
      <c r="F84" s="431">
        <f>E84*D84</f>
        <v>0</v>
      </c>
      <c r="G84" s="432">
        <v>0</v>
      </c>
      <c r="H84" s="431">
        <f>G84*D84</f>
        <v>0</v>
      </c>
    </row>
    <row r="85" spans="1:8" s="433" customFormat="1" ht="12">
      <c r="A85" s="429" t="s">
        <v>587</v>
      </c>
      <c r="B85" s="430" t="s">
        <v>2118</v>
      </c>
      <c r="C85" s="429" t="s">
        <v>1825</v>
      </c>
      <c r="D85" s="431">
        <v>12</v>
      </c>
      <c r="E85" s="431"/>
      <c r="F85" s="431"/>
      <c r="G85" s="432">
        <v>0</v>
      </c>
      <c r="H85" s="431">
        <f>G85*D85</f>
        <v>0</v>
      </c>
    </row>
    <row r="86" spans="1:8" s="433" customFormat="1" ht="12">
      <c r="A86" s="429" t="s">
        <v>593</v>
      </c>
      <c r="B86" s="430" t="s">
        <v>2119</v>
      </c>
      <c r="C86" s="429" t="s">
        <v>1825</v>
      </c>
      <c r="D86" s="431">
        <v>1</v>
      </c>
      <c r="E86" s="431"/>
      <c r="F86" s="431"/>
      <c r="G86" s="432">
        <v>0</v>
      </c>
      <c r="H86" s="431">
        <f t="shared" si="10"/>
        <v>0</v>
      </c>
    </row>
    <row r="87" spans="1:8" s="433" customFormat="1" ht="12">
      <c r="A87" s="429" t="s">
        <v>600</v>
      </c>
      <c r="B87" s="430" t="s">
        <v>2120</v>
      </c>
      <c r="C87" s="429" t="s">
        <v>1825</v>
      </c>
      <c r="D87" s="431">
        <v>1</v>
      </c>
      <c r="E87" s="431"/>
      <c r="F87" s="431"/>
      <c r="G87" s="432">
        <v>0</v>
      </c>
      <c r="H87" s="431">
        <f t="shared" si="10"/>
        <v>0</v>
      </c>
    </row>
    <row r="88" spans="1:8" s="433" customFormat="1" ht="12">
      <c r="A88" s="429" t="s">
        <v>606</v>
      </c>
      <c r="B88" s="430" t="s">
        <v>2121</v>
      </c>
      <c r="C88" s="429" t="s">
        <v>1825</v>
      </c>
      <c r="D88" s="431">
        <v>1</v>
      </c>
      <c r="E88" s="431"/>
      <c r="F88" s="431"/>
      <c r="G88" s="432">
        <v>0</v>
      </c>
      <c r="H88" s="431">
        <f t="shared" si="10"/>
        <v>0</v>
      </c>
    </row>
    <row r="89" spans="1:8" s="433" customFormat="1" ht="25.5" customHeight="1">
      <c r="A89" s="429" t="s">
        <v>612</v>
      </c>
      <c r="B89" s="430" t="s">
        <v>2122</v>
      </c>
      <c r="C89" s="429" t="s">
        <v>1825</v>
      </c>
      <c r="D89" s="431">
        <v>24</v>
      </c>
      <c r="E89" s="432">
        <v>0</v>
      </c>
      <c r="F89" s="431">
        <f aca="true" t="shared" si="11" ref="F89:F91">E89*D89</f>
        <v>0</v>
      </c>
      <c r="G89" s="432">
        <v>0</v>
      </c>
      <c r="H89" s="431">
        <f t="shared" si="10"/>
        <v>0</v>
      </c>
    </row>
    <row r="90" spans="1:8" s="433" customFormat="1" ht="12">
      <c r="A90" s="429" t="s">
        <v>616</v>
      </c>
      <c r="B90" s="430" t="s">
        <v>2123</v>
      </c>
      <c r="C90" s="429" t="s">
        <v>1825</v>
      </c>
      <c r="D90" s="431">
        <v>1</v>
      </c>
      <c r="E90" s="431"/>
      <c r="F90" s="431"/>
      <c r="G90" s="432">
        <v>0</v>
      </c>
      <c r="H90" s="431">
        <f t="shared" si="10"/>
        <v>0</v>
      </c>
    </row>
    <row r="91" spans="1:8" s="433" customFormat="1" ht="12">
      <c r="A91" s="429" t="s">
        <v>620</v>
      </c>
      <c r="B91" s="430" t="s">
        <v>2041</v>
      </c>
      <c r="C91" s="429" t="s">
        <v>1825</v>
      </c>
      <c r="D91" s="431">
        <v>1</v>
      </c>
      <c r="E91" s="432">
        <v>0</v>
      </c>
      <c r="F91" s="431">
        <f t="shared" si="11"/>
        <v>0</v>
      </c>
      <c r="G91" s="432">
        <v>0</v>
      </c>
      <c r="H91" s="431">
        <f t="shared" si="10"/>
        <v>0</v>
      </c>
    </row>
    <row r="92" spans="1:8" ht="12">
      <c r="A92" s="426"/>
      <c r="B92" s="427" t="s">
        <v>2042</v>
      </c>
      <c r="C92" s="426"/>
      <c r="D92" s="428"/>
      <c r="E92" s="428"/>
      <c r="F92" s="428">
        <f>SUM(F79:F91)</f>
        <v>0</v>
      </c>
      <c r="G92" s="428"/>
      <c r="H92" s="428">
        <f>SUM(H79:H91)</f>
        <v>0</v>
      </c>
    </row>
    <row r="93" spans="1:8" ht="31.5">
      <c r="A93" s="429"/>
      <c r="B93" s="451" t="s">
        <v>2124</v>
      </c>
      <c r="C93" s="429"/>
      <c r="D93" s="431"/>
      <c r="E93" s="431"/>
      <c r="F93" s="431"/>
      <c r="G93" s="431"/>
      <c r="H93" s="431"/>
    </row>
    <row r="94" spans="1:8" ht="21">
      <c r="A94" s="429"/>
      <c r="B94" s="451" t="s">
        <v>2125</v>
      </c>
      <c r="C94" s="429"/>
      <c r="D94" s="431"/>
      <c r="E94" s="431"/>
      <c r="F94" s="431"/>
      <c r="G94" s="431"/>
      <c r="H94" s="431"/>
    </row>
    <row r="95" spans="1:8" ht="14.25">
      <c r="A95" s="423"/>
      <c r="B95" s="424" t="s">
        <v>2126</v>
      </c>
      <c r="C95" s="423"/>
      <c r="D95" s="425"/>
      <c r="E95" s="425"/>
      <c r="F95" s="452">
        <f>F92+F44+F31+F27+F21+F77+F66+F57</f>
        <v>0</v>
      </c>
      <c r="G95" s="452"/>
      <c r="H95" s="452">
        <f>H92+H44+H31+H27+H21+H77+H66+H57</f>
        <v>0</v>
      </c>
    </row>
  </sheetData>
  <sheetProtection algorithmName="SHA-512" hashValue="CAIdZXl2Sw5X+gw+pyQ2+8ZpkJ+5e7AbcWrdog18S2QfeIT6em1B9g8BXuN3g+0Az0xQDa80KR8AvQJg1OGokA==" saltValue="w8iLzSlYDgAsstbuu0XWug==" spinCount="100000" sheet="1" objects="1" scenarios="1"/>
  <mergeCells count="1">
    <mergeCell ref="A2:H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3" r:id="rId1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0D15-A088-4BB7-80EA-67AFEF818463}">
  <dimension ref="A2:H82"/>
  <sheetViews>
    <sheetView view="pageBreakPreview" zoomScale="110" zoomScaleSheetLayoutView="110" workbookViewId="0" topLeftCell="A1">
      <selection activeCell="F89" sqref="F89"/>
    </sheetView>
  </sheetViews>
  <sheetFormatPr defaultColWidth="9.140625" defaultRowHeight="12"/>
  <cols>
    <col min="1" max="1" width="4.7109375" style="419" customWidth="1"/>
    <col min="2" max="2" width="59.140625" style="453" customWidth="1"/>
    <col min="3" max="3" width="6.7109375" style="419" customWidth="1"/>
    <col min="4" max="4" width="9.28125" style="419" customWidth="1"/>
    <col min="5" max="5" width="12.7109375" style="454" customWidth="1"/>
    <col min="6" max="6" width="16.421875" style="419" customWidth="1"/>
    <col min="7" max="7" width="12.7109375" style="419" customWidth="1"/>
    <col min="8" max="8" width="16.421875" style="419" customWidth="1"/>
    <col min="9" max="256" width="9.28125" style="419" customWidth="1"/>
    <col min="257" max="257" width="4.7109375" style="419" customWidth="1"/>
    <col min="258" max="258" width="59.140625" style="419" customWidth="1"/>
    <col min="259" max="259" width="6.7109375" style="419" customWidth="1"/>
    <col min="260" max="260" width="9.28125" style="419" customWidth="1"/>
    <col min="261" max="261" width="12.7109375" style="419" customWidth="1"/>
    <col min="262" max="262" width="16.421875" style="419" customWidth="1"/>
    <col min="263" max="263" width="12.7109375" style="419" customWidth="1"/>
    <col min="264" max="264" width="16.421875" style="419" customWidth="1"/>
    <col min="265" max="512" width="9.28125" style="419" customWidth="1"/>
    <col min="513" max="513" width="4.7109375" style="419" customWidth="1"/>
    <col min="514" max="514" width="59.140625" style="419" customWidth="1"/>
    <col min="515" max="515" width="6.7109375" style="419" customWidth="1"/>
    <col min="516" max="516" width="9.28125" style="419" customWidth="1"/>
    <col min="517" max="517" width="12.7109375" style="419" customWidth="1"/>
    <col min="518" max="518" width="16.421875" style="419" customWidth="1"/>
    <col min="519" max="519" width="12.7109375" style="419" customWidth="1"/>
    <col min="520" max="520" width="16.421875" style="419" customWidth="1"/>
    <col min="521" max="768" width="9.28125" style="419" customWidth="1"/>
    <col min="769" max="769" width="4.7109375" style="419" customWidth="1"/>
    <col min="770" max="770" width="59.140625" style="419" customWidth="1"/>
    <col min="771" max="771" width="6.7109375" style="419" customWidth="1"/>
    <col min="772" max="772" width="9.28125" style="419" customWidth="1"/>
    <col min="773" max="773" width="12.7109375" style="419" customWidth="1"/>
    <col min="774" max="774" width="16.421875" style="419" customWidth="1"/>
    <col min="775" max="775" width="12.7109375" style="419" customWidth="1"/>
    <col min="776" max="776" width="16.421875" style="419" customWidth="1"/>
    <col min="777" max="1024" width="9.28125" style="419" customWidth="1"/>
    <col min="1025" max="1025" width="4.7109375" style="419" customWidth="1"/>
    <col min="1026" max="1026" width="59.140625" style="419" customWidth="1"/>
    <col min="1027" max="1027" width="6.7109375" style="419" customWidth="1"/>
    <col min="1028" max="1028" width="9.28125" style="419" customWidth="1"/>
    <col min="1029" max="1029" width="12.7109375" style="419" customWidth="1"/>
    <col min="1030" max="1030" width="16.421875" style="419" customWidth="1"/>
    <col min="1031" max="1031" width="12.7109375" style="419" customWidth="1"/>
    <col min="1032" max="1032" width="16.421875" style="419" customWidth="1"/>
    <col min="1033" max="1280" width="9.28125" style="419" customWidth="1"/>
    <col min="1281" max="1281" width="4.7109375" style="419" customWidth="1"/>
    <col min="1282" max="1282" width="59.140625" style="419" customWidth="1"/>
    <col min="1283" max="1283" width="6.7109375" style="419" customWidth="1"/>
    <col min="1284" max="1284" width="9.28125" style="419" customWidth="1"/>
    <col min="1285" max="1285" width="12.7109375" style="419" customWidth="1"/>
    <col min="1286" max="1286" width="16.421875" style="419" customWidth="1"/>
    <col min="1287" max="1287" width="12.7109375" style="419" customWidth="1"/>
    <col min="1288" max="1288" width="16.421875" style="419" customWidth="1"/>
    <col min="1289" max="1536" width="9.28125" style="419" customWidth="1"/>
    <col min="1537" max="1537" width="4.7109375" style="419" customWidth="1"/>
    <col min="1538" max="1538" width="59.140625" style="419" customWidth="1"/>
    <col min="1539" max="1539" width="6.7109375" style="419" customWidth="1"/>
    <col min="1540" max="1540" width="9.28125" style="419" customWidth="1"/>
    <col min="1541" max="1541" width="12.7109375" style="419" customWidth="1"/>
    <col min="1542" max="1542" width="16.421875" style="419" customWidth="1"/>
    <col min="1543" max="1543" width="12.7109375" style="419" customWidth="1"/>
    <col min="1544" max="1544" width="16.421875" style="419" customWidth="1"/>
    <col min="1545" max="1792" width="9.28125" style="419" customWidth="1"/>
    <col min="1793" max="1793" width="4.7109375" style="419" customWidth="1"/>
    <col min="1794" max="1794" width="59.140625" style="419" customWidth="1"/>
    <col min="1795" max="1795" width="6.7109375" style="419" customWidth="1"/>
    <col min="1796" max="1796" width="9.28125" style="419" customWidth="1"/>
    <col min="1797" max="1797" width="12.7109375" style="419" customWidth="1"/>
    <col min="1798" max="1798" width="16.421875" style="419" customWidth="1"/>
    <col min="1799" max="1799" width="12.7109375" style="419" customWidth="1"/>
    <col min="1800" max="1800" width="16.421875" style="419" customWidth="1"/>
    <col min="1801" max="2048" width="9.28125" style="419" customWidth="1"/>
    <col min="2049" max="2049" width="4.7109375" style="419" customWidth="1"/>
    <col min="2050" max="2050" width="59.140625" style="419" customWidth="1"/>
    <col min="2051" max="2051" width="6.7109375" style="419" customWidth="1"/>
    <col min="2052" max="2052" width="9.28125" style="419" customWidth="1"/>
    <col min="2053" max="2053" width="12.7109375" style="419" customWidth="1"/>
    <col min="2054" max="2054" width="16.421875" style="419" customWidth="1"/>
    <col min="2055" max="2055" width="12.7109375" style="419" customWidth="1"/>
    <col min="2056" max="2056" width="16.421875" style="419" customWidth="1"/>
    <col min="2057" max="2304" width="9.28125" style="419" customWidth="1"/>
    <col min="2305" max="2305" width="4.7109375" style="419" customWidth="1"/>
    <col min="2306" max="2306" width="59.140625" style="419" customWidth="1"/>
    <col min="2307" max="2307" width="6.7109375" style="419" customWidth="1"/>
    <col min="2308" max="2308" width="9.28125" style="419" customWidth="1"/>
    <col min="2309" max="2309" width="12.7109375" style="419" customWidth="1"/>
    <col min="2310" max="2310" width="16.421875" style="419" customWidth="1"/>
    <col min="2311" max="2311" width="12.7109375" style="419" customWidth="1"/>
    <col min="2312" max="2312" width="16.421875" style="419" customWidth="1"/>
    <col min="2313" max="2560" width="9.28125" style="419" customWidth="1"/>
    <col min="2561" max="2561" width="4.7109375" style="419" customWidth="1"/>
    <col min="2562" max="2562" width="59.140625" style="419" customWidth="1"/>
    <col min="2563" max="2563" width="6.7109375" style="419" customWidth="1"/>
    <col min="2564" max="2564" width="9.28125" style="419" customWidth="1"/>
    <col min="2565" max="2565" width="12.7109375" style="419" customWidth="1"/>
    <col min="2566" max="2566" width="16.421875" style="419" customWidth="1"/>
    <col min="2567" max="2567" width="12.7109375" style="419" customWidth="1"/>
    <col min="2568" max="2568" width="16.421875" style="419" customWidth="1"/>
    <col min="2569" max="2816" width="9.28125" style="419" customWidth="1"/>
    <col min="2817" max="2817" width="4.7109375" style="419" customWidth="1"/>
    <col min="2818" max="2818" width="59.140625" style="419" customWidth="1"/>
    <col min="2819" max="2819" width="6.7109375" style="419" customWidth="1"/>
    <col min="2820" max="2820" width="9.28125" style="419" customWidth="1"/>
    <col min="2821" max="2821" width="12.7109375" style="419" customWidth="1"/>
    <col min="2822" max="2822" width="16.421875" style="419" customWidth="1"/>
    <col min="2823" max="2823" width="12.7109375" style="419" customWidth="1"/>
    <col min="2824" max="2824" width="16.421875" style="419" customWidth="1"/>
    <col min="2825" max="3072" width="9.28125" style="419" customWidth="1"/>
    <col min="3073" max="3073" width="4.7109375" style="419" customWidth="1"/>
    <col min="3074" max="3074" width="59.140625" style="419" customWidth="1"/>
    <col min="3075" max="3075" width="6.7109375" style="419" customWidth="1"/>
    <col min="3076" max="3076" width="9.28125" style="419" customWidth="1"/>
    <col min="3077" max="3077" width="12.7109375" style="419" customWidth="1"/>
    <col min="3078" max="3078" width="16.421875" style="419" customWidth="1"/>
    <col min="3079" max="3079" width="12.7109375" style="419" customWidth="1"/>
    <col min="3080" max="3080" width="16.421875" style="419" customWidth="1"/>
    <col min="3081" max="3328" width="9.28125" style="419" customWidth="1"/>
    <col min="3329" max="3329" width="4.7109375" style="419" customWidth="1"/>
    <col min="3330" max="3330" width="59.140625" style="419" customWidth="1"/>
    <col min="3331" max="3331" width="6.7109375" style="419" customWidth="1"/>
    <col min="3332" max="3332" width="9.28125" style="419" customWidth="1"/>
    <col min="3333" max="3333" width="12.7109375" style="419" customWidth="1"/>
    <col min="3334" max="3334" width="16.421875" style="419" customWidth="1"/>
    <col min="3335" max="3335" width="12.7109375" style="419" customWidth="1"/>
    <col min="3336" max="3336" width="16.421875" style="419" customWidth="1"/>
    <col min="3337" max="3584" width="9.28125" style="419" customWidth="1"/>
    <col min="3585" max="3585" width="4.7109375" style="419" customWidth="1"/>
    <col min="3586" max="3586" width="59.140625" style="419" customWidth="1"/>
    <col min="3587" max="3587" width="6.7109375" style="419" customWidth="1"/>
    <col min="3588" max="3588" width="9.28125" style="419" customWidth="1"/>
    <col min="3589" max="3589" width="12.7109375" style="419" customWidth="1"/>
    <col min="3590" max="3590" width="16.421875" style="419" customWidth="1"/>
    <col min="3591" max="3591" width="12.7109375" style="419" customWidth="1"/>
    <col min="3592" max="3592" width="16.421875" style="419" customWidth="1"/>
    <col min="3593" max="3840" width="9.28125" style="419" customWidth="1"/>
    <col min="3841" max="3841" width="4.7109375" style="419" customWidth="1"/>
    <col min="3842" max="3842" width="59.140625" style="419" customWidth="1"/>
    <col min="3843" max="3843" width="6.7109375" style="419" customWidth="1"/>
    <col min="3844" max="3844" width="9.28125" style="419" customWidth="1"/>
    <col min="3845" max="3845" width="12.7109375" style="419" customWidth="1"/>
    <col min="3846" max="3846" width="16.421875" style="419" customWidth="1"/>
    <col min="3847" max="3847" width="12.7109375" style="419" customWidth="1"/>
    <col min="3848" max="3848" width="16.421875" style="419" customWidth="1"/>
    <col min="3849" max="4096" width="9.28125" style="419" customWidth="1"/>
    <col min="4097" max="4097" width="4.7109375" style="419" customWidth="1"/>
    <col min="4098" max="4098" width="59.140625" style="419" customWidth="1"/>
    <col min="4099" max="4099" width="6.7109375" style="419" customWidth="1"/>
    <col min="4100" max="4100" width="9.28125" style="419" customWidth="1"/>
    <col min="4101" max="4101" width="12.7109375" style="419" customWidth="1"/>
    <col min="4102" max="4102" width="16.421875" style="419" customWidth="1"/>
    <col min="4103" max="4103" width="12.7109375" style="419" customWidth="1"/>
    <col min="4104" max="4104" width="16.421875" style="419" customWidth="1"/>
    <col min="4105" max="4352" width="9.28125" style="419" customWidth="1"/>
    <col min="4353" max="4353" width="4.7109375" style="419" customWidth="1"/>
    <col min="4354" max="4354" width="59.140625" style="419" customWidth="1"/>
    <col min="4355" max="4355" width="6.7109375" style="419" customWidth="1"/>
    <col min="4356" max="4356" width="9.28125" style="419" customWidth="1"/>
    <col min="4357" max="4357" width="12.7109375" style="419" customWidth="1"/>
    <col min="4358" max="4358" width="16.421875" style="419" customWidth="1"/>
    <col min="4359" max="4359" width="12.7109375" style="419" customWidth="1"/>
    <col min="4360" max="4360" width="16.421875" style="419" customWidth="1"/>
    <col min="4361" max="4608" width="9.28125" style="419" customWidth="1"/>
    <col min="4609" max="4609" width="4.7109375" style="419" customWidth="1"/>
    <col min="4610" max="4610" width="59.140625" style="419" customWidth="1"/>
    <col min="4611" max="4611" width="6.7109375" style="419" customWidth="1"/>
    <col min="4612" max="4612" width="9.28125" style="419" customWidth="1"/>
    <col min="4613" max="4613" width="12.7109375" style="419" customWidth="1"/>
    <col min="4614" max="4614" width="16.421875" style="419" customWidth="1"/>
    <col min="4615" max="4615" width="12.7109375" style="419" customWidth="1"/>
    <col min="4616" max="4616" width="16.421875" style="419" customWidth="1"/>
    <col min="4617" max="4864" width="9.28125" style="419" customWidth="1"/>
    <col min="4865" max="4865" width="4.7109375" style="419" customWidth="1"/>
    <col min="4866" max="4866" width="59.140625" style="419" customWidth="1"/>
    <col min="4867" max="4867" width="6.7109375" style="419" customWidth="1"/>
    <col min="4868" max="4868" width="9.28125" style="419" customWidth="1"/>
    <col min="4869" max="4869" width="12.7109375" style="419" customWidth="1"/>
    <col min="4870" max="4870" width="16.421875" style="419" customWidth="1"/>
    <col min="4871" max="4871" width="12.7109375" style="419" customWidth="1"/>
    <col min="4872" max="4872" width="16.421875" style="419" customWidth="1"/>
    <col min="4873" max="5120" width="9.28125" style="419" customWidth="1"/>
    <col min="5121" max="5121" width="4.7109375" style="419" customWidth="1"/>
    <col min="5122" max="5122" width="59.140625" style="419" customWidth="1"/>
    <col min="5123" max="5123" width="6.7109375" style="419" customWidth="1"/>
    <col min="5124" max="5124" width="9.28125" style="419" customWidth="1"/>
    <col min="5125" max="5125" width="12.7109375" style="419" customWidth="1"/>
    <col min="5126" max="5126" width="16.421875" style="419" customWidth="1"/>
    <col min="5127" max="5127" width="12.7109375" style="419" customWidth="1"/>
    <col min="5128" max="5128" width="16.421875" style="419" customWidth="1"/>
    <col min="5129" max="5376" width="9.28125" style="419" customWidth="1"/>
    <col min="5377" max="5377" width="4.7109375" style="419" customWidth="1"/>
    <col min="5378" max="5378" width="59.140625" style="419" customWidth="1"/>
    <col min="5379" max="5379" width="6.7109375" style="419" customWidth="1"/>
    <col min="5380" max="5380" width="9.28125" style="419" customWidth="1"/>
    <col min="5381" max="5381" width="12.7109375" style="419" customWidth="1"/>
    <col min="5382" max="5382" width="16.421875" style="419" customWidth="1"/>
    <col min="5383" max="5383" width="12.7109375" style="419" customWidth="1"/>
    <col min="5384" max="5384" width="16.421875" style="419" customWidth="1"/>
    <col min="5385" max="5632" width="9.28125" style="419" customWidth="1"/>
    <col min="5633" max="5633" width="4.7109375" style="419" customWidth="1"/>
    <col min="5634" max="5634" width="59.140625" style="419" customWidth="1"/>
    <col min="5635" max="5635" width="6.7109375" style="419" customWidth="1"/>
    <col min="5636" max="5636" width="9.28125" style="419" customWidth="1"/>
    <col min="5637" max="5637" width="12.7109375" style="419" customWidth="1"/>
    <col min="5638" max="5638" width="16.421875" style="419" customWidth="1"/>
    <col min="5639" max="5639" width="12.7109375" style="419" customWidth="1"/>
    <col min="5640" max="5640" width="16.421875" style="419" customWidth="1"/>
    <col min="5641" max="5888" width="9.28125" style="419" customWidth="1"/>
    <col min="5889" max="5889" width="4.7109375" style="419" customWidth="1"/>
    <col min="5890" max="5890" width="59.140625" style="419" customWidth="1"/>
    <col min="5891" max="5891" width="6.7109375" style="419" customWidth="1"/>
    <col min="5892" max="5892" width="9.28125" style="419" customWidth="1"/>
    <col min="5893" max="5893" width="12.7109375" style="419" customWidth="1"/>
    <col min="5894" max="5894" width="16.421875" style="419" customWidth="1"/>
    <col min="5895" max="5895" width="12.7109375" style="419" customWidth="1"/>
    <col min="5896" max="5896" width="16.421875" style="419" customWidth="1"/>
    <col min="5897" max="6144" width="9.28125" style="419" customWidth="1"/>
    <col min="6145" max="6145" width="4.7109375" style="419" customWidth="1"/>
    <col min="6146" max="6146" width="59.140625" style="419" customWidth="1"/>
    <col min="6147" max="6147" width="6.7109375" style="419" customWidth="1"/>
    <col min="6148" max="6148" width="9.28125" style="419" customWidth="1"/>
    <col min="6149" max="6149" width="12.7109375" style="419" customWidth="1"/>
    <col min="6150" max="6150" width="16.421875" style="419" customWidth="1"/>
    <col min="6151" max="6151" width="12.7109375" style="419" customWidth="1"/>
    <col min="6152" max="6152" width="16.421875" style="419" customWidth="1"/>
    <col min="6153" max="6400" width="9.28125" style="419" customWidth="1"/>
    <col min="6401" max="6401" width="4.7109375" style="419" customWidth="1"/>
    <col min="6402" max="6402" width="59.140625" style="419" customWidth="1"/>
    <col min="6403" max="6403" width="6.7109375" style="419" customWidth="1"/>
    <col min="6404" max="6404" width="9.28125" style="419" customWidth="1"/>
    <col min="6405" max="6405" width="12.7109375" style="419" customWidth="1"/>
    <col min="6406" max="6406" width="16.421875" style="419" customWidth="1"/>
    <col min="6407" max="6407" width="12.7109375" style="419" customWidth="1"/>
    <col min="6408" max="6408" width="16.421875" style="419" customWidth="1"/>
    <col min="6409" max="6656" width="9.28125" style="419" customWidth="1"/>
    <col min="6657" max="6657" width="4.7109375" style="419" customWidth="1"/>
    <col min="6658" max="6658" width="59.140625" style="419" customWidth="1"/>
    <col min="6659" max="6659" width="6.7109375" style="419" customWidth="1"/>
    <col min="6660" max="6660" width="9.28125" style="419" customWidth="1"/>
    <col min="6661" max="6661" width="12.7109375" style="419" customWidth="1"/>
    <col min="6662" max="6662" width="16.421875" style="419" customWidth="1"/>
    <col min="6663" max="6663" width="12.7109375" style="419" customWidth="1"/>
    <col min="6664" max="6664" width="16.421875" style="419" customWidth="1"/>
    <col min="6665" max="6912" width="9.28125" style="419" customWidth="1"/>
    <col min="6913" max="6913" width="4.7109375" style="419" customWidth="1"/>
    <col min="6914" max="6914" width="59.140625" style="419" customWidth="1"/>
    <col min="6915" max="6915" width="6.7109375" style="419" customWidth="1"/>
    <col min="6916" max="6916" width="9.28125" style="419" customWidth="1"/>
    <col min="6917" max="6917" width="12.7109375" style="419" customWidth="1"/>
    <col min="6918" max="6918" width="16.421875" style="419" customWidth="1"/>
    <col min="6919" max="6919" width="12.7109375" style="419" customWidth="1"/>
    <col min="6920" max="6920" width="16.421875" style="419" customWidth="1"/>
    <col min="6921" max="7168" width="9.28125" style="419" customWidth="1"/>
    <col min="7169" max="7169" width="4.7109375" style="419" customWidth="1"/>
    <col min="7170" max="7170" width="59.140625" style="419" customWidth="1"/>
    <col min="7171" max="7171" width="6.7109375" style="419" customWidth="1"/>
    <col min="7172" max="7172" width="9.28125" style="419" customWidth="1"/>
    <col min="7173" max="7173" width="12.7109375" style="419" customWidth="1"/>
    <col min="7174" max="7174" width="16.421875" style="419" customWidth="1"/>
    <col min="7175" max="7175" width="12.7109375" style="419" customWidth="1"/>
    <col min="7176" max="7176" width="16.421875" style="419" customWidth="1"/>
    <col min="7177" max="7424" width="9.28125" style="419" customWidth="1"/>
    <col min="7425" max="7425" width="4.7109375" style="419" customWidth="1"/>
    <col min="7426" max="7426" width="59.140625" style="419" customWidth="1"/>
    <col min="7427" max="7427" width="6.7109375" style="419" customWidth="1"/>
    <col min="7428" max="7428" width="9.28125" style="419" customWidth="1"/>
    <col min="7429" max="7429" width="12.7109375" style="419" customWidth="1"/>
    <col min="7430" max="7430" width="16.421875" style="419" customWidth="1"/>
    <col min="7431" max="7431" width="12.7109375" style="419" customWidth="1"/>
    <col min="7432" max="7432" width="16.421875" style="419" customWidth="1"/>
    <col min="7433" max="7680" width="9.28125" style="419" customWidth="1"/>
    <col min="7681" max="7681" width="4.7109375" style="419" customWidth="1"/>
    <col min="7682" max="7682" width="59.140625" style="419" customWidth="1"/>
    <col min="7683" max="7683" width="6.7109375" style="419" customWidth="1"/>
    <col min="7684" max="7684" width="9.28125" style="419" customWidth="1"/>
    <col min="7685" max="7685" width="12.7109375" style="419" customWidth="1"/>
    <col min="7686" max="7686" width="16.421875" style="419" customWidth="1"/>
    <col min="7687" max="7687" width="12.7109375" style="419" customWidth="1"/>
    <col min="7688" max="7688" width="16.421875" style="419" customWidth="1"/>
    <col min="7689" max="7936" width="9.28125" style="419" customWidth="1"/>
    <col min="7937" max="7937" width="4.7109375" style="419" customWidth="1"/>
    <col min="7938" max="7938" width="59.140625" style="419" customWidth="1"/>
    <col min="7939" max="7939" width="6.7109375" style="419" customWidth="1"/>
    <col min="7940" max="7940" width="9.28125" style="419" customWidth="1"/>
    <col min="7941" max="7941" width="12.7109375" style="419" customWidth="1"/>
    <col min="7942" max="7942" width="16.421875" style="419" customWidth="1"/>
    <col min="7943" max="7943" width="12.7109375" style="419" customWidth="1"/>
    <col min="7944" max="7944" width="16.421875" style="419" customWidth="1"/>
    <col min="7945" max="8192" width="9.28125" style="419" customWidth="1"/>
    <col min="8193" max="8193" width="4.7109375" style="419" customWidth="1"/>
    <col min="8194" max="8194" width="59.140625" style="419" customWidth="1"/>
    <col min="8195" max="8195" width="6.7109375" style="419" customWidth="1"/>
    <col min="8196" max="8196" width="9.28125" style="419" customWidth="1"/>
    <col min="8197" max="8197" width="12.7109375" style="419" customWidth="1"/>
    <col min="8198" max="8198" width="16.421875" style="419" customWidth="1"/>
    <col min="8199" max="8199" width="12.7109375" style="419" customWidth="1"/>
    <col min="8200" max="8200" width="16.421875" style="419" customWidth="1"/>
    <col min="8201" max="8448" width="9.28125" style="419" customWidth="1"/>
    <col min="8449" max="8449" width="4.7109375" style="419" customWidth="1"/>
    <col min="8450" max="8450" width="59.140625" style="419" customWidth="1"/>
    <col min="8451" max="8451" width="6.7109375" style="419" customWidth="1"/>
    <col min="8452" max="8452" width="9.28125" style="419" customWidth="1"/>
    <col min="8453" max="8453" width="12.7109375" style="419" customWidth="1"/>
    <col min="8454" max="8454" width="16.421875" style="419" customWidth="1"/>
    <col min="8455" max="8455" width="12.7109375" style="419" customWidth="1"/>
    <col min="8456" max="8456" width="16.421875" style="419" customWidth="1"/>
    <col min="8457" max="8704" width="9.28125" style="419" customWidth="1"/>
    <col min="8705" max="8705" width="4.7109375" style="419" customWidth="1"/>
    <col min="8706" max="8706" width="59.140625" style="419" customWidth="1"/>
    <col min="8707" max="8707" width="6.7109375" style="419" customWidth="1"/>
    <col min="8708" max="8708" width="9.28125" style="419" customWidth="1"/>
    <col min="8709" max="8709" width="12.7109375" style="419" customWidth="1"/>
    <col min="8710" max="8710" width="16.421875" style="419" customWidth="1"/>
    <col min="8711" max="8711" width="12.7109375" style="419" customWidth="1"/>
    <col min="8712" max="8712" width="16.421875" style="419" customWidth="1"/>
    <col min="8713" max="8960" width="9.28125" style="419" customWidth="1"/>
    <col min="8961" max="8961" width="4.7109375" style="419" customWidth="1"/>
    <col min="8962" max="8962" width="59.140625" style="419" customWidth="1"/>
    <col min="8963" max="8963" width="6.7109375" style="419" customWidth="1"/>
    <col min="8964" max="8964" width="9.28125" style="419" customWidth="1"/>
    <col min="8965" max="8965" width="12.7109375" style="419" customWidth="1"/>
    <col min="8966" max="8966" width="16.421875" style="419" customWidth="1"/>
    <col min="8967" max="8967" width="12.7109375" style="419" customWidth="1"/>
    <col min="8968" max="8968" width="16.421875" style="419" customWidth="1"/>
    <col min="8969" max="9216" width="9.28125" style="419" customWidth="1"/>
    <col min="9217" max="9217" width="4.7109375" style="419" customWidth="1"/>
    <col min="9218" max="9218" width="59.140625" style="419" customWidth="1"/>
    <col min="9219" max="9219" width="6.7109375" style="419" customWidth="1"/>
    <col min="9220" max="9220" width="9.28125" style="419" customWidth="1"/>
    <col min="9221" max="9221" width="12.7109375" style="419" customWidth="1"/>
    <col min="9222" max="9222" width="16.421875" style="419" customWidth="1"/>
    <col min="9223" max="9223" width="12.7109375" style="419" customWidth="1"/>
    <col min="9224" max="9224" width="16.421875" style="419" customWidth="1"/>
    <col min="9225" max="9472" width="9.28125" style="419" customWidth="1"/>
    <col min="9473" max="9473" width="4.7109375" style="419" customWidth="1"/>
    <col min="9474" max="9474" width="59.140625" style="419" customWidth="1"/>
    <col min="9475" max="9475" width="6.7109375" style="419" customWidth="1"/>
    <col min="9476" max="9476" width="9.28125" style="419" customWidth="1"/>
    <col min="9477" max="9477" width="12.7109375" style="419" customWidth="1"/>
    <col min="9478" max="9478" width="16.421875" style="419" customWidth="1"/>
    <col min="9479" max="9479" width="12.7109375" style="419" customWidth="1"/>
    <col min="9480" max="9480" width="16.421875" style="419" customWidth="1"/>
    <col min="9481" max="9728" width="9.28125" style="419" customWidth="1"/>
    <col min="9729" max="9729" width="4.7109375" style="419" customWidth="1"/>
    <col min="9730" max="9730" width="59.140625" style="419" customWidth="1"/>
    <col min="9731" max="9731" width="6.7109375" style="419" customWidth="1"/>
    <col min="9732" max="9732" width="9.28125" style="419" customWidth="1"/>
    <col min="9733" max="9733" width="12.7109375" style="419" customWidth="1"/>
    <col min="9734" max="9734" width="16.421875" style="419" customWidth="1"/>
    <col min="9735" max="9735" width="12.7109375" style="419" customWidth="1"/>
    <col min="9736" max="9736" width="16.421875" style="419" customWidth="1"/>
    <col min="9737" max="9984" width="9.28125" style="419" customWidth="1"/>
    <col min="9985" max="9985" width="4.7109375" style="419" customWidth="1"/>
    <col min="9986" max="9986" width="59.140625" style="419" customWidth="1"/>
    <col min="9987" max="9987" width="6.7109375" style="419" customWidth="1"/>
    <col min="9988" max="9988" width="9.28125" style="419" customWidth="1"/>
    <col min="9989" max="9989" width="12.7109375" style="419" customWidth="1"/>
    <col min="9990" max="9990" width="16.421875" style="419" customWidth="1"/>
    <col min="9991" max="9991" width="12.7109375" style="419" customWidth="1"/>
    <col min="9992" max="9992" width="16.421875" style="419" customWidth="1"/>
    <col min="9993" max="10240" width="9.28125" style="419" customWidth="1"/>
    <col min="10241" max="10241" width="4.7109375" style="419" customWidth="1"/>
    <col min="10242" max="10242" width="59.140625" style="419" customWidth="1"/>
    <col min="10243" max="10243" width="6.7109375" style="419" customWidth="1"/>
    <col min="10244" max="10244" width="9.28125" style="419" customWidth="1"/>
    <col min="10245" max="10245" width="12.7109375" style="419" customWidth="1"/>
    <col min="10246" max="10246" width="16.421875" style="419" customWidth="1"/>
    <col min="10247" max="10247" width="12.7109375" style="419" customWidth="1"/>
    <col min="10248" max="10248" width="16.421875" style="419" customWidth="1"/>
    <col min="10249" max="10496" width="9.28125" style="419" customWidth="1"/>
    <col min="10497" max="10497" width="4.7109375" style="419" customWidth="1"/>
    <col min="10498" max="10498" width="59.140625" style="419" customWidth="1"/>
    <col min="10499" max="10499" width="6.7109375" style="419" customWidth="1"/>
    <col min="10500" max="10500" width="9.28125" style="419" customWidth="1"/>
    <col min="10501" max="10501" width="12.7109375" style="419" customWidth="1"/>
    <col min="10502" max="10502" width="16.421875" style="419" customWidth="1"/>
    <col min="10503" max="10503" width="12.7109375" style="419" customWidth="1"/>
    <col min="10504" max="10504" width="16.421875" style="419" customWidth="1"/>
    <col min="10505" max="10752" width="9.28125" style="419" customWidth="1"/>
    <col min="10753" max="10753" width="4.7109375" style="419" customWidth="1"/>
    <col min="10754" max="10754" width="59.140625" style="419" customWidth="1"/>
    <col min="10755" max="10755" width="6.7109375" style="419" customWidth="1"/>
    <col min="10756" max="10756" width="9.28125" style="419" customWidth="1"/>
    <col min="10757" max="10757" width="12.7109375" style="419" customWidth="1"/>
    <col min="10758" max="10758" width="16.421875" style="419" customWidth="1"/>
    <col min="10759" max="10759" width="12.7109375" style="419" customWidth="1"/>
    <col min="10760" max="10760" width="16.421875" style="419" customWidth="1"/>
    <col min="10761" max="11008" width="9.28125" style="419" customWidth="1"/>
    <col min="11009" max="11009" width="4.7109375" style="419" customWidth="1"/>
    <col min="11010" max="11010" width="59.140625" style="419" customWidth="1"/>
    <col min="11011" max="11011" width="6.7109375" style="419" customWidth="1"/>
    <col min="11012" max="11012" width="9.28125" style="419" customWidth="1"/>
    <col min="11013" max="11013" width="12.7109375" style="419" customWidth="1"/>
    <col min="11014" max="11014" width="16.421875" style="419" customWidth="1"/>
    <col min="11015" max="11015" width="12.7109375" style="419" customWidth="1"/>
    <col min="11016" max="11016" width="16.421875" style="419" customWidth="1"/>
    <col min="11017" max="11264" width="9.28125" style="419" customWidth="1"/>
    <col min="11265" max="11265" width="4.7109375" style="419" customWidth="1"/>
    <col min="11266" max="11266" width="59.140625" style="419" customWidth="1"/>
    <col min="11267" max="11267" width="6.7109375" style="419" customWidth="1"/>
    <col min="11268" max="11268" width="9.28125" style="419" customWidth="1"/>
    <col min="11269" max="11269" width="12.7109375" style="419" customWidth="1"/>
    <col min="11270" max="11270" width="16.421875" style="419" customWidth="1"/>
    <col min="11271" max="11271" width="12.7109375" style="419" customWidth="1"/>
    <col min="11272" max="11272" width="16.421875" style="419" customWidth="1"/>
    <col min="11273" max="11520" width="9.28125" style="419" customWidth="1"/>
    <col min="11521" max="11521" width="4.7109375" style="419" customWidth="1"/>
    <col min="11522" max="11522" width="59.140625" style="419" customWidth="1"/>
    <col min="11523" max="11523" width="6.7109375" style="419" customWidth="1"/>
    <col min="11524" max="11524" width="9.28125" style="419" customWidth="1"/>
    <col min="11525" max="11525" width="12.7109375" style="419" customWidth="1"/>
    <col min="11526" max="11526" width="16.421875" style="419" customWidth="1"/>
    <col min="11527" max="11527" width="12.7109375" style="419" customWidth="1"/>
    <col min="11528" max="11528" width="16.421875" style="419" customWidth="1"/>
    <col min="11529" max="11776" width="9.28125" style="419" customWidth="1"/>
    <col min="11777" max="11777" width="4.7109375" style="419" customWidth="1"/>
    <col min="11778" max="11778" width="59.140625" style="419" customWidth="1"/>
    <col min="11779" max="11779" width="6.7109375" style="419" customWidth="1"/>
    <col min="11780" max="11780" width="9.28125" style="419" customWidth="1"/>
    <col min="11781" max="11781" width="12.7109375" style="419" customWidth="1"/>
    <col min="11782" max="11782" width="16.421875" style="419" customWidth="1"/>
    <col min="11783" max="11783" width="12.7109375" style="419" customWidth="1"/>
    <col min="11784" max="11784" width="16.421875" style="419" customWidth="1"/>
    <col min="11785" max="12032" width="9.28125" style="419" customWidth="1"/>
    <col min="12033" max="12033" width="4.7109375" style="419" customWidth="1"/>
    <col min="12034" max="12034" width="59.140625" style="419" customWidth="1"/>
    <col min="12035" max="12035" width="6.7109375" style="419" customWidth="1"/>
    <col min="12036" max="12036" width="9.28125" style="419" customWidth="1"/>
    <col min="12037" max="12037" width="12.7109375" style="419" customWidth="1"/>
    <col min="12038" max="12038" width="16.421875" style="419" customWidth="1"/>
    <col min="12039" max="12039" width="12.7109375" style="419" customWidth="1"/>
    <col min="12040" max="12040" width="16.421875" style="419" customWidth="1"/>
    <col min="12041" max="12288" width="9.28125" style="419" customWidth="1"/>
    <col min="12289" max="12289" width="4.7109375" style="419" customWidth="1"/>
    <col min="12290" max="12290" width="59.140625" style="419" customWidth="1"/>
    <col min="12291" max="12291" width="6.7109375" style="419" customWidth="1"/>
    <col min="12292" max="12292" width="9.28125" style="419" customWidth="1"/>
    <col min="12293" max="12293" width="12.7109375" style="419" customWidth="1"/>
    <col min="12294" max="12294" width="16.421875" style="419" customWidth="1"/>
    <col min="12295" max="12295" width="12.7109375" style="419" customWidth="1"/>
    <col min="12296" max="12296" width="16.421875" style="419" customWidth="1"/>
    <col min="12297" max="12544" width="9.28125" style="419" customWidth="1"/>
    <col min="12545" max="12545" width="4.7109375" style="419" customWidth="1"/>
    <col min="12546" max="12546" width="59.140625" style="419" customWidth="1"/>
    <col min="12547" max="12547" width="6.7109375" style="419" customWidth="1"/>
    <col min="12548" max="12548" width="9.28125" style="419" customWidth="1"/>
    <col min="12549" max="12549" width="12.7109375" style="419" customWidth="1"/>
    <col min="12550" max="12550" width="16.421875" style="419" customWidth="1"/>
    <col min="12551" max="12551" width="12.7109375" style="419" customWidth="1"/>
    <col min="12552" max="12552" width="16.421875" style="419" customWidth="1"/>
    <col min="12553" max="12800" width="9.28125" style="419" customWidth="1"/>
    <col min="12801" max="12801" width="4.7109375" style="419" customWidth="1"/>
    <col min="12802" max="12802" width="59.140625" style="419" customWidth="1"/>
    <col min="12803" max="12803" width="6.7109375" style="419" customWidth="1"/>
    <col min="12804" max="12804" width="9.28125" style="419" customWidth="1"/>
    <col min="12805" max="12805" width="12.7109375" style="419" customWidth="1"/>
    <col min="12806" max="12806" width="16.421875" style="419" customWidth="1"/>
    <col min="12807" max="12807" width="12.7109375" style="419" customWidth="1"/>
    <col min="12808" max="12808" width="16.421875" style="419" customWidth="1"/>
    <col min="12809" max="13056" width="9.28125" style="419" customWidth="1"/>
    <col min="13057" max="13057" width="4.7109375" style="419" customWidth="1"/>
    <col min="13058" max="13058" width="59.140625" style="419" customWidth="1"/>
    <col min="13059" max="13059" width="6.7109375" style="419" customWidth="1"/>
    <col min="13060" max="13060" width="9.28125" style="419" customWidth="1"/>
    <col min="13061" max="13061" width="12.7109375" style="419" customWidth="1"/>
    <col min="13062" max="13062" width="16.421875" style="419" customWidth="1"/>
    <col min="13063" max="13063" width="12.7109375" style="419" customWidth="1"/>
    <col min="13064" max="13064" width="16.421875" style="419" customWidth="1"/>
    <col min="13065" max="13312" width="9.28125" style="419" customWidth="1"/>
    <col min="13313" max="13313" width="4.7109375" style="419" customWidth="1"/>
    <col min="13314" max="13314" width="59.140625" style="419" customWidth="1"/>
    <col min="13315" max="13315" width="6.7109375" style="419" customWidth="1"/>
    <col min="13316" max="13316" width="9.28125" style="419" customWidth="1"/>
    <col min="13317" max="13317" width="12.7109375" style="419" customWidth="1"/>
    <col min="13318" max="13318" width="16.421875" style="419" customWidth="1"/>
    <col min="13319" max="13319" width="12.7109375" style="419" customWidth="1"/>
    <col min="13320" max="13320" width="16.421875" style="419" customWidth="1"/>
    <col min="13321" max="13568" width="9.28125" style="419" customWidth="1"/>
    <col min="13569" max="13569" width="4.7109375" style="419" customWidth="1"/>
    <col min="13570" max="13570" width="59.140625" style="419" customWidth="1"/>
    <col min="13571" max="13571" width="6.7109375" style="419" customWidth="1"/>
    <col min="13572" max="13572" width="9.28125" style="419" customWidth="1"/>
    <col min="13573" max="13573" width="12.7109375" style="419" customWidth="1"/>
    <col min="13574" max="13574" width="16.421875" style="419" customWidth="1"/>
    <col min="13575" max="13575" width="12.7109375" style="419" customWidth="1"/>
    <col min="13576" max="13576" width="16.421875" style="419" customWidth="1"/>
    <col min="13577" max="13824" width="9.28125" style="419" customWidth="1"/>
    <col min="13825" max="13825" width="4.7109375" style="419" customWidth="1"/>
    <col min="13826" max="13826" width="59.140625" style="419" customWidth="1"/>
    <col min="13827" max="13827" width="6.7109375" style="419" customWidth="1"/>
    <col min="13828" max="13828" width="9.28125" style="419" customWidth="1"/>
    <col min="13829" max="13829" width="12.7109375" style="419" customWidth="1"/>
    <col min="13830" max="13830" width="16.421875" style="419" customWidth="1"/>
    <col min="13831" max="13831" width="12.7109375" style="419" customWidth="1"/>
    <col min="13832" max="13832" width="16.421875" style="419" customWidth="1"/>
    <col min="13833" max="14080" width="9.28125" style="419" customWidth="1"/>
    <col min="14081" max="14081" width="4.7109375" style="419" customWidth="1"/>
    <col min="14082" max="14082" width="59.140625" style="419" customWidth="1"/>
    <col min="14083" max="14083" width="6.7109375" style="419" customWidth="1"/>
    <col min="14084" max="14084" width="9.28125" style="419" customWidth="1"/>
    <col min="14085" max="14085" width="12.7109375" style="419" customWidth="1"/>
    <col min="14086" max="14086" width="16.421875" style="419" customWidth="1"/>
    <col min="14087" max="14087" width="12.7109375" style="419" customWidth="1"/>
    <col min="14088" max="14088" width="16.421875" style="419" customWidth="1"/>
    <col min="14089" max="14336" width="9.28125" style="419" customWidth="1"/>
    <col min="14337" max="14337" width="4.7109375" style="419" customWidth="1"/>
    <col min="14338" max="14338" width="59.140625" style="419" customWidth="1"/>
    <col min="14339" max="14339" width="6.7109375" style="419" customWidth="1"/>
    <col min="14340" max="14340" width="9.28125" style="419" customWidth="1"/>
    <col min="14341" max="14341" width="12.7109375" style="419" customWidth="1"/>
    <col min="14342" max="14342" width="16.421875" style="419" customWidth="1"/>
    <col min="14343" max="14343" width="12.7109375" style="419" customWidth="1"/>
    <col min="14344" max="14344" width="16.421875" style="419" customWidth="1"/>
    <col min="14345" max="14592" width="9.28125" style="419" customWidth="1"/>
    <col min="14593" max="14593" width="4.7109375" style="419" customWidth="1"/>
    <col min="14594" max="14594" width="59.140625" style="419" customWidth="1"/>
    <col min="14595" max="14595" width="6.7109375" style="419" customWidth="1"/>
    <col min="14596" max="14596" width="9.28125" style="419" customWidth="1"/>
    <col min="14597" max="14597" width="12.7109375" style="419" customWidth="1"/>
    <col min="14598" max="14598" width="16.421875" style="419" customWidth="1"/>
    <col min="14599" max="14599" width="12.7109375" style="419" customWidth="1"/>
    <col min="14600" max="14600" width="16.421875" style="419" customWidth="1"/>
    <col min="14601" max="14848" width="9.28125" style="419" customWidth="1"/>
    <col min="14849" max="14849" width="4.7109375" style="419" customWidth="1"/>
    <col min="14850" max="14850" width="59.140625" style="419" customWidth="1"/>
    <col min="14851" max="14851" width="6.7109375" style="419" customWidth="1"/>
    <col min="14852" max="14852" width="9.28125" style="419" customWidth="1"/>
    <col min="14853" max="14853" width="12.7109375" style="419" customWidth="1"/>
    <col min="14854" max="14854" width="16.421875" style="419" customWidth="1"/>
    <col min="14855" max="14855" width="12.7109375" style="419" customWidth="1"/>
    <col min="14856" max="14856" width="16.421875" style="419" customWidth="1"/>
    <col min="14857" max="15104" width="9.28125" style="419" customWidth="1"/>
    <col min="15105" max="15105" width="4.7109375" style="419" customWidth="1"/>
    <col min="15106" max="15106" width="59.140625" style="419" customWidth="1"/>
    <col min="15107" max="15107" width="6.7109375" style="419" customWidth="1"/>
    <col min="15108" max="15108" width="9.28125" style="419" customWidth="1"/>
    <col min="15109" max="15109" width="12.7109375" style="419" customWidth="1"/>
    <col min="15110" max="15110" width="16.421875" style="419" customWidth="1"/>
    <col min="15111" max="15111" width="12.7109375" style="419" customWidth="1"/>
    <col min="15112" max="15112" width="16.421875" style="419" customWidth="1"/>
    <col min="15113" max="15360" width="9.28125" style="419" customWidth="1"/>
    <col min="15361" max="15361" width="4.7109375" style="419" customWidth="1"/>
    <col min="15362" max="15362" width="59.140625" style="419" customWidth="1"/>
    <col min="15363" max="15363" width="6.7109375" style="419" customWidth="1"/>
    <col min="15364" max="15364" width="9.28125" style="419" customWidth="1"/>
    <col min="15365" max="15365" width="12.7109375" style="419" customWidth="1"/>
    <col min="15366" max="15366" width="16.421875" style="419" customWidth="1"/>
    <col min="15367" max="15367" width="12.7109375" style="419" customWidth="1"/>
    <col min="15368" max="15368" width="16.421875" style="419" customWidth="1"/>
    <col min="15369" max="15616" width="9.28125" style="419" customWidth="1"/>
    <col min="15617" max="15617" width="4.7109375" style="419" customWidth="1"/>
    <col min="15618" max="15618" width="59.140625" style="419" customWidth="1"/>
    <col min="15619" max="15619" width="6.7109375" style="419" customWidth="1"/>
    <col min="15620" max="15620" width="9.28125" style="419" customWidth="1"/>
    <col min="15621" max="15621" width="12.7109375" style="419" customWidth="1"/>
    <col min="15622" max="15622" width="16.421875" style="419" customWidth="1"/>
    <col min="15623" max="15623" width="12.7109375" style="419" customWidth="1"/>
    <col min="15624" max="15624" width="16.421875" style="419" customWidth="1"/>
    <col min="15625" max="15872" width="9.28125" style="419" customWidth="1"/>
    <col min="15873" max="15873" width="4.7109375" style="419" customWidth="1"/>
    <col min="15874" max="15874" width="59.140625" style="419" customWidth="1"/>
    <col min="15875" max="15875" width="6.7109375" style="419" customWidth="1"/>
    <col min="15876" max="15876" width="9.28125" style="419" customWidth="1"/>
    <col min="15877" max="15877" width="12.7109375" style="419" customWidth="1"/>
    <col min="15878" max="15878" width="16.421875" style="419" customWidth="1"/>
    <col min="15879" max="15879" width="12.7109375" style="419" customWidth="1"/>
    <col min="15880" max="15880" width="16.421875" style="419" customWidth="1"/>
    <col min="15881" max="16128" width="9.28125" style="419" customWidth="1"/>
    <col min="16129" max="16129" width="4.7109375" style="419" customWidth="1"/>
    <col min="16130" max="16130" width="59.140625" style="419" customWidth="1"/>
    <col min="16131" max="16131" width="6.7109375" style="419" customWidth="1"/>
    <col min="16132" max="16132" width="9.28125" style="419" customWidth="1"/>
    <col min="16133" max="16133" width="12.7109375" style="419" customWidth="1"/>
    <col min="16134" max="16134" width="16.421875" style="419" customWidth="1"/>
    <col min="16135" max="16135" width="12.7109375" style="419" customWidth="1"/>
    <col min="16136" max="16136" width="16.421875" style="419" customWidth="1"/>
    <col min="16137" max="16384" width="9.28125" style="419" customWidth="1"/>
  </cols>
  <sheetData>
    <row r="2" spans="1:8" ht="17.85" customHeight="1">
      <c r="A2" s="615" t="s">
        <v>2127</v>
      </c>
      <c r="B2" s="615"/>
      <c r="C2" s="615"/>
      <c r="D2" s="615"/>
      <c r="E2" s="615"/>
      <c r="F2" s="615"/>
      <c r="G2" s="615"/>
      <c r="H2" s="615"/>
    </row>
    <row r="3" ht="12">
      <c r="E3" s="419"/>
    </row>
    <row r="4" spans="1:8" ht="12">
      <c r="A4" s="422" t="s">
        <v>2048</v>
      </c>
      <c r="B4" s="422" t="s">
        <v>2049</v>
      </c>
      <c r="C4" s="422" t="s">
        <v>2050</v>
      </c>
      <c r="D4" s="422" t="s">
        <v>1927</v>
      </c>
      <c r="E4" s="422" t="s">
        <v>1928</v>
      </c>
      <c r="F4" s="422" t="s">
        <v>1929</v>
      </c>
      <c r="G4" s="422" t="s">
        <v>1804</v>
      </c>
      <c r="H4" s="422" t="s">
        <v>1930</v>
      </c>
    </row>
    <row r="5" spans="1:8" ht="14.25">
      <c r="A5" s="423"/>
      <c r="B5" s="424" t="s">
        <v>2128</v>
      </c>
      <c r="C5" s="423"/>
      <c r="D5" s="425"/>
      <c r="E5" s="425"/>
      <c r="F5" s="425"/>
      <c r="G5" s="425"/>
      <c r="H5" s="425"/>
    </row>
    <row r="6" spans="1:8" ht="12">
      <c r="A6" s="426"/>
      <c r="B6" s="427" t="s">
        <v>2129</v>
      </c>
      <c r="C6" s="426"/>
      <c r="D6" s="428"/>
      <c r="E6" s="428"/>
      <c r="F6" s="428"/>
      <c r="G6" s="428"/>
      <c r="H6" s="428"/>
    </row>
    <row r="7" spans="1:8" ht="84">
      <c r="A7" s="429" t="s">
        <v>85</v>
      </c>
      <c r="B7" s="430" t="s">
        <v>2130</v>
      </c>
      <c r="C7" s="429" t="s">
        <v>1825</v>
      </c>
      <c r="D7" s="431">
        <v>1</v>
      </c>
      <c r="E7" s="432">
        <v>0</v>
      </c>
      <c r="F7" s="431">
        <f>E7*D7</f>
        <v>0</v>
      </c>
      <c r="G7" s="432">
        <v>0</v>
      </c>
      <c r="H7" s="431">
        <f>G7*D7</f>
        <v>0</v>
      </c>
    </row>
    <row r="8" spans="1:8" ht="21">
      <c r="A8" s="429" t="s">
        <v>87</v>
      </c>
      <c r="B8" s="430" t="s">
        <v>2131</v>
      </c>
      <c r="C8" s="429" t="s">
        <v>1825</v>
      </c>
      <c r="D8" s="431">
        <v>2</v>
      </c>
      <c r="E8" s="432">
        <v>0</v>
      </c>
      <c r="F8" s="431">
        <f>E8*D8</f>
        <v>0</v>
      </c>
      <c r="G8" s="432">
        <v>0</v>
      </c>
      <c r="H8" s="431">
        <f>G8*D8</f>
        <v>0</v>
      </c>
    </row>
    <row r="9" spans="1:8" ht="12">
      <c r="A9" s="429" t="s">
        <v>144</v>
      </c>
      <c r="B9" s="430" t="s">
        <v>2132</v>
      </c>
      <c r="C9" s="429" t="s">
        <v>1825</v>
      </c>
      <c r="D9" s="431">
        <v>1</v>
      </c>
      <c r="E9" s="432">
        <v>0</v>
      </c>
      <c r="F9" s="431">
        <f>E9*D9</f>
        <v>0</v>
      </c>
      <c r="G9" s="432">
        <v>0</v>
      </c>
      <c r="H9" s="431">
        <f>G9*D9</f>
        <v>0</v>
      </c>
    </row>
    <row r="10" spans="1:8" ht="12">
      <c r="A10" s="429" t="s">
        <v>134</v>
      </c>
      <c r="B10" s="430" t="s">
        <v>2133</v>
      </c>
      <c r="C10" s="429" t="s">
        <v>1825</v>
      </c>
      <c r="D10" s="431">
        <v>1</v>
      </c>
      <c r="E10" s="432">
        <v>0</v>
      </c>
      <c r="F10" s="431">
        <f>E10*D10</f>
        <v>0</v>
      </c>
      <c r="G10" s="432">
        <v>0</v>
      </c>
      <c r="H10" s="431">
        <f>G10*D10</f>
        <v>0</v>
      </c>
    </row>
    <row r="11" spans="1:8" ht="12">
      <c r="A11" s="426"/>
      <c r="B11" s="427" t="s">
        <v>2134</v>
      </c>
      <c r="C11" s="426"/>
      <c r="D11" s="428"/>
      <c r="E11" s="428"/>
      <c r="F11" s="428">
        <f>SUM(F7:F10)</f>
        <v>0</v>
      </c>
      <c r="G11" s="428"/>
      <c r="H11" s="428">
        <f>SUM(H7:H10)</f>
        <v>0</v>
      </c>
    </row>
    <row r="12" spans="1:8" ht="12">
      <c r="A12" s="426"/>
      <c r="B12" s="427" t="s">
        <v>2135</v>
      </c>
      <c r="C12" s="426"/>
      <c r="D12" s="428"/>
      <c r="E12" s="428"/>
      <c r="F12" s="428"/>
      <c r="G12" s="428"/>
      <c r="H12" s="428"/>
    </row>
    <row r="13" spans="1:8" s="433" customFormat="1" ht="21">
      <c r="A13" s="429" t="s">
        <v>158</v>
      </c>
      <c r="B13" s="430" t="s">
        <v>2136</v>
      </c>
      <c r="C13" s="429" t="s">
        <v>1825</v>
      </c>
      <c r="D13" s="431">
        <v>1</v>
      </c>
      <c r="E13" s="432">
        <v>0</v>
      </c>
      <c r="F13" s="431">
        <f aca="true" t="shared" si="0" ref="F13:F19">E13*D13</f>
        <v>0</v>
      </c>
      <c r="G13" s="432">
        <v>0</v>
      </c>
      <c r="H13" s="431">
        <f aca="true" t="shared" si="1" ref="H13:H19">G13*D13</f>
        <v>0</v>
      </c>
    </row>
    <row r="14" spans="1:8" s="433" customFormat="1" ht="12">
      <c r="A14" s="429" t="s">
        <v>147</v>
      </c>
      <c r="B14" s="430" t="s">
        <v>2137</v>
      </c>
      <c r="C14" s="429" t="s">
        <v>1825</v>
      </c>
      <c r="D14" s="431">
        <v>9</v>
      </c>
      <c r="E14" s="432">
        <v>0</v>
      </c>
      <c r="F14" s="431">
        <f t="shared" si="0"/>
        <v>0</v>
      </c>
      <c r="G14" s="432">
        <v>0</v>
      </c>
      <c r="H14" s="431">
        <f t="shared" si="1"/>
        <v>0</v>
      </c>
    </row>
    <row r="15" spans="1:8" s="433" customFormat="1" ht="21">
      <c r="A15" s="429" t="s">
        <v>170</v>
      </c>
      <c r="B15" s="430" t="s">
        <v>2138</v>
      </c>
      <c r="C15" s="429" t="s">
        <v>1825</v>
      </c>
      <c r="D15" s="431">
        <v>1</v>
      </c>
      <c r="E15" s="432">
        <v>0</v>
      </c>
      <c r="F15" s="431">
        <f t="shared" si="0"/>
        <v>0</v>
      </c>
      <c r="G15" s="432">
        <v>0</v>
      </c>
      <c r="H15" s="431">
        <f t="shared" si="1"/>
        <v>0</v>
      </c>
    </row>
    <row r="16" spans="1:8" s="433" customFormat="1" ht="42">
      <c r="A16" s="429" t="s">
        <v>154</v>
      </c>
      <c r="B16" s="430" t="s">
        <v>2139</v>
      </c>
      <c r="C16" s="429" t="s">
        <v>1825</v>
      </c>
      <c r="D16" s="431">
        <v>4</v>
      </c>
      <c r="E16" s="432">
        <v>0</v>
      </c>
      <c r="F16" s="431">
        <f t="shared" si="0"/>
        <v>0</v>
      </c>
      <c r="G16" s="432">
        <v>0</v>
      </c>
      <c r="H16" s="431">
        <f t="shared" si="1"/>
        <v>0</v>
      </c>
    </row>
    <row r="17" spans="1:8" s="433" customFormat="1" ht="21">
      <c r="A17" s="429" t="s">
        <v>138</v>
      </c>
      <c r="B17" s="430" t="s">
        <v>2140</v>
      </c>
      <c r="C17" s="429" t="s">
        <v>1825</v>
      </c>
      <c r="D17" s="431">
        <v>8</v>
      </c>
      <c r="E17" s="432">
        <v>0</v>
      </c>
      <c r="F17" s="431">
        <f t="shared" si="0"/>
        <v>0</v>
      </c>
      <c r="G17" s="432">
        <v>0</v>
      </c>
      <c r="H17" s="431">
        <f t="shared" si="1"/>
        <v>0</v>
      </c>
    </row>
    <row r="18" spans="1:8" s="433" customFormat="1" ht="21">
      <c r="A18" s="429" t="s">
        <v>161</v>
      </c>
      <c r="B18" s="430" t="s">
        <v>2141</v>
      </c>
      <c r="C18" s="429" t="s">
        <v>1825</v>
      </c>
      <c r="D18" s="431">
        <v>4</v>
      </c>
      <c r="E18" s="432">
        <v>0</v>
      </c>
      <c r="F18" s="431">
        <f t="shared" si="0"/>
        <v>0</v>
      </c>
      <c r="G18" s="432">
        <v>0</v>
      </c>
      <c r="H18" s="431">
        <f t="shared" si="1"/>
        <v>0</v>
      </c>
    </row>
    <row r="19" spans="1:8" s="433" customFormat="1" ht="12">
      <c r="A19" s="429" t="s">
        <v>197</v>
      </c>
      <c r="B19" s="430" t="s">
        <v>2142</v>
      </c>
      <c r="C19" s="429" t="s">
        <v>1825</v>
      </c>
      <c r="D19" s="431">
        <v>4</v>
      </c>
      <c r="E19" s="432">
        <v>0</v>
      </c>
      <c r="F19" s="431">
        <f t="shared" si="0"/>
        <v>0</v>
      </c>
      <c r="G19" s="432">
        <v>0</v>
      </c>
      <c r="H19" s="431">
        <f t="shared" si="1"/>
        <v>0</v>
      </c>
    </row>
    <row r="20" spans="1:8" ht="12">
      <c r="A20" s="426"/>
      <c r="B20" s="427" t="s">
        <v>2143</v>
      </c>
      <c r="C20" s="426"/>
      <c r="D20" s="428"/>
      <c r="E20" s="428"/>
      <c r="F20" s="428">
        <f>SUM(F13:F19)</f>
        <v>0</v>
      </c>
      <c r="G20" s="428"/>
      <c r="H20" s="428">
        <f>SUM(H13:H19)</f>
        <v>0</v>
      </c>
    </row>
    <row r="21" spans="1:8" ht="12">
      <c r="A21" s="426"/>
      <c r="B21" s="427" t="s">
        <v>2074</v>
      </c>
      <c r="C21" s="426"/>
      <c r="D21" s="428"/>
      <c r="E21" s="428"/>
      <c r="F21" s="428"/>
      <c r="G21" s="428"/>
      <c r="H21" s="428"/>
    </row>
    <row r="22" spans="1:8" s="433" customFormat="1" ht="12">
      <c r="A22" s="429" t="s">
        <v>164</v>
      </c>
      <c r="B22" s="430" t="s">
        <v>2144</v>
      </c>
      <c r="C22" s="429" t="s">
        <v>255</v>
      </c>
      <c r="D22" s="431">
        <v>120</v>
      </c>
      <c r="E22" s="432">
        <v>0</v>
      </c>
      <c r="F22" s="431">
        <f>E22*D22</f>
        <v>0</v>
      </c>
      <c r="G22" s="432">
        <v>0</v>
      </c>
      <c r="H22" s="431">
        <f>G22*D22</f>
        <v>0</v>
      </c>
    </row>
    <row r="23" spans="1:8" s="433" customFormat="1" ht="12">
      <c r="A23" s="429" t="s">
        <v>205</v>
      </c>
      <c r="B23" s="430" t="s">
        <v>2145</v>
      </c>
      <c r="C23" s="429" t="s">
        <v>255</v>
      </c>
      <c r="D23" s="431">
        <v>559</v>
      </c>
      <c r="E23" s="432">
        <v>0</v>
      </c>
      <c r="F23" s="431">
        <f>E23*D23</f>
        <v>0</v>
      </c>
      <c r="G23" s="432">
        <v>0</v>
      </c>
      <c r="H23" s="431">
        <f>G23*D23</f>
        <v>0</v>
      </c>
    </row>
    <row r="24" spans="1:8" ht="12">
      <c r="A24" s="426"/>
      <c r="B24" s="427" t="s">
        <v>2077</v>
      </c>
      <c r="C24" s="426"/>
      <c r="D24" s="428"/>
      <c r="E24" s="428"/>
      <c r="F24" s="428">
        <f>SUM(F22:F23)</f>
        <v>0</v>
      </c>
      <c r="G24" s="428"/>
      <c r="H24" s="428">
        <f>SUM(H22:H23)</f>
        <v>0</v>
      </c>
    </row>
    <row r="25" spans="1:8" s="455" customFormat="1" ht="12">
      <c r="A25" s="440"/>
      <c r="B25" s="441" t="s">
        <v>2146</v>
      </c>
      <c r="C25" s="440"/>
      <c r="D25" s="442"/>
      <c r="E25" s="442"/>
      <c r="F25" s="442"/>
      <c r="G25" s="442"/>
      <c r="H25" s="442"/>
    </row>
    <row r="26" spans="1:8" s="455" customFormat="1" ht="12">
      <c r="A26" s="446" t="s">
        <v>173</v>
      </c>
      <c r="B26" s="430" t="s">
        <v>2147</v>
      </c>
      <c r="C26" s="429" t="s">
        <v>1825</v>
      </c>
      <c r="D26" s="431">
        <v>1</v>
      </c>
      <c r="E26" s="432">
        <v>0</v>
      </c>
      <c r="F26" s="431">
        <f aca="true" t="shared" si="2" ref="F26:F42">E26*D26</f>
        <v>0</v>
      </c>
      <c r="G26" s="432">
        <v>0</v>
      </c>
      <c r="H26" s="431">
        <f aca="true" t="shared" si="3" ref="H26:H42">G26*D26</f>
        <v>0</v>
      </c>
    </row>
    <row r="27" spans="1:8" s="455" customFormat="1" ht="52.5">
      <c r="A27" s="446" t="s">
        <v>8</v>
      </c>
      <c r="B27" s="430" t="s">
        <v>2148</v>
      </c>
      <c r="C27" s="429" t="s">
        <v>1825</v>
      </c>
      <c r="D27" s="431">
        <v>4</v>
      </c>
      <c r="E27" s="432">
        <v>0</v>
      </c>
      <c r="F27" s="431">
        <f t="shared" si="2"/>
        <v>0</v>
      </c>
      <c r="G27" s="432">
        <v>0</v>
      </c>
      <c r="H27" s="431">
        <f t="shared" si="3"/>
        <v>0</v>
      </c>
    </row>
    <row r="28" spans="1:8" s="455" customFormat="1" ht="12">
      <c r="A28" s="446" t="s">
        <v>181</v>
      </c>
      <c r="B28" s="430" t="s">
        <v>2149</v>
      </c>
      <c r="C28" s="429" t="s">
        <v>1825</v>
      </c>
      <c r="D28" s="431">
        <v>4</v>
      </c>
      <c r="E28" s="432">
        <v>0</v>
      </c>
      <c r="F28" s="431">
        <f t="shared" si="2"/>
        <v>0</v>
      </c>
      <c r="G28" s="431"/>
      <c r="H28" s="431"/>
    </row>
    <row r="29" spans="1:8" s="455" customFormat="1" ht="12">
      <c r="A29" s="446" t="s">
        <v>221</v>
      </c>
      <c r="B29" s="430" t="s">
        <v>2150</v>
      </c>
      <c r="C29" s="429" t="s">
        <v>1825</v>
      </c>
      <c r="D29" s="431">
        <v>16</v>
      </c>
      <c r="E29" s="432">
        <v>0</v>
      </c>
      <c r="F29" s="431">
        <f t="shared" si="2"/>
        <v>0</v>
      </c>
      <c r="G29" s="432">
        <v>0</v>
      </c>
      <c r="H29" s="431">
        <f t="shared" si="3"/>
        <v>0</v>
      </c>
    </row>
    <row r="30" spans="1:8" s="449" customFormat="1" ht="21">
      <c r="A30" s="446" t="s">
        <v>190</v>
      </c>
      <c r="B30" s="430" t="s">
        <v>2151</v>
      </c>
      <c r="C30" s="429" t="s">
        <v>1825</v>
      </c>
      <c r="D30" s="431">
        <v>7</v>
      </c>
      <c r="E30" s="432">
        <v>0</v>
      </c>
      <c r="F30" s="431">
        <f t="shared" si="2"/>
        <v>0</v>
      </c>
      <c r="G30" s="432">
        <v>0</v>
      </c>
      <c r="H30" s="431">
        <f t="shared" si="3"/>
        <v>0</v>
      </c>
    </row>
    <row r="31" spans="1:8" s="449" customFormat="1" ht="12">
      <c r="A31" s="446" t="s">
        <v>230</v>
      </c>
      <c r="B31" s="430" t="s">
        <v>2152</v>
      </c>
      <c r="C31" s="429" t="s">
        <v>1825</v>
      </c>
      <c r="D31" s="431">
        <v>4</v>
      </c>
      <c r="E31" s="432">
        <v>0</v>
      </c>
      <c r="F31" s="431">
        <f t="shared" si="2"/>
        <v>0</v>
      </c>
      <c r="G31" s="432">
        <v>0</v>
      </c>
      <c r="H31" s="431">
        <f t="shared" si="3"/>
        <v>0</v>
      </c>
    </row>
    <row r="32" spans="1:8" s="449" customFormat="1" ht="21">
      <c r="A32" s="446" t="s">
        <v>194</v>
      </c>
      <c r="B32" s="430" t="s">
        <v>2153</v>
      </c>
      <c r="C32" s="429" t="s">
        <v>1825</v>
      </c>
      <c r="D32" s="431">
        <v>1</v>
      </c>
      <c r="E32" s="432">
        <v>0</v>
      </c>
      <c r="F32" s="431">
        <f t="shared" si="2"/>
        <v>0</v>
      </c>
      <c r="G32" s="432">
        <v>0</v>
      </c>
      <c r="H32" s="431">
        <f t="shared" si="3"/>
        <v>0</v>
      </c>
    </row>
    <row r="33" spans="1:8" s="449" customFormat="1" ht="21">
      <c r="A33" s="446" t="s">
        <v>7</v>
      </c>
      <c r="B33" s="430" t="s">
        <v>2154</v>
      </c>
      <c r="C33" s="429" t="s">
        <v>1825</v>
      </c>
      <c r="D33" s="431">
        <v>1</v>
      </c>
      <c r="E33" s="432">
        <v>0</v>
      </c>
      <c r="F33" s="431">
        <f t="shared" si="2"/>
        <v>0</v>
      </c>
      <c r="G33" s="432">
        <v>0</v>
      </c>
      <c r="H33" s="431">
        <f t="shared" si="3"/>
        <v>0</v>
      </c>
    </row>
    <row r="34" spans="1:8" s="449" customFormat="1" ht="12">
      <c r="A34" s="446" t="s">
        <v>201</v>
      </c>
      <c r="B34" s="430" t="s">
        <v>2155</v>
      </c>
      <c r="C34" s="429" t="s">
        <v>1825</v>
      </c>
      <c r="D34" s="431">
        <v>4</v>
      </c>
      <c r="E34" s="432">
        <v>0</v>
      </c>
      <c r="F34" s="431">
        <f t="shared" si="2"/>
        <v>0</v>
      </c>
      <c r="G34" s="432">
        <v>0</v>
      </c>
      <c r="H34" s="431">
        <f t="shared" si="3"/>
        <v>0</v>
      </c>
    </row>
    <row r="35" spans="1:8" s="449" customFormat="1" ht="12">
      <c r="A35" s="446" t="s">
        <v>252</v>
      </c>
      <c r="B35" s="430" t="s">
        <v>2156</v>
      </c>
      <c r="C35" s="429" t="s">
        <v>1825</v>
      </c>
      <c r="D35" s="431">
        <v>4</v>
      </c>
      <c r="E35" s="432">
        <v>0</v>
      </c>
      <c r="F35" s="431">
        <f t="shared" si="2"/>
        <v>0</v>
      </c>
      <c r="G35" s="432">
        <v>0</v>
      </c>
      <c r="H35" s="431">
        <f t="shared" si="3"/>
        <v>0</v>
      </c>
    </row>
    <row r="36" spans="1:8" s="449" customFormat="1" ht="12">
      <c r="A36" s="446" t="s">
        <v>204</v>
      </c>
      <c r="B36" s="430" t="s">
        <v>2157</v>
      </c>
      <c r="C36" s="429" t="s">
        <v>1825</v>
      </c>
      <c r="D36" s="431">
        <v>4</v>
      </c>
      <c r="E36" s="432">
        <v>0</v>
      </c>
      <c r="F36" s="431">
        <f t="shared" si="2"/>
        <v>0</v>
      </c>
      <c r="G36" s="432">
        <v>0</v>
      </c>
      <c r="H36" s="431">
        <f t="shared" si="3"/>
        <v>0</v>
      </c>
    </row>
    <row r="37" spans="1:8" s="449" customFormat="1" ht="12">
      <c r="A37" s="446" t="s">
        <v>397</v>
      </c>
      <c r="B37" s="430" t="s">
        <v>2158</v>
      </c>
      <c r="C37" s="429" t="s">
        <v>1825</v>
      </c>
      <c r="D37" s="431">
        <v>4</v>
      </c>
      <c r="E37" s="432">
        <v>0</v>
      </c>
      <c r="F37" s="431">
        <f t="shared" si="2"/>
        <v>0</v>
      </c>
      <c r="G37" s="432">
        <v>0</v>
      </c>
      <c r="H37" s="431">
        <f t="shared" si="3"/>
        <v>0</v>
      </c>
    </row>
    <row r="38" spans="1:8" s="449" customFormat="1" ht="12">
      <c r="A38" s="446" t="s">
        <v>208</v>
      </c>
      <c r="B38" s="430" t="s">
        <v>2159</v>
      </c>
      <c r="C38" s="429" t="s">
        <v>255</v>
      </c>
      <c r="D38" s="431">
        <v>48</v>
      </c>
      <c r="E38" s="432">
        <v>0</v>
      </c>
      <c r="F38" s="431">
        <f t="shared" si="2"/>
        <v>0</v>
      </c>
      <c r="G38" s="432">
        <v>0</v>
      </c>
      <c r="H38" s="431">
        <f t="shared" si="3"/>
        <v>0</v>
      </c>
    </row>
    <row r="39" spans="1:8" s="449" customFormat="1" ht="12">
      <c r="A39" s="446" t="s">
        <v>407</v>
      </c>
      <c r="B39" s="430" t="s">
        <v>2160</v>
      </c>
      <c r="C39" s="429" t="s">
        <v>255</v>
      </c>
      <c r="D39" s="431">
        <v>48</v>
      </c>
      <c r="E39" s="432">
        <v>0</v>
      </c>
      <c r="F39" s="431">
        <f t="shared" si="2"/>
        <v>0</v>
      </c>
      <c r="G39" s="432">
        <v>0</v>
      </c>
      <c r="H39" s="431">
        <f t="shared" si="3"/>
        <v>0</v>
      </c>
    </row>
    <row r="40" spans="1:8" s="449" customFormat="1" ht="12">
      <c r="A40" s="446" t="s">
        <v>211</v>
      </c>
      <c r="B40" s="430" t="s">
        <v>2161</v>
      </c>
      <c r="C40" s="429" t="s">
        <v>255</v>
      </c>
      <c r="D40" s="431">
        <v>16</v>
      </c>
      <c r="E40" s="432">
        <v>0</v>
      </c>
      <c r="F40" s="431">
        <f>E40*D40</f>
        <v>0</v>
      </c>
      <c r="G40" s="432">
        <v>0</v>
      </c>
      <c r="H40" s="431">
        <f>G40*D40</f>
        <v>0</v>
      </c>
    </row>
    <row r="41" spans="1:8" s="449" customFormat="1" ht="21">
      <c r="A41" s="446" t="s">
        <v>414</v>
      </c>
      <c r="B41" s="430" t="s">
        <v>2162</v>
      </c>
      <c r="C41" s="429" t="s">
        <v>255</v>
      </c>
      <c r="D41" s="431">
        <v>21</v>
      </c>
      <c r="E41" s="432">
        <v>0</v>
      </c>
      <c r="F41" s="431">
        <f>E41*D41</f>
        <v>0</v>
      </c>
      <c r="G41" s="432">
        <v>0</v>
      </c>
      <c r="H41" s="431">
        <f>G41*D41</f>
        <v>0</v>
      </c>
    </row>
    <row r="42" spans="1:8" s="449" customFormat="1" ht="21">
      <c r="A42" s="446" t="s">
        <v>217</v>
      </c>
      <c r="B42" s="430" t="s">
        <v>2163</v>
      </c>
      <c r="C42" s="429" t="s">
        <v>1825</v>
      </c>
      <c r="D42" s="431">
        <v>1</v>
      </c>
      <c r="E42" s="432">
        <v>0</v>
      </c>
      <c r="F42" s="431">
        <f t="shared" si="2"/>
        <v>0</v>
      </c>
      <c r="G42" s="432">
        <v>0</v>
      </c>
      <c r="H42" s="431">
        <f t="shared" si="3"/>
        <v>0</v>
      </c>
    </row>
    <row r="43" spans="1:8" s="449" customFormat="1" ht="12">
      <c r="A43" s="440"/>
      <c r="B43" s="441" t="s">
        <v>2164</v>
      </c>
      <c r="C43" s="440"/>
      <c r="D43" s="442"/>
      <c r="E43" s="442"/>
      <c r="F43" s="442">
        <f>SUM(F26:F42)</f>
        <v>0</v>
      </c>
      <c r="G43" s="442"/>
      <c r="H43" s="442">
        <f>SUM(H26:H42)</f>
        <v>0</v>
      </c>
    </row>
    <row r="44" spans="1:8" ht="12">
      <c r="A44" s="426"/>
      <c r="B44" s="427" t="s">
        <v>2078</v>
      </c>
      <c r="C44" s="426"/>
      <c r="D44" s="428"/>
      <c r="E44" s="428"/>
      <c r="F44" s="428"/>
      <c r="G44" s="428"/>
      <c r="H44" s="428"/>
    </row>
    <row r="45" spans="1:8" s="433" customFormat="1" ht="12">
      <c r="A45" s="429" t="s">
        <v>422</v>
      </c>
      <c r="B45" s="430" t="s">
        <v>1981</v>
      </c>
      <c r="C45" s="429" t="s">
        <v>255</v>
      </c>
      <c r="D45" s="431">
        <v>200</v>
      </c>
      <c r="E45" s="432">
        <v>0</v>
      </c>
      <c r="F45" s="431">
        <f>E45*D45</f>
        <v>0</v>
      </c>
      <c r="G45" s="432">
        <v>0</v>
      </c>
      <c r="H45" s="431">
        <f>G45*D45</f>
        <v>0</v>
      </c>
    </row>
    <row r="46" spans="1:8" s="433" customFormat="1" ht="12">
      <c r="A46" s="429" t="s">
        <v>220</v>
      </c>
      <c r="B46" s="430" t="s">
        <v>1982</v>
      </c>
      <c r="C46" s="429" t="s">
        <v>255</v>
      </c>
      <c r="D46" s="431">
        <v>40</v>
      </c>
      <c r="E46" s="432">
        <v>0</v>
      </c>
      <c r="F46" s="431">
        <f>E46*D46</f>
        <v>0</v>
      </c>
      <c r="G46" s="432">
        <v>0</v>
      </c>
      <c r="H46" s="431">
        <f>G46*D46</f>
        <v>0</v>
      </c>
    </row>
    <row r="47" spans="1:8" s="433" customFormat="1" ht="12">
      <c r="A47" s="429" t="s">
        <v>428</v>
      </c>
      <c r="B47" s="430" t="s">
        <v>2165</v>
      </c>
      <c r="C47" s="429" t="s">
        <v>255</v>
      </c>
      <c r="D47" s="431">
        <v>15</v>
      </c>
      <c r="E47" s="432">
        <v>0</v>
      </c>
      <c r="F47" s="431">
        <f>E47*D47</f>
        <v>0</v>
      </c>
      <c r="G47" s="432">
        <v>0</v>
      </c>
      <c r="H47" s="431">
        <f>G47*D47</f>
        <v>0</v>
      </c>
    </row>
    <row r="48" spans="1:8" s="433" customFormat="1" ht="12">
      <c r="A48" s="429" t="s">
        <v>224</v>
      </c>
      <c r="B48" s="430" t="s">
        <v>2082</v>
      </c>
      <c r="C48" s="429" t="s">
        <v>255</v>
      </c>
      <c r="D48" s="431">
        <f>SUM(D45:D47)</f>
        <v>255</v>
      </c>
      <c r="E48" s="432">
        <v>0</v>
      </c>
      <c r="F48" s="431">
        <f>E48*D48</f>
        <v>0</v>
      </c>
      <c r="G48" s="432">
        <v>0</v>
      </c>
      <c r="H48" s="431">
        <f>G48*D48</f>
        <v>0</v>
      </c>
    </row>
    <row r="49" spans="1:8" s="433" customFormat="1" ht="12">
      <c r="A49" s="429" t="s">
        <v>435</v>
      </c>
      <c r="B49" s="430" t="s">
        <v>1977</v>
      </c>
      <c r="C49" s="429" t="s">
        <v>1825</v>
      </c>
      <c r="D49" s="431">
        <v>30</v>
      </c>
      <c r="E49" s="432">
        <v>0</v>
      </c>
      <c r="F49" s="431">
        <f>E49*D49</f>
        <v>0</v>
      </c>
      <c r="G49" s="432">
        <v>0</v>
      </c>
      <c r="H49" s="431">
        <f>G49*D49</f>
        <v>0</v>
      </c>
    </row>
    <row r="50" spans="1:8" ht="12">
      <c r="A50" s="426"/>
      <c r="B50" s="427" t="s">
        <v>2088</v>
      </c>
      <c r="C50" s="426"/>
      <c r="D50" s="428"/>
      <c r="E50" s="428"/>
      <c r="F50" s="428">
        <f>SUM(F45:F49)</f>
        <v>0</v>
      </c>
      <c r="G50" s="428"/>
      <c r="H50" s="428">
        <f>SUM(H45:H49)</f>
        <v>0</v>
      </c>
    </row>
    <row r="51" spans="1:8" ht="12">
      <c r="A51" s="426"/>
      <c r="B51" s="427" t="s">
        <v>2032</v>
      </c>
      <c r="C51" s="426"/>
      <c r="D51" s="428"/>
      <c r="E51" s="428"/>
      <c r="F51" s="428"/>
      <c r="G51" s="428"/>
      <c r="H51" s="428"/>
    </row>
    <row r="52" spans="1:8" s="433" customFormat="1" ht="12">
      <c r="A52" s="429" t="s">
        <v>228</v>
      </c>
      <c r="B52" s="430" t="s">
        <v>2166</v>
      </c>
      <c r="C52" s="429" t="s">
        <v>1825</v>
      </c>
      <c r="D52" s="431">
        <v>1</v>
      </c>
      <c r="E52" s="431"/>
      <c r="F52" s="431"/>
      <c r="G52" s="432">
        <v>0</v>
      </c>
      <c r="H52" s="431">
        <f aca="true" t="shared" si="4" ref="H52:H63">G52*D52</f>
        <v>0</v>
      </c>
    </row>
    <row r="53" spans="1:8" s="433" customFormat="1" ht="12">
      <c r="A53" s="429" t="s">
        <v>444</v>
      </c>
      <c r="B53" s="430" t="s">
        <v>2167</v>
      </c>
      <c r="C53" s="429" t="s">
        <v>1825</v>
      </c>
      <c r="D53" s="431">
        <v>1</v>
      </c>
      <c r="E53" s="431"/>
      <c r="F53" s="431"/>
      <c r="G53" s="432">
        <v>0</v>
      </c>
      <c r="H53" s="431">
        <f t="shared" si="4"/>
        <v>0</v>
      </c>
    </row>
    <row r="54" spans="1:8" s="433" customFormat="1" ht="12">
      <c r="A54" s="429" t="s">
        <v>233</v>
      </c>
      <c r="B54" s="430" t="s">
        <v>2168</v>
      </c>
      <c r="C54" s="429" t="s">
        <v>1825</v>
      </c>
      <c r="D54" s="431">
        <v>3</v>
      </c>
      <c r="E54" s="431"/>
      <c r="F54" s="431"/>
      <c r="G54" s="432">
        <v>0</v>
      </c>
      <c r="H54" s="431">
        <f t="shared" si="4"/>
        <v>0</v>
      </c>
    </row>
    <row r="55" spans="1:8" s="433" customFormat="1" ht="12">
      <c r="A55" s="429" t="s">
        <v>451</v>
      </c>
      <c r="B55" s="430" t="s">
        <v>2120</v>
      </c>
      <c r="C55" s="429" t="s">
        <v>1825</v>
      </c>
      <c r="D55" s="431">
        <v>1</v>
      </c>
      <c r="E55" s="431"/>
      <c r="F55" s="431"/>
      <c r="G55" s="432">
        <v>0</v>
      </c>
      <c r="H55" s="431">
        <f t="shared" si="4"/>
        <v>0</v>
      </c>
    </row>
    <row r="56" spans="1:8" s="433" customFormat="1" ht="12">
      <c r="A56" s="429" t="s">
        <v>237</v>
      </c>
      <c r="B56" s="430" t="s">
        <v>2121</v>
      </c>
      <c r="C56" s="429" t="s">
        <v>1825</v>
      </c>
      <c r="D56" s="431">
        <v>1</v>
      </c>
      <c r="E56" s="431"/>
      <c r="F56" s="431"/>
      <c r="G56" s="432">
        <v>0</v>
      </c>
      <c r="H56" s="431">
        <f t="shared" si="4"/>
        <v>0</v>
      </c>
    </row>
    <row r="57" spans="1:8" s="433" customFormat="1" ht="12">
      <c r="A57" s="429" t="s">
        <v>458</v>
      </c>
      <c r="B57" s="430" t="s">
        <v>2169</v>
      </c>
      <c r="C57" s="429" t="s">
        <v>2170</v>
      </c>
      <c r="D57" s="431">
        <v>3</v>
      </c>
      <c r="E57" s="431"/>
      <c r="F57" s="431"/>
      <c r="G57" s="432">
        <v>0</v>
      </c>
      <c r="H57" s="431">
        <f t="shared" si="4"/>
        <v>0</v>
      </c>
    </row>
    <row r="58" spans="1:8" s="433" customFormat="1" ht="12">
      <c r="A58" s="429" t="s">
        <v>241</v>
      </c>
      <c r="B58" s="430" t="s">
        <v>2171</v>
      </c>
      <c r="C58" s="429" t="s">
        <v>2170</v>
      </c>
      <c r="D58" s="431">
        <v>1</v>
      </c>
      <c r="E58" s="431"/>
      <c r="F58" s="431"/>
      <c r="G58" s="432">
        <v>0</v>
      </c>
      <c r="H58" s="431">
        <f t="shared" si="4"/>
        <v>0</v>
      </c>
    </row>
    <row r="59" spans="1:8" s="433" customFormat="1" ht="12">
      <c r="A59" s="429" t="s">
        <v>467</v>
      </c>
      <c r="B59" s="430" t="s">
        <v>2172</v>
      </c>
      <c r="C59" s="429" t="s">
        <v>2170</v>
      </c>
      <c r="D59" s="431">
        <v>1</v>
      </c>
      <c r="E59" s="431"/>
      <c r="F59" s="431"/>
      <c r="G59" s="432">
        <v>0</v>
      </c>
      <c r="H59" s="431">
        <f t="shared" si="4"/>
        <v>0</v>
      </c>
    </row>
    <row r="60" spans="1:8" s="433" customFormat="1" ht="12">
      <c r="A60" s="429" t="s">
        <v>248</v>
      </c>
      <c r="B60" s="430" t="s">
        <v>2173</v>
      </c>
      <c r="C60" s="429" t="s">
        <v>2174</v>
      </c>
      <c r="D60" s="431">
        <v>1</v>
      </c>
      <c r="E60" s="431"/>
      <c r="F60" s="431"/>
      <c r="G60" s="432">
        <v>0</v>
      </c>
      <c r="H60" s="431">
        <f t="shared" si="4"/>
        <v>0</v>
      </c>
    </row>
    <row r="61" spans="1:8" s="433" customFormat="1" ht="26.25" customHeight="1">
      <c r="A61" s="429" t="s">
        <v>475</v>
      </c>
      <c r="B61" s="430" t="s">
        <v>2122</v>
      </c>
      <c r="C61" s="429" t="s">
        <v>1825</v>
      </c>
      <c r="D61" s="431">
        <v>5</v>
      </c>
      <c r="E61" s="432">
        <v>0</v>
      </c>
      <c r="F61" s="431">
        <f aca="true" t="shared" si="5" ref="F61:F63">E61*D61</f>
        <v>0</v>
      </c>
      <c r="G61" s="432">
        <v>0</v>
      </c>
      <c r="H61" s="431">
        <f t="shared" si="4"/>
        <v>0</v>
      </c>
    </row>
    <row r="62" spans="1:8" s="433" customFormat="1" ht="12">
      <c r="A62" s="429" t="s">
        <v>256</v>
      </c>
      <c r="B62" s="430" t="s">
        <v>2123</v>
      </c>
      <c r="C62" s="429" t="s">
        <v>1825</v>
      </c>
      <c r="D62" s="431">
        <v>1</v>
      </c>
      <c r="E62" s="432">
        <v>0</v>
      </c>
      <c r="F62" s="431">
        <f t="shared" si="5"/>
        <v>0</v>
      </c>
      <c r="G62" s="432">
        <v>0</v>
      </c>
      <c r="H62" s="431">
        <f t="shared" si="4"/>
        <v>0</v>
      </c>
    </row>
    <row r="63" spans="1:8" s="433" customFormat="1" ht="12">
      <c r="A63" s="429" t="s">
        <v>484</v>
      </c>
      <c r="B63" s="430" t="s">
        <v>2041</v>
      </c>
      <c r="C63" s="429" t="s">
        <v>1825</v>
      </c>
      <c r="D63" s="431">
        <v>1</v>
      </c>
      <c r="E63" s="432">
        <v>0</v>
      </c>
      <c r="F63" s="431">
        <f t="shared" si="5"/>
        <v>0</v>
      </c>
      <c r="G63" s="432">
        <v>0</v>
      </c>
      <c r="H63" s="431">
        <f t="shared" si="4"/>
        <v>0</v>
      </c>
    </row>
    <row r="64" spans="1:8" ht="12">
      <c r="A64" s="426"/>
      <c r="B64" s="427" t="s">
        <v>2042</v>
      </c>
      <c r="C64" s="426"/>
      <c r="D64" s="428"/>
      <c r="E64" s="428"/>
      <c r="F64" s="428">
        <f>SUM(F52:F63)</f>
        <v>0</v>
      </c>
      <c r="G64" s="428"/>
      <c r="H64" s="428">
        <f>SUM(H52:H63)</f>
        <v>0</v>
      </c>
    </row>
    <row r="65" spans="1:8" ht="52.5">
      <c r="A65" s="429"/>
      <c r="B65" s="451" t="s">
        <v>2175</v>
      </c>
      <c r="C65" s="429"/>
      <c r="D65" s="431"/>
      <c r="E65" s="431"/>
      <c r="F65" s="431"/>
      <c r="G65" s="431"/>
      <c r="H65" s="431"/>
    </row>
    <row r="66" spans="1:8" ht="52.5">
      <c r="A66" s="429"/>
      <c r="B66" s="451" t="s">
        <v>2045</v>
      </c>
      <c r="C66" s="429"/>
      <c r="D66" s="431"/>
      <c r="E66" s="431"/>
      <c r="F66" s="431"/>
      <c r="G66" s="431"/>
      <c r="H66" s="431"/>
    </row>
    <row r="67" spans="1:8" ht="28.5">
      <c r="A67" s="423"/>
      <c r="B67" s="424" t="s">
        <v>2176</v>
      </c>
      <c r="C67" s="423"/>
      <c r="D67" s="425"/>
      <c r="E67" s="425"/>
      <c r="F67" s="425">
        <f>F64+F50+F24+F20+F11+F43</f>
        <v>0</v>
      </c>
      <c r="G67" s="425"/>
      <c r="H67" s="425">
        <f>H64+H50+H24+H20+H11+H43</f>
        <v>0</v>
      </c>
    </row>
    <row r="74" ht="12">
      <c r="B74" s="419"/>
    </row>
    <row r="75" ht="12">
      <c r="B75" s="419"/>
    </row>
    <row r="76" ht="12">
      <c r="B76" s="419"/>
    </row>
    <row r="77" ht="12">
      <c r="B77" s="419"/>
    </row>
    <row r="78" ht="12">
      <c r="B78" s="419"/>
    </row>
    <row r="79" ht="12">
      <c r="B79" s="419"/>
    </row>
    <row r="80" ht="12">
      <c r="B80" s="419"/>
    </row>
    <row r="81" ht="12">
      <c r="B81" s="419"/>
    </row>
    <row r="82" ht="12">
      <c r="B82" s="419"/>
    </row>
  </sheetData>
  <sheetProtection algorithmName="SHA-512" hashValue="sEF2BOr0s6i6GLnO3RST83cS5SQtL6dXUcS+Adr/WAHS1eLuzNcmx2TjEETeiMro2T0N70M1F8kQuW1OaqgMMA==" saltValue="YOoqYi2VKjeuFhS2dJfitQ==" spinCount="100000" sheet="1" objects="1" scenarios="1"/>
  <mergeCells count="1">
    <mergeCell ref="A2:H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25D1F-4146-46EA-B608-5D257BD45837}">
  <dimension ref="A2:H25"/>
  <sheetViews>
    <sheetView view="pageBreakPreview" zoomScale="110" zoomScaleSheetLayoutView="110" workbookViewId="0" topLeftCell="A1">
      <selection activeCell="F89" sqref="F89"/>
    </sheetView>
  </sheetViews>
  <sheetFormatPr defaultColWidth="9.140625" defaultRowHeight="12"/>
  <cols>
    <col min="1" max="1" width="4.7109375" style="419" customWidth="1"/>
    <col min="2" max="2" width="59.140625" style="453" customWidth="1"/>
    <col min="3" max="3" width="6.00390625" style="419" customWidth="1"/>
    <col min="4" max="4" width="9.28125" style="419" customWidth="1"/>
    <col min="5" max="5" width="12.7109375" style="454" customWidth="1"/>
    <col min="6" max="6" width="16.421875" style="419" customWidth="1"/>
    <col min="7" max="7" width="12.7109375" style="419" customWidth="1"/>
    <col min="8" max="8" width="16.421875" style="419" customWidth="1"/>
    <col min="9" max="256" width="9.28125" style="419" customWidth="1"/>
    <col min="257" max="257" width="4.7109375" style="419" customWidth="1"/>
    <col min="258" max="258" width="59.140625" style="419" customWidth="1"/>
    <col min="259" max="259" width="6.00390625" style="419" customWidth="1"/>
    <col min="260" max="260" width="9.28125" style="419" customWidth="1"/>
    <col min="261" max="261" width="12.7109375" style="419" customWidth="1"/>
    <col min="262" max="262" width="16.421875" style="419" customWidth="1"/>
    <col min="263" max="263" width="12.7109375" style="419" customWidth="1"/>
    <col min="264" max="264" width="16.421875" style="419" customWidth="1"/>
    <col min="265" max="512" width="9.28125" style="419" customWidth="1"/>
    <col min="513" max="513" width="4.7109375" style="419" customWidth="1"/>
    <col min="514" max="514" width="59.140625" style="419" customWidth="1"/>
    <col min="515" max="515" width="6.00390625" style="419" customWidth="1"/>
    <col min="516" max="516" width="9.28125" style="419" customWidth="1"/>
    <col min="517" max="517" width="12.7109375" style="419" customWidth="1"/>
    <col min="518" max="518" width="16.421875" style="419" customWidth="1"/>
    <col min="519" max="519" width="12.7109375" style="419" customWidth="1"/>
    <col min="520" max="520" width="16.421875" style="419" customWidth="1"/>
    <col min="521" max="768" width="9.28125" style="419" customWidth="1"/>
    <col min="769" max="769" width="4.7109375" style="419" customWidth="1"/>
    <col min="770" max="770" width="59.140625" style="419" customWidth="1"/>
    <col min="771" max="771" width="6.00390625" style="419" customWidth="1"/>
    <col min="772" max="772" width="9.28125" style="419" customWidth="1"/>
    <col min="773" max="773" width="12.7109375" style="419" customWidth="1"/>
    <col min="774" max="774" width="16.421875" style="419" customWidth="1"/>
    <col min="775" max="775" width="12.7109375" style="419" customWidth="1"/>
    <col min="776" max="776" width="16.421875" style="419" customWidth="1"/>
    <col min="777" max="1024" width="9.28125" style="419" customWidth="1"/>
    <col min="1025" max="1025" width="4.7109375" style="419" customWidth="1"/>
    <col min="1026" max="1026" width="59.140625" style="419" customWidth="1"/>
    <col min="1027" max="1027" width="6.00390625" style="419" customWidth="1"/>
    <col min="1028" max="1028" width="9.28125" style="419" customWidth="1"/>
    <col min="1029" max="1029" width="12.7109375" style="419" customWidth="1"/>
    <col min="1030" max="1030" width="16.421875" style="419" customWidth="1"/>
    <col min="1031" max="1031" width="12.7109375" style="419" customWidth="1"/>
    <col min="1032" max="1032" width="16.421875" style="419" customWidth="1"/>
    <col min="1033" max="1280" width="9.28125" style="419" customWidth="1"/>
    <col min="1281" max="1281" width="4.7109375" style="419" customWidth="1"/>
    <col min="1282" max="1282" width="59.140625" style="419" customWidth="1"/>
    <col min="1283" max="1283" width="6.00390625" style="419" customWidth="1"/>
    <col min="1284" max="1284" width="9.28125" style="419" customWidth="1"/>
    <col min="1285" max="1285" width="12.7109375" style="419" customWidth="1"/>
    <col min="1286" max="1286" width="16.421875" style="419" customWidth="1"/>
    <col min="1287" max="1287" width="12.7109375" style="419" customWidth="1"/>
    <col min="1288" max="1288" width="16.421875" style="419" customWidth="1"/>
    <col min="1289" max="1536" width="9.28125" style="419" customWidth="1"/>
    <col min="1537" max="1537" width="4.7109375" style="419" customWidth="1"/>
    <col min="1538" max="1538" width="59.140625" style="419" customWidth="1"/>
    <col min="1539" max="1539" width="6.00390625" style="419" customWidth="1"/>
    <col min="1540" max="1540" width="9.28125" style="419" customWidth="1"/>
    <col min="1541" max="1541" width="12.7109375" style="419" customWidth="1"/>
    <col min="1542" max="1542" width="16.421875" style="419" customWidth="1"/>
    <col min="1543" max="1543" width="12.7109375" style="419" customWidth="1"/>
    <col min="1544" max="1544" width="16.421875" style="419" customWidth="1"/>
    <col min="1545" max="1792" width="9.28125" style="419" customWidth="1"/>
    <col min="1793" max="1793" width="4.7109375" style="419" customWidth="1"/>
    <col min="1794" max="1794" width="59.140625" style="419" customWidth="1"/>
    <col min="1795" max="1795" width="6.00390625" style="419" customWidth="1"/>
    <col min="1796" max="1796" width="9.28125" style="419" customWidth="1"/>
    <col min="1797" max="1797" width="12.7109375" style="419" customWidth="1"/>
    <col min="1798" max="1798" width="16.421875" style="419" customWidth="1"/>
    <col min="1799" max="1799" width="12.7109375" style="419" customWidth="1"/>
    <col min="1800" max="1800" width="16.421875" style="419" customWidth="1"/>
    <col min="1801" max="2048" width="9.28125" style="419" customWidth="1"/>
    <col min="2049" max="2049" width="4.7109375" style="419" customWidth="1"/>
    <col min="2050" max="2050" width="59.140625" style="419" customWidth="1"/>
    <col min="2051" max="2051" width="6.00390625" style="419" customWidth="1"/>
    <col min="2052" max="2052" width="9.28125" style="419" customWidth="1"/>
    <col min="2053" max="2053" width="12.7109375" style="419" customWidth="1"/>
    <col min="2054" max="2054" width="16.421875" style="419" customWidth="1"/>
    <col min="2055" max="2055" width="12.7109375" style="419" customWidth="1"/>
    <col min="2056" max="2056" width="16.421875" style="419" customWidth="1"/>
    <col min="2057" max="2304" width="9.28125" style="419" customWidth="1"/>
    <col min="2305" max="2305" width="4.7109375" style="419" customWidth="1"/>
    <col min="2306" max="2306" width="59.140625" style="419" customWidth="1"/>
    <col min="2307" max="2307" width="6.00390625" style="419" customWidth="1"/>
    <col min="2308" max="2308" width="9.28125" style="419" customWidth="1"/>
    <col min="2309" max="2309" width="12.7109375" style="419" customWidth="1"/>
    <col min="2310" max="2310" width="16.421875" style="419" customWidth="1"/>
    <col min="2311" max="2311" width="12.7109375" style="419" customWidth="1"/>
    <col min="2312" max="2312" width="16.421875" style="419" customWidth="1"/>
    <col min="2313" max="2560" width="9.28125" style="419" customWidth="1"/>
    <col min="2561" max="2561" width="4.7109375" style="419" customWidth="1"/>
    <col min="2562" max="2562" width="59.140625" style="419" customWidth="1"/>
    <col min="2563" max="2563" width="6.00390625" style="419" customWidth="1"/>
    <col min="2564" max="2564" width="9.28125" style="419" customWidth="1"/>
    <col min="2565" max="2565" width="12.7109375" style="419" customWidth="1"/>
    <col min="2566" max="2566" width="16.421875" style="419" customWidth="1"/>
    <col min="2567" max="2567" width="12.7109375" style="419" customWidth="1"/>
    <col min="2568" max="2568" width="16.421875" style="419" customWidth="1"/>
    <col min="2569" max="2816" width="9.28125" style="419" customWidth="1"/>
    <col min="2817" max="2817" width="4.7109375" style="419" customWidth="1"/>
    <col min="2818" max="2818" width="59.140625" style="419" customWidth="1"/>
    <col min="2819" max="2819" width="6.00390625" style="419" customWidth="1"/>
    <col min="2820" max="2820" width="9.28125" style="419" customWidth="1"/>
    <col min="2821" max="2821" width="12.7109375" style="419" customWidth="1"/>
    <col min="2822" max="2822" width="16.421875" style="419" customWidth="1"/>
    <col min="2823" max="2823" width="12.7109375" style="419" customWidth="1"/>
    <col min="2824" max="2824" width="16.421875" style="419" customWidth="1"/>
    <col min="2825" max="3072" width="9.28125" style="419" customWidth="1"/>
    <col min="3073" max="3073" width="4.7109375" style="419" customWidth="1"/>
    <col min="3074" max="3074" width="59.140625" style="419" customWidth="1"/>
    <col min="3075" max="3075" width="6.00390625" style="419" customWidth="1"/>
    <col min="3076" max="3076" width="9.28125" style="419" customWidth="1"/>
    <col min="3077" max="3077" width="12.7109375" style="419" customWidth="1"/>
    <col min="3078" max="3078" width="16.421875" style="419" customWidth="1"/>
    <col min="3079" max="3079" width="12.7109375" style="419" customWidth="1"/>
    <col min="3080" max="3080" width="16.421875" style="419" customWidth="1"/>
    <col min="3081" max="3328" width="9.28125" style="419" customWidth="1"/>
    <col min="3329" max="3329" width="4.7109375" style="419" customWidth="1"/>
    <col min="3330" max="3330" width="59.140625" style="419" customWidth="1"/>
    <col min="3331" max="3331" width="6.00390625" style="419" customWidth="1"/>
    <col min="3332" max="3332" width="9.28125" style="419" customWidth="1"/>
    <col min="3333" max="3333" width="12.7109375" style="419" customWidth="1"/>
    <col min="3334" max="3334" width="16.421875" style="419" customWidth="1"/>
    <col min="3335" max="3335" width="12.7109375" style="419" customWidth="1"/>
    <col min="3336" max="3336" width="16.421875" style="419" customWidth="1"/>
    <col min="3337" max="3584" width="9.28125" style="419" customWidth="1"/>
    <col min="3585" max="3585" width="4.7109375" style="419" customWidth="1"/>
    <col min="3586" max="3586" width="59.140625" style="419" customWidth="1"/>
    <col min="3587" max="3587" width="6.00390625" style="419" customWidth="1"/>
    <col min="3588" max="3588" width="9.28125" style="419" customWidth="1"/>
    <col min="3589" max="3589" width="12.7109375" style="419" customWidth="1"/>
    <col min="3590" max="3590" width="16.421875" style="419" customWidth="1"/>
    <col min="3591" max="3591" width="12.7109375" style="419" customWidth="1"/>
    <col min="3592" max="3592" width="16.421875" style="419" customWidth="1"/>
    <col min="3593" max="3840" width="9.28125" style="419" customWidth="1"/>
    <col min="3841" max="3841" width="4.7109375" style="419" customWidth="1"/>
    <col min="3842" max="3842" width="59.140625" style="419" customWidth="1"/>
    <col min="3843" max="3843" width="6.00390625" style="419" customWidth="1"/>
    <col min="3844" max="3844" width="9.28125" style="419" customWidth="1"/>
    <col min="3845" max="3845" width="12.7109375" style="419" customWidth="1"/>
    <col min="3846" max="3846" width="16.421875" style="419" customWidth="1"/>
    <col min="3847" max="3847" width="12.7109375" style="419" customWidth="1"/>
    <col min="3848" max="3848" width="16.421875" style="419" customWidth="1"/>
    <col min="3849" max="4096" width="9.28125" style="419" customWidth="1"/>
    <col min="4097" max="4097" width="4.7109375" style="419" customWidth="1"/>
    <col min="4098" max="4098" width="59.140625" style="419" customWidth="1"/>
    <col min="4099" max="4099" width="6.00390625" style="419" customWidth="1"/>
    <col min="4100" max="4100" width="9.28125" style="419" customWidth="1"/>
    <col min="4101" max="4101" width="12.7109375" style="419" customWidth="1"/>
    <col min="4102" max="4102" width="16.421875" style="419" customWidth="1"/>
    <col min="4103" max="4103" width="12.7109375" style="419" customWidth="1"/>
    <col min="4104" max="4104" width="16.421875" style="419" customWidth="1"/>
    <col min="4105" max="4352" width="9.28125" style="419" customWidth="1"/>
    <col min="4353" max="4353" width="4.7109375" style="419" customWidth="1"/>
    <col min="4354" max="4354" width="59.140625" style="419" customWidth="1"/>
    <col min="4355" max="4355" width="6.00390625" style="419" customWidth="1"/>
    <col min="4356" max="4356" width="9.28125" style="419" customWidth="1"/>
    <col min="4357" max="4357" width="12.7109375" style="419" customWidth="1"/>
    <col min="4358" max="4358" width="16.421875" style="419" customWidth="1"/>
    <col min="4359" max="4359" width="12.7109375" style="419" customWidth="1"/>
    <col min="4360" max="4360" width="16.421875" style="419" customWidth="1"/>
    <col min="4361" max="4608" width="9.28125" style="419" customWidth="1"/>
    <col min="4609" max="4609" width="4.7109375" style="419" customWidth="1"/>
    <col min="4610" max="4610" width="59.140625" style="419" customWidth="1"/>
    <col min="4611" max="4611" width="6.00390625" style="419" customWidth="1"/>
    <col min="4612" max="4612" width="9.28125" style="419" customWidth="1"/>
    <col min="4613" max="4613" width="12.7109375" style="419" customWidth="1"/>
    <col min="4614" max="4614" width="16.421875" style="419" customWidth="1"/>
    <col min="4615" max="4615" width="12.7109375" style="419" customWidth="1"/>
    <col min="4616" max="4616" width="16.421875" style="419" customWidth="1"/>
    <col min="4617" max="4864" width="9.28125" style="419" customWidth="1"/>
    <col min="4865" max="4865" width="4.7109375" style="419" customWidth="1"/>
    <col min="4866" max="4866" width="59.140625" style="419" customWidth="1"/>
    <col min="4867" max="4867" width="6.00390625" style="419" customWidth="1"/>
    <col min="4868" max="4868" width="9.28125" style="419" customWidth="1"/>
    <col min="4869" max="4869" width="12.7109375" style="419" customWidth="1"/>
    <col min="4870" max="4870" width="16.421875" style="419" customWidth="1"/>
    <col min="4871" max="4871" width="12.7109375" style="419" customWidth="1"/>
    <col min="4872" max="4872" width="16.421875" style="419" customWidth="1"/>
    <col min="4873" max="5120" width="9.28125" style="419" customWidth="1"/>
    <col min="5121" max="5121" width="4.7109375" style="419" customWidth="1"/>
    <col min="5122" max="5122" width="59.140625" style="419" customWidth="1"/>
    <col min="5123" max="5123" width="6.00390625" style="419" customWidth="1"/>
    <col min="5124" max="5124" width="9.28125" style="419" customWidth="1"/>
    <col min="5125" max="5125" width="12.7109375" style="419" customWidth="1"/>
    <col min="5126" max="5126" width="16.421875" style="419" customWidth="1"/>
    <col min="5127" max="5127" width="12.7109375" style="419" customWidth="1"/>
    <col min="5128" max="5128" width="16.421875" style="419" customWidth="1"/>
    <col min="5129" max="5376" width="9.28125" style="419" customWidth="1"/>
    <col min="5377" max="5377" width="4.7109375" style="419" customWidth="1"/>
    <col min="5378" max="5378" width="59.140625" style="419" customWidth="1"/>
    <col min="5379" max="5379" width="6.00390625" style="419" customWidth="1"/>
    <col min="5380" max="5380" width="9.28125" style="419" customWidth="1"/>
    <col min="5381" max="5381" width="12.7109375" style="419" customWidth="1"/>
    <col min="5382" max="5382" width="16.421875" style="419" customWidth="1"/>
    <col min="5383" max="5383" width="12.7109375" style="419" customWidth="1"/>
    <col min="5384" max="5384" width="16.421875" style="419" customWidth="1"/>
    <col min="5385" max="5632" width="9.28125" style="419" customWidth="1"/>
    <col min="5633" max="5633" width="4.7109375" style="419" customWidth="1"/>
    <col min="5634" max="5634" width="59.140625" style="419" customWidth="1"/>
    <col min="5635" max="5635" width="6.00390625" style="419" customWidth="1"/>
    <col min="5636" max="5636" width="9.28125" style="419" customWidth="1"/>
    <col min="5637" max="5637" width="12.7109375" style="419" customWidth="1"/>
    <col min="5638" max="5638" width="16.421875" style="419" customWidth="1"/>
    <col min="5639" max="5639" width="12.7109375" style="419" customWidth="1"/>
    <col min="5640" max="5640" width="16.421875" style="419" customWidth="1"/>
    <col min="5641" max="5888" width="9.28125" style="419" customWidth="1"/>
    <col min="5889" max="5889" width="4.7109375" style="419" customWidth="1"/>
    <col min="5890" max="5890" width="59.140625" style="419" customWidth="1"/>
    <col min="5891" max="5891" width="6.00390625" style="419" customWidth="1"/>
    <col min="5892" max="5892" width="9.28125" style="419" customWidth="1"/>
    <col min="5893" max="5893" width="12.7109375" style="419" customWidth="1"/>
    <col min="5894" max="5894" width="16.421875" style="419" customWidth="1"/>
    <col min="5895" max="5895" width="12.7109375" style="419" customWidth="1"/>
    <col min="5896" max="5896" width="16.421875" style="419" customWidth="1"/>
    <col min="5897" max="6144" width="9.28125" style="419" customWidth="1"/>
    <col min="6145" max="6145" width="4.7109375" style="419" customWidth="1"/>
    <col min="6146" max="6146" width="59.140625" style="419" customWidth="1"/>
    <col min="6147" max="6147" width="6.00390625" style="419" customWidth="1"/>
    <col min="6148" max="6148" width="9.28125" style="419" customWidth="1"/>
    <col min="6149" max="6149" width="12.7109375" style="419" customWidth="1"/>
    <col min="6150" max="6150" width="16.421875" style="419" customWidth="1"/>
    <col min="6151" max="6151" width="12.7109375" style="419" customWidth="1"/>
    <col min="6152" max="6152" width="16.421875" style="419" customWidth="1"/>
    <col min="6153" max="6400" width="9.28125" style="419" customWidth="1"/>
    <col min="6401" max="6401" width="4.7109375" style="419" customWidth="1"/>
    <col min="6402" max="6402" width="59.140625" style="419" customWidth="1"/>
    <col min="6403" max="6403" width="6.00390625" style="419" customWidth="1"/>
    <col min="6404" max="6404" width="9.28125" style="419" customWidth="1"/>
    <col min="6405" max="6405" width="12.7109375" style="419" customWidth="1"/>
    <col min="6406" max="6406" width="16.421875" style="419" customWidth="1"/>
    <col min="6407" max="6407" width="12.7109375" style="419" customWidth="1"/>
    <col min="6408" max="6408" width="16.421875" style="419" customWidth="1"/>
    <col min="6409" max="6656" width="9.28125" style="419" customWidth="1"/>
    <col min="6657" max="6657" width="4.7109375" style="419" customWidth="1"/>
    <col min="6658" max="6658" width="59.140625" style="419" customWidth="1"/>
    <col min="6659" max="6659" width="6.00390625" style="419" customWidth="1"/>
    <col min="6660" max="6660" width="9.28125" style="419" customWidth="1"/>
    <col min="6661" max="6661" width="12.7109375" style="419" customWidth="1"/>
    <col min="6662" max="6662" width="16.421875" style="419" customWidth="1"/>
    <col min="6663" max="6663" width="12.7109375" style="419" customWidth="1"/>
    <col min="6664" max="6664" width="16.421875" style="419" customWidth="1"/>
    <col min="6665" max="6912" width="9.28125" style="419" customWidth="1"/>
    <col min="6913" max="6913" width="4.7109375" style="419" customWidth="1"/>
    <col min="6914" max="6914" width="59.140625" style="419" customWidth="1"/>
    <col min="6915" max="6915" width="6.00390625" style="419" customWidth="1"/>
    <col min="6916" max="6916" width="9.28125" style="419" customWidth="1"/>
    <col min="6917" max="6917" width="12.7109375" style="419" customWidth="1"/>
    <col min="6918" max="6918" width="16.421875" style="419" customWidth="1"/>
    <col min="6919" max="6919" width="12.7109375" style="419" customWidth="1"/>
    <col min="6920" max="6920" width="16.421875" style="419" customWidth="1"/>
    <col min="6921" max="7168" width="9.28125" style="419" customWidth="1"/>
    <col min="7169" max="7169" width="4.7109375" style="419" customWidth="1"/>
    <col min="7170" max="7170" width="59.140625" style="419" customWidth="1"/>
    <col min="7171" max="7171" width="6.00390625" style="419" customWidth="1"/>
    <col min="7172" max="7172" width="9.28125" style="419" customWidth="1"/>
    <col min="7173" max="7173" width="12.7109375" style="419" customWidth="1"/>
    <col min="7174" max="7174" width="16.421875" style="419" customWidth="1"/>
    <col min="7175" max="7175" width="12.7109375" style="419" customWidth="1"/>
    <col min="7176" max="7176" width="16.421875" style="419" customWidth="1"/>
    <col min="7177" max="7424" width="9.28125" style="419" customWidth="1"/>
    <col min="7425" max="7425" width="4.7109375" style="419" customWidth="1"/>
    <col min="7426" max="7426" width="59.140625" style="419" customWidth="1"/>
    <col min="7427" max="7427" width="6.00390625" style="419" customWidth="1"/>
    <col min="7428" max="7428" width="9.28125" style="419" customWidth="1"/>
    <col min="7429" max="7429" width="12.7109375" style="419" customWidth="1"/>
    <col min="7430" max="7430" width="16.421875" style="419" customWidth="1"/>
    <col min="7431" max="7431" width="12.7109375" style="419" customWidth="1"/>
    <col min="7432" max="7432" width="16.421875" style="419" customWidth="1"/>
    <col min="7433" max="7680" width="9.28125" style="419" customWidth="1"/>
    <col min="7681" max="7681" width="4.7109375" style="419" customWidth="1"/>
    <col min="7682" max="7682" width="59.140625" style="419" customWidth="1"/>
    <col min="7683" max="7683" width="6.00390625" style="419" customWidth="1"/>
    <col min="7684" max="7684" width="9.28125" style="419" customWidth="1"/>
    <col min="7685" max="7685" width="12.7109375" style="419" customWidth="1"/>
    <col min="7686" max="7686" width="16.421875" style="419" customWidth="1"/>
    <col min="7687" max="7687" width="12.7109375" style="419" customWidth="1"/>
    <col min="7688" max="7688" width="16.421875" style="419" customWidth="1"/>
    <col min="7689" max="7936" width="9.28125" style="419" customWidth="1"/>
    <col min="7937" max="7937" width="4.7109375" style="419" customWidth="1"/>
    <col min="7938" max="7938" width="59.140625" style="419" customWidth="1"/>
    <col min="7939" max="7939" width="6.00390625" style="419" customWidth="1"/>
    <col min="7940" max="7940" width="9.28125" style="419" customWidth="1"/>
    <col min="7941" max="7941" width="12.7109375" style="419" customWidth="1"/>
    <col min="7942" max="7942" width="16.421875" style="419" customWidth="1"/>
    <col min="7943" max="7943" width="12.7109375" style="419" customWidth="1"/>
    <col min="7944" max="7944" width="16.421875" style="419" customWidth="1"/>
    <col min="7945" max="8192" width="9.28125" style="419" customWidth="1"/>
    <col min="8193" max="8193" width="4.7109375" style="419" customWidth="1"/>
    <col min="8194" max="8194" width="59.140625" style="419" customWidth="1"/>
    <col min="8195" max="8195" width="6.00390625" style="419" customWidth="1"/>
    <col min="8196" max="8196" width="9.28125" style="419" customWidth="1"/>
    <col min="8197" max="8197" width="12.7109375" style="419" customWidth="1"/>
    <col min="8198" max="8198" width="16.421875" style="419" customWidth="1"/>
    <col min="8199" max="8199" width="12.7109375" style="419" customWidth="1"/>
    <col min="8200" max="8200" width="16.421875" style="419" customWidth="1"/>
    <col min="8201" max="8448" width="9.28125" style="419" customWidth="1"/>
    <col min="8449" max="8449" width="4.7109375" style="419" customWidth="1"/>
    <col min="8450" max="8450" width="59.140625" style="419" customWidth="1"/>
    <col min="8451" max="8451" width="6.00390625" style="419" customWidth="1"/>
    <col min="8452" max="8452" width="9.28125" style="419" customWidth="1"/>
    <col min="8453" max="8453" width="12.7109375" style="419" customWidth="1"/>
    <col min="8454" max="8454" width="16.421875" style="419" customWidth="1"/>
    <col min="8455" max="8455" width="12.7109375" style="419" customWidth="1"/>
    <col min="8456" max="8456" width="16.421875" style="419" customWidth="1"/>
    <col min="8457" max="8704" width="9.28125" style="419" customWidth="1"/>
    <col min="8705" max="8705" width="4.7109375" style="419" customWidth="1"/>
    <col min="8706" max="8706" width="59.140625" style="419" customWidth="1"/>
    <col min="8707" max="8707" width="6.00390625" style="419" customWidth="1"/>
    <col min="8708" max="8708" width="9.28125" style="419" customWidth="1"/>
    <col min="8709" max="8709" width="12.7109375" style="419" customWidth="1"/>
    <col min="8710" max="8710" width="16.421875" style="419" customWidth="1"/>
    <col min="8711" max="8711" width="12.7109375" style="419" customWidth="1"/>
    <col min="8712" max="8712" width="16.421875" style="419" customWidth="1"/>
    <col min="8713" max="8960" width="9.28125" style="419" customWidth="1"/>
    <col min="8961" max="8961" width="4.7109375" style="419" customWidth="1"/>
    <col min="8962" max="8962" width="59.140625" style="419" customWidth="1"/>
    <col min="8963" max="8963" width="6.00390625" style="419" customWidth="1"/>
    <col min="8964" max="8964" width="9.28125" style="419" customWidth="1"/>
    <col min="8965" max="8965" width="12.7109375" style="419" customWidth="1"/>
    <col min="8966" max="8966" width="16.421875" style="419" customWidth="1"/>
    <col min="8967" max="8967" width="12.7109375" style="419" customWidth="1"/>
    <col min="8968" max="8968" width="16.421875" style="419" customWidth="1"/>
    <col min="8969" max="9216" width="9.28125" style="419" customWidth="1"/>
    <col min="9217" max="9217" width="4.7109375" style="419" customWidth="1"/>
    <col min="9218" max="9218" width="59.140625" style="419" customWidth="1"/>
    <col min="9219" max="9219" width="6.00390625" style="419" customWidth="1"/>
    <col min="9220" max="9220" width="9.28125" style="419" customWidth="1"/>
    <col min="9221" max="9221" width="12.7109375" style="419" customWidth="1"/>
    <col min="9222" max="9222" width="16.421875" style="419" customWidth="1"/>
    <col min="9223" max="9223" width="12.7109375" style="419" customWidth="1"/>
    <col min="9224" max="9224" width="16.421875" style="419" customWidth="1"/>
    <col min="9225" max="9472" width="9.28125" style="419" customWidth="1"/>
    <col min="9473" max="9473" width="4.7109375" style="419" customWidth="1"/>
    <col min="9474" max="9474" width="59.140625" style="419" customWidth="1"/>
    <col min="9475" max="9475" width="6.00390625" style="419" customWidth="1"/>
    <col min="9476" max="9476" width="9.28125" style="419" customWidth="1"/>
    <col min="9477" max="9477" width="12.7109375" style="419" customWidth="1"/>
    <col min="9478" max="9478" width="16.421875" style="419" customWidth="1"/>
    <col min="9479" max="9479" width="12.7109375" style="419" customWidth="1"/>
    <col min="9480" max="9480" width="16.421875" style="419" customWidth="1"/>
    <col min="9481" max="9728" width="9.28125" style="419" customWidth="1"/>
    <col min="9729" max="9729" width="4.7109375" style="419" customWidth="1"/>
    <col min="9730" max="9730" width="59.140625" style="419" customWidth="1"/>
    <col min="9731" max="9731" width="6.00390625" style="419" customWidth="1"/>
    <col min="9732" max="9732" width="9.28125" style="419" customWidth="1"/>
    <col min="9733" max="9733" width="12.7109375" style="419" customWidth="1"/>
    <col min="9734" max="9734" width="16.421875" style="419" customWidth="1"/>
    <col min="9735" max="9735" width="12.7109375" style="419" customWidth="1"/>
    <col min="9736" max="9736" width="16.421875" style="419" customWidth="1"/>
    <col min="9737" max="9984" width="9.28125" style="419" customWidth="1"/>
    <col min="9985" max="9985" width="4.7109375" style="419" customWidth="1"/>
    <col min="9986" max="9986" width="59.140625" style="419" customWidth="1"/>
    <col min="9987" max="9987" width="6.00390625" style="419" customWidth="1"/>
    <col min="9988" max="9988" width="9.28125" style="419" customWidth="1"/>
    <col min="9989" max="9989" width="12.7109375" style="419" customWidth="1"/>
    <col min="9990" max="9990" width="16.421875" style="419" customWidth="1"/>
    <col min="9991" max="9991" width="12.7109375" style="419" customWidth="1"/>
    <col min="9992" max="9992" width="16.421875" style="419" customWidth="1"/>
    <col min="9993" max="10240" width="9.28125" style="419" customWidth="1"/>
    <col min="10241" max="10241" width="4.7109375" style="419" customWidth="1"/>
    <col min="10242" max="10242" width="59.140625" style="419" customWidth="1"/>
    <col min="10243" max="10243" width="6.00390625" style="419" customWidth="1"/>
    <col min="10244" max="10244" width="9.28125" style="419" customWidth="1"/>
    <col min="10245" max="10245" width="12.7109375" style="419" customWidth="1"/>
    <col min="10246" max="10246" width="16.421875" style="419" customWidth="1"/>
    <col min="10247" max="10247" width="12.7109375" style="419" customWidth="1"/>
    <col min="10248" max="10248" width="16.421875" style="419" customWidth="1"/>
    <col min="10249" max="10496" width="9.28125" style="419" customWidth="1"/>
    <col min="10497" max="10497" width="4.7109375" style="419" customWidth="1"/>
    <col min="10498" max="10498" width="59.140625" style="419" customWidth="1"/>
    <col min="10499" max="10499" width="6.00390625" style="419" customWidth="1"/>
    <col min="10500" max="10500" width="9.28125" style="419" customWidth="1"/>
    <col min="10501" max="10501" width="12.7109375" style="419" customWidth="1"/>
    <col min="10502" max="10502" width="16.421875" style="419" customWidth="1"/>
    <col min="10503" max="10503" width="12.7109375" style="419" customWidth="1"/>
    <col min="10504" max="10504" width="16.421875" style="419" customWidth="1"/>
    <col min="10505" max="10752" width="9.28125" style="419" customWidth="1"/>
    <col min="10753" max="10753" width="4.7109375" style="419" customWidth="1"/>
    <col min="10754" max="10754" width="59.140625" style="419" customWidth="1"/>
    <col min="10755" max="10755" width="6.00390625" style="419" customWidth="1"/>
    <col min="10756" max="10756" width="9.28125" style="419" customWidth="1"/>
    <col min="10757" max="10757" width="12.7109375" style="419" customWidth="1"/>
    <col min="10758" max="10758" width="16.421875" style="419" customWidth="1"/>
    <col min="10759" max="10759" width="12.7109375" style="419" customWidth="1"/>
    <col min="10760" max="10760" width="16.421875" style="419" customWidth="1"/>
    <col min="10761" max="11008" width="9.28125" style="419" customWidth="1"/>
    <col min="11009" max="11009" width="4.7109375" style="419" customWidth="1"/>
    <col min="11010" max="11010" width="59.140625" style="419" customWidth="1"/>
    <col min="11011" max="11011" width="6.00390625" style="419" customWidth="1"/>
    <col min="11012" max="11012" width="9.28125" style="419" customWidth="1"/>
    <col min="11013" max="11013" width="12.7109375" style="419" customWidth="1"/>
    <col min="11014" max="11014" width="16.421875" style="419" customWidth="1"/>
    <col min="11015" max="11015" width="12.7109375" style="419" customWidth="1"/>
    <col min="11016" max="11016" width="16.421875" style="419" customWidth="1"/>
    <col min="11017" max="11264" width="9.28125" style="419" customWidth="1"/>
    <col min="11265" max="11265" width="4.7109375" style="419" customWidth="1"/>
    <col min="11266" max="11266" width="59.140625" style="419" customWidth="1"/>
    <col min="11267" max="11267" width="6.00390625" style="419" customWidth="1"/>
    <col min="11268" max="11268" width="9.28125" style="419" customWidth="1"/>
    <col min="11269" max="11269" width="12.7109375" style="419" customWidth="1"/>
    <col min="11270" max="11270" width="16.421875" style="419" customWidth="1"/>
    <col min="11271" max="11271" width="12.7109375" style="419" customWidth="1"/>
    <col min="11272" max="11272" width="16.421875" style="419" customWidth="1"/>
    <col min="11273" max="11520" width="9.28125" style="419" customWidth="1"/>
    <col min="11521" max="11521" width="4.7109375" style="419" customWidth="1"/>
    <col min="11522" max="11522" width="59.140625" style="419" customWidth="1"/>
    <col min="11523" max="11523" width="6.00390625" style="419" customWidth="1"/>
    <col min="11524" max="11524" width="9.28125" style="419" customWidth="1"/>
    <col min="11525" max="11525" width="12.7109375" style="419" customWidth="1"/>
    <col min="11526" max="11526" width="16.421875" style="419" customWidth="1"/>
    <col min="11527" max="11527" width="12.7109375" style="419" customWidth="1"/>
    <col min="11528" max="11528" width="16.421875" style="419" customWidth="1"/>
    <col min="11529" max="11776" width="9.28125" style="419" customWidth="1"/>
    <col min="11777" max="11777" width="4.7109375" style="419" customWidth="1"/>
    <col min="11778" max="11778" width="59.140625" style="419" customWidth="1"/>
    <col min="11779" max="11779" width="6.00390625" style="419" customWidth="1"/>
    <col min="11780" max="11780" width="9.28125" style="419" customWidth="1"/>
    <col min="11781" max="11781" width="12.7109375" style="419" customWidth="1"/>
    <col min="11782" max="11782" width="16.421875" style="419" customWidth="1"/>
    <col min="11783" max="11783" width="12.7109375" style="419" customWidth="1"/>
    <col min="11784" max="11784" width="16.421875" style="419" customWidth="1"/>
    <col min="11785" max="12032" width="9.28125" style="419" customWidth="1"/>
    <col min="12033" max="12033" width="4.7109375" style="419" customWidth="1"/>
    <col min="12034" max="12034" width="59.140625" style="419" customWidth="1"/>
    <col min="12035" max="12035" width="6.00390625" style="419" customWidth="1"/>
    <col min="12036" max="12036" width="9.28125" style="419" customWidth="1"/>
    <col min="12037" max="12037" width="12.7109375" style="419" customWidth="1"/>
    <col min="12038" max="12038" width="16.421875" style="419" customWidth="1"/>
    <col min="12039" max="12039" width="12.7109375" style="419" customWidth="1"/>
    <col min="12040" max="12040" width="16.421875" style="419" customWidth="1"/>
    <col min="12041" max="12288" width="9.28125" style="419" customWidth="1"/>
    <col min="12289" max="12289" width="4.7109375" style="419" customWidth="1"/>
    <col min="12290" max="12290" width="59.140625" style="419" customWidth="1"/>
    <col min="12291" max="12291" width="6.00390625" style="419" customWidth="1"/>
    <col min="12292" max="12292" width="9.28125" style="419" customWidth="1"/>
    <col min="12293" max="12293" width="12.7109375" style="419" customWidth="1"/>
    <col min="12294" max="12294" width="16.421875" style="419" customWidth="1"/>
    <col min="12295" max="12295" width="12.7109375" style="419" customWidth="1"/>
    <col min="12296" max="12296" width="16.421875" style="419" customWidth="1"/>
    <col min="12297" max="12544" width="9.28125" style="419" customWidth="1"/>
    <col min="12545" max="12545" width="4.7109375" style="419" customWidth="1"/>
    <col min="12546" max="12546" width="59.140625" style="419" customWidth="1"/>
    <col min="12547" max="12547" width="6.00390625" style="419" customWidth="1"/>
    <col min="12548" max="12548" width="9.28125" style="419" customWidth="1"/>
    <col min="12549" max="12549" width="12.7109375" style="419" customWidth="1"/>
    <col min="12550" max="12550" width="16.421875" style="419" customWidth="1"/>
    <col min="12551" max="12551" width="12.7109375" style="419" customWidth="1"/>
    <col min="12552" max="12552" width="16.421875" style="419" customWidth="1"/>
    <col min="12553" max="12800" width="9.28125" style="419" customWidth="1"/>
    <col min="12801" max="12801" width="4.7109375" style="419" customWidth="1"/>
    <col min="12802" max="12802" width="59.140625" style="419" customWidth="1"/>
    <col min="12803" max="12803" width="6.00390625" style="419" customWidth="1"/>
    <col min="12804" max="12804" width="9.28125" style="419" customWidth="1"/>
    <col min="12805" max="12805" width="12.7109375" style="419" customWidth="1"/>
    <col min="12806" max="12806" width="16.421875" style="419" customWidth="1"/>
    <col min="12807" max="12807" width="12.7109375" style="419" customWidth="1"/>
    <col min="12808" max="12808" width="16.421875" style="419" customWidth="1"/>
    <col min="12809" max="13056" width="9.28125" style="419" customWidth="1"/>
    <col min="13057" max="13057" width="4.7109375" style="419" customWidth="1"/>
    <col min="13058" max="13058" width="59.140625" style="419" customWidth="1"/>
    <col min="13059" max="13059" width="6.00390625" style="419" customWidth="1"/>
    <col min="13060" max="13060" width="9.28125" style="419" customWidth="1"/>
    <col min="13061" max="13061" width="12.7109375" style="419" customWidth="1"/>
    <col min="13062" max="13062" width="16.421875" style="419" customWidth="1"/>
    <col min="13063" max="13063" width="12.7109375" style="419" customWidth="1"/>
    <col min="13064" max="13064" width="16.421875" style="419" customWidth="1"/>
    <col min="13065" max="13312" width="9.28125" style="419" customWidth="1"/>
    <col min="13313" max="13313" width="4.7109375" style="419" customWidth="1"/>
    <col min="13314" max="13314" width="59.140625" style="419" customWidth="1"/>
    <col min="13315" max="13315" width="6.00390625" style="419" customWidth="1"/>
    <col min="13316" max="13316" width="9.28125" style="419" customWidth="1"/>
    <col min="13317" max="13317" width="12.7109375" style="419" customWidth="1"/>
    <col min="13318" max="13318" width="16.421875" style="419" customWidth="1"/>
    <col min="13319" max="13319" width="12.7109375" style="419" customWidth="1"/>
    <col min="13320" max="13320" width="16.421875" style="419" customWidth="1"/>
    <col min="13321" max="13568" width="9.28125" style="419" customWidth="1"/>
    <col min="13569" max="13569" width="4.7109375" style="419" customWidth="1"/>
    <col min="13570" max="13570" width="59.140625" style="419" customWidth="1"/>
    <col min="13571" max="13571" width="6.00390625" style="419" customWidth="1"/>
    <col min="13572" max="13572" width="9.28125" style="419" customWidth="1"/>
    <col min="13573" max="13573" width="12.7109375" style="419" customWidth="1"/>
    <col min="13574" max="13574" width="16.421875" style="419" customWidth="1"/>
    <col min="13575" max="13575" width="12.7109375" style="419" customWidth="1"/>
    <col min="13576" max="13576" width="16.421875" style="419" customWidth="1"/>
    <col min="13577" max="13824" width="9.28125" style="419" customWidth="1"/>
    <col min="13825" max="13825" width="4.7109375" style="419" customWidth="1"/>
    <col min="13826" max="13826" width="59.140625" style="419" customWidth="1"/>
    <col min="13827" max="13827" width="6.00390625" style="419" customWidth="1"/>
    <col min="13828" max="13828" width="9.28125" style="419" customWidth="1"/>
    <col min="13829" max="13829" width="12.7109375" style="419" customWidth="1"/>
    <col min="13830" max="13830" width="16.421875" style="419" customWidth="1"/>
    <col min="13831" max="13831" width="12.7109375" style="419" customWidth="1"/>
    <col min="13832" max="13832" width="16.421875" style="419" customWidth="1"/>
    <col min="13833" max="14080" width="9.28125" style="419" customWidth="1"/>
    <col min="14081" max="14081" width="4.7109375" style="419" customWidth="1"/>
    <col min="14082" max="14082" width="59.140625" style="419" customWidth="1"/>
    <col min="14083" max="14083" width="6.00390625" style="419" customWidth="1"/>
    <col min="14084" max="14084" width="9.28125" style="419" customWidth="1"/>
    <col min="14085" max="14085" width="12.7109375" style="419" customWidth="1"/>
    <col min="14086" max="14086" width="16.421875" style="419" customWidth="1"/>
    <col min="14087" max="14087" width="12.7109375" style="419" customWidth="1"/>
    <col min="14088" max="14088" width="16.421875" style="419" customWidth="1"/>
    <col min="14089" max="14336" width="9.28125" style="419" customWidth="1"/>
    <col min="14337" max="14337" width="4.7109375" style="419" customWidth="1"/>
    <col min="14338" max="14338" width="59.140625" style="419" customWidth="1"/>
    <col min="14339" max="14339" width="6.00390625" style="419" customWidth="1"/>
    <col min="14340" max="14340" width="9.28125" style="419" customWidth="1"/>
    <col min="14341" max="14341" width="12.7109375" style="419" customWidth="1"/>
    <col min="14342" max="14342" width="16.421875" style="419" customWidth="1"/>
    <col min="14343" max="14343" width="12.7109375" style="419" customWidth="1"/>
    <col min="14344" max="14344" width="16.421875" style="419" customWidth="1"/>
    <col min="14345" max="14592" width="9.28125" style="419" customWidth="1"/>
    <col min="14593" max="14593" width="4.7109375" style="419" customWidth="1"/>
    <col min="14594" max="14594" width="59.140625" style="419" customWidth="1"/>
    <col min="14595" max="14595" width="6.00390625" style="419" customWidth="1"/>
    <col min="14596" max="14596" width="9.28125" style="419" customWidth="1"/>
    <col min="14597" max="14597" width="12.7109375" style="419" customWidth="1"/>
    <col min="14598" max="14598" width="16.421875" style="419" customWidth="1"/>
    <col min="14599" max="14599" width="12.7109375" style="419" customWidth="1"/>
    <col min="14600" max="14600" width="16.421875" style="419" customWidth="1"/>
    <col min="14601" max="14848" width="9.28125" style="419" customWidth="1"/>
    <col min="14849" max="14849" width="4.7109375" style="419" customWidth="1"/>
    <col min="14850" max="14850" width="59.140625" style="419" customWidth="1"/>
    <col min="14851" max="14851" width="6.00390625" style="419" customWidth="1"/>
    <col min="14852" max="14852" width="9.28125" style="419" customWidth="1"/>
    <col min="14853" max="14853" width="12.7109375" style="419" customWidth="1"/>
    <col min="14854" max="14854" width="16.421875" style="419" customWidth="1"/>
    <col min="14855" max="14855" width="12.7109375" style="419" customWidth="1"/>
    <col min="14856" max="14856" width="16.421875" style="419" customWidth="1"/>
    <col min="14857" max="15104" width="9.28125" style="419" customWidth="1"/>
    <col min="15105" max="15105" width="4.7109375" style="419" customWidth="1"/>
    <col min="15106" max="15106" width="59.140625" style="419" customWidth="1"/>
    <col min="15107" max="15107" width="6.00390625" style="419" customWidth="1"/>
    <col min="15108" max="15108" width="9.28125" style="419" customWidth="1"/>
    <col min="15109" max="15109" width="12.7109375" style="419" customWidth="1"/>
    <col min="15110" max="15110" width="16.421875" style="419" customWidth="1"/>
    <col min="15111" max="15111" width="12.7109375" style="419" customWidth="1"/>
    <col min="15112" max="15112" width="16.421875" style="419" customWidth="1"/>
    <col min="15113" max="15360" width="9.28125" style="419" customWidth="1"/>
    <col min="15361" max="15361" width="4.7109375" style="419" customWidth="1"/>
    <col min="15362" max="15362" width="59.140625" style="419" customWidth="1"/>
    <col min="15363" max="15363" width="6.00390625" style="419" customWidth="1"/>
    <col min="15364" max="15364" width="9.28125" style="419" customWidth="1"/>
    <col min="15365" max="15365" width="12.7109375" style="419" customWidth="1"/>
    <col min="15366" max="15366" width="16.421875" style="419" customWidth="1"/>
    <col min="15367" max="15367" width="12.7109375" style="419" customWidth="1"/>
    <col min="15368" max="15368" width="16.421875" style="419" customWidth="1"/>
    <col min="15369" max="15616" width="9.28125" style="419" customWidth="1"/>
    <col min="15617" max="15617" width="4.7109375" style="419" customWidth="1"/>
    <col min="15618" max="15618" width="59.140625" style="419" customWidth="1"/>
    <col min="15619" max="15619" width="6.00390625" style="419" customWidth="1"/>
    <col min="15620" max="15620" width="9.28125" style="419" customWidth="1"/>
    <col min="15621" max="15621" width="12.7109375" style="419" customWidth="1"/>
    <col min="15622" max="15622" width="16.421875" style="419" customWidth="1"/>
    <col min="15623" max="15623" width="12.7109375" style="419" customWidth="1"/>
    <col min="15624" max="15624" width="16.421875" style="419" customWidth="1"/>
    <col min="15625" max="15872" width="9.28125" style="419" customWidth="1"/>
    <col min="15873" max="15873" width="4.7109375" style="419" customWidth="1"/>
    <col min="15874" max="15874" width="59.140625" style="419" customWidth="1"/>
    <col min="15875" max="15875" width="6.00390625" style="419" customWidth="1"/>
    <col min="15876" max="15876" width="9.28125" style="419" customWidth="1"/>
    <col min="15877" max="15877" width="12.7109375" style="419" customWidth="1"/>
    <col min="15878" max="15878" width="16.421875" style="419" customWidth="1"/>
    <col min="15879" max="15879" width="12.7109375" style="419" customWidth="1"/>
    <col min="15880" max="15880" width="16.421875" style="419" customWidth="1"/>
    <col min="15881" max="16128" width="9.28125" style="419" customWidth="1"/>
    <col min="16129" max="16129" width="4.7109375" style="419" customWidth="1"/>
    <col min="16130" max="16130" width="59.140625" style="419" customWidth="1"/>
    <col min="16131" max="16131" width="6.00390625" style="419" customWidth="1"/>
    <col min="16132" max="16132" width="9.28125" style="419" customWidth="1"/>
    <col min="16133" max="16133" width="12.7109375" style="419" customWidth="1"/>
    <col min="16134" max="16134" width="16.421875" style="419" customWidth="1"/>
    <col min="16135" max="16135" width="12.7109375" style="419" customWidth="1"/>
    <col min="16136" max="16136" width="16.421875" style="419" customWidth="1"/>
    <col min="16137" max="16384" width="9.28125" style="419" customWidth="1"/>
  </cols>
  <sheetData>
    <row r="2" spans="1:8" ht="17.85" customHeight="1">
      <c r="A2" s="615" t="s">
        <v>2177</v>
      </c>
      <c r="B2" s="615"/>
      <c r="C2" s="615"/>
      <c r="D2" s="615"/>
      <c r="E2" s="615"/>
      <c r="F2" s="615"/>
      <c r="G2" s="615"/>
      <c r="H2" s="615"/>
    </row>
    <row r="3" spans="2:8" ht="12">
      <c r="B3" s="420"/>
      <c r="C3" s="421"/>
      <c r="D3" s="421"/>
      <c r="E3" s="421"/>
      <c r="F3" s="421"/>
      <c r="G3" s="421"/>
      <c r="H3" s="421"/>
    </row>
    <row r="4" spans="1:8" s="433" customFormat="1" ht="12">
      <c r="A4" s="422" t="s">
        <v>2048</v>
      </c>
      <c r="B4" s="422" t="s">
        <v>2049</v>
      </c>
      <c r="C4" s="422" t="s">
        <v>2050</v>
      </c>
      <c r="D4" s="422" t="s">
        <v>1927</v>
      </c>
      <c r="E4" s="422" t="s">
        <v>1928</v>
      </c>
      <c r="F4" s="422" t="s">
        <v>1929</v>
      </c>
      <c r="G4" s="422" t="s">
        <v>1804</v>
      </c>
      <c r="H4" s="422" t="s">
        <v>1930</v>
      </c>
    </row>
    <row r="5" spans="1:8" s="433" customFormat="1" ht="14.25">
      <c r="A5" s="456"/>
      <c r="B5" s="457" t="s">
        <v>2178</v>
      </c>
      <c r="C5" s="456"/>
      <c r="D5" s="458"/>
      <c r="E5" s="458"/>
      <c r="F5" s="458"/>
      <c r="G5" s="456"/>
      <c r="H5" s="458"/>
    </row>
    <row r="6" spans="1:8" s="433" customFormat="1" ht="12">
      <c r="A6" s="459"/>
      <c r="B6" s="459" t="s">
        <v>2179</v>
      </c>
      <c r="C6" s="460"/>
      <c r="D6" s="461"/>
      <c r="E6" s="461"/>
      <c r="F6" s="461"/>
      <c r="G6" s="461"/>
      <c r="H6" s="461"/>
    </row>
    <row r="7" spans="1:8" s="433" customFormat="1" ht="12">
      <c r="A7" s="429" t="s">
        <v>85</v>
      </c>
      <c r="B7" s="430" t="s">
        <v>2180</v>
      </c>
      <c r="C7" s="429" t="s">
        <v>1825</v>
      </c>
      <c r="D7" s="431">
        <v>1</v>
      </c>
      <c r="E7" s="432">
        <v>0</v>
      </c>
      <c r="F7" s="431">
        <f>E7*D7</f>
        <v>0</v>
      </c>
      <c r="G7" s="432">
        <v>0</v>
      </c>
      <c r="H7" s="431">
        <f>G7*D7</f>
        <v>0</v>
      </c>
    </row>
    <row r="8" spans="1:8" s="433" customFormat="1" ht="12">
      <c r="A8" s="429" t="s">
        <v>87</v>
      </c>
      <c r="B8" s="430" t="s">
        <v>1970</v>
      </c>
      <c r="C8" s="429" t="s">
        <v>255</v>
      </c>
      <c r="D8" s="431">
        <v>15</v>
      </c>
      <c r="E8" s="432">
        <v>0</v>
      </c>
      <c r="F8" s="431">
        <f>E8*D8</f>
        <v>0</v>
      </c>
      <c r="G8" s="432">
        <v>0</v>
      </c>
      <c r="H8" s="431">
        <f>G8*D8</f>
        <v>0</v>
      </c>
    </row>
    <row r="9" spans="1:8" s="433" customFormat="1" ht="12">
      <c r="A9" s="429" t="s">
        <v>144</v>
      </c>
      <c r="B9" s="430" t="s">
        <v>1971</v>
      </c>
      <c r="C9" s="429" t="s">
        <v>255</v>
      </c>
      <c r="D9" s="431">
        <v>15</v>
      </c>
      <c r="E9" s="432">
        <v>0</v>
      </c>
      <c r="F9" s="431">
        <f>E9*D9</f>
        <v>0</v>
      </c>
      <c r="G9" s="432">
        <v>0</v>
      </c>
      <c r="H9" s="431">
        <f>G9*D9</f>
        <v>0</v>
      </c>
    </row>
    <row r="10" spans="1:8" s="433" customFormat="1" ht="12">
      <c r="A10" s="459"/>
      <c r="B10" s="459" t="s">
        <v>2181</v>
      </c>
      <c r="C10" s="460"/>
      <c r="D10" s="461"/>
      <c r="E10" s="461"/>
      <c r="F10" s="461">
        <f>SUM(F7:F9)</f>
        <v>0</v>
      </c>
      <c r="G10" s="461"/>
      <c r="H10" s="461">
        <f>SUM(H7:H9)</f>
        <v>0</v>
      </c>
    </row>
    <row r="11" spans="1:8" s="433" customFormat="1" ht="12">
      <c r="A11" s="459"/>
      <c r="B11" s="459" t="s">
        <v>1997</v>
      </c>
      <c r="C11" s="460"/>
      <c r="D11" s="461"/>
      <c r="E11" s="461"/>
      <c r="F11" s="461"/>
      <c r="G11" s="461"/>
      <c r="H11" s="461"/>
    </row>
    <row r="12" spans="1:8" s="433" customFormat="1" ht="12">
      <c r="A12" s="429" t="s">
        <v>134</v>
      </c>
      <c r="B12" s="430" t="s">
        <v>2182</v>
      </c>
      <c r="C12" s="429" t="s">
        <v>1825</v>
      </c>
      <c r="D12" s="431">
        <v>13</v>
      </c>
      <c r="E12" s="431"/>
      <c r="F12" s="431"/>
      <c r="G12" s="432">
        <v>0</v>
      </c>
      <c r="H12" s="431">
        <f>G12*D12</f>
        <v>0</v>
      </c>
    </row>
    <row r="13" spans="1:8" s="433" customFormat="1" ht="12">
      <c r="A13" s="429" t="s">
        <v>158</v>
      </c>
      <c r="B13" s="430" t="s">
        <v>2079</v>
      </c>
      <c r="C13" s="429" t="s">
        <v>255</v>
      </c>
      <c r="D13" s="431">
        <v>96</v>
      </c>
      <c r="E13" s="432">
        <v>0</v>
      </c>
      <c r="F13" s="431">
        <f>E13*D13</f>
        <v>0</v>
      </c>
      <c r="G13" s="432">
        <v>0</v>
      </c>
      <c r="H13" s="431">
        <f>G13*D13</f>
        <v>0</v>
      </c>
    </row>
    <row r="14" spans="1:8" s="449" customFormat="1" ht="12">
      <c r="A14" s="429" t="s">
        <v>147</v>
      </c>
      <c r="B14" s="462" t="s">
        <v>2183</v>
      </c>
      <c r="C14" s="446" t="s">
        <v>255</v>
      </c>
      <c r="D14" s="447">
        <v>30</v>
      </c>
      <c r="E14" s="447"/>
      <c r="F14" s="447"/>
      <c r="G14" s="448">
        <v>0</v>
      </c>
      <c r="H14" s="447">
        <f>G14*D14</f>
        <v>0</v>
      </c>
    </row>
    <row r="15" spans="1:8" s="449" customFormat="1" ht="12">
      <c r="A15" s="429" t="s">
        <v>170</v>
      </c>
      <c r="B15" s="462" t="s">
        <v>2184</v>
      </c>
      <c r="C15" s="446" t="s">
        <v>255</v>
      </c>
      <c r="D15" s="447">
        <v>20</v>
      </c>
      <c r="E15" s="447"/>
      <c r="F15" s="447"/>
      <c r="G15" s="448">
        <v>0</v>
      </c>
      <c r="H15" s="447">
        <f>G15*D15</f>
        <v>0</v>
      </c>
    </row>
    <row r="16" spans="1:8" s="433" customFormat="1" ht="12">
      <c r="A16" s="459"/>
      <c r="B16" s="459" t="s">
        <v>1999</v>
      </c>
      <c r="C16" s="460"/>
      <c r="D16" s="461"/>
      <c r="E16" s="461"/>
      <c r="F16" s="461">
        <f>SUM(F12:F15)</f>
        <v>0</v>
      </c>
      <c r="G16" s="461"/>
      <c r="H16" s="461">
        <f>SUM(H12:H15)</f>
        <v>0</v>
      </c>
    </row>
    <row r="17" spans="1:8" s="433" customFormat="1" ht="14.25">
      <c r="A17" s="456"/>
      <c r="B17" s="457" t="s">
        <v>2185</v>
      </c>
      <c r="C17" s="456"/>
      <c r="D17" s="458"/>
      <c r="E17" s="458"/>
      <c r="F17" s="463">
        <f>F16+F10</f>
        <v>0</v>
      </c>
      <c r="G17" s="463"/>
      <c r="H17" s="463">
        <f>H16+H10</f>
        <v>0</v>
      </c>
    </row>
    <row r="18" spans="1:8" s="433" customFormat="1" ht="12">
      <c r="A18" s="419"/>
      <c r="B18" s="453"/>
      <c r="C18" s="419"/>
      <c r="D18" s="419"/>
      <c r="E18" s="454"/>
      <c r="F18" s="419"/>
      <c r="G18" s="419"/>
      <c r="H18" s="419"/>
    </row>
    <row r="19" spans="1:8" s="433" customFormat="1" ht="12">
      <c r="A19" s="419"/>
      <c r="B19" s="464"/>
      <c r="C19" s="464"/>
      <c r="D19" s="464"/>
      <c r="E19" s="464"/>
      <c r="F19" s="464"/>
      <c r="G19" s="419"/>
      <c r="H19" s="419"/>
    </row>
    <row r="20" spans="1:8" s="433" customFormat="1" ht="12">
      <c r="A20" s="419"/>
      <c r="B20" s="464"/>
      <c r="C20" s="464"/>
      <c r="D20" s="464"/>
      <c r="E20" s="464"/>
      <c r="F20" s="464"/>
      <c r="G20" s="419"/>
      <c r="H20" s="464"/>
    </row>
    <row r="21" spans="2:8" ht="12">
      <c r="B21" s="464"/>
      <c r="C21" s="464"/>
      <c r="D21" s="464"/>
      <c r="E21" s="464"/>
      <c r="F21" s="464"/>
      <c r="H21" s="464"/>
    </row>
    <row r="22" spans="2:8" ht="12">
      <c r="B22" s="464"/>
      <c r="C22" s="464"/>
      <c r="D22" s="464"/>
      <c r="E22" s="464"/>
      <c r="F22" s="464"/>
      <c r="H22" s="464"/>
    </row>
    <row r="23" spans="2:8" ht="12">
      <c r="B23" s="464"/>
      <c r="C23" s="464"/>
      <c r="D23" s="464"/>
      <c r="E23" s="464"/>
      <c r="F23" s="464"/>
      <c r="H23" s="464"/>
    </row>
    <row r="24" spans="2:8" ht="12">
      <c r="B24" s="464"/>
      <c r="C24" s="464"/>
      <c r="D24" s="464"/>
      <c r="E24" s="464"/>
      <c r="F24" s="464"/>
      <c r="H24" s="464"/>
    </row>
    <row r="25" ht="12">
      <c r="H25" s="464"/>
    </row>
  </sheetData>
  <sheetProtection algorithmName="SHA-512" hashValue="gQPnyd1CIL7R28R7Wv07js9stmd84JbUS4Bunvd1UlpB5xE9PzNQ1cg4q3h3WWrsNZTOVHEusbeEgQzrlHu2PA==" saltValue="um8BInrmGacSUJsmwxs3GQ==" spinCount="100000" sheet="1" objects="1" scenarios="1"/>
  <mergeCells count="1">
    <mergeCell ref="A2:H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ABCD-PC4\michal_tomsu</dc:creator>
  <cp:keywords/>
  <dc:description/>
  <cp:lastModifiedBy>michal_tomsu</cp:lastModifiedBy>
  <dcterms:created xsi:type="dcterms:W3CDTF">2020-07-15T14:06:47Z</dcterms:created>
  <dcterms:modified xsi:type="dcterms:W3CDTF">2020-07-21T06:58:51Z</dcterms:modified>
  <cp:category/>
  <cp:version/>
  <cp:contentType/>
  <cp:contentStatus/>
</cp:coreProperties>
</file>